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nalethata\Desktop\"/>
    </mc:Choice>
  </mc:AlternateContent>
  <xr:revisionPtr revIDLastSave="0" documentId="13_ncr:1_{79C7CA36-56C5-4918-9655-CC08992ED365}" xr6:coauthVersionLast="47" xr6:coauthVersionMax="47" xr10:uidLastSave="{00000000-0000-0000-0000-000000000000}"/>
  <bookViews>
    <workbookView xWindow="-108" yWindow="-108" windowWidth="23256" windowHeight="12456" xr2:uid="{3BBFC87F-1C5F-4D8B-99BC-4C4DCE3594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J1116" i="1" l="1"/>
  <c r="BU1116" i="1"/>
  <c r="BX1116" i="1" s="1"/>
  <c r="BS1116" i="1"/>
  <c r="BR1116" i="1"/>
  <c r="BN1116" i="1"/>
  <c r="BM1116" i="1"/>
  <c r="BG1116" i="1"/>
  <c r="BE1116" i="1"/>
  <c r="BD1116" i="1"/>
  <c r="BA1116" i="1"/>
  <c r="AR1116" i="1"/>
  <c r="AU1116" i="1" s="1"/>
  <c r="AP1116" i="1"/>
  <c r="AO1116" i="1"/>
  <c r="AI1116" i="1"/>
  <c r="AH1116" i="1"/>
  <c r="AG1116" i="1"/>
  <c r="CJ1115" i="1"/>
  <c r="BU1115" i="1"/>
  <c r="BS1115" i="1"/>
  <c r="BR1115" i="1"/>
  <c r="BN1115" i="1"/>
  <c r="BM1115" i="1"/>
  <c r="BG1115" i="1"/>
  <c r="BE1115" i="1"/>
  <c r="BD1115" i="1"/>
  <c r="BA1115" i="1"/>
  <c r="AR1115" i="1"/>
  <c r="AU1115" i="1" s="1"/>
  <c r="AP1115" i="1"/>
  <c r="AO1115" i="1"/>
  <c r="AI1115" i="1"/>
  <c r="AH1115" i="1"/>
  <c r="AG1115" i="1"/>
  <c r="CJ1114" i="1"/>
  <c r="BU1114" i="1"/>
  <c r="BX1114" i="1" s="1"/>
  <c r="BS1114" i="1"/>
  <c r="BR1114" i="1"/>
  <c r="BN1114" i="1"/>
  <c r="BM1114" i="1"/>
  <c r="BG1114" i="1"/>
  <c r="BE1114" i="1"/>
  <c r="BD1114" i="1"/>
  <c r="BA1114" i="1"/>
  <c r="AU1114" i="1"/>
  <c r="AR1114" i="1"/>
  <c r="AP1114" i="1"/>
  <c r="AO1114" i="1"/>
  <c r="AI1114" i="1"/>
  <c r="AH1114" i="1"/>
  <c r="AG1114" i="1"/>
  <c r="CJ1113" i="1"/>
  <c r="BU1113" i="1"/>
  <c r="BX1113" i="1" s="1"/>
  <c r="BS1113" i="1"/>
  <c r="BR1113" i="1"/>
  <c r="BN1113" i="1"/>
  <c r="BM1113" i="1"/>
  <c r="BG1113" i="1"/>
  <c r="BE1113" i="1"/>
  <c r="BD1113" i="1"/>
  <c r="BA1113" i="1"/>
  <c r="AR1113" i="1"/>
  <c r="AU1113" i="1" s="1"/>
  <c r="AP1113" i="1"/>
  <c r="AO1113" i="1"/>
  <c r="AJ1113" i="1"/>
  <c r="AI1113" i="1"/>
  <c r="AH1113" i="1"/>
  <c r="AG1113" i="1"/>
  <c r="CJ1112" i="1"/>
  <c r="BU1112" i="1"/>
  <c r="BX1112" i="1" s="1"/>
  <c r="BS1112" i="1"/>
  <c r="BR1112" i="1"/>
  <c r="BN1112" i="1"/>
  <c r="BM1112" i="1"/>
  <c r="BG1112" i="1"/>
  <c r="BF1112" i="1"/>
  <c r="BE1112" i="1"/>
  <c r="BD1112" i="1"/>
  <c r="BA1112" i="1"/>
  <c r="AR1112" i="1"/>
  <c r="AU1112" i="1" s="1"/>
  <c r="AP1112" i="1"/>
  <c r="AO1112" i="1"/>
  <c r="AI1112" i="1"/>
  <c r="AH1112" i="1"/>
  <c r="AG1112" i="1"/>
  <c r="CJ1111" i="1"/>
  <c r="BU1111" i="1"/>
  <c r="BX1111" i="1" s="1"/>
  <c r="BS1111" i="1"/>
  <c r="BR1111" i="1"/>
  <c r="BN1111" i="1"/>
  <c r="BM1111" i="1"/>
  <c r="BG1111" i="1"/>
  <c r="BT1111" i="1" s="1"/>
  <c r="BV1111" i="1" s="1"/>
  <c r="BE1111" i="1"/>
  <c r="BD1111" i="1"/>
  <c r="BA1111" i="1"/>
  <c r="AR1111" i="1"/>
  <c r="AU1111" i="1" s="1"/>
  <c r="AP1111" i="1"/>
  <c r="AO1111" i="1"/>
  <c r="AI1111" i="1"/>
  <c r="BF1111" i="1" s="1"/>
  <c r="AH1111" i="1"/>
  <c r="AG1111" i="1"/>
  <c r="CJ1110" i="1"/>
  <c r="BU1110" i="1"/>
  <c r="BX1110" i="1" s="1"/>
  <c r="BT1110" i="1"/>
  <c r="BS1110" i="1"/>
  <c r="BR1110" i="1"/>
  <c r="BN1110" i="1"/>
  <c r="BM1110" i="1"/>
  <c r="BG1110" i="1"/>
  <c r="BJ1110" i="1" s="1"/>
  <c r="BW1110" i="1" s="1"/>
  <c r="BE1110" i="1"/>
  <c r="BD1110" i="1"/>
  <c r="BA1110" i="1"/>
  <c r="AR1110" i="1"/>
  <c r="AU1110" i="1" s="1"/>
  <c r="AP1110" i="1"/>
  <c r="AO1110" i="1"/>
  <c r="AI1110" i="1"/>
  <c r="AQ1110" i="1" s="1"/>
  <c r="AS1110" i="1" s="1"/>
  <c r="AH1110" i="1"/>
  <c r="AG1110" i="1"/>
  <c r="CJ1109" i="1"/>
  <c r="BU1109" i="1"/>
  <c r="BX1109" i="1" s="1"/>
  <c r="BS1109" i="1"/>
  <c r="BR1109" i="1"/>
  <c r="BN1109" i="1"/>
  <c r="BM1109" i="1"/>
  <c r="BG1109" i="1"/>
  <c r="BJ1109" i="1" s="1"/>
  <c r="BW1109" i="1" s="1"/>
  <c r="BE1109" i="1"/>
  <c r="BD1109" i="1"/>
  <c r="BA1109" i="1"/>
  <c r="AR1109" i="1"/>
  <c r="AU1109" i="1" s="1"/>
  <c r="AP1109" i="1"/>
  <c r="AO1109" i="1"/>
  <c r="AI1109" i="1"/>
  <c r="AH1109" i="1"/>
  <c r="AG1109" i="1"/>
  <c r="CJ1108" i="1"/>
  <c r="BU1108" i="1"/>
  <c r="BX1108" i="1" s="1"/>
  <c r="BS1108" i="1"/>
  <c r="BR1108" i="1"/>
  <c r="BN1108" i="1"/>
  <c r="BM1108" i="1"/>
  <c r="BG1108" i="1"/>
  <c r="BE1108" i="1"/>
  <c r="BD1108" i="1"/>
  <c r="BA1108" i="1"/>
  <c r="AR1108" i="1"/>
  <c r="AU1108" i="1" s="1"/>
  <c r="AP1108" i="1"/>
  <c r="AO1108" i="1"/>
  <c r="AI1108" i="1"/>
  <c r="AH1108" i="1"/>
  <c r="AG1108" i="1"/>
  <c r="CJ1107" i="1"/>
  <c r="BU1107" i="1"/>
  <c r="BX1107" i="1" s="1"/>
  <c r="BS1107" i="1"/>
  <c r="BR1107" i="1"/>
  <c r="BN1107" i="1"/>
  <c r="BM1107" i="1"/>
  <c r="BG1107" i="1"/>
  <c r="BT1107" i="1" s="1"/>
  <c r="BE1107" i="1"/>
  <c r="BD1107" i="1"/>
  <c r="BA1107" i="1"/>
  <c r="AR1107" i="1"/>
  <c r="AU1107" i="1" s="1"/>
  <c r="AP1107" i="1"/>
  <c r="AO1107" i="1"/>
  <c r="AI1107" i="1"/>
  <c r="AH1107" i="1"/>
  <c r="AG1107" i="1"/>
  <c r="CJ1106" i="1"/>
  <c r="BU1106" i="1"/>
  <c r="BX1106" i="1" s="1"/>
  <c r="BT1106" i="1"/>
  <c r="BS1106" i="1"/>
  <c r="BR1106" i="1"/>
  <c r="BN1106" i="1"/>
  <c r="BM1106" i="1"/>
  <c r="BG1106" i="1"/>
  <c r="BJ1106" i="1" s="1"/>
  <c r="BW1106" i="1" s="1"/>
  <c r="BE1106" i="1"/>
  <c r="BD1106" i="1"/>
  <c r="BA1106" i="1"/>
  <c r="AR1106" i="1"/>
  <c r="AU1106" i="1" s="1"/>
  <c r="AP1106" i="1"/>
  <c r="AO1106" i="1"/>
  <c r="AJ1106" i="1"/>
  <c r="AI1106" i="1"/>
  <c r="BF1106" i="1" s="1"/>
  <c r="BH1106" i="1" s="1"/>
  <c r="AH1106" i="1"/>
  <c r="AG1106" i="1"/>
  <c r="CJ1105" i="1"/>
  <c r="CI1105" i="1"/>
  <c r="CI1106" i="1" s="1"/>
  <c r="BX1105" i="1"/>
  <c r="BU1105" i="1"/>
  <c r="BS1105" i="1"/>
  <c r="BR1105" i="1"/>
  <c r="BN1105" i="1"/>
  <c r="BM1105" i="1"/>
  <c r="BG1105" i="1"/>
  <c r="BE1105" i="1"/>
  <c r="BD1105" i="1"/>
  <c r="BA1105" i="1"/>
  <c r="AR1105" i="1"/>
  <c r="AU1105" i="1" s="1"/>
  <c r="AP1105" i="1"/>
  <c r="AO1105" i="1"/>
  <c r="AI1105" i="1"/>
  <c r="AH1105" i="1"/>
  <c r="AG1105" i="1"/>
  <c r="CJ1104" i="1"/>
  <c r="BU1104" i="1"/>
  <c r="BX1104" i="1" s="1"/>
  <c r="BY1104" i="1" s="1"/>
  <c r="BT1104" i="1"/>
  <c r="BS1104" i="1"/>
  <c r="BR1104" i="1"/>
  <c r="BN1104" i="1"/>
  <c r="BM1104" i="1"/>
  <c r="BG1104" i="1"/>
  <c r="BJ1104" i="1" s="1"/>
  <c r="BW1104" i="1" s="1"/>
  <c r="BE1104" i="1"/>
  <c r="BD1104" i="1"/>
  <c r="BA1104" i="1"/>
  <c r="AR1104" i="1"/>
  <c r="AP1104" i="1"/>
  <c r="AO1104" i="1"/>
  <c r="AI1104" i="1"/>
  <c r="AH1104" i="1"/>
  <c r="AG1104" i="1"/>
  <c r="CJ1103" i="1"/>
  <c r="CH1103" i="1"/>
  <c r="CH1104" i="1" s="1"/>
  <c r="BU1103" i="1"/>
  <c r="BX1103" i="1" s="1"/>
  <c r="BS1103" i="1"/>
  <c r="BR1103" i="1"/>
  <c r="BN1103" i="1"/>
  <c r="BM1103" i="1"/>
  <c r="BG1103" i="1"/>
  <c r="BE1103" i="1"/>
  <c r="BD1103" i="1"/>
  <c r="BA1103" i="1"/>
  <c r="AR1103" i="1"/>
  <c r="AU1103" i="1" s="1"/>
  <c r="AP1103" i="1"/>
  <c r="AO1103" i="1"/>
  <c r="AI1103" i="1"/>
  <c r="AH1103" i="1"/>
  <c r="AG1103" i="1"/>
  <c r="CJ1102" i="1"/>
  <c r="BU1102" i="1"/>
  <c r="BX1102" i="1" s="1"/>
  <c r="CK1102" i="1" s="1"/>
  <c r="BS1102" i="1"/>
  <c r="BR1102" i="1"/>
  <c r="BN1102" i="1"/>
  <c r="BM1102" i="1"/>
  <c r="BG1102" i="1"/>
  <c r="BJ1102" i="1" s="1"/>
  <c r="BW1102" i="1" s="1"/>
  <c r="BE1102" i="1"/>
  <c r="BD1102" i="1"/>
  <c r="BA1102" i="1"/>
  <c r="AR1102" i="1"/>
  <c r="AU1102" i="1" s="1"/>
  <c r="AP1102" i="1"/>
  <c r="AO1102" i="1"/>
  <c r="AI1102" i="1"/>
  <c r="AH1102" i="1"/>
  <c r="AG1102" i="1"/>
  <c r="CJ1101" i="1"/>
  <c r="BU1101" i="1"/>
  <c r="BS1101" i="1"/>
  <c r="BR1101" i="1"/>
  <c r="BN1101" i="1"/>
  <c r="BM1101" i="1"/>
  <c r="BG1101" i="1"/>
  <c r="BE1101" i="1"/>
  <c r="BD1101" i="1"/>
  <c r="BA1101" i="1"/>
  <c r="AR1101" i="1"/>
  <c r="AU1101" i="1" s="1"/>
  <c r="AP1101" i="1"/>
  <c r="AO1101" i="1"/>
  <c r="AI1101" i="1"/>
  <c r="AH1101" i="1"/>
  <c r="AG1101" i="1"/>
  <c r="CJ1100" i="1"/>
  <c r="BU1100" i="1"/>
  <c r="BX1100" i="1" s="1"/>
  <c r="BS1100" i="1"/>
  <c r="BR1100" i="1"/>
  <c r="BN1100" i="1"/>
  <c r="BM1100" i="1"/>
  <c r="BG1100" i="1"/>
  <c r="BE1100" i="1"/>
  <c r="BD1100" i="1"/>
  <c r="BA1100" i="1"/>
  <c r="AR1100" i="1"/>
  <c r="AU1100" i="1" s="1"/>
  <c r="AP1100" i="1"/>
  <c r="AO1100" i="1"/>
  <c r="AI1100" i="1"/>
  <c r="AQ1100" i="1" s="1"/>
  <c r="AS1100" i="1" s="1"/>
  <c r="AH1100" i="1"/>
  <c r="AG1100" i="1"/>
  <c r="CJ1099" i="1"/>
  <c r="BU1099" i="1"/>
  <c r="BX1099" i="1" s="1"/>
  <c r="BS1099" i="1"/>
  <c r="BR1099" i="1"/>
  <c r="BN1099" i="1"/>
  <c r="BM1099" i="1"/>
  <c r="BG1099" i="1"/>
  <c r="BE1099" i="1"/>
  <c r="BD1099" i="1"/>
  <c r="BA1099" i="1"/>
  <c r="AR1099" i="1"/>
  <c r="AU1099" i="1" s="1"/>
  <c r="AP1099" i="1"/>
  <c r="AO1099" i="1"/>
  <c r="AI1099" i="1"/>
  <c r="AH1099" i="1"/>
  <c r="AG1099" i="1"/>
  <c r="CJ1098" i="1"/>
  <c r="BU1098" i="1"/>
  <c r="BX1098" i="1" s="1"/>
  <c r="BS1098" i="1"/>
  <c r="BR1098" i="1"/>
  <c r="BN1098" i="1"/>
  <c r="BM1098" i="1"/>
  <c r="BG1098" i="1"/>
  <c r="BE1098" i="1"/>
  <c r="BD1098" i="1"/>
  <c r="BA1098" i="1"/>
  <c r="AR1098" i="1"/>
  <c r="AU1098" i="1" s="1"/>
  <c r="AP1098" i="1"/>
  <c r="AO1098" i="1"/>
  <c r="AI1098" i="1"/>
  <c r="AH1098" i="1"/>
  <c r="AG1098" i="1"/>
  <c r="CJ1097" i="1"/>
  <c r="CI1097" i="1"/>
  <c r="CI1098" i="1" s="1"/>
  <c r="BU1097" i="1"/>
  <c r="BX1097" i="1" s="1"/>
  <c r="BT1097" i="1"/>
  <c r="BV1097" i="1" s="1"/>
  <c r="BS1097" i="1"/>
  <c r="BR1097" i="1"/>
  <c r="BN1097" i="1"/>
  <c r="BM1097" i="1"/>
  <c r="BG1097" i="1"/>
  <c r="BJ1097" i="1" s="1"/>
  <c r="BW1097" i="1" s="1"/>
  <c r="BE1097" i="1"/>
  <c r="BD1097" i="1"/>
  <c r="BA1097" i="1"/>
  <c r="AR1097" i="1"/>
  <c r="AU1097" i="1" s="1"/>
  <c r="AQ1097" i="1"/>
  <c r="AS1097" i="1" s="1"/>
  <c r="AP1097" i="1"/>
  <c r="AO1097" i="1"/>
  <c r="AI1097" i="1"/>
  <c r="AH1097" i="1"/>
  <c r="AG1097" i="1"/>
  <c r="CJ1096" i="1"/>
  <c r="CH1096" i="1"/>
  <c r="BU1096" i="1"/>
  <c r="BX1096" i="1" s="1"/>
  <c r="BS1096" i="1"/>
  <c r="BR1096" i="1"/>
  <c r="BN1096" i="1"/>
  <c r="BM1096" i="1"/>
  <c r="BG1096" i="1"/>
  <c r="BJ1096" i="1" s="1"/>
  <c r="BW1096" i="1" s="1"/>
  <c r="BY1096" i="1" s="1"/>
  <c r="BE1096" i="1"/>
  <c r="BD1096" i="1"/>
  <c r="BA1096" i="1"/>
  <c r="AR1096" i="1"/>
  <c r="AU1096" i="1" s="1"/>
  <c r="AP1096" i="1"/>
  <c r="AO1096" i="1"/>
  <c r="AI1096" i="1"/>
  <c r="AH1096" i="1"/>
  <c r="AG1096" i="1"/>
  <c r="CJ1095" i="1"/>
  <c r="CH1095" i="1"/>
  <c r="BU1095" i="1"/>
  <c r="BX1095" i="1" s="1"/>
  <c r="CK1095" i="1" s="1"/>
  <c r="BS1095" i="1"/>
  <c r="BR1095" i="1"/>
  <c r="BN1095" i="1"/>
  <c r="BM1095" i="1"/>
  <c r="BJ1095" i="1"/>
  <c r="BW1095" i="1" s="1"/>
  <c r="BG1095" i="1"/>
  <c r="BT1095" i="1" s="1"/>
  <c r="BF1095" i="1"/>
  <c r="BH1095" i="1" s="1"/>
  <c r="BE1095" i="1"/>
  <c r="BD1095" i="1"/>
  <c r="BA1095" i="1"/>
  <c r="AR1095" i="1"/>
  <c r="AU1095" i="1" s="1"/>
  <c r="AP1095" i="1"/>
  <c r="AO1095" i="1"/>
  <c r="AI1095" i="1"/>
  <c r="AQ1095" i="1" s="1"/>
  <c r="AH1095" i="1"/>
  <c r="AG1095" i="1"/>
  <c r="CJ1094" i="1"/>
  <c r="BU1094" i="1"/>
  <c r="BX1094" i="1" s="1"/>
  <c r="CK1094" i="1" s="1"/>
  <c r="BS1094" i="1"/>
  <c r="BR1094" i="1"/>
  <c r="BN1094" i="1"/>
  <c r="BM1094" i="1"/>
  <c r="BG1094" i="1"/>
  <c r="BE1094" i="1"/>
  <c r="BD1094" i="1"/>
  <c r="BA1094" i="1"/>
  <c r="AR1094" i="1"/>
  <c r="AU1094" i="1" s="1"/>
  <c r="AP1094" i="1"/>
  <c r="AO1094" i="1"/>
  <c r="AI1094" i="1"/>
  <c r="BF1094" i="1" s="1"/>
  <c r="AH1094" i="1"/>
  <c r="AG1094" i="1"/>
  <c r="CJ1093" i="1"/>
  <c r="BU1093" i="1"/>
  <c r="BX1093" i="1" s="1"/>
  <c r="CK1093" i="1" s="1"/>
  <c r="BS1093" i="1"/>
  <c r="BR1093" i="1"/>
  <c r="BN1093" i="1"/>
  <c r="BM1093" i="1"/>
  <c r="BG1093" i="1"/>
  <c r="BT1093" i="1" s="1"/>
  <c r="BF1093" i="1"/>
  <c r="BH1093" i="1" s="1"/>
  <c r="BE1093" i="1"/>
  <c r="BD1093" i="1"/>
  <c r="BA1093" i="1"/>
  <c r="AR1093" i="1"/>
  <c r="AU1093" i="1" s="1"/>
  <c r="AP1093" i="1"/>
  <c r="AO1093" i="1"/>
  <c r="AI1093" i="1"/>
  <c r="AH1093" i="1"/>
  <c r="AG1093" i="1"/>
  <c r="CJ1092" i="1"/>
  <c r="BU1092" i="1"/>
  <c r="BX1092" i="1" s="1"/>
  <c r="BT1092" i="1"/>
  <c r="BV1092" i="1" s="1"/>
  <c r="BS1092" i="1"/>
  <c r="BR1092" i="1"/>
  <c r="BN1092" i="1"/>
  <c r="BM1092" i="1"/>
  <c r="BJ1092" i="1"/>
  <c r="BW1092" i="1" s="1"/>
  <c r="BG1092" i="1"/>
  <c r="BE1092" i="1"/>
  <c r="BD1092" i="1"/>
  <c r="BA1092" i="1"/>
  <c r="AU1092" i="1"/>
  <c r="AR1092" i="1"/>
  <c r="AP1092" i="1"/>
  <c r="AO1092" i="1"/>
  <c r="AI1092" i="1"/>
  <c r="BF1092" i="1" s="1"/>
  <c r="AH1092" i="1"/>
  <c r="AG1092" i="1"/>
  <c r="CJ1091" i="1"/>
  <c r="BU1091" i="1"/>
  <c r="BX1091" i="1" s="1"/>
  <c r="BS1091" i="1"/>
  <c r="BR1091" i="1"/>
  <c r="BN1091" i="1"/>
  <c r="BM1091" i="1"/>
  <c r="BG1091" i="1"/>
  <c r="BE1091" i="1"/>
  <c r="BD1091" i="1"/>
  <c r="BA1091" i="1"/>
  <c r="AR1091" i="1"/>
  <c r="AU1091" i="1" s="1"/>
  <c r="AP1091" i="1"/>
  <c r="AO1091" i="1"/>
  <c r="AI1091" i="1"/>
  <c r="AJ1091" i="1" s="1"/>
  <c r="BI1091" i="1" s="1"/>
  <c r="AH1091" i="1"/>
  <c r="AG1091" i="1"/>
  <c r="CJ1090" i="1"/>
  <c r="CI1090" i="1"/>
  <c r="BU1090" i="1"/>
  <c r="BX1090" i="1" s="1"/>
  <c r="BS1090" i="1"/>
  <c r="BR1090" i="1"/>
  <c r="BN1090" i="1"/>
  <c r="BM1090" i="1"/>
  <c r="BG1090" i="1"/>
  <c r="BE1090" i="1"/>
  <c r="BD1090" i="1"/>
  <c r="BA1090" i="1"/>
  <c r="AR1090" i="1"/>
  <c r="AU1090" i="1" s="1"/>
  <c r="AP1090" i="1"/>
  <c r="AO1090" i="1"/>
  <c r="AI1090" i="1"/>
  <c r="AQ1090" i="1" s="1"/>
  <c r="AH1090" i="1"/>
  <c r="AG1090" i="1"/>
  <c r="CJ1089" i="1"/>
  <c r="BX1089" i="1"/>
  <c r="BU1089" i="1"/>
  <c r="BS1089" i="1"/>
  <c r="BR1089" i="1"/>
  <c r="BN1089" i="1"/>
  <c r="BM1089" i="1"/>
  <c r="BG1089" i="1"/>
  <c r="BJ1089" i="1" s="1"/>
  <c r="BW1089" i="1" s="1"/>
  <c r="BE1089" i="1"/>
  <c r="BD1089" i="1"/>
  <c r="BA1089" i="1"/>
  <c r="AU1089" i="1"/>
  <c r="AR1089" i="1"/>
  <c r="AP1089" i="1"/>
  <c r="AO1089" i="1"/>
  <c r="AI1089" i="1"/>
  <c r="AH1089" i="1"/>
  <c r="AG1089" i="1"/>
  <c r="CJ1088" i="1"/>
  <c r="CH1088" i="1"/>
  <c r="BU1088" i="1"/>
  <c r="BX1088" i="1" s="1"/>
  <c r="BS1088" i="1"/>
  <c r="BR1088" i="1"/>
  <c r="BN1088" i="1"/>
  <c r="BM1088" i="1"/>
  <c r="BJ1088" i="1"/>
  <c r="BW1088" i="1" s="1"/>
  <c r="BG1088" i="1"/>
  <c r="BT1088" i="1" s="1"/>
  <c r="BV1088" i="1" s="1"/>
  <c r="BE1088" i="1"/>
  <c r="BD1088" i="1"/>
  <c r="BA1088" i="1"/>
  <c r="AR1088" i="1"/>
  <c r="AU1088" i="1" s="1"/>
  <c r="AP1088" i="1"/>
  <c r="AO1088" i="1"/>
  <c r="AI1088" i="1"/>
  <c r="AH1088" i="1"/>
  <c r="AG1088" i="1"/>
  <c r="CJ1087" i="1"/>
  <c r="BU1087" i="1"/>
  <c r="BX1087" i="1" s="1"/>
  <c r="CK1087" i="1" s="1"/>
  <c r="BS1087" i="1"/>
  <c r="BR1087" i="1"/>
  <c r="BN1087" i="1"/>
  <c r="BM1087" i="1"/>
  <c r="BG1087" i="1"/>
  <c r="BE1087" i="1"/>
  <c r="BD1087" i="1"/>
  <c r="BA1087" i="1"/>
  <c r="AR1087" i="1"/>
  <c r="AU1087" i="1" s="1"/>
  <c r="AP1087" i="1"/>
  <c r="AO1087" i="1"/>
  <c r="AI1087" i="1"/>
  <c r="AH1087" i="1"/>
  <c r="AG1087" i="1"/>
  <c r="CJ1086" i="1"/>
  <c r="BU1086" i="1"/>
  <c r="BX1086" i="1" s="1"/>
  <c r="CK1086" i="1" s="1"/>
  <c r="BS1086" i="1"/>
  <c r="BR1086" i="1"/>
  <c r="BN1086" i="1"/>
  <c r="BM1086" i="1"/>
  <c r="BG1086" i="1"/>
  <c r="BF1086" i="1"/>
  <c r="BH1086" i="1" s="1"/>
  <c r="BE1086" i="1"/>
  <c r="BD1086" i="1"/>
  <c r="BA1086" i="1"/>
  <c r="AR1086" i="1"/>
  <c r="AU1086" i="1" s="1"/>
  <c r="AP1086" i="1"/>
  <c r="AO1086" i="1"/>
  <c r="AI1086" i="1"/>
  <c r="AJ1086" i="1" s="1"/>
  <c r="AH1086" i="1"/>
  <c r="AG1086" i="1"/>
  <c r="CJ1085" i="1"/>
  <c r="BU1085" i="1"/>
  <c r="BX1085" i="1" s="1"/>
  <c r="CK1085" i="1" s="1"/>
  <c r="BS1085" i="1"/>
  <c r="BR1085" i="1"/>
  <c r="BN1085" i="1"/>
  <c r="BM1085" i="1"/>
  <c r="BG1085" i="1"/>
  <c r="BE1085" i="1"/>
  <c r="BD1085" i="1"/>
  <c r="BA1085" i="1"/>
  <c r="AR1085" i="1"/>
  <c r="AU1085" i="1" s="1"/>
  <c r="AP1085" i="1"/>
  <c r="AO1085" i="1"/>
  <c r="AI1085" i="1"/>
  <c r="AH1085" i="1"/>
  <c r="AG1085" i="1"/>
  <c r="CJ1084" i="1"/>
  <c r="BU1084" i="1"/>
  <c r="BX1084" i="1" s="1"/>
  <c r="BT1084" i="1"/>
  <c r="BV1084" i="1" s="1"/>
  <c r="BS1084" i="1"/>
  <c r="BR1084" i="1"/>
  <c r="BN1084" i="1"/>
  <c r="BM1084" i="1"/>
  <c r="BJ1084" i="1"/>
  <c r="BW1084" i="1" s="1"/>
  <c r="BG1084" i="1"/>
  <c r="BE1084" i="1"/>
  <c r="BD1084" i="1"/>
  <c r="BA1084" i="1"/>
  <c r="AR1084" i="1"/>
  <c r="AU1084" i="1" s="1"/>
  <c r="AP1084" i="1"/>
  <c r="AO1084" i="1"/>
  <c r="AI1084" i="1"/>
  <c r="AH1084" i="1"/>
  <c r="AG1084" i="1"/>
  <c r="CJ1083" i="1"/>
  <c r="BX1083" i="1"/>
  <c r="BU1083" i="1"/>
  <c r="BS1083" i="1"/>
  <c r="BR1083" i="1"/>
  <c r="BN1083" i="1"/>
  <c r="BM1083" i="1"/>
  <c r="BG1083" i="1"/>
  <c r="BT1083" i="1" s="1"/>
  <c r="BE1083" i="1"/>
  <c r="BD1083" i="1"/>
  <c r="BA1083" i="1"/>
  <c r="AR1083" i="1"/>
  <c r="AP1083" i="1"/>
  <c r="AO1083" i="1"/>
  <c r="AI1083" i="1"/>
  <c r="BF1083" i="1" s="1"/>
  <c r="AH1083" i="1"/>
  <c r="AG1083" i="1"/>
  <c r="CJ1082" i="1"/>
  <c r="BU1082" i="1"/>
  <c r="BX1082" i="1" s="1"/>
  <c r="BS1082" i="1"/>
  <c r="BR1082" i="1"/>
  <c r="BN1082" i="1"/>
  <c r="BM1082" i="1"/>
  <c r="BG1082" i="1"/>
  <c r="BE1082" i="1"/>
  <c r="BD1082" i="1"/>
  <c r="BA1082" i="1"/>
  <c r="AR1082" i="1"/>
  <c r="AP1082" i="1"/>
  <c r="AO1082" i="1"/>
  <c r="AJ1082" i="1"/>
  <c r="AI1082" i="1"/>
  <c r="AQ1082" i="1" s="1"/>
  <c r="AH1082" i="1"/>
  <c r="AG1082" i="1"/>
  <c r="CJ1081" i="1"/>
  <c r="CH1081" i="1"/>
  <c r="BU1081" i="1"/>
  <c r="BX1081" i="1" s="1"/>
  <c r="BS1081" i="1"/>
  <c r="BR1081" i="1"/>
  <c r="BN1081" i="1"/>
  <c r="BM1081" i="1"/>
  <c r="BG1081" i="1"/>
  <c r="BT1081" i="1" s="1"/>
  <c r="BE1081" i="1"/>
  <c r="BD1081" i="1"/>
  <c r="BA1081" i="1"/>
  <c r="AR1081" i="1"/>
  <c r="AU1081" i="1" s="1"/>
  <c r="AP1081" i="1"/>
  <c r="AO1081" i="1"/>
  <c r="AJ1081" i="1"/>
  <c r="AI1081" i="1"/>
  <c r="AH1081" i="1"/>
  <c r="AG1081" i="1"/>
  <c r="CJ1080" i="1"/>
  <c r="BU1080" i="1"/>
  <c r="BX1080" i="1" s="1"/>
  <c r="CK1080" i="1" s="1"/>
  <c r="BS1080" i="1"/>
  <c r="BR1080" i="1"/>
  <c r="BN1080" i="1"/>
  <c r="BM1080" i="1"/>
  <c r="BI1080" i="1"/>
  <c r="BG1080" i="1"/>
  <c r="BF1080" i="1"/>
  <c r="BE1080" i="1"/>
  <c r="BD1080" i="1"/>
  <c r="BA1080" i="1"/>
  <c r="AR1080" i="1"/>
  <c r="AU1080" i="1" s="1"/>
  <c r="AQ1080" i="1"/>
  <c r="AP1080" i="1"/>
  <c r="AO1080" i="1"/>
  <c r="AI1080" i="1"/>
  <c r="AJ1080" i="1" s="1"/>
  <c r="AT1080" i="1" s="1"/>
  <c r="AH1080" i="1"/>
  <c r="AG1080" i="1"/>
  <c r="CJ1079" i="1"/>
  <c r="CI1079" i="1"/>
  <c r="CH1079" i="1"/>
  <c r="CH1080" i="1" s="1"/>
  <c r="BU1079" i="1"/>
  <c r="BX1079" i="1" s="1"/>
  <c r="CK1079" i="1" s="1"/>
  <c r="BS1079" i="1"/>
  <c r="BR1079" i="1"/>
  <c r="BN1079" i="1"/>
  <c r="BM1079" i="1"/>
  <c r="BG1079" i="1"/>
  <c r="BE1079" i="1"/>
  <c r="BD1079" i="1"/>
  <c r="BA1079" i="1"/>
  <c r="AR1079" i="1"/>
  <c r="AU1079" i="1" s="1"/>
  <c r="AP1079" i="1"/>
  <c r="AO1079" i="1"/>
  <c r="AI1079" i="1"/>
  <c r="AH1079" i="1"/>
  <c r="AG1079" i="1"/>
  <c r="CJ1078" i="1"/>
  <c r="BU1078" i="1"/>
  <c r="BX1078" i="1" s="1"/>
  <c r="CK1078" i="1" s="1"/>
  <c r="BT1078" i="1"/>
  <c r="BS1078" i="1"/>
  <c r="BR1078" i="1"/>
  <c r="BN1078" i="1"/>
  <c r="BM1078" i="1"/>
  <c r="BJ1078" i="1"/>
  <c r="BW1078" i="1" s="1"/>
  <c r="BG1078" i="1"/>
  <c r="BE1078" i="1"/>
  <c r="BD1078" i="1"/>
  <c r="BA1078" i="1"/>
  <c r="AR1078" i="1"/>
  <c r="AU1078" i="1" s="1"/>
  <c r="AP1078" i="1"/>
  <c r="AO1078" i="1"/>
  <c r="AI1078" i="1"/>
  <c r="AJ1078" i="1" s="1"/>
  <c r="AH1078" i="1"/>
  <c r="AG1078" i="1"/>
  <c r="CJ1077" i="1"/>
  <c r="BU1077" i="1"/>
  <c r="BX1077" i="1" s="1"/>
  <c r="CK1077" i="1" s="1"/>
  <c r="BS1077" i="1"/>
  <c r="BR1077" i="1"/>
  <c r="BN1077" i="1"/>
  <c r="BM1077" i="1"/>
  <c r="BG1077" i="1"/>
  <c r="BT1077" i="1" s="1"/>
  <c r="BE1077" i="1"/>
  <c r="BD1077" i="1"/>
  <c r="BA1077" i="1"/>
  <c r="AR1077" i="1"/>
  <c r="AU1077" i="1" s="1"/>
  <c r="AQ1077" i="1"/>
  <c r="AS1077" i="1" s="1"/>
  <c r="AP1077" i="1"/>
  <c r="AO1077" i="1"/>
  <c r="AI1077" i="1"/>
  <c r="BF1077" i="1" s="1"/>
  <c r="AH1077" i="1"/>
  <c r="AG1077" i="1"/>
  <c r="CJ1076" i="1"/>
  <c r="BU1076" i="1"/>
  <c r="BX1076" i="1" s="1"/>
  <c r="BS1076" i="1"/>
  <c r="BR1076" i="1"/>
  <c r="BN1076" i="1"/>
  <c r="BM1076" i="1"/>
  <c r="BG1076" i="1"/>
  <c r="BT1076" i="1" s="1"/>
  <c r="BE1076" i="1"/>
  <c r="BD1076" i="1"/>
  <c r="BA1076" i="1"/>
  <c r="AR1076" i="1"/>
  <c r="AU1076" i="1" s="1"/>
  <c r="AP1076" i="1"/>
  <c r="AO1076" i="1"/>
  <c r="AI1076" i="1"/>
  <c r="AH1076" i="1"/>
  <c r="AG1076" i="1"/>
  <c r="CJ1075" i="1"/>
  <c r="BU1075" i="1"/>
  <c r="BX1075" i="1" s="1"/>
  <c r="BS1075" i="1"/>
  <c r="BR1075" i="1"/>
  <c r="BN1075" i="1"/>
  <c r="BM1075" i="1"/>
  <c r="BG1075" i="1"/>
  <c r="BE1075" i="1"/>
  <c r="BD1075" i="1"/>
  <c r="BA1075" i="1"/>
  <c r="AR1075" i="1"/>
  <c r="AU1075" i="1" s="1"/>
  <c r="AP1075" i="1"/>
  <c r="AO1075" i="1"/>
  <c r="AI1075" i="1"/>
  <c r="AH1075" i="1"/>
  <c r="AG1075" i="1"/>
  <c r="CJ1074" i="1"/>
  <c r="CI1074" i="1"/>
  <c r="BU1074" i="1"/>
  <c r="BX1074" i="1" s="1"/>
  <c r="BS1074" i="1"/>
  <c r="BR1074" i="1"/>
  <c r="BN1074" i="1"/>
  <c r="BM1074" i="1"/>
  <c r="BG1074" i="1"/>
  <c r="BT1074" i="1" s="1"/>
  <c r="BV1074" i="1" s="1"/>
  <c r="BE1074" i="1"/>
  <c r="BD1074" i="1"/>
  <c r="BA1074" i="1"/>
  <c r="AR1074" i="1"/>
  <c r="AU1074" i="1" s="1"/>
  <c r="AP1074" i="1"/>
  <c r="AO1074" i="1"/>
  <c r="AI1074" i="1"/>
  <c r="AH1074" i="1"/>
  <c r="AG1074" i="1"/>
  <c r="CJ1073" i="1"/>
  <c r="CI1073" i="1"/>
  <c r="BU1073" i="1"/>
  <c r="BX1073" i="1" s="1"/>
  <c r="BS1073" i="1"/>
  <c r="BR1073" i="1"/>
  <c r="BN1073" i="1"/>
  <c r="BM1073" i="1"/>
  <c r="BG1073" i="1"/>
  <c r="BT1073" i="1" s="1"/>
  <c r="BE1073" i="1"/>
  <c r="BD1073" i="1"/>
  <c r="BA1073" i="1"/>
  <c r="AR1073" i="1"/>
  <c r="AU1073" i="1" s="1"/>
  <c r="AP1073" i="1"/>
  <c r="AO1073" i="1"/>
  <c r="AI1073" i="1"/>
  <c r="AH1073" i="1"/>
  <c r="AG1073" i="1"/>
  <c r="CJ1072" i="1"/>
  <c r="BU1072" i="1"/>
  <c r="BX1072" i="1" s="1"/>
  <c r="BS1072" i="1"/>
  <c r="BR1072" i="1"/>
  <c r="BN1072" i="1"/>
  <c r="BM1072" i="1"/>
  <c r="BG1072" i="1"/>
  <c r="BT1072" i="1" s="1"/>
  <c r="BE1072" i="1"/>
  <c r="BD1072" i="1"/>
  <c r="BA1072" i="1"/>
  <c r="AR1072" i="1"/>
  <c r="AU1072" i="1" s="1"/>
  <c r="AP1072" i="1"/>
  <c r="AO1072" i="1"/>
  <c r="AI1072" i="1"/>
  <c r="AJ1072" i="1" s="1"/>
  <c r="AT1072" i="1" s="1"/>
  <c r="AH1072" i="1"/>
  <c r="AG1072" i="1"/>
  <c r="CJ1071" i="1"/>
  <c r="CH1071" i="1"/>
  <c r="CH1072" i="1" s="1"/>
  <c r="BV1071" i="1"/>
  <c r="BU1071" i="1"/>
  <c r="BX1071" i="1" s="1"/>
  <c r="BS1071" i="1"/>
  <c r="BR1071" i="1"/>
  <c r="BN1071" i="1"/>
  <c r="BM1071" i="1"/>
  <c r="BJ1071" i="1"/>
  <c r="BW1071" i="1" s="1"/>
  <c r="BG1071" i="1"/>
  <c r="BT1071" i="1" s="1"/>
  <c r="BE1071" i="1"/>
  <c r="BD1071" i="1"/>
  <c r="BA1071" i="1"/>
  <c r="AR1071" i="1"/>
  <c r="AU1071" i="1" s="1"/>
  <c r="AP1071" i="1"/>
  <c r="AO1071" i="1"/>
  <c r="AI1071" i="1"/>
  <c r="AH1071" i="1"/>
  <c r="AG1071" i="1"/>
  <c r="CJ1070" i="1"/>
  <c r="BU1070" i="1"/>
  <c r="BX1070" i="1" s="1"/>
  <c r="CK1070" i="1" s="1"/>
  <c r="BS1070" i="1"/>
  <c r="BR1070" i="1"/>
  <c r="BN1070" i="1"/>
  <c r="BM1070" i="1"/>
  <c r="BG1070" i="1"/>
  <c r="BT1070" i="1" s="1"/>
  <c r="BE1070" i="1"/>
  <c r="BD1070" i="1"/>
  <c r="BA1070" i="1"/>
  <c r="AR1070" i="1"/>
  <c r="AU1070" i="1" s="1"/>
  <c r="AP1070" i="1"/>
  <c r="AO1070" i="1"/>
  <c r="AI1070" i="1"/>
  <c r="AH1070" i="1"/>
  <c r="AG1070" i="1"/>
  <c r="CJ1069" i="1"/>
  <c r="BU1069" i="1"/>
  <c r="BX1069" i="1" s="1"/>
  <c r="CK1069" i="1" s="1"/>
  <c r="BS1069" i="1"/>
  <c r="BR1069" i="1"/>
  <c r="BN1069" i="1"/>
  <c r="BM1069" i="1"/>
  <c r="BG1069" i="1"/>
  <c r="BE1069" i="1"/>
  <c r="BD1069" i="1"/>
  <c r="BA1069" i="1"/>
  <c r="AR1069" i="1"/>
  <c r="AU1069" i="1" s="1"/>
  <c r="AP1069" i="1"/>
  <c r="AO1069" i="1"/>
  <c r="AI1069" i="1"/>
  <c r="AH1069" i="1"/>
  <c r="AG1069" i="1"/>
  <c r="CJ1068" i="1"/>
  <c r="BW1068" i="1"/>
  <c r="BU1068" i="1"/>
  <c r="BT1068" i="1"/>
  <c r="BS1068" i="1"/>
  <c r="BR1068" i="1"/>
  <c r="BN1068" i="1"/>
  <c r="BM1068" i="1"/>
  <c r="BG1068" i="1"/>
  <c r="BJ1068" i="1" s="1"/>
  <c r="BE1068" i="1"/>
  <c r="BD1068" i="1"/>
  <c r="BA1068" i="1"/>
  <c r="AR1068" i="1"/>
  <c r="AQ1068" i="1"/>
  <c r="AP1068" i="1"/>
  <c r="AO1068" i="1"/>
  <c r="AI1068" i="1"/>
  <c r="BF1068" i="1" s="1"/>
  <c r="BH1068" i="1" s="1"/>
  <c r="AH1068" i="1"/>
  <c r="AG1068" i="1"/>
  <c r="CJ1067" i="1"/>
  <c r="BU1067" i="1"/>
  <c r="BX1067" i="1" s="1"/>
  <c r="BS1067" i="1"/>
  <c r="BR1067" i="1"/>
  <c r="BN1067" i="1"/>
  <c r="BM1067" i="1"/>
  <c r="BG1067" i="1"/>
  <c r="BE1067" i="1"/>
  <c r="BD1067" i="1"/>
  <c r="BA1067" i="1"/>
  <c r="AR1067" i="1"/>
  <c r="AU1067" i="1" s="1"/>
  <c r="AP1067" i="1"/>
  <c r="AO1067" i="1"/>
  <c r="AI1067" i="1"/>
  <c r="AJ1067" i="1" s="1"/>
  <c r="AH1067" i="1"/>
  <c r="AG1067" i="1"/>
  <c r="CJ1066" i="1"/>
  <c r="BX1066" i="1"/>
  <c r="BU1066" i="1"/>
  <c r="BS1066" i="1"/>
  <c r="BR1066" i="1"/>
  <c r="BN1066" i="1"/>
  <c r="BM1066" i="1"/>
  <c r="BG1066" i="1"/>
  <c r="BE1066" i="1"/>
  <c r="BD1066" i="1"/>
  <c r="BA1066" i="1"/>
  <c r="AR1066" i="1"/>
  <c r="AU1066" i="1" s="1"/>
  <c r="AP1066" i="1"/>
  <c r="AO1066" i="1"/>
  <c r="AI1066" i="1"/>
  <c r="AQ1066" i="1" s="1"/>
  <c r="AH1066" i="1"/>
  <c r="AG1066" i="1"/>
  <c r="CJ1065" i="1"/>
  <c r="CI1065" i="1"/>
  <c r="BU1065" i="1"/>
  <c r="BX1065" i="1" s="1"/>
  <c r="BS1065" i="1"/>
  <c r="BR1065" i="1"/>
  <c r="BN1065" i="1"/>
  <c r="BM1065" i="1"/>
  <c r="BG1065" i="1"/>
  <c r="BE1065" i="1"/>
  <c r="BD1065" i="1"/>
  <c r="BA1065" i="1"/>
  <c r="AR1065" i="1"/>
  <c r="AU1065" i="1" s="1"/>
  <c r="AP1065" i="1"/>
  <c r="AO1065" i="1"/>
  <c r="AI1065" i="1"/>
  <c r="AH1065" i="1"/>
  <c r="AG1065" i="1"/>
  <c r="CJ1064" i="1"/>
  <c r="BU1064" i="1"/>
  <c r="BX1064" i="1" s="1"/>
  <c r="BS1064" i="1"/>
  <c r="BR1064" i="1"/>
  <c r="BN1064" i="1"/>
  <c r="BM1064" i="1"/>
  <c r="BG1064" i="1"/>
  <c r="BT1064" i="1" s="1"/>
  <c r="BV1064" i="1" s="1"/>
  <c r="BE1064" i="1"/>
  <c r="BD1064" i="1"/>
  <c r="BA1064" i="1"/>
  <c r="AU1064" i="1"/>
  <c r="AR1064" i="1"/>
  <c r="AP1064" i="1"/>
  <c r="AO1064" i="1"/>
  <c r="AI1064" i="1"/>
  <c r="BF1064" i="1" s="1"/>
  <c r="AH1064" i="1"/>
  <c r="AG1064" i="1"/>
  <c r="CJ1063" i="1"/>
  <c r="CH1063" i="1"/>
  <c r="BU1063" i="1"/>
  <c r="BX1063" i="1" s="1"/>
  <c r="CK1063" i="1" s="1"/>
  <c r="BS1063" i="1"/>
  <c r="BR1063" i="1"/>
  <c r="BN1063" i="1"/>
  <c r="BM1063" i="1"/>
  <c r="BG1063" i="1"/>
  <c r="BE1063" i="1"/>
  <c r="BD1063" i="1"/>
  <c r="BA1063" i="1"/>
  <c r="AR1063" i="1"/>
  <c r="AU1063" i="1" s="1"/>
  <c r="AP1063" i="1"/>
  <c r="AO1063" i="1"/>
  <c r="AI1063" i="1"/>
  <c r="AH1063" i="1"/>
  <c r="AG1063" i="1"/>
  <c r="CJ1062" i="1"/>
  <c r="BU1062" i="1"/>
  <c r="BX1062" i="1" s="1"/>
  <c r="CK1062" i="1" s="1"/>
  <c r="BS1062" i="1"/>
  <c r="BR1062" i="1"/>
  <c r="BN1062" i="1"/>
  <c r="BM1062" i="1"/>
  <c r="BG1062" i="1"/>
  <c r="BE1062" i="1"/>
  <c r="BD1062" i="1"/>
  <c r="BA1062" i="1"/>
  <c r="AR1062" i="1"/>
  <c r="AU1062" i="1" s="1"/>
  <c r="AP1062" i="1"/>
  <c r="AO1062" i="1"/>
  <c r="AJ1062" i="1"/>
  <c r="AI1062" i="1"/>
  <c r="BF1062" i="1" s="1"/>
  <c r="AH1062" i="1"/>
  <c r="AG1062" i="1"/>
  <c r="CJ1061" i="1"/>
  <c r="BU1061" i="1"/>
  <c r="BX1061" i="1" s="1"/>
  <c r="CK1061" i="1" s="1"/>
  <c r="BT1061" i="1"/>
  <c r="BV1061" i="1" s="1"/>
  <c r="BS1061" i="1"/>
  <c r="BR1061" i="1"/>
  <c r="BN1061" i="1"/>
  <c r="BM1061" i="1"/>
  <c r="BG1061" i="1"/>
  <c r="BJ1061" i="1" s="1"/>
  <c r="BW1061" i="1" s="1"/>
  <c r="BE1061" i="1"/>
  <c r="BD1061" i="1"/>
  <c r="BA1061" i="1"/>
  <c r="AR1061" i="1"/>
  <c r="AP1061" i="1"/>
  <c r="AO1061" i="1"/>
  <c r="AI1061" i="1"/>
  <c r="AJ1061" i="1" s="1"/>
  <c r="AH1061" i="1"/>
  <c r="AG1061" i="1"/>
  <c r="CJ1060" i="1"/>
  <c r="BU1060" i="1"/>
  <c r="BX1060" i="1" s="1"/>
  <c r="BS1060" i="1"/>
  <c r="BR1060" i="1"/>
  <c r="BN1060" i="1"/>
  <c r="BM1060" i="1"/>
  <c r="BG1060" i="1"/>
  <c r="BE1060" i="1"/>
  <c r="BD1060" i="1"/>
  <c r="BA1060" i="1"/>
  <c r="AR1060" i="1"/>
  <c r="AU1060" i="1" s="1"/>
  <c r="AP1060" i="1"/>
  <c r="AO1060" i="1"/>
  <c r="AI1060" i="1"/>
  <c r="AH1060" i="1"/>
  <c r="AG1060" i="1"/>
  <c r="CJ1059" i="1"/>
  <c r="BU1059" i="1"/>
  <c r="BX1059" i="1" s="1"/>
  <c r="BS1059" i="1"/>
  <c r="BR1059" i="1"/>
  <c r="BN1059" i="1"/>
  <c r="BM1059" i="1"/>
  <c r="BG1059" i="1"/>
  <c r="BE1059" i="1"/>
  <c r="BD1059" i="1"/>
  <c r="BA1059" i="1"/>
  <c r="AR1059" i="1"/>
  <c r="AU1059" i="1" s="1"/>
  <c r="AP1059" i="1"/>
  <c r="AO1059" i="1"/>
  <c r="AI1059" i="1"/>
  <c r="AH1059" i="1"/>
  <c r="AG1059" i="1"/>
  <c r="CJ1058" i="1"/>
  <c r="BU1058" i="1"/>
  <c r="BX1058" i="1" s="1"/>
  <c r="BS1058" i="1"/>
  <c r="BR1058" i="1"/>
  <c r="BN1058" i="1"/>
  <c r="BM1058" i="1"/>
  <c r="BG1058" i="1"/>
  <c r="BT1058" i="1" s="1"/>
  <c r="BV1058" i="1" s="1"/>
  <c r="BE1058" i="1"/>
  <c r="BD1058" i="1"/>
  <c r="BA1058" i="1"/>
  <c r="AR1058" i="1"/>
  <c r="AU1058" i="1" s="1"/>
  <c r="AP1058" i="1"/>
  <c r="AO1058" i="1"/>
  <c r="AI1058" i="1"/>
  <c r="AH1058" i="1"/>
  <c r="AG1058" i="1"/>
  <c r="CJ1057" i="1"/>
  <c r="BU1057" i="1"/>
  <c r="BX1057" i="1" s="1"/>
  <c r="BS1057" i="1"/>
  <c r="BR1057" i="1"/>
  <c r="BN1057" i="1"/>
  <c r="BM1057" i="1"/>
  <c r="BG1057" i="1"/>
  <c r="BE1057" i="1"/>
  <c r="BD1057" i="1"/>
  <c r="BA1057" i="1"/>
  <c r="AR1057" i="1"/>
  <c r="AU1057" i="1" s="1"/>
  <c r="AP1057" i="1"/>
  <c r="AO1057" i="1"/>
  <c r="AJ1057" i="1"/>
  <c r="AI1057" i="1"/>
  <c r="AH1057" i="1"/>
  <c r="AG1057" i="1"/>
  <c r="CJ1056" i="1"/>
  <c r="CH1056" i="1"/>
  <c r="CH1057" i="1" s="1"/>
  <c r="BU1056" i="1"/>
  <c r="BX1056" i="1" s="1"/>
  <c r="CK1056" i="1" s="1"/>
  <c r="BS1056" i="1"/>
  <c r="BR1056" i="1"/>
  <c r="BN1056" i="1"/>
  <c r="BM1056" i="1"/>
  <c r="BG1056" i="1"/>
  <c r="BJ1056" i="1" s="1"/>
  <c r="BW1056" i="1" s="1"/>
  <c r="BE1056" i="1"/>
  <c r="BD1056" i="1"/>
  <c r="BA1056" i="1"/>
  <c r="AR1056" i="1"/>
  <c r="AQ1056" i="1"/>
  <c r="AP1056" i="1"/>
  <c r="AO1056" i="1"/>
  <c r="AI1056" i="1"/>
  <c r="AJ1056" i="1" s="1"/>
  <c r="BI1056" i="1" s="1"/>
  <c r="AH1056" i="1"/>
  <c r="AG1056" i="1"/>
  <c r="CJ1055" i="1"/>
  <c r="BU1055" i="1"/>
  <c r="BX1055" i="1" s="1"/>
  <c r="CK1055" i="1" s="1"/>
  <c r="BS1055" i="1"/>
  <c r="BR1055" i="1"/>
  <c r="BN1055" i="1"/>
  <c r="BM1055" i="1"/>
  <c r="BG1055" i="1"/>
  <c r="BJ1055" i="1" s="1"/>
  <c r="BW1055" i="1" s="1"/>
  <c r="BE1055" i="1"/>
  <c r="BD1055" i="1"/>
  <c r="BA1055" i="1"/>
  <c r="AR1055" i="1"/>
  <c r="AU1055" i="1" s="1"/>
  <c r="AP1055" i="1"/>
  <c r="AO1055" i="1"/>
  <c r="AI1055" i="1"/>
  <c r="AH1055" i="1"/>
  <c r="AG1055" i="1"/>
  <c r="CK1054" i="1"/>
  <c r="CJ1054" i="1"/>
  <c r="BU1054" i="1"/>
  <c r="BX1054" i="1" s="1"/>
  <c r="BS1054" i="1"/>
  <c r="BR1054" i="1"/>
  <c r="BN1054" i="1"/>
  <c r="BM1054" i="1"/>
  <c r="BG1054" i="1"/>
  <c r="BE1054" i="1"/>
  <c r="BD1054" i="1"/>
  <c r="BA1054" i="1"/>
  <c r="AR1054" i="1"/>
  <c r="AU1054" i="1" s="1"/>
  <c r="AP1054" i="1"/>
  <c r="AO1054" i="1"/>
  <c r="AI1054" i="1"/>
  <c r="AH1054" i="1"/>
  <c r="AG1054" i="1"/>
  <c r="CJ1053" i="1"/>
  <c r="BX1053" i="1"/>
  <c r="CK1053" i="1" s="1"/>
  <c r="BV1053" i="1"/>
  <c r="BU1053" i="1"/>
  <c r="BS1053" i="1"/>
  <c r="BR1053" i="1"/>
  <c r="BN1053" i="1"/>
  <c r="BM1053" i="1"/>
  <c r="BG1053" i="1"/>
  <c r="BT1053" i="1" s="1"/>
  <c r="BE1053" i="1"/>
  <c r="BD1053" i="1"/>
  <c r="BA1053" i="1"/>
  <c r="AR1053" i="1"/>
  <c r="AU1053" i="1" s="1"/>
  <c r="AP1053" i="1"/>
  <c r="AO1053" i="1"/>
  <c r="AI1053" i="1"/>
  <c r="AH1053" i="1"/>
  <c r="AG1053" i="1"/>
  <c r="CJ1052" i="1"/>
  <c r="BU1052" i="1"/>
  <c r="BX1052" i="1" s="1"/>
  <c r="BS1052" i="1"/>
  <c r="BR1052" i="1"/>
  <c r="BN1052" i="1"/>
  <c r="BM1052" i="1"/>
  <c r="BG1052" i="1"/>
  <c r="BE1052" i="1"/>
  <c r="BD1052" i="1"/>
  <c r="BA1052" i="1"/>
  <c r="AR1052" i="1"/>
  <c r="AU1052" i="1" s="1"/>
  <c r="AP1052" i="1"/>
  <c r="AO1052" i="1"/>
  <c r="AI1052" i="1"/>
  <c r="AH1052" i="1"/>
  <c r="AG1052" i="1"/>
  <c r="CJ1051" i="1"/>
  <c r="BU1051" i="1"/>
  <c r="BX1051" i="1" s="1"/>
  <c r="BT1051" i="1"/>
  <c r="BS1051" i="1"/>
  <c r="BR1051" i="1"/>
  <c r="BN1051" i="1"/>
  <c r="BM1051" i="1"/>
  <c r="BG1051" i="1"/>
  <c r="BJ1051" i="1" s="1"/>
  <c r="BW1051" i="1" s="1"/>
  <c r="BE1051" i="1"/>
  <c r="BD1051" i="1"/>
  <c r="BA1051" i="1"/>
  <c r="AR1051" i="1"/>
  <c r="AU1051" i="1" s="1"/>
  <c r="AP1051" i="1"/>
  <c r="AO1051" i="1"/>
  <c r="AI1051" i="1"/>
  <c r="AH1051" i="1"/>
  <c r="AG1051" i="1"/>
  <c r="CJ1050" i="1"/>
  <c r="BW1050" i="1"/>
  <c r="BU1050" i="1"/>
  <c r="BX1050" i="1" s="1"/>
  <c r="BS1050" i="1"/>
  <c r="BR1050" i="1"/>
  <c r="BN1050" i="1"/>
  <c r="BM1050" i="1"/>
  <c r="BG1050" i="1"/>
  <c r="BJ1050" i="1" s="1"/>
  <c r="BE1050" i="1"/>
  <c r="BD1050" i="1"/>
  <c r="BA1050" i="1"/>
  <c r="AR1050" i="1"/>
  <c r="AU1050" i="1" s="1"/>
  <c r="AP1050" i="1"/>
  <c r="AO1050" i="1"/>
  <c r="AI1050" i="1"/>
  <c r="AH1050" i="1"/>
  <c r="AG1050" i="1"/>
  <c r="CJ1049" i="1"/>
  <c r="BU1049" i="1"/>
  <c r="BX1049" i="1" s="1"/>
  <c r="BS1049" i="1"/>
  <c r="BR1049" i="1"/>
  <c r="BN1049" i="1"/>
  <c r="BM1049" i="1"/>
  <c r="BG1049" i="1"/>
  <c r="BJ1049" i="1" s="1"/>
  <c r="BW1049" i="1" s="1"/>
  <c r="BF1049" i="1"/>
  <c r="BE1049" i="1"/>
  <c r="BD1049" i="1"/>
  <c r="BA1049" i="1"/>
  <c r="AR1049" i="1"/>
  <c r="AU1049" i="1" s="1"/>
  <c r="AP1049" i="1"/>
  <c r="AO1049" i="1"/>
  <c r="AI1049" i="1"/>
  <c r="AQ1049" i="1" s="1"/>
  <c r="AH1049" i="1"/>
  <c r="AG1049" i="1"/>
  <c r="CJ1048" i="1"/>
  <c r="CH1048" i="1"/>
  <c r="CH1049" i="1" s="1"/>
  <c r="BU1048" i="1"/>
  <c r="BX1048" i="1" s="1"/>
  <c r="BS1048" i="1"/>
  <c r="BR1048" i="1"/>
  <c r="BN1048" i="1"/>
  <c r="BM1048" i="1"/>
  <c r="BJ1048" i="1"/>
  <c r="BW1048" i="1" s="1"/>
  <c r="BG1048" i="1"/>
  <c r="BT1048" i="1" s="1"/>
  <c r="BE1048" i="1"/>
  <c r="BD1048" i="1"/>
  <c r="BA1048" i="1"/>
  <c r="AR1048" i="1"/>
  <c r="AU1048" i="1" s="1"/>
  <c r="AP1048" i="1"/>
  <c r="AO1048" i="1"/>
  <c r="AI1048" i="1"/>
  <c r="AH1048" i="1"/>
  <c r="AG1048" i="1"/>
  <c r="CJ1047" i="1"/>
  <c r="CI1047" i="1"/>
  <c r="BU1047" i="1"/>
  <c r="BX1047" i="1" s="1"/>
  <c r="CK1047" i="1" s="1"/>
  <c r="BS1047" i="1"/>
  <c r="BR1047" i="1"/>
  <c r="BN1047" i="1"/>
  <c r="BM1047" i="1"/>
  <c r="BG1047" i="1"/>
  <c r="BT1047" i="1" s="1"/>
  <c r="BE1047" i="1"/>
  <c r="BD1047" i="1"/>
  <c r="BA1047" i="1"/>
  <c r="AR1047" i="1"/>
  <c r="AU1047" i="1" s="1"/>
  <c r="AP1047" i="1"/>
  <c r="AO1047" i="1"/>
  <c r="AJ1047" i="1"/>
  <c r="AI1047" i="1"/>
  <c r="AH1047" i="1"/>
  <c r="AG1047" i="1"/>
  <c r="CJ1046" i="1"/>
  <c r="BU1046" i="1"/>
  <c r="BX1046" i="1" s="1"/>
  <c r="CK1046" i="1" s="1"/>
  <c r="BS1046" i="1"/>
  <c r="BR1046" i="1"/>
  <c r="BN1046" i="1"/>
  <c r="BM1046" i="1"/>
  <c r="BG1046" i="1"/>
  <c r="BE1046" i="1"/>
  <c r="BD1046" i="1"/>
  <c r="BA1046" i="1"/>
  <c r="AR1046" i="1"/>
  <c r="AU1046" i="1" s="1"/>
  <c r="AP1046" i="1"/>
  <c r="AO1046" i="1"/>
  <c r="AI1046" i="1"/>
  <c r="AQ1046" i="1" s="1"/>
  <c r="AH1046" i="1"/>
  <c r="AG1046" i="1"/>
  <c r="CJ1045" i="1"/>
  <c r="BU1045" i="1"/>
  <c r="BX1045" i="1" s="1"/>
  <c r="CK1045" i="1" s="1"/>
  <c r="BS1045" i="1"/>
  <c r="BR1045" i="1"/>
  <c r="BN1045" i="1"/>
  <c r="BM1045" i="1"/>
  <c r="BG1045" i="1"/>
  <c r="BF1045" i="1"/>
  <c r="BH1045" i="1" s="1"/>
  <c r="BE1045" i="1"/>
  <c r="BD1045" i="1"/>
  <c r="BA1045" i="1"/>
  <c r="AR1045" i="1"/>
  <c r="AU1045" i="1" s="1"/>
  <c r="AP1045" i="1"/>
  <c r="AO1045" i="1"/>
  <c r="AI1045" i="1"/>
  <c r="AQ1045" i="1" s="1"/>
  <c r="AH1045" i="1"/>
  <c r="AG1045" i="1"/>
  <c r="CJ1044" i="1"/>
  <c r="CH1044" i="1"/>
  <c r="BU1044" i="1"/>
  <c r="BX1044" i="1" s="1"/>
  <c r="BS1044" i="1"/>
  <c r="BR1044" i="1"/>
  <c r="BN1044" i="1"/>
  <c r="BM1044" i="1"/>
  <c r="BG1044" i="1"/>
  <c r="BE1044" i="1"/>
  <c r="BD1044" i="1"/>
  <c r="BA1044" i="1"/>
  <c r="AR1044" i="1"/>
  <c r="AU1044" i="1" s="1"/>
  <c r="AP1044" i="1"/>
  <c r="AO1044" i="1"/>
  <c r="AJ1044" i="1"/>
  <c r="AT1044" i="1" s="1"/>
  <c r="AI1044" i="1"/>
  <c r="AH1044" i="1"/>
  <c r="AG1044" i="1"/>
  <c r="CJ1043" i="1"/>
  <c r="CI1043" i="1"/>
  <c r="CI1044" i="1" s="1"/>
  <c r="BU1043" i="1"/>
  <c r="BX1043" i="1" s="1"/>
  <c r="CK1043" i="1" s="1"/>
  <c r="BS1043" i="1"/>
  <c r="BR1043" i="1"/>
  <c r="BN1043" i="1"/>
  <c r="BM1043" i="1"/>
  <c r="BG1043" i="1"/>
  <c r="BE1043" i="1"/>
  <c r="BD1043" i="1"/>
  <c r="BA1043" i="1"/>
  <c r="AR1043" i="1"/>
  <c r="AU1043" i="1" s="1"/>
  <c r="AP1043" i="1"/>
  <c r="AO1043" i="1"/>
  <c r="AI1043" i="1"/>
  <c r="AH1043" i="1"/>
  <c r="AG1043" i="1"/>
  <c r="CJ1042" i="1"/>
  <c r="BU1042" i="1"/>
  <c r="BX1042" i="1" s="1"/>
  <c r="CK1042" i="1" s="1"/>
  <c r="BS1042" i="1"/>
  <c r="BR1042" i="1"/>
  <c r="BN1042" i="1"/>
  <c r="BM1042" i="1"/>
  <c r="BG1042" i="1"/>
  <c r="BJ1042" i="1" s="1"/>
  <c r="BW1042" i="1" s="1"/>
  <c r="BE1042" i="1"/>
  <c r="BD1042" i="1"/>
  <c r="BA1042" i="1"/>
  <c r="AR1042" i="1"/>
  <c r="AU1042" i="1" s="1"/>
  <c r="AP1042" i="1"/>
  <c r="AO1042" i="1"/>
  <c r="AI1042" i="1"/>
  <c r="AJ1042" i="1" s="1"/>
  <c r="AH1042" i="1"/>
  <c r="AG1042" i="1"/>
  <c r="CJ1041" i="1"/>
  <c r="BU1041" i="1"/>
  <c r="BX1041" i="1" s="1"/>
  <c r="CK1041" i="1" s="1"/>
  <c r="BS1041" i="1"/>
  <c r="BR1041" i="1"/>
  <c r="BN1041" i="1"/>
  <c r="BM1041" i="1"/>
  <c r="BG1041" i="1"/>
  <c r="BT1041" i="1" s="1"/>
  <c r="BE1041" i="1"/>
  <c r="BD1041" i="1"/>
  <c r="BA1041" i="1"/>
  <c r="AR1041" i="1"/>
  <c r="AU1041" i="1" s="1"/>
  <c r="AP1041" i="1"/>
  <c r="AO1041" i="1"/>
  <c r="AI1041" i="1"/>
  <c r="AQ1041" i="1" s="1"/>
  <c r="AH1041" i="1"/>
  <c r="AG1041" i="1"/>
  <c r="CJ1040" i="1"/>
  <c r="CH1040" i="1"/>
  <c r="BU1040" i="1"/>
  <c r="BX1040" i="1" s="1"/>
  <c r="BS1040" i="1"/>
  <c r="BR1040" i="1"/>
  <c r="BN1040" i="1"/>
  <c r="BM1040" i="1"/>
  <c r="BG1040" i="1"/>
  <c r="BE1040" i="1"/>
  <c r="BD1040" i="1"/>
  <c r="BA1040" i="1"/>
  <c r="AR1040" i="1"/>
  <c r="AU1040" i="1" s="1"/>
  <c r="AP1040" i="1"/>
  <c r="AO1040" i="1"/>
  <c r="AI1040" i="1"/>
  <c r="AQ1040" i="1" s="1"/>
  <c r="AH1040" i="1"/>
  <c r="AG1040" i="1"/>
  <c r="CJ1039" i="1"/>
  <c r="CI1039" i="1"/>
  <c r="CI1040" i="1" s="1"/>
  <c r="CH1039" i="1"/>
  <c r="BU1039" i="1"/>
  <c r="BX1039" i="1" s="1"/>
  <c r="CK1039" i="1" s="1"/>
  <c r="BS1039" i="1"/>
  <c r="BR1039" i="1"/>
  <c r="BN1039" i="1"/>
  <c r="BM1039" i="1"/>
  <c r="BG1039" i="1"/>
  <c r="BE1039" i="1"/>
  <c r="BD1039" i="1"/>
  <c r="BA1039" i="1"/>
  <c r="AR1039" i="1"/>
  <c r="AU1039" i="1" s="1"/>
  <c r="AP1039" i="1"/>
  <c r="AO1039" i="1"/>
  <c r="AI1039" i="1"/>
  <c r="AH1039" i="1"/>
  <c r="AG1039" i="1"/>
  <c r="CJ1038" i="1"/>
  <c r="BU1038" i="1"/>
  <c r="BX1038" i="1" s="1"/>
  <c r="CK1038" i="1" s="1"/>
  <c r="BS1038" i="1"/>
  <c r="BR1038" i="1"/>
  <c r="BN1038" i="1"/>
  <c r="BM1038" i="1"/>
  <c r="BJ1038" i="1"/>
  <c r="BW1038" i="1" s="1"/>
  <c r="BY1038" i="1" s="1"/>
  <c r="BG1038" i="1"/>
  <c r="BT1038" i="1" s="1"/>
  <c r="BV1038" i="1" s="1"/>
  <c r="BE1038" i="1"/>
  <c r="BD1038" i="1"/>
  <c r="BA1038" i="1"/>
  <c r="AU1038" i="1"/>
  <c r="AR1038" i="1"/>
  <c r="AP1038" i="1"/>
  <c r="AO1038" i="1"/>
  <c r="AI1038" i="1"/>
  <c r="AJ1038" i="1" s="1"/>
  <c r="AH1038" i="1"/>
  <c r="AG1038" i="1"/>
  <c r="CJ1037" i="1"/>
  <c r="BU1037" i="1"/>
  <c r="BX1037" i="1" s="1"/>
  <c r="CK1037" i="1" s="1"/>
  <c r="BS1037" i="1"/>
  <c r="BR1037" i="1"/>
  <c r="BN1037" i="1"/>
  <c r="BM1037" i="1"/>
  <c r="BG1037" i="1"/>
  <c r="BE1037" i="1"/>
  <c r="BD1037" i="1"/>
  <c r="BA1037" i="1"/>
  <c r="AR1037" i="1"/>
  <c r="AU1037" i="1" s="1"/>
  <c r="AP1037" i="1"/>
  <c r="AO1037" i="1"/>
  <c r="AI1037" i="1"/>
  <c r="AH1037" i="1"/>
  <c r="AG1037" i="1"/>
  <c r="CJ1036" i="1"/>
  <c r="CI1036" i="1"/>
  <c r="CH1036" i="1"/>
  <c r="BU1036" i="1"/>
  <c r="BX1036" i="1" s="1"/>
  <c r="BS1036" i="1"/>
  <c r="BR1036" i="1"/>
  <c r="BG1036" i="1"/>
  <c r="BT1036" i="1" s="1"/>
  <c r="BE1036" i="1"/>
  <c r="BD1036" i="1"/>
  <c r="BA1036" i="1"/>
  <c r="AR1036" i="1"/>
  <c r="AU1036" i="1" s="1"/>
  <c r="AP1036" i="1"/>
  <c r="AO1036" i="1"/>
  <c r="AI1036" i="1"/>
  <c r="AH1036" i="1"/>
  <c r="AG1036" i="1"/>
  <c r="CJ1035" i="1"/>
  <c r="BU1035" i="1"/>
  <c r="BX1035" i="1" s="1"/>
  <c r="CK1035" i="1" s="1"/>
  <c r="BS1035" i="1"/>
  <c r="BR1035" i="1"/>
  <c r="BG1035" i="1"/>
  <c r="BE1035" i="1"/>
  <c r="BD1035" i="1"/>
  <c r="BA1035" i="1"/>
  <c r="AR1035" i="1"/>
  <c r="AU1035" i="1" s="1"/>
  <c r="AP1035" i="1"/>
  <c r="AO1035" i="1"/>
  <c r="AI1035" i="1"/>
  <c r="AH1035" i="1"/>
  <c r="AG1035" i="1"/>
  <c r="CJ1034" i="1"/>
  <c r="BU1034" i="1"/>
  <c r="BS1034" i="1"/>
  <c r="BR1034" i="1"/>
  <c r="BJ1034" i="1"/>
  <c r="BW1034" i="1" s="1"/>
  <c r="BG1034" i="1"/>
  <c r="BT1034" i="1" s="1"/>
  <c r="BE1034" i="1"/>
  <c r="BD1034" i="1"/>
  <c r="BA1034" i="1"/>
  <c r="AR1034" i="1"/>
  <c r="AU1034" i="1" s="1"/>
  <c r="AP1034" i="1"/>
  <c r="AO1034" i="1"/>
  <c r="AI1034" i="1"/>
  <c r="BF1034" i="1" s="1"/>
  <c r="AH1034" i="1"/>
  <c r="AG1034" i="1"/>
  <c r="CJ1033" i="1"/>
  <c r="CI1033" i="1"/>
  <c r="CH1033" i="1"/>
  <c r="BU1033" i="1"/>
  <c r="BX1033" i="1" s="1"/>
  <c r="BS1033" i="1"/>
  <c r="BR1033" i="1"/>
  <c r="BG1033" i="1"/>
  <c r="BE1033" i="1"/>
  <c r="BD1033" i="1"/>
  <c r="BA1033" i="1"/>
  <c r="AR1033" i="1"/>
  <c r="AU1033" i="1" s="1"/>
  <c r="AP1033" i="1"/>
  <c r="AO1033" i="1"/>
  <c r="AI1033" i="1"/>
  <c r="BF1033" i="1" s="1"/>
  <c r="AH1033" i="1"/>
  <c r="AG1033" i="1"/>
  <c r="CJ1032" i="1"/>
  <c r="BU1032" i="1"/>
  <c r="BS1032" i="1"/>
  <c r="BR1032" i="1"/>
  <c r="BG1032" i="1"/>
  <c r="BE1032" i="1"/>
  <c r="BD1032" i="1"/>
  <c r="BA1032" i="1"/>
  <c r="AR1032" i="1"/>
  <c r="AU1032" i="1" s="1"/>
  <c r="AP1032" i="1"/>
  <c r="AO1032" i="1"/>
  <c r="AI1032" i="1"/>
  <c r="AH1032" i="1"/>
  <c r="AG1032" i="1"/>
  <c r="CJ1031" i="1"/>
  <c r="BU1031" i="1"/>
  <c r="BX1031" i="1" s="1"/>
  <c r="CK1031" i="1" s="1"/>
  <c r="BS1031" i="1"/>
  <c r="BR1031" i="1"/>
  <c r="BG1031" i="1"/>
  <c r="BE1031" i="1"/>
  <c r="BD1031" i="1"/>
  <c r="BA1031" i="1"/>
  <c r="AR1031" i="1"/>
  <c r="AU1031" i="1" s="1"/>
  <c r="AP1031" i="1"/>
  <c r="AO1031" i="1"/>
  <c r="AI1031" i="1"/>
  <c r="AH1031" i="1"/>
  <c r="AG1031" i="1"/>
  <c r="CJ1030" i="1"/>
  <c r="BU1030" i="1"/>
  <c r="BX1030" i="1" s="1"/>
  <c r="BS1030" i="1"/>
  <c r="BR1030" i="1"/>
  <c r="BG1030" i="1"/>
  <c r="BE1030" i="1"/>
  <c r="BD1030" i="1"/>
  <c r="BA1030" i="1"/>
  <c r="AU1030" i="1"/>
  <c r="AR1030" i="1"/>
  <c r="AP1030" i="1"/>
  <c r="AO1030" i="1"/>
  <c r="AI1030" i="1"/>
  <c r="AH1030" i="1"/>
  <c r="AG1030" i="1"/>
  <c r="CJ1029" i="1"/>
  <c r="CI1029" i="1"/>
  <c r="CI1030" i="1" s="1"/>
  <c r="BU1029" i="1"/>
  <c r="BX1029" i="1" s="1"/>
  <c r="BS1029" i="1"/>
  <c r="BR1029" i="1"/>
  <c r="BG1029" i="1"/>
  <c r="BE1029" i="1"/>
  <c r="BD1029" i="1"/>
  <c r="BA1029" i="1"/>
  <c r="AU1029" i="1"/>
  <c r="AR1029" i="1"/>
  <c r="AP1029" i="1"/>
  <c r="AO1029" i="1"/>
  <c r="AI1029" i="1"/>
  <c r="BF1029" i="1" s="1"/>
  <c r="AH1029" i="1"/>
  <c r="AG1029" i="1"/>
  <c r="CJ1028" i="1"/>
  <c r="BU1028" i="1"/>
  <c r="BX1028" i="1" s="1"/>
  <c r="BS1028" i="1"/>
  <c r="BR1028" i="1"/>
  <c r="BG1028" i="1"/>
  <c r="BJ1028" i="1" s="1"/>
  <c r="BW1028" i="1" s="1"/>
  <c r="BE1028" i="1"/>
  <c r="BD1028" i="1"/>
  <c r="BA1028" i="1"/>
  <c r="AR1028" i="1"/>
  <c r="AU1028" i="1" s="1"/>
  <c r="AP1028" i="1"/>
  <c r="AO1028" i="1"/>
  <c r="AI1028" i="1"/>
  <c r="AH1028" i="1"/>
  <c r="AG1028" i="1"/>
  <c r="CJ1027" i="1"/>
  <c r="BU1027" i="1"/>
  <c r="BX1027" i="1" s="1"/>
  <c r="BS1027" i="1"/>
  <c r="BR1027" i="1"/>
  <c r="BG1027" i="1"/>
  <c r="BE1027" i="1"/>
  <c r="BD1027" i="1"/>
  <c r="BA1027" i="1"/>
  <c r="AR1027" i="1"/>
  <c r="AU1027" i="1" s="1"/>
  <c r="AP1027" i="1"/>
  <c r="AO1027" i="1"/>
  <c r="AI1027" i="1"/>
  <c r="AH1027" i="1"/>
  <c r="AG1027" i="1"/>
  <c r="CJ1026" i="1"/>
  <c r="BU1026" i="1"/>
  <c r="BX1026" i="1" s="1"/>
  <c r="BS1026" i="1"/>
  <c r="BR1026" i="1"/>
  <c r="BG1026" i="1"/>
  <c r="BE1026" i="1"/>
  <c r="BD1026" i="1"/>
  <c r="BA1026" i="1"/>
  <c r="AR1026" i="1"/>
  <c r="AU1026" i="1" s="1"/>
  <c r="AQ1026" i="1"/>
  <c r="AP1026" i="1"/>
  <c r="AO1026" i="1"/>
  <c r="AI1026" i="1"/>
  <c r="BF1026" i="1" s="1"/>
  <c r="AH1026" i="1"/>
  <c r="AG1026" i="1"/>
  <c r="CJ1025" i="1"/>
  <c r="BU1025" i="1"/>
  <c r="BX1025" i="1" s="1"/>
  <c r="BS1025" i="1"/>
  <c r="BR1025" i="1"/>
  <c r="BG1025" i="1"/>
  <c r="BT1025" i="1" s="1"/>
  <c r="BE1025" i="1"/>
  <c r="BD1025" i="1"/>
  <c r="BA1025" i="1"/>
  <c r="AU1025" i="1"/>
  <c r="AR1025" i="1"/>
  <c r="AP1025" i="1"/>
  <c r="AO1025" i="1"/>
  <c r="AI1025" i="1"/>
  <c r="AH1025" i="1"/>
  <c r="AG1025" i="1"/>
  <c r="CJ1024" i="1"/>
  <c r="CI1024" i="1"/>
  <c r="CI1025" i="1" s="1"/>
  <c r="BU1024" i="1"/>
  <c r="BX1024" i="1" s="1"/>
  <c r="BS1024" i="1"/>
  <c r="BR1024" i="1"/>
  <c r="BG1024" i="1"/>
  <c r="BE1024" i="1"/>
  <c r="BD1024" i="1"/>
  <c r="BA1024" i="1"/>
  <c r="AR1024" i="1"/>
  <c r="AU1024" i="1" s="1"/>
  <c r="AP1024" i="1"/>
  <c r="AO1024" i="1"/>
  <c r="AI1024" i="1"/>
  <c r="AH1024" i="1"/>
  <c r="AG1024" i="1"/>
  <c r="CJ1023" i="1"/>
  <c r="BU1023" i="1"/>
  <c r="BX1023" i="1" s="1"/>
  <c r="BS1023" i="1"/>
  <c r="BR1023" i="1"/>
  <c r="BG1023" i="1"/>
  <c r="BE1023" i="1"/>
  <c r="BD1023" i="1"/>
  <c r="BA1023" i="1"/>
  <c r="AR1023" i="1"/>
  <c r="AU1023" i="1" s="1"/>
  <c r="AQ1023" i="1"/>
  <c r="AP1023" i="1"/>
  <c r="AO1023" i="1"/>
  <c r="AI1023" i="1"/>
  <c r="AJ1023" i="1" s="1"/>
  <c r="AH1023" i="1"/>
  <c r="AG1023" i="1"/>
  <c r="CJ1022" i="1"/>
  <c r="BY1022" i="1"/>
  <c r="BW1022" i="1"/>
  <c r="BU1022" i="1"/>
  <c r="BX1022" i="1" s="1"/>
  <c r="BS1022" i="1"/>
  <c r="BR1022" i="1"/>
  <c r="BG1022" i="1"/>
  <c r="BJ1022" i="1" s="1"/>
  <c r="BE1022" i="1"/>
  <c r="BD1022" i="1"/>
  <c r="BA1022" i="1"/>
  <c r="AR1022" i="1"/>
  <c r="AU1022" i="1" s="1"/>
  <c r="AP1022" i="1"/>
  <c r="AO1022" i="1"/>
  <c r="AI1022" i="1"/>
  <c r="AQ1022" i="1" s="1"/>
  <c r="AH1022" i="1"/>
  <c r="AG1022" i="1"/>
  <c r="CJ1021" i="1"/>
  <c r="BU1021" i="1"/>
  <c r="BX1021" i="1" s="1"/>
  <c r="BS1021" i="1"/>
  <c r="BR1021" i="1"/>
  <c r="BG1021" i="1"/>
  <c r="BE1021" i="1"/>
  <c r="BD1021" i="1"/>
  <c r="BA1021" i="1"/>
  <c r="AR1021" i="1"/>
  <c r="AU1021" i="1" s="1"/>
  <c r="AP1021" i="1"/>
  <c r="AO1021" i="1"/>
  <c r="AI1021" i="1"/>
  <c r="AH1021" i="1"/>
  <c r="AG1021" i="1"/>
  <c r="CJ1020" i="1"/>
  <c r="BU1020" i="1"/>
  <c r="BX1020" i="1" s="1"/>
  <c r="BS1020" i="1"/>
  <c r="BR1020" i="1"/>
  <c r="BG1020" i="1"/>
  <c r="BE1020" i="1"/>
  <c r="BD1020" i="1"/>
  <c r="BA1020" i="1"/>
  <c r="AR1020" i="1"/>
  <c r="AU1020" i="1" s="1"/>
  <c r="AP1020" i="1"/>
  <c r="AO1020" i="1"/>
  <c r="AI1020" i="1"/>
  <c r="AH1020" i="1"/>
  <c r="AG1020" i="1"/>
  <c r="CJ1019" i="1"/>
  <c r="BU1019" i="1"/>
  <c r="BX1019" i="1" s="1"/>
  <c r="BS1019" i="1"/>
  <c r="BR1019" i="1"/>
  <c r="BG1019" i="1"/>
  <c r="BJ1019" i="1" s="1"/>
  <c r="BW1019" i="1" s="1"/>
  <c r="BE1019" i="1"/>
  <c r="BD1019" i="1"/>
  <c r="BA1019" i="1"/>
  <c r="AR1019" i="1"/>
  <c r="AU1019" i="1" s="1"/>
  <c r="AP1019" i="1"/>
  <c r="AO1019" i="1"/>
  <c r="AI1019" i="1"/>
  <c r="BF1019" i="1" s="1"/>
  <c r="AH1019" i="1"/>
  <c r="AG1019" i="1"/>
  <c r="CJ1018" i="1"/>
  <c r="BU1018" i="1"/>
  <c r="BX1018" i="1" s="1"/>
  <c r="BS1018" i="1"/>
  <c r="BR1018" i="1"/>
  <c r="BG1018" i="1"/>
  <c r="BE1018" i="1"/>
  <c r="BD1018" i="1"/>
  <c r="BA1018" i="1"/>
  <c r="AR1018" i="1"/>
  <c r="AU1018" i="1" s="1"/>
  <c r="AP1018" i="1"/>
  <c r="AO1018" i="1"/>
  <c r="AI1018" i="1"/>
  <c r="AH1018" i="1"/>
  <c r="AG1018" i="1"/>
  <c r="CJ1017" i="1"/>
  <c r="BX1017" i="1"/>
  <c r="BU1017" i="1"/>
  <c r="BS1017" i="1"/>
  <c r="BR1017" i="1"/>
  <c r="BG1017" i="1"/>
  <c r="BE1017" i="1"/>
  <c r="BD1017" i="1"/>
  <c r="BA1017" i="1"/>
  <c r="AR1017" i="1"/>
  <c r="AU1017" i="1" s="1"/>
  <c r="AP1017" i="1"/>
  <c r="AO1017" i="1"/>
  <c r="AI1017" i="1"/>
  <c r="AH1017" i="1"/>
  <c r="AG1017" i="1"/>
  <c r="CJ1016" i="1"/>
  <c r="BU1016" i="1"/>
  <c r="BX1016" i="1" s="1"/>
  <c r="BS1016" i="1"/>
  <c r="BR1016" i="1"/>
  <c r="BG1016" i="1"/>
  <c r="BE1016" i="1"/>
  <c r="BD1016" i="1"/>
  <c r="BA1016" i="1"/>
  <c r="AR1016" i="1"/>
  <c r="AU1016" i="1" s="1"/>
  <c r="AP1016" i="1"/>
  <c r="AO1016" i="1"/>
  <c r="AJ1016" i="1"/>
  <c r="AI1016" i="1"/>
  <c r="AH1016" i="1"/>
  <c r="AG1016" i="1"/>
  <c r="CJ1015" i="1"/>
  <c r="BU1015" i="1"/>
  <c r="BX1015" i="1" s="1"/>
  <c r="BS1015" i="1"/>
  <c r="BR1015" i="1"/>
  <c r="BG1015" i="1"/>
  <c r="BT1015" i="1" s="1"/>
  <c r="BE1015" i="1"/>
  <c r="BD1015" i="1"/>
  <c r="BA1015" i="1"/>
  <c r="AR1015" i="1"/>
  <c r="AU1015" i="1" s="1"/>
  <c r="AP1015" i="1"/>
  <c r="AO1015" i="1"/>
  <c r="AI1015" i="1"/>
  <c r="AH1015" i="1"/>
  <c r="AG1015" i="1"/>
  <c r="CJ1014" i="1"/>
  <c r="BU1014" i="1"/>
  <c r="BX1014" i="1" s="1"/>
  <c r="BS1014" i="1"/>
  <c r="BR1014" i="1"/>
  <c r="BG1014" i="1"/>
  <c r="BF1014" i="1"/>
  <c r="BE1014" i="1"/>
  <c r="BD1014" i="1"/>
  <c r="BA1014" i="1"/>
  <c r="AU1014" i="1"/>
  <c r="AR1014" i="1"/>
  <c r="AP1014" i="1"/>
  <c r="AO1014" i="1"/>
  <c r="AI1014" i="1"/>
  <c r="AQ1014" i="1" s="1"/>
  <c r="AH1014" i="1"/>
  <c r="AG1014" i="1"/>
  <c r="CJ1013" i="1"/>
  <c r="CI1013" i="1"/>
  <c r="CH1013" i="1"/>
  <c r="BX1013" i="1"/>
  <c r="BU1013" i="1"/>
  <c r="BS1013" i="1"/>
  <c r="BR1013" i="1"/>
  <c r="BG1013" i="1"/>
  <c r="BT1013" i="1" s="1"/>
  <c r="BV1013" i="1" s="1"/>
  <c r="BE1013" i="1"/>
  <c r="BD1013" i="1"/>
  <c r="BA1013" i="1"/>
  <c r="AR1013" i="1"/>
  <c r="AU1013" i="1" s="1"/>
  <c r="AP1013" i="1"/>
  <c r="AO1013" i="1"/>
  <c r="AJ1013" i="1"/>
  <c r="AI1013" i="1"/>
  <c r="AH1013" i="1"/>
  <c r="AG1013" i="1"/>
  <c r="CJ1012" i="1"/>
  <c r="BX1012" i="1"/>
  <c r="CK1012" i="1" s="1"/>
  <c r="BU1012" i="1"/>
  <c r="BS1012" i="1"/>
  <c r="BR1012" i="1"/>
  <c r="BG1012" i="1"/>
  <c r="BF1012" i="1"/>
  <c r="BE1012" i="1"/>
  <c r="BD1012" i="1"/>
  <c r="BA1012" i="1"/>
  <c r="AR1012" i="1"/>
  <c r="AU1012" i="1" s="1"/>
  <c r="AP1012" i="1"/>
  <c r="AO1012" i="1"/>
  <c r="AI1012" i="1"/>
  <c r="AQ1012" i="1" s="1"/>
  <c r="AH1012" i="1"/>
  <c r="AG1012" i="1"/>
  <c r="CJ1011" i="1"/>
  <c r="BU1011" i="1"/>
  <c r="BX1011" i="1" s="1"/>
  <c r="CK1011" i="1" s="1"/>
  <c r="BS1011" i="1"/>
  <c r="BR1011" i="1"/>
  <c r="BG1011" i="1"/>
  <c r="BE1011" i="1"/>
  <c r="BD1011" i="1"/>
  <c r="BA1011" i="1"/>
  <c r="AR1011" i="1"/>
  <c r="AU1011" i="1" s="1"/>
  <c r="AP1011" i="1"/>
  <c r="AO1011" i="1"/>
  <c r="AI1011" i="1"/>
  <c r="AH1011" i="1"/>
  <c r="AG1011" i="1"/>
  <c r="CJ1010" i="1"/>
  <c r="BU1010" i="1"/>
  <c r="BX1010" i="1" s="1"/>
  <c r="BS1010" i="1"/>
  <c r="BR1010" i="1"/>
  <c r="BN1010" i="1"/>
  <c r="BM1010" i="1"/>
  <c r="BG1010" i="1"/>
  <c r="BE1010" i="1"/>
  <c r="BD1010" i="1"/>
  <c r="BA1010" i="1"/>
  <c r="AR1010" i="1"/>
  <c r="AU1010" i="1" s="1"/>
  <c r="AP1010" i="1"/>
  <c r="AO1010" i="1"/>
  <c r="AI1010" i="1"/>
  <c r="AH1010" i="1"/>
  <c r="AG1010" i="1"/>
  <c r="CJ1009" i="1"/>
  <c r="BU1009" i="1"/>
  <c r="BX1009" i="1" s="1"/>
  <c r="BS1009" i="1"/>
  <c r="BR1009" i="1"/>
  <c r="BN1009" i="1"/>
  <c r="BM1009" i="1"/>
  <c r="BG1009" i="1"/>
  <c r="BT1009" i="1" s="1"/>
  <c r="BE1009" i="1"/>
  <c r="BD1009" i="1"/>
  <c r="BA1009" i="1"/>
  <c r="AR1009" i="1"/>
  <c r="AU1009" i="1" s="1"/>
  <c r="AP1009" i="1"/>
  <c r="AO1009" i="1"/>
  <c r="AI1009" i="1"/>
  <c r="AH1009" i="1"/>
  <c r="AG1009" i="1"/>
  <c r="CJ1008" i="1"/>
  <c r="BU1008" i="1"/>
  <c r="BX1008" i="1" s="1"/>
  <c r="BS1008" i="1"/>
  <c r="BR1008" i="1"/>
  <c r="BN1008" i="1"/>
  <c r="BM1008" i="1"/>
  <c r="BG1008" i="1"/>
  <c r="BT1008" i="1" s="1"/>
  <c r="BE1008" i="1"/>
  <c r="BD1008" i="1"/>
  <c r="BA1008" i="1"/>
  <c r="AU1008" i="1"/>
  <c r="AR1008" i="1"/>
  <c r="AP1008" i="1"/>
  <c r="AO1008" i="1"/>
  <c r="AI1008" i="1"/>
  <c r="AH1008" i="1"/>
  <c r="AG1008" i="1"/>
  <c r="CJ1007" i="1"/>
  <c r="BU1007" i="1"/>
  <c r="BX1007" i="1" s="1"/>
  <c r="BT1007" i="1"/>
  <c r="BS1007" i="1"/>
  <c r="BR1007" i="1"/>
  <c r="BN1007" i="1"/>
  <c r="BM1007" i="1"/>
  <c r="BG1007" i="1"/>
  <c r="BJ1007" i="1" s="1"/>
  <c r="BW1007" i="1" s="1"/>
  <c r="BE1007" i="1"/>
  <c r="BD1007" i="1"/>
  <c r="BA1007" i="1"/>
  <c r="AR1007" i="1"/>
  <c r="AU1007" i="1" s="1"/>
  <c r="AQ1007" i="1"/>
  <c r="AS1007" i="1" s="1"/>
  <c r="AP1007" i="1"/>
  <c r="AO1007" i="1"/>
  <c r="AI1007" i="1"/>
  <c r="AH1007" i="1"/>
  <c r="AG1007" i="1"/>
  <c r="CJ1006" i="1"/>
  <c r="CI1006" i="1"/>
  <c r="BU1006" i="1"/>
  <c r="BX1006" i="1" s="1"/>
  <c r="BS1006" i="1"/>
  <c r="BR1006" i="1"/>
  <c r="BN1006" i="1"/>
  <c r="BM1006" i="1"/>
  <c r="BG1006" i="1"/>
  <c r="BE1006" i="1"/>
  <c r="BD1006" i="1"/>
  <c r="BA1006" i="1"/>
  <c r="AR1006" i="1"/>
  <c r="AU1006" i="1" s="1"/>
  <c r="AP1006" i="1"/>
  <c r="AO1006" i="1"/>
  <c r="AI1006" i="1"/>
  <c r="AH1006" i="1"/>
  <c r="AG1006" i="1"/>
  <c r="CJ1005" i="1"/>
  <c r="CI1005" i="1"/>
  <c r="CH1005" i="1"/>
  <c r="CH1006" i="1" s="1"/>
  <c r="BU1005" i="1"/>
  <c r="BX1005" i="1" s="1"/>
  <c r="BS1005" i="1"/>
  <c r="BR1005" i="1"/>
  <c r="BN1005" i="1"/>
  <c r="BM1005" i="1"/>
  <c r="BG1005" i="1"/>
  <c r="BT1005" i="1" s="1"/>
  <c r="BV1005" i="1" s="1"/>
  <c r="BF1005" i="1"/>
  <c r="BE1005" i="1"/>
  <c r="BD1005" i="1"/>
  <c r="BA1005" i="1"/>
  <c r="AR1005" i="1"/>
  <c r="AU1005" i="1" s="1"/>
  <c r="AP1005" i="1"/>
  <c r="AO1005" i="1"/>
  <c r="AI1005" i="1"/>
  <c r="AQ1005" i="1" s="1"/>
  <c r="AH1005" i="1"/>
  <c r="AG1005" i="1"/>
  <c r="CJ1004" i="1"/>
  <c r="BU1004" i="1"/>
  <c r="BX1004" i="1" s="1"/>
  <c r="CK1004" i="1" s="1"/>
  <c r="BS1004" i="1"/>
  <c r="BR1004" i="1"/>
  <c r="BN1004" i="1"/>
  <c r="BM1004" i="1"/>
  <c r="BG1004" i="1"/>
  <c r="BT1004" i="1" s="1"/>
  <c r="BE1004" i="1"/>
  <c r="BD1004" i="1"/>
  <c r="BA1004" i="1"/>
  <c r="AR1004" i="1"/>
  <c r="AU1004" i="1" s="1"/>
  <c r="AP1004" i="1"/>
  <c r="AO1004" i="1"/>
  <c r="AI1004" i="1"/>
  <c r="BF1004" i="1" s="1"/>
  <c r="AH1004" i="1"/>
  <c r="AG1004" i="1"/>
  <c r="CJ1003" i="1"/>
  <c r="BU1003" i="1"/>
  <c r="BX1003" i="1" s="1"/>
  <c r="CK1003" i="1" s="1"/>
  <c r="BS1003" i="1"/>
  <c r="BR1003" i="1"/>
  <c r="BN1003" i="1"/>
  <c r="BM1003" i="1"/>
  <c r="BG1003" i="1"/>
  <c r="BE1003" i="1"/>
  <c r="BD1003" i="1"/>
  <c r="BA1003" i="1"/>
  <c r="AR1003" i="1"/>
  <c r="AU1003" i="1" s="1"/>
  <c r="AP1003" i="1"/>
  <c r="AO1003" i="1"/>
  <c r="AI1003" i="1"/>
  <c r="BF1003" i="1" s="1"/>
  <c r="AH1003" i="1"/>
  <c r="AG1003" i="1"/>
  <c r="CJ1002" i="1"/>
  <c r="CI1002" i="1"/>
  <c r="BU1002" i="1"/>
  <c r="BX1002" i="1" s="1"/>
  <c r="BS1002" i="1"/>
  <c r="BR1002" i="1"/>
  <c r="BN1002" i="1"/>
  <c r="BM1002" i="1"/>
  <c r="BG1002" i="1"/>
  <c r="BE1002" i="1"/>
  <c r="BD1002" i="1"/>
  <c r="BA1002" i="1"/>
  <c r="AR1002" i="1"/>
  <c r="AU1002" i="1" s="1"/>
  <c r="AP1002" i="1"/>
  <c r="AO1002" i="1"/>
  <c r="AI1002" i="1"/>
  <c r="AH1002" i="1"/>
  <c r="AG1002" i="1"/>
  <c r="CJ1001" i="1"/>
  <c r="BU1001" i="1"/>
  <c r="BX1001" i="1" s="1"/>
  <c r="BS1001" i="1"/>
  <c r="BR1001" i="1"/>
  <c r="BN1001" i="1"/>
  <c r="BM1001" i="1"/>
  <c r="BJ1001" i="1"/>
  <c r="BW1001" i="1" s="1"/>
  <c r="BY1001" i="1" s="1"/>
  <c r="BG1001" i="1"/>
  <c r="BT1001" i="1" s="1"/>
  <c r="BV1001" i="1" s="1"/>
  <c r="BE1001" i="1"/>
  <c r="BD1001" i="1"/>
  <c r="BA1001" i="1"/>
  <c r="AR1001" i="1"/>
  <c r="AU1001" i="1" s="1"/>
  <c r="AP1001" i="1"/>
  <c r="AO1001" i="1"/>
  <c r="AI1001" i="1"/>
  <c r="AH1001" i="1"/>
  <c r="AG1001" i="1"/>
  <c r="CJ1000" i="1"/>
  <c r="BW1000" i="1"/>
  <c r="BY1000" i="1" s="1"/>
  <c r="BU1000" i="1"/>
  <c r="BX1000" i="1" s="1"/>
  <c r="BT1000" i="1"/>
  <c r="BV1000" i="1" s="1"/>
  <c r="BS1000" i="1"/>
  <c r="BR1000" i="1"/>
  <c r="BN1000" i="1"/>
  <c r="BM1000" i="1"/>
  <c r="BG1000" i="1"/>
  <c r="BJ1000" i="1" s="1"/>
  <c r="BE1000" i="1"/>
  <c r="BD1000" i="1"/>
  <c r="BA1000" i="1"/>
  <c r="AR1000" i="1"/>
  <c r="AU1000" i="1" s="1"/>
  <c r="AP1000" i="1"/>
  <c r="AO1000" i="1"/>
  <c r="AI1000" i="1"/>
  <c r="AH1000" i="1"/>
  <c r="AG1000" i="1"/>
  <c r="CJ999" i="1"/>
  <c r="BU999" i="1"/>
  <c r="BX999" i="1" s="1"/>
  <c r="BS999" i="1"/>
  <c r="BR999" i="1"/>
  <c r="BN999" i="1"/>
  <c r="BM999" i="1"/>
  <c r="BG999" i="1"/>
  <c r="BJ999" i="1" s="1"/>
  <c r="BW999" i="1" s="1"/>
  <c r="BY999" i="1" s="1"/>
  <c r="BE999" i="1"/>
  <c r="BD999" i="1"/>
  <c r="BA999" i="1"/>
  <c r="AR999" i="1"/>
  <c r="AP999" i="1"/>
  <c r="AO999" i="1"/>
  <c r="AI999" i="1"/>
  <c r="AJ999" i="1" s="1"/>
  <c r="BI999" i="1" s="1"/>
  <c r="AH999" i="1"/>
  <c r="AG999" i="1"/>
  <c r="CJ998" i="1"/>
  <c r="CI998" i="1"/>
  <c r="CI999" i="1" s="1"/>
  <c r="BU998" i="1"/>
  <c r="BX998" i="1" s="1"/>
  <c r="BS998" i="1"/>
  <c r="BR998" i="1"/>
  <c r="BN998" i="1"/>
  <c r="BM998" i="1"/>
  <c r="BG998" i="1"/>
  <c r="BE998" i="1"/>
  <c r="BD998" i="1"/>
  <c r="BA998" i="1"/>
  <c r="AR998" i="1"/>
  <c r="AU998" i="1" s="1"/>
  <c r="AP998" i="1"/>
  <c r="AO998" i="1"/>
  <c r="AI998" i="1"/>
  <c r="AJ998" i="1" s="1"/>
  <c r="AH998" i="1"/>
  <c r="AG998" i="1"/>
  <c r="CJ997" i="1"/>
  <c r="CH997" i="1"/>
  <c r="CH998" i="1" s="1"/>
  <c r="BU997" i="1"/>
  <c r="BX997" i="1" s="1"/>
  <c r="BS997" i="1"/>
  <c r="BR997" i="1"/>
  <c r="BN997" i="1"/>
  <c r="BM997" i="1"/>
  <c r="BG997" i="1"/>
  <c r="BJ997" i="1" s="1"/>
  <c r="BW997" i="1" s="1"/>
  <c r="BE997" i="1"/>
  <c r="BD997" i="1"/>
  <c r="BA997" i="1"/>
  <c r="AR997" i="1"/>
  <c r="AU997" i="1" s="1"/>
  <c r="AP997" i="1"/>
  <c r="AO997" i="1"/>
  <c r="AI997" i="1"/>
  <c r="AH997" i="1"/>
  <c r="AG997" i="1"/>
  <c r="CK996" i="1"/>
  <c r="CJ996" i="1"/>
  <c r="BU996" i="1"/>
  <c r="BX996" i="1" s="1"/>
  <c r="BS996" i="1"/>
  <c r="BR996" i="1"/>
  <c r="BN996" i="1"/>
  <c r="BM996" i="1"/>
  <c r="BG996" i="1"/>
  <c r="BE996" i="1"/>
  <c r="BD996" i="1"/>
  <c r="BA996" i="1"/>
  <c r="AR996" i="1"/>
  <c r="AU996" i="1" s="1"/>
  <c r="AP996" i="1"/>
  <c r="AO996" i="1"/>
  <c r="AI996" i="1"/>
  <c r="AH996" i="1"/>
  <c r="AG996" i="1"/>
  <c r="CJ995" i="1"/>
  <c r="BX995" i="1"/>
  <c r="CK995" i="1" s="1"/>
  <c r="BU995" i="1"/>
  <c r="BS995" i="1"/>
  <c r="BR995" i="1"/>
  <c r="BN995" i="1"/>
  <c r="BM995" i="1"/>
  <c r="BG995" i="1"/>
  <c r="BT995" i="1" s="1"/>
  <c r="BE995" i="1"/>
  <c r="BD995" i="1"/>
  <c r="BA995" i="1"/>
  <c r="AR995" i="1"/>
  <c r="AU995" i="1" s="1"/>
  <c r="AP995" i="1"/>
  <c r="AO995" i="1"/>
  <c r="AI995" i="1"/>
  <c r="AH995" i="1"/>
  <c r="AG995" i="1"/>
  <c r="CJ994" i="1"/>
  <c r="BU994" i="1"/>
  <c r="BX994" i="1" s="1"/>
  <c r="BS994" i="1"/>
  <c r="BR994" i="1"/>
  <c r="BN994" i="1"/>
  <c r="BM994" i="1"/>
  <c r="BG994" i="1"/>
  <c r="BE994" i="1"/>
  <c r="BD994" i="1"/>
  <c r="BA994" i="1"/>
  <c r="AR994" i="1"/>
  <c r="AU994" i="1" s="1"/>
  <c r="AP994" i="1"/>
  <c r="AO994" i="1"/>
  <c r="AI994" i="1"/>
  <c r="AH994" i="1"/>
  <c r="AG994" i="1"/>
  <c r="CJ993" i="1"/>
  <c r="BU993" i="1"/>
  <c r="BS993" i="1"/>
  <c r="BR993" i="1"/>
  <c r="BN993" i="1"/>
  <c r="BM993" i="1"/>
  <c r="BG993" i="1"/>
  <c r="BT993" i="1" s="1"/>
  <c r="BE993" i="1"/>
  <c r="BD993" i="1"/>
  <c r="BA993" i="1"/>
  <c r="AR993" i="1"/>
  <c r="AU993" i="1" s="1"/>
  <c r="AP993" i="1"/>
  <c r="AO993" i="1"/>
  <c r="AI993" i="1"/>
  <c r="AH993" i="1"/>
  <c r="AG993" i="1"/>
  <c r="CJ992" i="1"/>
  <c r="BU992" i="1"/>
  <c r="BX992" i="1" s="1"/>
  <c r="BS992" i="1"/>
  <c r="BR992" i="1"/>
  <c r="BN992" i="1"/>
  <c r="BM992" i="1"/>
  <c r="BG992" i="1"/>
  <c r="BJ992" i="1" s="1"/>
  <c r="BW992" i="1" s="1"/>
  <c r="BY992" i="1" s="1"/>
  <c r="BE992" i="1"/>
  <c r="BD992" i="1"/>
  <c r="BA992" i="1"/>
  <c r="AR992" i="1"/>
  <c r="AU992" i="1" s="1"/>
  <c r="AP992" i="1"/>
  <c r="AO992" i="1"/>
  <c r="AI992" i="1"/>
  <c r="AH992" i="1"/>
  <c r="AG992" i="1"/>
  <c r="CJ991" i="1"/>
  <c r="BU991" i="1"/>
  <c r="BX991" i="1" s="1"/>
  <c r="BS991" i="1"/>
  <c r="BR991" i="1"/>
  <c r="BN991" i="1"/>
  <c r="BM991" i="1"/>
  <c r="BG991" i="1"/>
  <c r="BE991" i="1"/>
  <c r="BD991" i="1"/>
  <c r="BA991" i="1"/>
  <c r="AR991" i="1"/>
  <c r="AU991" i="1" s="1"/>
  <c r="AP991" i="1"/>
  <c r="AO991" i="1"/>
  <c r="AI991" i="1"/>
  <c r="AH991" i="1"/>
  <c r="AG991" i="1"/>
  <c r="CJ990" i="1"/>
  <c r="BX990" i="1"/>
  <c r="BU990" i="1"/>
  <c r="BS990" i="1"/>
  <c r="BR990" i="1"/>
  <c r="BN990" i="1"/>
  <c r="BM990" i="1"/>
  <c r="BG990" i="1"/>
  <c r="BF990" i="1"/>
  <c r="BH990" i="1" s="1"/>
  <c r="BE990" i="1"/>
  <c r="BD990" i="1"/>
  <c r="BA990" i="1"/>
  <c r="AR990" i="1"/>
  <c r="AU990" i="1" s="1"/>
  <c r="AP990" i="1"/>
  <c r="AO990" i="1"/>
  <c r="AI990" i="1"/>
  <c r="AH990" i="1"/>
  <c r="AG990" i="1"/>
  <c r="CJ989" i="1"/>
  <c r="CI989" i="1"/>
  <c r="CH989" i="1"/>
  <c r="BU989" i="1"/>
  <c r="BX989" i="1" s="1"/>
  <c r="BS989" i="1"/>
  <c r="BR989" i="1"/>
  <c r="BN989" i="1"/>
  <c r="BM989" i="1"/>
  <c r="BG989" i="1"/>
  <c r="BT989" i="1" s="1"/>
  <c r="BE989" i="1"/>
  <c r="BD989" i="1"/>
  <c r="BA989" i="1"/>
  <c r="AR989" i="1"/>
  <c r="AU989" i="1" s="1"/>
  <c r="AP989" i="1"/>
  <c r="AO989" i="1"/>
  <c r="AI989" i="1"/>
  <c r="BF989" i="1" s="1"/>
  <c r="AH989" i="1"/>
  <c r="AG989" i="1"/>
  <c r="CJ988" i="1"/>
  <c r="BU988" i="1"/>
  <c r="BX988" i="1" s="1"/>
  <c r="CK988" i="1" s="1"/>
  <c r="BT988" i="1"/>
  <c r="BS988" i="1"/>
  <c r="BR988" i="1"/>
  <c r="BN988" i="1"/>
  <c r="BM988" i="1"/>
  <c r="BG988" i="1"/>
  <c r="BJ988" i="1" s="1"/>
  <c r="BW988" i="1" s="1"/>
  <c r="BE988" i="1"/>
  <c r="BD988" i="1"/>
  <c r="BA988" i="1"/>
  <c r="AR988" i="1"/>
  <c r="AU988" i="1" s="1"/>
  <c r="AP988" i="1"/>
  <c r="AO988" i="1"/>
  <c r="AI988" i="1"/>
  <c r="AJ988" i="1" s="1"/>
  <c r="AH988" i="1"/>
  <c r="AG988" i="1"/>
  <c r="CJ987" i="1"/>
  <c r="BU987" i="1"/>
  <c r="BX987" i="1" s="1"/>
  <c r="CK987" i="1" s="1"/>
  <c r="BT987" i="1"/>
  <c r="BS987" i="1"/>
  <c r="BR987" i="1"/>
  <c r="BN987" i="1"/>
  <c r="BM987" i="1"/>
  <c r="BG987" i="1"/>
  <c r="BJ987" i="1" s="1"/>
  <c r="BW987" i="1" s="1"/>
  <c r="BE987" i="1"/>
  <c r="BD987" i="1"/>
  <c r="BA987" i="1"/>
  <c r="AR987" i="1"/>
  <c r="AU987" i="1" s="1"/>
  <c r="AP987" i="1"/>
  <c r="AO987" i="1"/>
  <c r="AI987" i="1"/>
  <c r="AH987" i="1"/>
  <c r="AG987" i="1"/>
  <c r="CJ986" i="1"/>
  <c r="BU986" i="1"/>
  <c r="BX986" i="1" s="1"/>
  <c r="BS986" i="1"/>
  <c r="BR986" i="1"/>
  <c r="BN986" i="1"/>
  <c r="BM986" i="1"/>
  <c r="BG986" i="1"/>
  <c r="BE986" i="1"/>
  <c r="BD986" i="1"/>
  <c r="BA986" i="1"/>
  <c r="AR986" i="1"/>
  <c r="AU986" i="1" s="1"/>
  <c r="AP986" i="1"/>
  <c r="AO986" i="1"/>
  <c r="AI986" i="1"/>
  <c r="AH986" i="1"/>
  <c r="AG986" i="1"/>
  <c r="CJ985" i="1"/>
  <c r="BU985" i="1"/>
  <c r="BX985" i="1" s="1"/>
  <c r="BS985" i="1"/>
  <c r="BR985" i="1"/>
  <c r="BN985" i="1"/>
  <c r="BM985" i="1"/>
  <c r="BG985" i="1"/>
  <c r="BJ985" i="1" s="1"/>
  <c r="BW985" i="1" s="1"/>
  <c r="BE985" i="1"/>
  <c r="BD985" i="1"/>
  <c r="BA985" i="1"/>
  <c r="AR985" i="1"/>
  <c r="AP985" i="1"/>
  <c r="AO985" i="1"/>
  <c r="AI985" i="1"/>
  <c r="AQ985" i="1" s="1"/>
  <c r="AH985" i="1"/>
  <c r="AG985" i="1"/>
  <c r="CJ984" i="1"/>
  <c r="BU984" i="1"/>
  <c r="BX984" i="1" s="1"/>
  <c r="BT984" i="1"/>
  <c r="BV984" i="1" s="1"/>
  <c r="BS984" i="1"/>
  <c r="BR984" i="1"/>
  <c r="BN984" i="1"/>
  <c r="BM984" i="1"/>
  <c r="BG984" i="1"/>
  <c r="BJ984" i="1" s="1"/>
  <c r="BW984" i="1" s="1"/>
  <c r="BE984" i="1"/>
  <c r="BD984" i="1"/>
  <c r="BA984" i="1"/>
  <c r="AR984" i="1"/>
  <c r="AU984" i="1" s="1"/>
  <c r="AP984" i="1"/>
  <c r="AO984" i="1"/>
  <c r="AI984" i="1"/>
  <c r="AJ984" i="1" s="1"/>
  <c r="AH984" i="1"/>
  <c r="AG984" i="1"/>
  <c r="CJ983" i="1"/>
  <c r="BU983" i="1"/>
  <c r="BX983" i="1" s="1"/>
  <c r="BS983" i="1"/>
  <c r="BR983" i="1"/>
  <c r="BN983" i="1"/>
  <c r="BM983" i="1"/>
  <c r="BG983" i="1"/>
  <c r="BE983" i="1"/>
  <c r="BD983" i="1"/>
  <c r="BA983" i="1"/>
  <c r="AR983" i="1"/>
  <c r="AU983" i="1" s="1"/>
  <c r="AP983" i="1"/>
  <c r="AO983" i="1"/>
  <c r="AJ983" i="1"/>
  <c r="AI983" i="1"/>
  <c r="AH983" i="1"/>
  <c r="AG983" i="1"/>
  <c r="CJ982" i="1"/>
  <c r="CI982" i="1"/>
  <c r="CI983" i="1" s="1"/>
  <c r="BU982" i="1"/>
  <c r="BX982" i="1" s="1"/>
  <c r="BS982" i="1"/>
  <c r="BR982" i="1"/>
  <c r="BN982" i="1"/>
  <c r="BM982" i="1"/>
  <c r="BG982" i="1"/>
  <c r="BT982" i="1" s="1"/>
  <c r="BE982" i="1"/>
  <c r="BD982" i="1"/>
  <c r="BA982" i="1"/>
  <c r="AR982" i="1"/>
  <c r="AU982" i="1" s="1"/>
  <c r="AP982" i="1"/>
  <c r="AO982" i="1"/>
  <c r="AI982" i="1"/>
  <c r="AH982" i="1"/>
  <c r="AG982" i="1"/>
  <c r="CJ981" i="1"/>
  <c r="CH981" i="1"/>
  <c r="CH982" i="1" s="1"/>
  <c r="BU981" i="1"/>
  <c r="BX981" i="1" s="1"/>
  <c r="CK981" i="1" s="1"/>
  <c r="BS981" i="1"/>
  <c r="BR981" i="1"/>
  <c r="BN981" i="1"/>
  <c r="BM981" i="1"/>
  <c r="BG981" i="1"/>
  <c r="BT981" i="1" s="1"/>
  <c r="BE981" i="1"/>
  <c r="BD981" i="1"/>
  <c r="BA981" i="1"/>
  <c r="AR981" i="1"/>
  <c r="AU981" i="1" s="1"/>
  <c r="AP981" i="1"/>
  <c r="AO981" i="1"/>
  <c r="AI981" i="1"/>
  <c r="BF981" i="1" s="1"/>
  <c r="AH981" i="1"/>
  <c r="AG981" i="1"/>
  <c r="CJ980" i="1"/>
  <c r="BW980" i="1"/>
  <c r="BY980" i="1" s="1"/>
  <c r="BU980" i="1"/>
  <c r="BX980" i="1" s="1"/>
  <c r="CK980" i="1" s="1"/>
  <c r="BT980" i="1"/>
  <c r="BS980" i="1"/>
  <c r="BR980" i="1"/>
  <c r="BN980" i="1"/>
  <c r="BM980" i="1"/>
  <c r="BJ980" i="1"/>
  <c r="BG980" i="1"/>
  <c r="BE980" i="1"/>
  <c r="BD980" i="1"/>
  <c r="BA980" i="1"/>
  <c r="AR980" i="1"/>
  <c r="AU980" i="1" s="1"/>
  <c r="AP980" i="1"/>
  <c r="AO980" i="1"/>
  <c r="AI980" i="1"/>
  <c r="AH980" i="1"/>
  <c r="AG980" i="1"/>
  <c r="CJ979" i="1"/>
  <c r="BU979" i="1"/>
  <c r="BX979" i="1" s="1"/>
  <c r="CK979" i="1" s="1"/>
  <c r="BT979" i="1"/>
  <c r="BS979" i="1"/>
  <c r="BR979" i="1"/>
  <c r="BN979" i="1"/>
  <c r="BM979" i="1"/>
  <c r="BG979" i="1"/>
  <c r="BJ979" i="1" s="1"/>
  <c r="BW979" i="1" s="1"/>
  <c r="BE979" i="1"/>
  <c r="BD979" i="1"/>
  <c r="BA979" i="1"/>
  <c r="AR979" i="1"/>
  <c r="AU979" i="1" s="1"/>
  <c r="AP979" i="1"/>
  <c r="AO979" i="1"/>
  <c r="AI979" i="1"/>
  <c r="AH979" i="1"/>
  <c r="AG979" i="1"/>
  <c r="CJ978" i="1"/>
  <c r="BU978" i="1"/>
  <c r="BX978" i="1" s="1"/>
  <c r="BS978" i="1"/>
  <c r="BR978" i="1"/>
  <c r="BN978" i="1"/>
  <c r="BM978" i="1"/>
  <c r="BG978" i="1"/>
  <c r="BJ978" i="1" s="1"/>
  <c r="BW978" i="1" s="1"/>
  <c r="BE978" i="1"/>
  <c r="BD978" i="1"/>
  <c r="BA978" i="1"/>
  <c r="AU978" i="1"/>
  <c r="AR978" i="1"/>
  <c r="AP978" i="1"/>
  <c r="AO978" i="1"/>
  <c r="AJ978" i="1"/>
  <c r="AI978" i="1"/>
  <c r="AQ978" i="1" s="1"/>
  <c r="AS978" i="1" s="1"/>
  <c r="AH978" i="1"/>
  <c r="AG978" i="1"/>
  <c r="CJ977" i="1"/>
  <c r="BX977" i="1"/>
  <c r="BU977" i="1"/>
  <c r="BS977" i="1"/>
  <c r="BR977" i="1"/>
  <c r="BN977" i="1"/>
  <c r="BM977" i="1"/>
  <c r="BG977" i="1"/>
  <c r="BE977" i="1"/>
  <c r="BD977" i="1"/>
  <c r="BA977" i="1"/>
  <c r="AU977" i="1"/>
  <c r="AR977" i="1"/>
  <c r="AP977" i="1"/>
  <c r="AO977" i="1"/>
  <c r="AI977" i="1"/>
  <c r="AH977" i="1"/>
  <c r="AG977" i="1"/>
  <c r="CJ976" i="1"/>
  <c r="BU976" i="1"/>
  <c r="BX976" i="1" s="1"/>
  <c r="BS976" i="1"/>
  <c r="BR976" i="1"/>
  <c r="BN976" i="1"/>
  <c r="BM976" i="1"/>
  <c r="BG976" i="1"/>
  <c r="BT976" i="1" s="1"/>
  <c r="BV976" i="1" s="1"/>
  <c r="BE976" i="1"/>
  <c r="BD976" i="1"/>
  <c r="BA976" i="1"/>
  <c r="AR976" i="1"/>
  <c r="AU976" i="1" s="1"/>
  <c r="AP976" i="1"/>
  <c r="AO976" i="1"/>
  <c r="AI976" i="1"/>
  <c r="AH976" i="1"/>
  <c r="AG976" i="1"/>
  <c r="CJ975" i="1"/>
  <c r="BU975" i="1"/>
  <c r="BX975" i="1" s="1"/>
  <c r="BS975" i="1"/>
  <c r="BR975" i="1"/>
  <c r="BN975" i="1"/>
  <c r="BM975" i="1"/>
  <c r="BI975" i="1"/>
  <c r="BG975" i="1"/>
  <c r="BE975" i="1"/>
  <c r="BD975" i="1"/>
  <c r="BA975" i="1"/>
  <c r="AR975" i="1"/>
  <c r="AU975" i="1" s="1"/>
  <c r="AP975" i="1"/>
  <c r="AO975" i="1"/>
  <c r="AI975" i="1"/>
  <c r="AJ975" i="1" s="1"/>
  <c r="AT975" i="1" s="1"/>
  <c r="AH975" i="1"/>
  <c r="AG975" i="1"/>
  <c r="CJ974" i="1"/>
  <c r="BU974" i="1"/>
  <c r="BX974" i="1" s="1"/>
  <c r="BS974" i="1"/>
  <c r="BR974" i="1"/>
  <c r="BN974" i="1"/>
  <c r="BM974" i="1"/>
  <c r="BG974" i="1"/>
  <c r="BJ974" i="1" s="1"/>
  <c r="BW974" i="1" s="1"/>
  <c r="BE974" i="1"/>
  <c r="BD974" i="1"/>
  <c r="BA974" i="1"/>
  <c r="AR974" i="1"/>
  <c r="AU974" i="1" s="1"/>
  <c r="AP974" i="1"/>
  <c r="AO974" i="1"/>
  <c r="AI974" i="1"/>
  <c r="BF974" i="1" s="1"/>
  <c r="AH974" i="1"/>
  <c r="AG974" i="1"/>
  <c r="CJ973" i="1"/>
  <c r="CI973" i="1"/>
  <c r="CH973" i="1"/>
  <c r="BU973" i="1"/>
  <c r="BX973" i="1" s="1"/>
  <c r="BT973" i="1"/>
  <c r="BS973" i="1"/>
  <c r="BR973" i="1"/>
  <c r="BN973" i="1"/>
  <c r="BM973" i="1"/>
  <c r="BG973" i="1"/>
  <c r="BJ973" i="1" s="1"/>
  <c r="BW973" i="1" s="1"/>
  <c r="BE973" i="1"/>
  <c r="BD973" i="1"/>
  <c r="BA973" i="1"/>
  <c r="AU973" i="1"/>
  <c r="AR973" i="1"/>
  <c r="AP973" i="1"/>
  <c r="AO973" i="1"/>
  <c r="AI973" i="1"/>
  <c r="AJ973" i="1" s="1"/>
  <c r="BI973" i="1" s="1"/>
  <c r="AH973" i="1"/>
  <c r="AG973" i="1"/>
  <c r="CJ972" i="1"/>
  <c r="BX972" i="1"/>
  <c r="CK972" i="1" s="1"/>
  <c r="BU972" i="1"/>
  <c r="BS972" i="1"/>
  <c r="BR972" i="1"/>
  <c r="BN972" i="1"/>
  <c r="BM972" i="1"/>
  <c r="BG972" i="1"/>
  <c r="BE972" i="1"/>
  <c r="BD972" i="1"/>
  <c r="BA972" i="1"/>
  <c r="AR972" i="1"/>
  <c r="AP972" i="1"/>
  <c r="AO972" i="1"/>
  <c r="AJ972" i="1"/>
  <c r="AI972" i="1"/>
  <c r="BF972" i="1" s="1"/>
  <c r="AH972" i="1"/>
  <c r="AG972" i="1"/>
  <c r="CJ971" i="1"/>
  <c r="BU971" i="1"/>
  <c r="BX971" i="1" s="1"/>
  <c r="CK971" i="1" s="1"/>
  <c r="BS971" i="1"/>
  <c r="BR971" i="1"/>
  <c r="BN971" i="1"/>
  <c r="BM971" i="1"/>
  <c r="BG971" i="1"/>
  <c r="BE971" i="1"/>
  <c r="BD971" i="1"/>
  <c r="BA971" i="1"/>
  <c r="AR971" i="1"/>
  <c r="AU971" i="1" s="1"/>
  <c r="AP971" i="1"/>
  <c r="AO971" i="1"/>
  <c r="AI971" i="1"/>
  <c r="AQ971" i="1" s="1"/>
  <c r="AH971" i="1"/>
  <c r="AG971" i="1"/>
  <c r="CJ970" i="1"/>
  <c r="BU970" i="1"/>
  <c r="BX970" i="1" s="1"/>
  <c r="BS970" i="1"/>
  <c r="BR970" i="1"/>
  <c r="BN970" i="1"/>
  <c r="BM970" i="1"/>
  <c r="BJ970" i="1"/>
  <c r="BW970" i="1" s="1"/>
  <c r="BY970" i="1" s="1"/>
  <c r="BG970" i="1"/>
  <c r="BT970" i="1" s="1"/>
  <c r="BE970" i="1"/>
  <c r="BD970" i="1"/>
  <c r="BA970" i="1"/>
  <c r="AU970" i="1"/>
  <c r="AR970" i="1"/>
  <c r="AP970" i="1"/>
  <c r="AO970" i="1"/>
  <c r="AI970" i="1"/>
  <c r="AH970" i="1"/>
  <c r="AG970" i="1"/>
  <c r="CJ969" i="1"/>
  <c r="BU969" i="1"/>
  <c r="BX969" i="1" s="1"/>
  <c r="BS969" i="1"/>
  <c r="BR969" i="1"/>
  <c r="BN969" i="1"/>
  <c r="BM969" i="1"/>
  <c r="BG969" i="1"/>
  <c r="BE969" i="1"/>
  <c r="BD969" i="1"/>
  <c r="BA969" i="1"/>
  <c r="AR969" i="1"/>
  <c r="AU969" i="1" s="1"/>
  <c r="AP969" i="1"/>
  <c r="AO969" i="1"/>
  <c r="AI969" i="1"/>
  <c r="AQ969" i="1" s="1"/>
  <c r="AH969" i="1"/>
  <c r="AG969" i="1"/>
  <c r="CJ968" i="1"/>
  <c r="BU968" i="1"/>
  <c r="BX968" i="1" s="1"/>
  <c r="BS968" i="1"/>
  <c r="BR968" i="1"/>
  <c r="BN968" i="1"/>
  <c r="BM968" i="1"/>
  <c r="BG968" i="1"/>
  <c r="BT968" i="1" s="1"/>
  <c r="BE968" i="1"/>
  <c r="BD968" i="1"/>
  <c r="BA968" i="1"/>
  <c r="AR968" i="1"/>
  <c r="AU968" i="1" s="1"/>
  <c r="AP968" i="1"/>
  <c r="AO968" i="1"/>
  <c r="AI968" i="1"/>
  <c r="AH968" i="1"/>
  <c r="AG968" i="1"/>
  <c r="CJ967" i="1"/>
  <c r="BU967" i="1"/>
  <c r="BX967" i="1" s="1"/>
  <c r="BS967" i="1"/>
  <c r="BR967" i="1"/>
  <c r="BN967" i="1"/>
  <c r="BM967" i="1"/>
  <c r="BG967" i="1"/>
  <c r="BF967" i="1"/>
  <c r="BE967" i="1"/>
  <c r="BD967" i="1"/>
  <c r="BA967" i="1"/>
  <c r="AU967" i="1"/>
  <c r="AR967" i="1"/>
  <c r="AP967" i="1"/>
  <c r="AO967" i="1"/>
  <c r="AJ967" i="1"/>
  <c r="AI967" i="1"/>
  <c r="AQ967" i="1" s="1"/>
  <c r="AS967" i="1" s="1"/>
  <c r="AH967" i="1"/>
  <c r="AG967" i="1"/>
  <c r="CJ966" i="1"/>
  <c r="BU966" i="1"/>
  <c r="BX966" i="1" s="1"/>
  <c r="BS966" i="1"/>
  <c r="BR966" i="1"/>
  <c r="BN966" i="1"/>
  <c r="BM966" i="1"/>
  <c r="BG966" i="1"/>
  <c r="BJ966" i="1" s="1"/>
  <c r="BW966" i="1" s="1"/>
  <c r="BE966" i="1"/>
  <c r="BD966" i="1"/>
  <c r="BA966" i="1"/>
  <c r="AR966" i="1"/>
  <c r="AP966" i="1"/>
  <c r="AO966" i="1"/>
  <c r="AI966" i="1"/>
  <c r="AH966" i="1"/>
  <c r="AG966" i="1"/>
  <c r="CJ965" i="1"/>
  <c r="CI965" i="1"/>
  <c r="CI966" i="1" s="1"/>
  <c r="CH965" i="1"/>
  <c r="CH966" i="1" s="1"/>
  <c r="BU965" i="1"/>
  <c r="BS965" i="1"/>
  <c r="BR965" i="1"/>
  <c r="BN965" i="1"/>
  <c r="BM965" i="1"/>
  <c r="BG965" i="1"/>
  <c r="BT965" i="1" s="1"/>
  <c r="BE965" i="1"/>
  <c r="BD965" i="1"/>
  <c r="BA965" i="1"/>
  <c r="AU965" i="1"/>
  <c r="AR965" i="1"/>
  <c r="AP965" i="1"/>
  <c r="AO965" i="1"/>
  <c r="AI965" i="1"/>
  <c r="AH965" i="1"/>
  <c r="AG965" i="1"/>
  <c r="CJ964" i="1"/>
  <c r="BU964" i="1"/>
  <c r="BX964" i="1" s="1"/>
  <c r="CK964" i="1" s="1"/>
  <c r="BS964" i="1"/>
  <c r="BR964" i="1"/>
  <c r="BN964" i="1"/>
  <c r="BM964" i="1"/>
  <c r="BG964" i="1"/>
  <c r="BE964" i="1"/>
  <c r="BD964" i="1"/>
  <c r="BA964" i="1"/>
  <c r="AR964" i="1"/>
  <c r="AU964" i="1" s="1"/>
  <c r="AP964" i="1"/>
  <c r="AO964" i="1"/>
  <c r="AI964" i="1"/>
  <c r="AH964" i="1"/>
  <c r="AG964" i="1"/>
  <c r="CJ963" i="1"/>
  <c r="BU963" i="1"/>
  <c r="BX963" i="1" s="1"/>
  <c r="CK963" i="1" s="1"/>
  <c r="BS963" i="1"/>
  <c r="BR963" i="1"/>
  <c r="BN963" i="1"/>
  <c r="BM963" i="1"/>
  <c r="BG963" i="1"/>
  <c r="BE963" i="1"/>
  <c r="BD963" i="1"/>
  <c r="BA963" i="1"/>
  <c r="AR963" i="1"/>
  <c r="AU963" i="1" s="1"/>
  <c r="AP963" i="1"/>
  <c r="AO963" i="1"/>
  <c r="AI963" i="1"/>
  <c r="AH963" i="1"/>
  <c r="AG963" i="1"/>
  <c r="CJ962" i="1"/>
  <c r="BU962" i="1"/>
  <c r="BX962" i="1" s="1"/>
  <c r="BS962" i="1"/>
  <c r="BR962" i="1"/>
  <c r="BN962" i="1"/>
  <c r="BM962" i="1"/>
  <c r="BG962" i="1"/>
  <c r="BE962" i="1"/>
  <c r="BD962" i="1"/>
  <c r="BA962" i="1"/>
  <c r="AR962" i="1"/>
  <c r="AU962" i="1" s="1"/>
  <c r="AP962" i="1"/>
  <c r="AO962" i="1"/>
  <c r="AI962" i="1"/>
  <c r="AH962" i="1"/>
  <c r="AG962" i="1"/>
  <c r="CJ961" i="1"/>
  <c r="BU961" i="1"/>
  <c r="BS961" i="1"/>
  <c r="BR961" i="1"/>
  <c r="BN961" i="1"/>
  <c r="BM961" i="1"/>
  <c r="BG961" i="1"/>
  <c r="BE961" i="1"/>
  <c r="BD961" i="1"/>
  <c r="BA961" i="1"/>
  <c r="AR961" i="1"/>
  <c r="AU961" i="1" s="1"/>
  <c r="AP961" i="1"/>
  <c r="AO961" i="1"/>
  <c r="AI961" i="1"/>
  <c r="AH961" i="1"/>
  <c r="AG961" i="1"/>
  <c r="CJ960" i="1"/>
  <c r="BU960" i="1"/>
  <c r="BX960" i="1" s="1"/>
  <c r="BS960" i="1"/>
  <c r="BR960" i="1"/>
  <c r="BN960" i="1"/>
  <c r="BM960" i="1"/>
  <c r="BG960" i="1"/>
  <c r="BE960" i="1"/>
  <c r="BD960" i="1"/>
  <c r="BA960" i="1"/>
  <c r="AR960" i="1"/>
  <c r="AU960" i="1" s="1"/>
  <c r="AP960" i="1"/>
  <c r="AO960" i="1"/>
  <c r="AI960" i="1"/>
  <c r="AH960" i="1"/>
  <c r="AG960" i="1"/>
  <c r="CJ959" i="1"/>
  <c r="CI959" i="1"/>
  <c r="BU959" i="1"/>
  <c r="BX959" i="1" s="1"/>
  <c r="BS959" i="1"/>
  <c r="BR959" i="1"/>
  <c r="BN959" i="1"/>
  <c r="BM959" i="1"/>
  <c r="BG959" i="1"/>
  <c r="BF959" i="1"/>
  <c r="BE959" i="1"/>
  <c r="BD959" i="1"/>
  <c r="BA959" i="1"/>
  <c r="AR959" i="1"/>
  <c r="AU959" i="1" s="1"/>
  <c r="AP959" i="1"/>
  <c r="AO959" i="1"/>
  <c r="AI959" i="1"/>
  <c r="AQ959" i="1" s="1"/>
  <c r="AH959" i="1"/>
  <c r="AG959" i="1"/>
  <c r="CJ958" i="1"/>
  <c r="BU958" i="1"/>
  <c r="BS958" i="1"/>
  <c r="BR958" i="1"/>
  <c r="BN958" i="1"/>
  <c r="BM958" i="1"/>
  <c r="BG958" i="1"/>
  <c r="BT958" i="1" s="1"/>
  <c r="BE958" i="1"/>
  <c r="BD958" i="1"/>
  <c r="BA958" i="1"/>
  <c r="AR958" i="1"/>
  <c r="AU958" i="1" s="1"/>
  <c r="AP958" i="1"/>
  <c r="AO958" i="1"/>
  <c r="AI958" i="1"/>
  <c r="AH958" i="1"/>
  <c r="AG958" i="1"/>
  <c r="CJ957" i="1"/>
  <c r="CI957" i="1"/>
  <c r="CI958" i="1" s="1"/>
  <c r="CH957" i="1"/>
  <c r="CH958" i="1" s="1"/>
  <c r="BU957" i="1"/>
  <c r="BX957" i="1" s="1"/>
  <c r="CK957" i="1" s="1"/>
  <c r="BS957" i="1"/>
  <c r="BR957" i="1"/>
  <c r="BN957" i="1"/>
  <c r="BM957" i="1"/>
  <c r="BG957" i="1"/>
  <c r="BT957" i="1" s="1"/>
  <c r="BE957" i="1"/>
  <c r="BD957" i="1"/>
  <c r="BA957" i="1"/>
  <c r="AR957" i="1"/>
  <c r="AU957" i="1" s="1"/>
  <c r="AP957" i="1"/>
  <c r="AO957" i="1"/>
  <c r="AI957" i="1"/>
  <c r="AJ957" i="1" s="1"/>
  <c r="AH957" i="1"/>
  <c r="AG957" i="1"/>
  <c r="CJ956" i="1"/>
  <c r="BU956" i="1"/>
  <c r="BX956" i="1" s="1"/>
  <c r="CK956" i="1" s="1"/>
  <c r="BS956" i="1"/>
  <c r="BR956" i="1"/>
  <c r="BN956" i="1"/>
  <c r="BM956" i="1"/>
  <c r="BG956" i="1"/>
  <c r="BE956" i="1"/>
  <c r="BD956" i="1"/>
  <c r="BA956" i="1"/>
  <c r="AR956" i="1"/>
  <c r="AU956" i="1" s="1"/>
  <c r="AP956" i="1"/>
  <c r="AO956" i="1"/>
  <c r="AI956" i="1"/>
  <c r="AH956" i="1"/>
  <c r="AG956" i="1"/>
  <c r="CJ955" i="1"/>
  <c r="BU955" i="1"/>
  <c r="BX955" i="1" s="1"/>
  <c r="CK955" i="1" s="1"/>
  <c r="BT955" i="1"/>
  <c r="BV955" i="1" s="1"/>
  <c r="BS955" i="1"/>
  <c r="BR955" i="1"/>
  <c r="BN955" i="1"/>
  <c r="BM955" i="1"/>
  <c r="BG955" i="1"/>
  <c r="BE955" i="1"/>
  <c r="BD955" i="1"/>
  <c r="BA955" i="1"/>
  <c r="AR955" i="1"/>
  <c r="AU955" i="1" s="1"/>
  <c r="AP955" i="1"/>
  <c r="AO955" i="1"/>
  <c r="AI955" i="1"/>
  <c r="AQ955" i="1" s="1"/>
  <c r="AH955" i="1"/>
  <c r="AG955" i="1"/>
  <c r="CJ954" i="1"/>
  <c r="BU954" i="1"/>
  <c r="BX954" i="1" s="1"/>
  <c r="BS954" i="1"/>
  <c r="BR954" i="1"/>
  <c r="BN954" i="1"/>
  <c r="BM954" i="1"/>
  <c r="BJ954" i="1"/>
  <c r="BW954" i="1" s="1"/>
  <c r="BY954" i="1" s="1"/>
  <c r="BG954" i="1"/>
  <c r="BT954" i="1" s="1"/>
  <c r="BE954" i="1"/>
  <c r="BD954" i="1"/>
  <c r="BA954" i="1"/>
  <c r="AR954" i="1"/>
  <c r="AU954" i="1" s="1"/>
  <c r="AQ954" i="1"/>
  <c r="AS954" i="1" s="1"/>
  <c r="AP954" i="1"/>
  <c r="AO954" i="1"/>
  <c r="AJ954" i="1"/>
  <c r="BI954" i="1" s="1"/>
  <c r="AI954" i="1"/>
  <c r="BF954" i="1" s="1"/>
  <c r="AH954" i="1"/>
  <c r="AG954" i="1"/>
  <c r="CJ953" i="1"/>
  <c r="BU953" i="1"/>
  <c r="BX953" i="1" s="1"/>
  <c r="BS953" i="1"/>
  <c r="BR953" i="1"/>
  <c r="BN953" i="1"/>
  <c r="BM953" i="1"/>
  <c r="BI953" i="1"/>
  <c r="BG953" i="1"/>
  <c r="BT953" i="1" s="1"/>
  <c r="BV953" i="1" s="1"/>
  <c r="BF953" i="1"/>
  <c r="BE953" i="1"/>
  <c r="BD953" i="1"/>
  <c r="BA953" i="1"/>
  <c r="AT953" i="1"/>
  <c r="AR953" i="1"/>
  <c r="AU953" i="1" s="1"/>
  <c r="AP953" i="1"/>
  <c r="AO953" i="1"/>
  <c r="AI953" i="1"/>
  <c r="AJ953" i="1" s="1"/>
  <c r="AH953" i="1"/>
  <c r="AG953" i="1"/>
  <c r="CJ952" i="1"/>
  <c r="BU952" i="1"/>
  <c r="BX952" i="1" s="1"/>
  <c r="BS952" i="1"/>
  <c r="BR952" i="1"/>
  <c r="BN952" i="1"/>
  <c r="BM952" i="1"/>
  <c r="BG952" i="1"/>
  <c r="BE952" i="1"/>
  <c r="BD952" i="1"/>
  <c r="BA952" i="1"/>
  <c r="AR952" i="1"/>
  <c r="AU952" i="1" s="1"/>
  <c r="AP952" i="1"/>
  <c r="AO952" i="1"/>
  <c r="AI952" i="1"/>
  <c r="BF952" i="1" s="1"/>
  <c r="AH952" i="1"/>
  <c r="AG952" i="1"/>
  <c r="CJ951" i="1"/>
  <c r="BU951" i="1"/>
  <c r="BX951" i="1" s="1"/>
  <c r="BS951" i="1"/>
  <c r="BR951" i="1"/>
  <c r="BN951" i="1"/>
  <c r="BM951" i="1"/>
  <c r="BG951" i="1"/>
  <c r="BF951" i="1"/>
  <c r="BE951" i="1"/>
  <c r="BD951" i="1"/>
  <c r="BA951" i="1"/>
  <c r="AR951" i="1"/>
  <c r="AU951" i="1" s="1"/>
  <c r="AP951" i="1"/>
  <c r="AO951" i="1"/>
  <c r="AI951" i="1"/>
  <c r="AQ951" i="1" s="1"/>
  <c r="AS951" i="1" s="1"/>
  <c r="AH951" i="1"/>
  <c r="AG951" i="1"/>
  <c r="CJ950" i="1"/>
  <c r="CH950" i="1"/>
  <c r="BU950" i="1"/>
  <c r="BX950" i="1" s="1"/>
  <c r="BS950" i="1"/>
  <c r="BR950" i="1"/>
  <c r="BN950" i="1"/>
  <c r="BM950" i="1"/>
  <c r="BG950" i="1"/>
  <c r="BE950" i="1"/>
  <c r="BD950" i="1"/>
  <c r="BA950" i="1"/>
  <c r="AR950" i="1"/>
  <c r="AU950" i="1" s="1"/>
  <c r="AP950" i="1"/>
  <c r="AO950" i="1"/>
  <c r="AI950" i="1"/>
  <c r="AH950" i="1"/>
  <c r="AG950" i="1"/>
  <c r="CJ949" i="1"/>
  <c r="CI949" i="1"/>
  <c r="BU949" i="1"/>
  <c r="BX949" i="1" s="1"/>
  <c r="CK949" i="1" s="1"/>
  <c r="BT949" i="1"/>
  <c r="BS949" i="1"/>
  <c r="BR949" i="1"/>
  <c r="BN949" i="1"/>
  <c r="BM949" i="1"/>
  <c r="BG949" i="1"/>
  <c r="BJ949" i="1" s="1"/>
  <c r="BW949" i="1" s="1"/>
  <c r="BE949" i="1"/>
  <c r="BD949" i="1"/>
  <c r="BA949" i="1"/>
  <c r="AR949" i="1"/>
  <c r="AU949" i="1" s="1"/>
  <c r="AQ949" i="1"/>
  <c r="AS949" i="1" s="1"/>
  <c r="AP949" i="1"/>
  <c r="AO949" i="1"/>
  <c r="AI949" i="1"/>
  <c r="AH949" i="1"/>
  <c r="AG949" i="1"/>
  <c r="CJ948" i="1"/>
  <c r="BU948" i="1"/>
  <c r="BS948" i="1"/>
  <c r="BR948" i="1"/>
  <c r="BN948" i="1"/>
  <c r="BM948" i="1"/>
  <c r="BG948" i="1"/>
  <c r="BE948" i="1"/>
  <c r="BD948" i="1"/>
  <c r="BA948" i="1"/>
  <c r="AR948" i="1"/>
  <c r="AU948" i="1" s="1"/>
  <c r="AP948" i="1"/>
  <c r="AO948" i="1"/>
  <c r="AI948" i="1"/>
  <c r="AQ948" i="1" s="1"/>
  <c r="AH948" i="1"/>
  <c r="AG948" i="1"/>
  <c r="CJ947" i="1"/>
  <c r="BU947" i="1"/>
  <c r="BX947" i="1" s="1"/>
  <c r="CK947" i="1" s="1"/>
  <c r="BS947" i="1"/>
  <c r="BR947" i="1"/>
  <c r="BN947" i="1"/>
  <c r="BM947" i="1"/>
  <c r="BJ947" i="1"/>
  <c r="BG947" i="1"/>
  <c r="BT947" i="1" s="1"/>
  <c r="BV947" i="1" s="1"/>
  <c r="BE947" i="1"/>
  <c r="BD947" i="1"/>
  <c r="BA947" i="1"/>
  <c r="AR947" i="1"/>
  <c r="AU947" i="1" s="1"/>
  <c r="AP947" i="1"/>
  <c r="AO947" i="1"/>
  <c r="AI947" i="1"/>
  <c r="AH947" i="1"/>
  <c r="AG947" i="1"/>
  <c r="CJ946" i="1"/>
  <c r="BU946" i="1"/>
  <c r="BX946" i="1" s="1"/>
  <c r="BS946" i="1"/>
  <c r="BR946" i="1"/>
  <c r="BN946" i="1"/>
  <c r="BM946" i="1"/>
  <c r="BG946" i="1"/>
  <c r="BF946" i="1"/>
  <c r="BE946" i="1"/>
  <c r="BD946" i="1"/>
  <c r="BA946" i="1"/>
  <c r="AR946" i="1"/>
  <c r="AU946" i="1" s="1"/>
  <c r="AP946" i="1"/>
  <c r="AO946" i="1"/>
  <c r="AI946" i="1"/>
  <c r="AJ946" i="1" s="1"/>
  <c r="BI946" i="1" s="1"/>
  <c r="AH946" i="1"/>
  <c r="AG946" i="1"/>
  <c r="CJ945" i="1"/>
  <c r="BU945" i="1"/>
  <c r="BX945" i="1" s="1"/>
  <c r="BS945" i="1"/>
  <c r="BR945" i="1"/>
  <c r="BN945" i="1"/>
  <c r="BM945" i="1"/>
  <c r="BG945" i="1"/>
  <c r="BE945" i="1"/>
  <c r="BD945" i="1"/>
  <c r="BA945" i="1"/>
  <c r="AU945" i="1"/>
  <c r="AR945" i="1"/>
  <c r="AP945" i="1"/>
  <c r="AO945" i="1"/>
  <c r="AI945" i="1"/>
  <c r="AH945" i="1"/>
  <c r="AG945" i="1"/>
  <c r="CJ944" i="1"/>
  <c r="BU944" i="1"/>
  <c r="BX944" i="1" s="1"/>
  <c r="BT944" i="1"/>
  <c r="BS944" i="1"/>
  <c r="BR944" i="1"/>
  <c r="BN944" i="1"/>
  <c r="BM944" i="1"/>
  <c r="BJ944" i="1"/>
  <c r="BW944" i="1" s="1"/>
  <c r="BG944" i="1"/>
  <c r="BE944" i="1"/>
  <c r="BD944" i="1"/>
  <c r="BA944" i="1"/>
  <c r="AR944" i="1"/>
  <c r="AU944" i="1" s="1"/>
  <c r="AP944" i="1"/>
  <c r="AO944" i="1"/>
  <c r="AI944" i="1"/>
  <c r="AH944" i="1"/>
  <c r="AG944" i="1"/>
  <c r="CJ943" i="1"/>
  <c r="CI943" i="1"/>
  <c r="BU943" i="1"/>
  <c r="BX943" i="1" s="1"/>
  <c r="BS943" i="1"/>
  <c r="BR943" i="1"/>
  <c r="BN943" i="1"/>
  <c r="BM943" i="1"/>
  <c r="BG943" i="1"/>
  <c r="BE943" i="1"/>
  <c r="BD943" i="1"/>
  <c r="BA943" i="1"/>
  <c r="AR943" i="1"/>
  <c r="AU943" i="1" s="1"/>
  <c r="AP943" i="1"/>
  <c r="AO943" i="1"/>
  <c r="AI943" i="1"/>
  <c r="AH943" i="1"/>
  <c r="AG943" i="1"/>
  <c r="CJ942" i="1"/>
  <c r="CH942" i="1"/>
  <c r="CH943" i="1" s="1"/>
  <c r="CH944" i="1" s="1"/>
  <c r="BU942" i="1"/>
  <c r="BX942" i="1" s="1"/>
  <c r="BT942" i="1"/>
  <c r="BS942" i="1"/>
  <c r="BR942" i="1"/>
  <c r="BN942" i="1"/>
  <c r="BM942" i="1"/>
  <c r="BG942" i="1"/>
  <c r="BJ942" i="1" s="1"/>
  <c r="BW942" i="1" s="1"/>
  <c r="BE942" i="1"/>
  <c r="BD942" i="1"/>
  <c r="BA942" i="1"/>
  <c r="AR942" i="1"/>
  <c r="AU942" i="1" s="1"/>
  <c r="AP942" i="1"/>
  <c r="AO942" i="1"/>
  <c r="AI942" i="1"/>
  <c r="BF942" i="1" s="1"/>
  <c r="BH942" i="1" s="1"/>
  <c r="AH942" i="1"/>
  <c r="AG942" i="1"/>
  <c r="CJ941" i="1"/>
  <c r="CI941" i="1"/>
  <c r="CI942" i="1" s="1"/>
  <c r="BU941" i="1"/>
  <c r="BX941" i="1" s="1"/>
  <c r="CK941" i="1" s="1"/>
  <c r="BS941" i="1"/>
  <c r="BR941" i="1"/>
  <c r="BN941" i="1"/>
  <c r="BM941" i="1"/>
  <c r="BG941" i="1"/>
  <c r="BJ941" i="1" s="1"/>
  <c r="BW941" i="1" s="1"/>
  <c r="BE941" i="1"/>
  <c r="BD941" i="1"/>
  <c r="BA941" i="1"/>
  <c r="AR941" i="1"/>
  <c r="AU941" i="1" s="1"/>
  <c r="AP941" i="1"/>
  <c r="AO941" i="1"/>
  <c r="AI941" i="1"/>
  <c r="BF941" i="1" s="1"/>
  <c r="BH941" i="1" s="1"/>
  <c r="AH941" i="1"/>
  <c r="AG941" i="1"/>
  <c r="CJ940" i="1"/>
  <c r="BU940" i="1"/>
  <c r="BX940" i="1" s="1"/>
  <c r="CK940" i="1" s="1"/>
  <c r="BS940" i="1"/>
  <c r="BR940" i="1"/>
  <c r="BN940" i="1"/>
  <c r="BM940" i="1"/>
  <c r="BG940" i="1"/>
  <c r="BF940" i="1"/>
  <c r="BE940" i="1"/>
  <c r="BD940" i="1"/>
  <c r="BA940" i="1"/>
  <c r="AR940" i="1"/>
  <c r="AU940" i="1" s="1"/>
  <c r="AQ940" i="1"/>
  <c r="AP940" i="1"/>
  <c r="AO940" i="1"/>
  <c r="AI940" i="1"/>
  <c r="AJ940" i="1" s="1"/>
  <c r="AT940" i="1" s="1"/>
  <c r="AH940" i="1"/>
  <c r="AG940" i="1"/>
  <c r="CJ939" i="1"/>
  <c r="BX939" i="1"/>
  <c r="CK939" i="1" s="1"/>
  <c r="BU939" i="1"/>
  <c r="BS939" i="1"/>
  <c r="BR939" i="1"/>
  <c r="BN939" i="1"/>
  <c r="BM939" i="1"/>
  <c r="BG939" i="1"/>
  <c r="BF939" i="1"/>
  <c r="BE939" i="1"/>
  <c r="BD939" i="1"/>
  <c r="BA939" i="1"/>
  <c r="AR939" i="1"/>
  <c r="AU939" i="1" s="1"/>
  <c r="AP939" i="1"/>
  <c r="AO939" i="1"/>
  <c r="AI939" i="1"/>
  <c r="AH939" i="1"/>
  <c r="AG939" i="1"/>
  <c r="CJ938" i="1"/>
  <c r="CH938" i="1"/>
  <c r="BU938" i="1"/>
  <c r="BX938" i="1" s="1"/>
  <c r="BS938" i="1"/>
  <c r="BR938" i="1"/>
  <c r="BN938" i="1"/>
  <c r="BM938" i="1"/>
  <c r="BG938" i="1"/>
  <c r="BE938" i="1"/>
  <c r="BD938" i="1"/>
  <c r="BA938" i="1"/>
  <c r="AR938" i="1"/>
  <c r="AU938" i="1" s="1"/>
  <c r="AP938" i="1"/>
  <c r="AO938" i="1"/>
  <c r="AI938" i="1"/>
  <c r="AQ938" i="1" s="1"/>
  <c r="AS938" i="1" s="1"/>
  <c r="AH938" i="1"/>
  <c r="AG938" i="1"/>
  <c r="CJ937" i="1"/>
  <c r="CI937" i="1"/>
  <c r="CI938" i="1" s="1"/>
  <c r="BU937" i="1"/>
  <c r="BX937" i="1" s="1"/>
  <c r="CK937" i="1" s="1"/>
  <c r="BS937" i="1"/>
  <c r="BR937" i="1"/>
  <c r="BN937" i="1"/>
  <c r="BM937" i="1"/>
  <c r="BG937" i="1"/>
  <c r="BE937" i="1"/>
  <c r="BD937" i="1"/>
  <c r="BA937" i="1"/>
  <c r="AR937" i="1"/>
  <c r="AU937" i="1" s="1"/>
  <c r="AP937" i="1"/>
  <c r="AO937" i="1"/>
  <c r="AI937" i="1"/>
  <c r="BF937" i="1" s="1"/>
  <c r="AH937" i="1"/>
  <c r="AG937" i="1"/>
  <c r="CJ936" i="1"/>
  <c r="BU936" i="1"/>
  <c r="BX936" i="1" s="1"/>
  <c r="CK936" i="1" s="1"/>
  <c r="BS936" i="1"/>
  <c r="BR936" i="1"/>
  <c r="BN936" i="1"/>
  <c r="BM936" i="1"/>
  <c r="BJ936" i="1"/>
  <c r="BW936" i="1" s="1"/>
  <c r="BG936" i="1"/>
  <c r="BT936" i="1" s="1"/>
  <c r="BE936" i="1"/>
  <c r="BD936" i="1"/>
  <c r="BA936" i="1"/>
  <c r="AR936" i="1"/>
  <c r="AU936" i="1" s="1"/>
  <c r="AP936" i="1"/>
  <c r="AO936" i="1"/>
  <c r="AI936" i="1"/>
  <c r="AH936" i="1"/>
  <c r="AG936" i="1"/>
  <c r="CJ935" i="1"/>
  <c r="BU935" i="1"/>
  <c r="BX935" i="1" s="1"/>
  <c r="CK935" i="1" s="1"/>
  <c r="BS935" i="1"/>
  <c r="BR935" i="1"/>
  <c r="BN935" i="1"/>
  <c r="BM935" i="1"/>
  <c r="BG935" i="1"/>
  <c r="BT935" i="1" s="1"/>
  <c r="BE935" i="1"/>
  <c r="BD935" i="1"/>
  <c r="BA935" i="1"/>
  <c r="AR935" i="1"/>
  <c r="AU935" i="1" s="1"/>
  <c r="AP935" i="1"/>
  <c r="AO935" i="1"/>
  <c r="AI935" i="1"/>
  <c r="AH935" i="1"/>
  <c r="AG935" i="1"/>
  <c r="CJ934" i="1"/>
  <c r="BU934" i="1"/>
  <c r="BX934" i="1" s="1"/>
  <c r="CK934" i="1" s="1"/>
  <c r="BS934" i="1"/>
  <c r="BR934" i="1"/>
  <c r="BN934" i="1"/>
  <c r="BM934" i="1"/>
  <c r="BG934" i="1"/>
  <c r="BE934" i="1"/>
  <c r="BD934" i="1"/>
  <c r="BA934" i="1"/>
  <c r="AR934" i="1"/>
  <c r="AU934" i="1" s="1"/>
  <c r="AQ934" i="1"/>
  <c r="AS934" i="1" s="1"/>
  <c r="AP934" i="1"/>
  <c r="AO934" i="1"/>
  <c r="AI934" i="1"/>
  <c r="BF934" i="1" s="1"/>
  <c r="AH934" i="1"/>
  <c r="AG934" i="1"/>
  <c r="CJ933" i="1"/>
  <c r="CI933" i="1"/>
  <c r="CI934" i="1" s="1"/>
  <c r="CH933" i="1"/>
  <c r="CH934" i="1" s="1"/>
  <c r="BU933" i="1"/>
  <c r="BX933" i="1" s="1"/>
  <c r="CK933" i="1" s="1"/>
  <c r="BS933" i="1"/>
  <c r="BR933" i="1"/>
  <c r="BN933" i="1"/>
  <c r="BM933" i="1"/>
  <c r="BG933" i="1"/>
  <c r="BE933" i="1"/>
  <c r="BD933" i="1"/>
  <c r="BA933" i="1"/>
  <c r="AR933" i="1"/>
  <c r="AP933" i="1"/>
  <c r="AO933" i="1"/>
  <c r="AI933" i="1"/>
  <c r="AH933" i="1"/>
  <c r="AG933" i="1"/>
  <c r="CJ932" i="1"/>
  <c r="BU932" i="1"/>
  <c r="BX932" i="1" s="1"/>
  <c r="CK932" i="1" s="1"/>
  <c r="BS932" i="1"/>
  <c r="BR932" i="1"/>
  <c r="BN932" i="1"/>
  <c r="BM932" i="1"/>
  <c r="BG932" i="1"/>
  <c r="BJ932" i="1" s="1"/>
  <c r="BW932" i="1" s="1"/>
  <c r="BE932" i="1"/>
  <c r="BD932" i="1"/>
  <c r="BA932" i="1"/>
  <c r="AR932" i="1"/>
  <c r="AU932" i="1" s="1"/>
  <c r="AQ932" i="1"/>
  <c r="AP932" i="1"/>
  <c r="AO932" i="1"/>
  <c r="AI932" i="1"/>
  <c r="BF932" i="1" s="1"/>
  <c r="AH932" i="1"/>
  <c r="AG932" i="1"/>
  <c r="CJ931" i="1"/>
  <c r="BU931" i="1"/>
  <c r="BX931" i="1" s="1"/>
  <c r="CK931" i="1" s="1"/>
  <c r="BS931" i="1"/>
  <c r="BR931" i="1"/>
  <c r="BN931" i="1"/>
  <c r="BM931" i="1"/>
  <c r="BG931" i="1"/>
  <c r="BF931" i="1"/>
  <c r="BE931" i="1"/>
  <c r="BD931" i="1"/>
  <c r="BA931" i="1"/>
  <c r="AR931" i="1"/>
  <c r="AP931" i="1"/>
  <c r="AO931" i="1"/>
  <c r="AI931" i="1"/>
  <c r="AQ931" i="1" s="1"/>
  <c r="AH931" i="1"/>
  <c r="AG931" i="1"/>
  <c r="CJ930" i="1"/>
  <c r="CI930" i="1"/>
  <c r="CH930" i="1"/>
  <c r="BU930" i="1"/>
  <c r="BX930" i="1" s="1"/>
  <c r="BS930" i="1"/>
  <c r="BR930" i="1"/>
  <c r="BG930" i="1"/>
  <c r="BT930" i="1" s="1"/>
  <c r="BE930" i="1"/>
  <c r="BD930" i="1"/>
  <c r="BA930" i="1"/>
  <c r="AR930" i="1"/>
  <c r="AU930" i="1" s="1"/>
  <c r="AP930" i="1"/>
  <c r="AO930" i="1"/>
  <c r="AI930" i="1"/>
  <c r="AH930" i="1"/>
  <c r="AG930" i="1"/>
  <c r="CJ929" i="1"/>
  <c r="BU929" i="1"/>
  <c r="BX929" i="1" s="1"/>
  <c r="CK929" i="1" s="1"/>
  <c r="BS929" i="1"/>
  <c r="BR929" i="1"/>
  <c r="BG929" i="1"/>
  <c r="BF929" i="1"/>
  <c r="BE929" i="1"/>
  <c r="BD929" i="1"/>
  <c r="BA929" i="1"/>
  <c r="AR929" i="1"/>
  <c r="AU929" i="1" s="1"/>
  <c r="AP929" i="1"/>
  <c r="AO929" i="1"/>
  <c r="AI929" i="1"/>
  <c r="AQ929" i="1" s="1"/>
  <c r="AH929" i="1"/>
  <c r="AG929" i="1"/>
  <c r="CJ928" i="1"/>
  <c r="BU928" i="1"/>
  <c r="BX928" i="1" s="1"/>
  <c r="CK928" i="1" s="1"/>
  <c r="BS928" i="1"/>
  <c r="BR928" i="1"/>
  <c r="BG928" i="1"/>
  <c r="BF928" i="1"/>
  <c r="BE928" i="1"/>
  <c r="BD928" i="1"/>
  <c r="BA928" i="1"/>
  <c r="AR928" i="1"/>
  <c r="AU928" i="1" s="1"/>
  <c r="AP928" i="1"/>
  <c r="AO928" i="1"/>
  <c r="AJ928" i="1"/>
  <c r="AI928" i="1"/>
  <c r="AQ928" i="1" s="1"/>
  <c r="AH928" i="1"/>
  <c r="AG928" i="1"/>
  <c r="CJ927" i="1"/>
  <c r="BU927" i="1"/>
  <c r="BX927" i="1" s="1"/>
  <c r="BS927" i="1"/>
  <c r="BR927" i="1"/>
  <c r="BG927" i="1"/>
  <c r="BJ927" i="1" s="1"/>
  <c r="BW927" i="1" s="1"/>
  <c r="BY927" i="1" s="1"/>
  <c r="BF927" i="1"/>
  <c r="BE927" i="1"/>
  <c r="BD927" i="1"/>
  <c r="BA927" i="1"/>
  <c r="AR927" i="1"/>
  <c r="AU927" i="1" s="1"/>
  <c r="AP927" i="1"/>
  <c r="AO927" i="1"/>
  <c r="AI927" i="1"/>
  <c r="AQ927" i="1" s="1"/>
  <c r="AH927" i="1"/>
  <c r="AG927" i="1"/>
  <c r="CJ926" i="1"/>
  <c r="CI926" i="1"/>
  <c r="CI927" i="1" s="1"/>
  <c r="CH926" i="1"/>
  <c r="CH927" i="1" s="1"/>
  <c r="BU926" i="1"/>
  <c r="BX926" i="1" s="1"/>
  <c r="CK926" i="1" s="1"/>
  <c r="BS926" i="1"/>
  <c r="BR926" i="1"/>
  <c r="BG926" i="1"/>
  <c r="BT926" i="1" s="1"/>
  <c r="BE926" i="1"/>
  <c r="BD926" i="1"/>
  <c r="BA926" i="1"/>
  <c r="AU926" i="1"/>
  <c r="AR926" i="1"/>
  <c r="AP926" i="1"/>
  <c r="AO926" i="1"/>
  <c r="AI926" i="1"/>
  <c r="AH926" i="1"/>
  <c r="AG926" i="1"/>
  <c r="CJ925" i="1"/>
  <c r="BU925" i="1"/>
  <c r="BX925" i="1" s="1"/>
  <c r="CK925" i="1" s="1"/>
  <c r="BS925" i="1"/>
  <c r="BR925" i="1"/>
  <c r="BG925" i="1"/>
  <c r="BJ925" i="1" s="1"/>
  <c r="BW925" i="1" s="1"/>
  <c r="BE925" i="1"/>
  <c r="BD925" i="1"/>
  <c r="BA925" i="1"/>
  <c r="AR925" i="1"/>
  <c r="AU925" i="1" s="1"/>
  <c r="AP925" i="1"/>
  <c r="AO925" i="1"/>
  <c r="AI925" i="1"/>
  <c r="AH925" i="1"/>
  <c r="AG925" i="1"/>
  <c r="CJ924" i="1"/>
  <c r="BU924" i="1"/>
  <c r="BX924" i="1" s="1"/>
  <c r="CK924" i="1" s="1"/>
  <c r="BS924" i="1"/>
  <c r="BR924" i="1"/>
  <c r="BG924" i="1"/>
  <c r="BE924" i="1"/>
  <c r="BD924" i="1"/>
  <c r="BA924" i="1"/>
  <c r="AR924" i="1"/>
  <c r="AU924" i="1" s="1"/>
  <c r="AP924" i="1"/>
  <c r="AO924" i="1"/>
  <c r="AI924" i="1"/>
  <c r="AJ924" i="1" s="1"/>
  <c r="AH924" i="1"/>
  <c r="AG924" i="1"/>
  <c r="CJ923" i="1"/>
  <c r="BU923" i="1"/>
  <c r="BX923" i="1" s="1"/>
  <c r="BS923" i="1"/>
  <c r="BR923" i="1"/>
  <c r="BG923" i="1"/>
  <c r="BE923" i="1"/>
  <c r="BD923" i="1"/>
  <c r="BA923" i="1"/>
  <c r="AR923" i="1"/>
  <c r="AU923" i="1" s="1"/>
  <c r="AP923" i="1"/>
  <c r="AO923" i="1"/>
  <c r="AI923" i="1"/>
  <c r="AH923" i="1"/>
  <c r="AG923" i="1"/>
  <c r="CJ922" i="1"/>
  <c r="BU922" i="1"/>
  <c r="BX922" i="1" s="1"/>
  <c r="BS922" i="1"/>
  <c r="BR922" i="1"/>
  <c r="BG922" i="1"/>
  <c r="BT922" i="1" s="1"/>
  <c r="BV922" i="1" s="1"/>
  <c r="BE922" i="1"/>
  <c r="BD922" i="1"/>
  <c r="BA922" i="1"/>
  <c r="AR922" i="1"/>
  <c r="AU922" i="1" s="1"/>
  <c r="AP922" i="1"/>
  <c r="AO922" i="1"/>
  <c r="AI922" i="1"/>
  <c r="AH922" i="1"/>
  <c r="AG922" i="1"/>
  <c r="CJ921" i="1"/>
  <c r="CI921" i="1"/>
  <c r="CH921" i="1"/>
  <c r="CH922" i="1" s="1"/>
  <c r="BU921" i="1"/>
  <c r="BX921" i="1" s="1"/>
  <c r="BS921" i="1"/>
  <c r="BR921" i="1"/>
  <c r="BG921" i="1"/>
  <c r="BE921" i="1"/>
  <c r="BD921" i="1"/>
  <c r="BA921" i="1"/>
  <c r="AU921" i="1"/>
  <c r="AR921" i="1"/>
  <c r="AP921" i="1"/>
  <c r="AO921" i="1"/>
  <c r="AI921" i="1"/>
  <c r="AH921" i="1"/>
  <c r="AG921" i="1"/>
  <c r="CJ920" i="1"/>
  <c r="BU920" i="1"/>
  <c r="BX920" i="1" s="1"/>
  <c r="CK920" i="1" s="1"/>
  <c r="BS920" i="1"/>
  <c r="BR920" i="1"/>
  <c r="BG920" i="1"/>
  <c r="BF920" i="1"/>
  <c r="BH920" i="1" s="1"/>
  <c r="BE920" i="1"/>
  <c r="BD920" i="1"/>
  <c r="BA920" i="1"/>
  <c r="AU920" i="1"/>
  <c r="AR920" i="1"/>
  <c r="AP920" i="1"/>
  <c r="AO920" i="1"/>
  <c r="AI920" i="1"/>
  <c r="AH920" i="1"/>
  <c r="AG920" i="1"/>
  <c r="CJ919" i="1"/>
  <c r="BU919" i="1"/>
  <c r="BX919" i="1" s="1"/>
  <c r="CK919" i="1" s="1"/>
  <c r="BS919" i="1"/>
  <c r="BR919" i="1"/>
  <c r="BG919" i="1"/>
  <c r="BF919" i="1"/>
  <c r="BE919" i="1"/>
  <c r="BD919" i="1"/>
  <c r="BA919" i="1"/>
  <c r="AR919" i="1"/>
  <c r="AU919" i="1" s="1"/>
  <c r="AP919" i="1"/>
  <c r="AO919" i="1"/>
  <c r="AI919" i="1"/>
  <c r="AQ919" i="1" s="1"/>
  <c r="AH919" i="1"/>
  <c r="AG919" i="1"/>
  <c r="CJ918" i="1"/>
  <c r="CI918" i="1"/>
  <c r="CH918" i="1"/>
  <c r="BU918" i="1"/>
  <c r="BX918" i="1" s="1"/>
  <c r="BS918" i="1"/>
  <c r="BR918" i="1"/>
  <c r="BH918" i="1"/>
  <c r="BG918" i="1"/>
  <c r="BE918" i="1"/>
  <c r="BD918" i="1"/>
  <c r="BA918" i="1"/>
  <c r="AR918" i="1"/>
  <c r="AU918" i="1" s="1"/>
  <c r="AP918" i="1"/>
  <c r="AO918" i="1"/>
  <c r="AI918" i="1"/>
  <c r="BF918" i="1" s="1"/>
  <c r="AH918" i="1"/>
  <c r="AG918" i="1"/>
  <c r="CJ917" i="1"/>
  <c r="BU917" i="1"/>
  <c r="BX917" i="1" s="1"/>
  <c r="CK917" i="1" s="1"/>
  <c r="BS917" i="1"/>
  <c r="BR917" i="1"/>
  <c r="BG917" i="1"/>
  <c r="BF917" i="1"/>
  <c r="BE917" i="1"/>
  <c r="BD917" i="1"/>
  <c r="BA917" i="1"/>
  <c r="AU917" i="1"/>
  <c r="AS917" i="1"/>
  <c r="AR917" i="1"/>
  <c r="AP917" i="1"/>
  <c r="AO917" i="1"/>
  <c r="AI917" i="1"/>
  <c r="AQ917" i="1" s="1"/>
  <c r="AH917" i="1"/>
  <c r="AG917" i="1"/>
  <c r="CJ916" i="1"/>
  <c r="BU916" i="1"/>
  <c r="BX916" i="1" s="1"/>
  <c r="CK916" i="1" s="1"/>
  <c r="BS916" i="1"/>
  <c r="BR916" i="1"/>
  <c r="BG916" i="1"/>
  <c r="BJ916" i="1" s="1"/>
  <c r="BW916" i="1" s="1"/>
  <c r="BF916" i="1"/>
  <c r="BE916" i="1"/>
  <c r="BD916" i="1"/>
  <c r="BA916" i="1"/>
  <c r="AR916" i="1"/>
  <c r="AP916" i="1"/>
  <c r="AO916" i="1"/>
  <c r="AJ916" i="1"/>
  <c r="AI916" i="1"/>
  <c r="AQ916" i="1" s="1"/>
  <c r="AH916" i="1"/>
  <c r="AG916" i="1"/>
  <c r="CJ915" i="1"/>
  <c r="BU915" i="1"/>
  <c r="BX915" i="1" s="1"/>
  <c r="BS915" i="1"/>
  <c r="BR915" i="1"/>
  <c r="BG915" i="1"/>
  <c r="BF915" i="1"/>
  <c r="BE915" i="1"/>
  <c r="BD915" i="1"/>
  <c r="BA915" i="1"/>
  <c r="AR915" i="1"/>
  <c r="AU915" i="1" s="1"/>
  <c r="AP915" i="1"/>
  <c r="AO915" i="1"/>
  <c r="AI915" i="1"/>
  <c r="AQ915" i="1" s="1"/>
  <c r="AH915" i="1"/>
  <c r="AG915" i="1"/>
  <c r="CJ914" i="1"/>
  <c r="CI914" i="1"/>
  <c r="CI915" i="1" s="1"/>
  <c r="CH914" i="1"/>
  <c r="CH915" i="1" s="1"/>
  <c r="BU914" i="1"/>
  <c r="BX914" i="1" s="1"/>
  <c r="CK914" i="1" s="1"/>
  <c r="BS914" i="1"/>
  <c r="BR914" i="1"/>
  <c r="BG914" i="1"/>
  <c r="BE914" i="1"/>
  <c r="BD914" i="1"/>
  <c r="BA914" i="1"/>
  <c r="AU914" i="1"/>
  <c r="AR914" i="1"/>
  <c r="AP914" i="1"/>
  <c r="AO914" i="1"/>
  <c r="AI914" i="1"/>
  <c r="BF914" i="1" s="1"/>
  <c r="AH914" i="1"/>
  <c r="AG914" i="1"/>
  <c r="CJ913" i="1"/>
  <c r="BW913" i="1"/>
  <c r="BU913" i="1"/>
  <c r="BX913" i="1" s="1"/>
  <c r="CK913" i="1" s="1"/>
  <c r="BT913" i="1"/>
  <c r="BS913" i="1"/>
  <c r="BR913" i="1"/>
  <c r="BG913" i="1"/>
  <c r="BJ913" i="1" s="1"/>
  <c r="BE913" i="1"/>
  <c r="BD913" i="1"/>
  <c r="BA913" i="1"/>
  <c r="AR913" i="1"/>
  <c r="AU913" i="1" s="1"/>
  <c r="AP913" i="1"/>
  <c r="AO913" i="1"/>
  <c r="AI913" i="1"/>
  <c r="AH913" i="1"/>
  <c r="AG913" i="1"/>
  <c r="CJ912" i="1"/>
  <c r="BU912" i="1"/>
  <c r="BX912" i="1" s="1"/>
  <c r="CK912" i="1" s="1"/>
  <c r="BS912" i="1"/>
  <c r="BR912" i="1"/>
  <c r="BG912" i="1"/>
  <c r="BJ912" i="1" s="1"/>
  <c r="BW912" i="1" s="1"/>
  <c r="BE912" i="1"/>
  <c r="BD912" i="1"/>
  <c r="BA912" i="1"/>
  <c r="AR912" i="1"/>
  <c r="AU912" i="1" s="1"/>
  <c r="AP912" i="1"/>
  <c r="AO912" i="1"/>
  <c r="AI912" i="1"/>
  <c r="AH912" i="1"/>
  <c r="AG912" i="1"/>
  <c r="CJ911" i="1"/>
  <c r="BU911" i="1"/>
  <c r="BX911" i="1" s="1"/>
  <c r="CK911" i="1" s="1"/>
  <c r="BS911" i="1"/>
  <c r="BR911" i="1"/>
  <c r="BG911" i="1"/>
  <c r="BF911" i="1"/>
  <c r="BH911" i="1" s="1"/>
  <c r="BE911" i="1"/>
  <c r="BD911" i="1"/>
  <c r="BA911" i="1"/>
  <c r="AR911" i="1"/>
  <c r="AU911" i="1" s="1"/>
  <c r="AP911" i="1"/>
  <c r="AO911" i="1"/>
  <c r="AI911" i="1"/>
  <c r="AJ911" i="1" s="1"/>
  <c r="AH911" i="1"/>
  <c r="AG911" i="1"/>
  <c r="CJ910" i="1"/>
  <c r="BU910" i="1"/>
  <c r="BX910" i="1" s="1"/>
  <c r="CK910" i="1" s="1"/>
  <c r="BS910" i="1"/>
  <c r="BR910" i="1"/>
  <c r="BG910" i="1"/>
  <c r="BE910" i="1"/>
  <c r="BD910" i="1"/>
  <c r="BA910" i="1"/>
  <c r="AR910" i="1"/>
  <c r="AU910" i="1" s="1"/>
  <c r="AP910" i="1"/>
  <c r="AO910" i="1"/>
  <c r="AI910" i="1"/>
  <c r="AH910" i="1"/>
  <c r="AG910" i="1"/>
  <c r="CJ909" i="1"/>
  <c r="BU909" i="1"/>
  <c r="BX909" i="1" s="1"/>
  <c r="CK909" i="1" s="1"/>
  <c r="BS909" i="1"/>
  <c r="BR909" i="1"/>
  <c r="BJ909" i="1"/>
  <c r="BW909" i="1" s="1"/>
  <c r="BG909" i="1"/>
  <c r="BE909" i="1"/>
  <c r="BD909" i="1"/>
  <c r="BA909" i="1"/>
  <c r="AR909" i="1"/>
  <c r="AU909" i="1" s="1"/>
  <c r="AP909" i="1"/>
  <c r="AO909" i="1"/>
  <c r="AI909" i="1"/>
  <c r="AH909" i="1"/>
  <c r="AG909" i="1"/>
  <c r="CJ908" i="1"/>
  <c r="BU908" i="1"/>
  <c r="BX908" i="1" s="1"/>
  <c r="BT908" i="1"/>
  <c r="BS908" i="1"/>
  <c r="BR908" i="1"/>
  <c r="BN908" i="1"/>
  <c r="BM908" i="1"/>
  <c r="BG908" i="1"/>
  <c r="BJ908" i="1" s="1"/>
  <c r="BW908" i="1" s="1"/>
  <c r="BE908" i="1"/>
  <c r="BD908" i="1"/>
  <c r="BA908" i="1"/>
  <c r="AR908" i="1"/>
  <c r="AP908" i="1"/>
  <c r="AO908" i="1"/>
  <c r="AI908" i="1"/>
  <c r="AJ908" i="1" s="1"/>
  <c r="AH908" i="1"/>
  <c r="AG908" i="1"/>
  <c r="CJ907" i="1"/>
  <c r="BU907" i="1"/>
  <c r="BX907" i="1" s="1"/>
  <c r="BS907" i="1"/>
  <c r="BR907" i="1"/>
  <c r="BN907" i="1"/>
  <c r="BM907" i="1"/>
  <c r="BG907" i="1"/>
  <c r="BE907" i="1"/>
  <c r="BD907" i="1"/>
  <c r="BA907" i="1"/>
  <c r="AR907" i="1"/>
  <c r="AU907" i="1" s="1"/>
  <c r="AP907" i="1"/>
  <c r="AO907" i="1"/>
  <c r="AI907" i="1"/>
  <c r="AJ907" i="1" s="1"/>
  <c r="AH907" i="1"/>
  <c r="AG907" i="1"/>
  <c r="CJ906" i="1"/>
  <c r="BU906" i="1"/>
  <c r="BX906" i="1" s="1"/>
  <c r="BS906" i="1"/>
  <c r="BR906" i="1"/>
  <c r="BN906" i="1"/>
  <c r="BM906" i="1"/>
  <c r="BG906" i="1"/>
  <c r="BT906" i="1" s="1"/>
  <c r="BE906" i="1"/>
  <c r="BD906" i="1"/>
  <c r="BA906" i="1"/>
  <c r="AR906" i="1"/>
  <c r="AU906" i="1" s="1"/>
  <c r="AP906" i="1"/>
  <c r="AO906" i="1"/>
  <c r="AI906" i="1"/>
  <c r="AH906" i="1"/>
  <c r="AG906" i="1"/>
  <c r="CJ905" i="1"/>
  <c r="BU905" i="1"/>
  <c r="BX905" i="1" s="1"/>
  <c r="BS905" i="1"/>
  <c r="BR905" i="1"/>
  <c r="BN905" i="1"/>
  <c r="BM905" i="1"/>
  <c r="BG905" i="1"/>
  <c r="BT905" i="1" s="1"/>
  <c r="BV905" i="1" s="1"/>
  <c r="BF905" i="1"/>
  <c r="BH905" i="1" s="1"/>
  <c r="BE905" i="1"/>
  <c r="BD905" i="1"/>
  <c r="BA905" i="1"/>
  <c r="AR905" i="1"/>
  <c r="AU905" i="1" s="1"/>
  <c r="AP905" i="1"/>
  <c r="AO905" i="1"/>
  <c r="AJ905" i="1"/>
  <c r="AI905" i="1"/>
  <c r="AQ905" i="1" s="1"/>
  <c r="AH905" i="1"/>
  <c r="AG905" i="1"/>
  <c r="CJ904" i="1"/>
  <c r="BU904" i="1"/>
  <c r="BX904" i="1" s="1"/>
  <c r="BT904" i="1"/>
  <c r="BS904" i="1"/>
  <c r="BR904" i="1"/>
  <c r="BN904" i="1"/>
  <c r="BM904" i="1"/>
  <c r="BJ904" i="1"/>
  <c r="BW904" i="1" s="1"/>
  <c r="BG904" i="1"/>
  <c r="BE904" i="1"/>
  <c r="BD904" i="1"/>
  <c r="BA904" i="1"/>
  <c r="AR904" i="1"/>
  <c r="AU904" i="1" s="1"/>
  <c r="AP904" i="1"/>
  <c r="AO904" i="1"/>
  <c r="AI904" i="1"/>
  <c r="AH904" i="1"/>
  <c r="AG904" i="1"/>
  <c r="CJ903" i="1"/>
  <c r="CI903" i="1"/>
  <c r="CH903" i="1"/>
  <c r="BU903" i="1"/>
  <c r="BX903" i="1" s="1"/>
  <c r="CK903" i="1" s="1"/>
  <c r="BS903" i="1"/>
  <c r="BR903" i="1"/>
  <c r="BN903" i="1"/>
  <c r="BM903" i="1"/>
  <c r="BG903" i="1"/>
  <c r="BE903" i="1"/>
  <c r="BD903" i="1"/>
  <c r="BA903" i="1"/>
  <c r="AR903" i="1"/>
  <c r="AU903" i="1" s="1"/>
  <c r="AP903" i="1"/>
  <c r="AO903" i="1"/>
  <c r="AI903" i="1"/>
  <c r="AH903" i="1"/>
  <c r="AG903" i="1"/>
  <c r="CJ902" i="1"/>
  <c r="BW902" i="1"/>
  <c r="BU902" i="1"/>
  <c r="BX902" i="1" s="1"/>
  <c r="CK902" i="1" s="1"/>
  <c r="BT902" i="1"/>
  <c r="BS902" i="1"/>
  <c r="BR902" i="1"/>
  <c r="BN902" i="1"/>
  <c r="BM902" i="1"/>
  <c r="BG902" i="1"/>
  <c r="BJ902" i="1" s="1"/>
  <c r="BE902" i="1"/>
  <c r="BD902" i="1"/>
  <c r="BA902" i="1"/>
  <c r="AR902" i="1"/>
  <c r="AU902" i="1" s="1"/>
  <c r="AP902" i="1"/>
  <c r="AO902" i="1"/>
  <c r="AI902" i="1"/>
  <c r="AJ902" i="1" s="1"/>
  <c r="AH902" i="1"/>
  <c r="AG902" i="1"/>
  <c r="CJ901" i="1"/>
  <c r="BU901" i="1"/>
  <c r="BX901" i="1" s="1"/>
  <c r="CK901" i="1" s="1"/>
  <c r="BS901" i="1"/>
  <c r="BR901" i="1"/>
  <c r="BN901" i="1"/>
  <c r="BM901" i="1"/>
  <c r="BG901" i="1"/>
  <c r="BE901" i="1"/>
  <c r="BD901" i="1"/>
  <c r="BA901" i="1"/>
  <c r="AR901" i="1"/>
  <c r="AU901" i="1" s="1"/>
  <c r="AP901" i="1"/>
  <c r="AO901" i="1"/>
  <c r="AI901" i="1"/>
  <c r="AH901" i="1"/>
  <c r="AG901" i="1"/>
  <c r="CJ900" i="1"/>
  <c r="BW900" i="1"/>
  <c r="BU900" i="1"/>
  <c r="BX900" i="1" s="1"/>
  <c r="BS900" i="1"/>
  <c r="BR900" i="1"/>
  <c r="BN900" i="1"/>
  <c r="BM900" i="1"/>
  <c r="BJ900" i="1"/>
  <c r="BG900" i="1"/>
  <c r="BT900" i="1" s="1"/>
  <c r="BE900" i="1"/>
  <c r="BD900" i="1"/>
  <c r="BA900" i="1"/>
  <c r="AR900" i="1"/>
  <c r="AU900" i="1" s="1"/>
  <c r="AP900" i="1"/>
  <c r="AO900" i="1"/>
  <c r="AI900" i="1"/>
  <c r="AH900" i="1"/>
  <c r="AG900" i="1"/>
  <c r="CJ899" i="1"/>
  <c r="BX899" i="1"/>
  <c r="BU899" i="1"/>
  <c r="BS899" i="1"/>
  <c r="BR899" i="1"/>
  <c r="BN899" i="1"/>
  <c r="BM899" i="1"/>
  <c r="BJ899" i="1"/>
  <c r="BW899" i="1" s="1"/>
  <c r="BY899" i="1" s="1"/>
  <c r="BG899" i="1"/>
  <c r="BT899" i="1" s="1"/>
  <c r="BE899" i="1"/>
  <c r="BD899" i="1"/>
  <c r="BA899" i="1"/>
  <c r="AR899" i="1"/>
  <c r="AU899" i="1" s="1"/>
  <c r="AP899" i="1"/>
  <c r="AO899" i="1"/>
  <c r="AI899" i="1"/>
  <c r="AH899" i="1"/>
  <c r="AG899" i="1"/>
  <c r="CJ898" i="1"/>
  <c r="BU898" i="1"/>
  <c r="BX898" i="1" s="1"/>
  <c r="BS898" i="1"/>
  <c r="BR898" i="1"/>
  <c r="BN898" i="1"/>
  <c r="BM898" i="1"/>
  <c r="BG898" i="1"/>
  <c r="BE898" i="1"/>
  <c r="BD898" i="1"/>
  <c r="BA898" i="1"/>
  <c r="AR898" i="1"/>
  <c r="AU898" i="1" s="1"/>
  <c r="AP898" i="1"/>
  <c r="AO898" i="1"/>
  <c r="AI898" i="1"/>
  <c r="AH898" i="1"/>
  <c r="AG898" i="1"/>
  <c r="CJ897" i="1"/>
  <c r="BU897" i="1"/>
  <c r="BX897" i="1" s="1"/>
  <c r="BS897" i="1"/>
  <c r="BR897" i="1"/>
  <c r="BN897" i="1"/>
  <c r="BM897" i="1"/>
  <c r="BG897" i="1"/>
  <c r="BE897" i="1"/>
  <c r="BD897" i="1"/>
  <c r="BA897" i="1"/>
  <c r="AU897" i="1"/>
  <c r="AR897" i="1"/>
  <c r="AQ897" i="1"/>
  <c r="AS897" i="1" s="1"/>
  <c r="AP897" i="1"/>
  <c r="AO897" i="1"/>
  <c r="AI897" i="1"/>
  <c r="BF897" i="1" s="1"/>
  <c r="AH897" i="1"/>
  <c r="AG897" i="1"/>
  <c r="CJ896" i="1"/>
  <c r="CH896" i="1"/>
  <c r="BU896" i="1"/>
  <c r="BX896" i="1" s="1"/>
  <c r="CK896" i="1" s="1"/>
  <c r="BS896" i="1"/>
  <c r="BR896" i="1"/>
  <c r="BN896" i="1"/>
  <c r="BM896" i="1"/>
  <c r="BG896" i="1"/>
  <c r="BE896" i="1"/>
  <c r="BD896" i="1"/>
  <c r="BA896" i="1"/>
  <c r="AR896" i="1"/>
  <c r="AU896" i="1" s="1"/>
  <c r="AP896" i="1"/>
  <c r="AO896" i="1"/>
  <c r="AI896" i="1"/>
  <c r="AH896" i="1"/>
  <c r="AG896" i="1"/>
  <c r="CJ895" i="1"/>
  <c r="CI895" i="1"/>
  <c r="BX895" i="1"/>
  <c r="CK895" i="1" s="1"/>
  <c r="BU895" i="1"/>
  <c r="BS895" i="1"/>
  <c r="BR895" i="1"/>
  <c r="BN895" i="1"/>
  <c r="BM895" i="1"/>
  <c r="BG895" i="1"/>
  <c r="BE895" i="1"/>
  <c r="BD895" i="1"/>
  <c r="BA895" i="1"/>
  <c r="AR895" i="1"/>
  <c r="AP895" i="1"/>
  <c r="AO895" i="1"/>
  <c r="AI895" i="1"/>
  <c r="AQ895" i="1" s="1"/>
  <c r="AH895" i="1"/>
  <c r="AG895" i="1"/>
  <c r="CJ894" i="1"/>
  <c r="BU894" i="1"/>
  <c r="BX894" i="1" s="1"/>
  <c r="CK894" i="1" s="1"/>
  <c r="BS894" i="1"/>
  <c r="BR894" i="1"/>
  <c r="BN894" i="1"/>
  <c r="BM894" i="1"/>
  <c r="BG894" i="1"/>
  <c r="BJ894" i="1" s="1"/>
  <c r="BW894" i="1" s="1"/>
  <c r="BE894" i="1"/>
  <c r="BD894" i="1"/>
  <c r="BA894" i="1"/>
  <c r="AR894" i="1"/>
  <c r="AU894" i="1" s="1"/>
  <c r="AP894" i="1"/>
  <c r="AO894" i="1"/>
  <c r="AI894" i="1"/>
  <c r="AQ894" i="1" s="1"/>
  <c r="AS894" i="1" s="1"/>
  <c r="AH894" i="1"/>
  <c r="AG894" i="1"/>
  <c r="CJ893" i="1"/>
  <c r="BU893" i="1"/>
  <c r="BX893" i="1" s="1"/>
  <c r="CK893" i="1" s="1"/>
  <c r="BS893" i="1"/>
  <c r="BR893" i="1"/>
  <c r="BN893" i="1"/>
  <c r="BM893" i="1"/>
  <c r="BG893" i="1"/>
  <c r="BE893" i="1"/>
  <c r="BD893" i="1"/>
  <c r="BA893" i="1"/>
  <c r="AR893" i="1"/>
  <c r="AU893" i="1" s="1"/>
  <c r="AP893" i="1"/>
  <c r="AO893" i="1"/>
  <c r="AI893" i="1"/>
  <c r="AH893" i="1"/>
  <c r="AG893" i="1"/>
  <c r="CJ892" i="1"/>
  <c r="BU892" i="1"/>
  <c r="BX892" i="1" s="1"/>
  <c r="BS892" i="1"/>
  <c r="BR892" i="1"/>
  <c r="BN892" i="1"/>
  <c r="BM892" i="1"/>
  <c r="BG892" i="1"/>
  <c r="BT892" i="1" s="1"/>
  <c r="BE892" i="1"/>
  <c r="BD892" i="1"/>
  <c r="BA892" i="1"/>
  <c r="AR892" i="1"/>
  <c r="AU892" i="1" s="1"/>
  <c r="AP892" i="1"/>
  <c r="AO892" i="1"/>
  <c r="AI892" i="1"/>
  <c r="AH892" i="1"/>
  <c r="AG892" i="1"/>
  <c r="CJ891" i="1"/>
  <c r="BU891" i="1"/>
  <c r="BS891" i="1"/>
  <c r="BR891" i="1"/>
  <c r="BN891" i="1"/>
  <c r="BM891" i="1"/>
  <c r="BG891" i="1"/>
  <c r="BE891" i="1"/>
  <c r="BD891" i="1"/>
  <c r="BA891" i="1"/>
  <c r="AR891" i="1"/>
  <c r="AU891" i="1" s="1"/>
  <c r="AP891" i="1"/>
  <c r="AO891" i="1"/>
  <c r="AI891" i="1"/>
  <c r="AJ891" i="1" s="1"/>
  <c r="AH891" i="1"/>
  <c r="AG891" i="1"/>
  <c r="CJ890" i="1"/>
  <c r="BU890" i="1"/>
  <c r="BX890" i="1" s="1"/>
  <c r="BS890" i="1"/>
  <c r="BR890" i="1"/>
  <c r="BN890" i="1"/>
  <c r="BM890" i="1"/>
  <c r="BG890" i="1"/>
  <c r="BE890" i="1"/>
  <c r="BD890" i="1"/>
  <c r="BA890" i="1"/>
  <c r="AR890" i="1"/>
  <c r="AU890" i="1" s="1"/>
  <c r="AQ890" i="1"/>
  <c r="AS890" i="1" s="1"/>
  <c r="AP890" i="1"/>
  <c r="AO890" i="1"/>
  <c r="AI890" i="1"/>
  <c r="AH890" i="1"/>
  <c r="AG890" i="1"/>
  <c r="CJ889" i="1"/>
  <c r="CI889" i="1"/>
  <c r="CI890" i="1" s="1"/>
  <c r="BU889" i="1"/>
  <c r="BX889" i="1" s="1"/>
  <c r="BT889" i="1"/>
  <c r="BS889" i="1"/>
  <c r="BR889" i="1"/>
  <c r="BN889" i="1"/>
  <c r="BM889" i="1"/>
  <c r="BG889" i="1"/>
  <c r="BJ889" i="1" s="1"/>
  <c r="BW889" i="1" s="1"/>
  <c r="BE889" i="1"/>
  <c r="BD889" i="1"/>
  <c r="BA889" i="1"/>
  <c r="AR889" i="1"/>
  <c r="AU889" i="1" s="1"/>
  <c r="AP889" i="1"/>
  <c r="AO889" i="1"/>
  <c r="AI889" i="1"/>
  <c r="AH889" i="1"/>
  <c r="AG889" i="1"/>
  <c r="CJ888" i="1"/>
  <c r="BU888" i="1"/>
  <c r="BX888" i="1" s="1"/>
  <c r="BS888" i="1"/>
  <c r="BR888" i="1"/>
  <c r="BN888" i="1"/>
  <c r="BM888" i="1"/>
  <c r="BG888" i="1"/>
  <c r="BE888" i="1"/>
  <c r="BD888" i="1"/>
  <c r="BA888" i="1"/>
  <c r="AR888" i="1"/>
  <c r="AU888" i="1" s="1"/>
  <c r="AP888" i="1"/>
  <c r="AO888" i="1"/>
  <c r="AI888" i="1"/>
  <c r="AH888" i="1"/>
  <c r="AG888" i="1"/>
  <c r="CJ887" i="1"/>
  <c r="CH887" i="1"/>
  <c r="BU887" i="1"/>
  <c r="BX887" i="1" s="1"/>
  <c r="BS887" i="1"/>
  <c r="BR887" i="1"/>
  <c r="BN887" i="1"/>
  <c r="BM887" i="1"/>
  <c r="BG887" i="1"/>
  <c r="BT887" i="1" s="1"/>
  <c r="BE887" i="1"/>
  <c r="BD887" i="1"/>
  <c r="BA887" i="1"/>
  <c r="AR887" i="1"/>
  <c r="AU887" i="1" s="1"/>
  <c r="AP887" i="1"/>
  <c r="AO887" i="1"/>
  <c r="AI887" i="1"/>
  <c r="AH887" i="1"/>
  <c r="AG887" i="1"/>
  <c r="CJ886" i="1"/>
  <c r="BU886" i="1"/>
  <c r="BX886" i="1" s="1"/>
  <c r="CK886" i="1" s="1"/>
  <c r="BS886" i="1"/>
  <c r="BR886" i="1"/>
  <c r="BN886" i="1"/>
  <c r="BM886" i="1"/>
  <c r="BG886" i="1"/>
  <c r="BT886" i="1" s="1"/>
  <c r="BV886" i="1" s="1"/>
  <c r="BE886" i="1"/>
  <c r="BD886" i="1"/>
  <c r="BA886" i="1"/>
  <c r="AR886" i="1"/>
  <c r="AU886" i="1" s="1"/>
  <c r="AP886" i="1"/>
  <c r="AO886" i="1"/>
  <c r="AI886" i="1"/>
  <c r="AH886" i="1"/>
  <c r="AG886" i="1"/>
  <c r="CJ885" i="1"/>
  <c r="BU885" i="1"/>
  <c r="BX885" i="1" s="1"/>
  <c r="CK885" i="1" s="1"/>
  <c r="BS885" i="1"/>
  <c r="BR885" i="1"/>
  <c r="BN885" i="1"/>
  <c r="BM885" i="1"/>
  <c r="BG885" i="1"/>
  <c r="BT885" i="1" s="1"/>
  <c r="BV885" i="1" s="1"/>
  <c r="BE885" i="1"/>
  <c r="BD885" i="1"/>
  <c r="BA885" i="1"/>
  <c r="AR885" i="1"/>
  <c r="AU885" i="1" s="1"/>
  <c r="AP885" i="1"/>
  <c r="AO885" i="1"/>
  <c r="AI885" i="1"/>
  <c r="AH885" i="1"/>
  <c r="AG885" i="1"/>
  <c r="CJ884" i="1"/>
  <c r="BU884" i="1"/>
  <c r="BX884" i="1" s="1"/>
  <c r="BT884" i="1"/>
  <c r="BV884" i="1" s="1"/>
  <c r="BS884" i="1"/>
  <c r="BR884" i="1"/>
  <c r="BN884" i="1"/>
  <c r="BM884" i="1"/>
  <c r="BJ884" i="1"/>
  <c r="BW884" i="1" s="1"/>
  <c r="BY884" i="1" s="1"/>
  <c r="BG884" i="1"/>
  <c r="BE884" i="1"/>
  <c r="BD884" i="1"/>
  <c r="BA884" i="1"/>
  <c r="AR884" i="1"/>
  <c r="AU884" i="1" s="1"/>
  <c r="AP884" i="1"/>
  <c r="AO884" i="1"/>
  <c r="AI884" i="1"/>
  <c r="AH884" i="1"/>
  <c r="AG884" i="1"/>
  <c r="CJ883" i="1"/>
  <c r="BX883" i="1"/>
  <c r="BU883" i="1"/>
  <c r="BS883" i="1"/>
  <c r="BR883" i="1"/>
  <c r="BN883" i="1"/>
  <c r="BM883" i="1"/>
  <c r="BG883" i="1"/>
  <c r="BF883" i="1"/>
  <c r="BE883" i="1"/>
  <c r="BD883" i="1"/>
  <c r="BA883" i="1"/>
  <c r="AR883" i="1"/>
  <c r="AU883" i="1" s="1"/>
  <c r="AP883" i="1"/>
  <c r="AO883" i="1"/>
  <c r="AI883" i="1"/>
  <c r="AH883" i="1"/>
  <c r="AG883" i="1"/>
  <c r="CJ882" i="1"/>
  <c r="BW882" i="1"/>
  <c r="BU882" i="1"/>
  <c r="BX882" i="1" s="1"/>
  <c r="BS882" i="1"/>
  <c r="BR882" i="1"/>
  <c r="BN882" i="1"/>
  <c r="BM882" i="1"/>
  <c r="BG882" i="1"/>
  <c r="BJ882" i="1" s="1"/>
  <c r="BE882" i="1"/>
  <c r="BD882" i="1"/>
  <c r="BA882" i="1"/>
  <c r="AU882" i="1"/>
  <c r="AR882" i="1"/>
  <c r="AP882" i="1"/>
  <c r="AO882" i="1"/>
  <c r="AI882" i="1"/>
  <c r="AH882" i="1"/>
  <c r="AG882" i="1"/>
  <c r="CJ881" i="1"/>
  <c r="BU881" i="1"/>
  <c r="BX881" i="1" s="1"/>
  <c r="BS881" i="1"/>
  <c r="BR881" i="1"/>
  <c r="BN881" i="1"/>
  <c r="BM881" i="1"/>
  <c r="BG881" i="1"/>
  <c r="BE881" i="1"/>
  <c r="BD881" i="1"/>
  <c r="BA881" i="1"/>
  <c r="AR881" i="1"/>
  <c r="AU881" i="1" s="1"/>
  <c r="AP881" i="1"/>
  <c r="AO881" i="1"/>
  <c r="AI881" i="1"/>
  <c r="AH881" i="1"/>
  <c r="AG881" i="1"/>
  <c r="CJ880" i="1"/>
  <c r="CI880" i="1"/>
  <c r="BU880" i="1"/>
  <c r="BX880" i="1" s="1"/>
  <c r="BS880" i="1"/>
  <c r="BR880" i="1"/>
  <c r="BN880" i="1"/>
  <c r="BM880" i="1"/>
  <c r="BG880" i="1"/>
  <c r="BE880" i="1"/>
  <c r="BD880" i="1"/>
  <c r="BA880" i="1"/>
  <c r="AR880" i="1"/>
  <c r="AU880" i="1" s="1"/>
  <c r="AP880" i="1"/>
  <c r="AO880" i="1"/>
  <c r="AI880" i="1"/>
  <c r="BF880" i="1" s="1"/>
  <c r="BH880" i="1" s="1"/>
  <c r="AH880" i="1"/>
  <c r="AG880" i="1"/>
  <c r="CJ879" i="1"/>
  <c r="CH879" i="1"/>
  <c r="BU879" i="1"/>
  <c r="BX879" i="1" s="1"/>
  <c r="BS879" i="1"/>
  <c r="BR879" i="1"/>
  <c r="BN879" i="1"/>
  <c r="BM879" i="1"/>
  <c r="BG879" i="1"/>
  <c r="BE879" i="1"/>
  <c r="BD879" i="1"/>
  <c r="BA879" i="1"/>
  <c r="AR879" i="1"/>
  <c r="AU879" i="1" s="1"/>
  <c r="AP879" i="1"/>
  <c r="AO879" i="1"/>
  <c r="AI879" i="1"/>
  <c r="AH879" i="1"/>
  <c r="AG879" i="1"/>
  <c r="CJ878" i="1"/>
  <c r="BU878" i="1"/>
  <c r="BX878" i="1" s="1"/>
  <c r="CK878" i="1" s="1"/>
  <c r="BS878" i="1"/>
  <c r="BR878" i="1"/>
  <c r="BN878" i="1"/>
  <c r="BM878" i="1"/>
  <c r="BG878" i="1"/>
  <c r="BT878" i="1" s="1"/>
  <c r="BE878" i="1"/>
  <c r="BD878" i="1"/>
  <c r="BA878" i="1"/>
  <c r="AR878" i="1"/>
  <c r="AU878" i="1" s="1"/>
  <c r="AQ878" i="1"/>
  <c r="AP878" i="1"/>
  <c r="AO878" i="1"/>
  <c r="AI878" i="1"/>
  <c r="BF878" i="1" s="1"/>
  <c r="AH878" i="1"/>
  <c r="AG878" i="1"/>
  <c r="CJ877" i="1"/>
  <c r="BU877" i="1"/>
  <c r="BX877" i="1" s="1"/>
  <c r="CK877" i="1" s="1"/>
  <c r="BS877" i="1"/>
  <c r="BR877" i="1"/>
  <c r="BN877" i="1"/>
  <c r="BM877" i="1"/>
  <c r="BG877" i="1"/>
  <c r="BE877" i="1"/>
  <c r="BD877" i="1"/>
  <c r="BA877" i="1"/>
  <c r="AU877" i="1"/>
  <c r="AR877" i="1"/>
  <c r="AP877" i="1"/>
  <c r="AO877" i="1"/>
  <c r="AI877" i="1"/>
  <c r="BF877" i="1" s="1"/>
  <c r="AH877" i="1"/>
  <c r="AG877" i="1"/>
  <c r="CJ876" i="1"/>
  <c r="BU876" i="1"/>
  <c r="BX876" i="1" s="1"/>
  <c r="BS876" i="1"/>
  <c r="BR876" i="1"/>
  <c r="BN876" i="1"/>
  <c r="BM876" i="1"/>
  <c r="BG876" i="1"/>
  <c r="BE876" i="1"/>
  <c r="BD876" i="1"/>
  <c r="BA876" i="1"/>
  <c r="AR876" i="1"/>
  <c r="AU876" i="1" s="1"/>
  <c r="AP876" i="1"/>
  <c r="AO876" i="1"/>
  <c r="AI876" i="1"/>
  <c r="AH876" i="1"/>
  <c r="AG876" i="1"/>
  <c r="CJ875" i="1"/>
  <c r="BU875" i="1"/>
  <c r="BX875" i="1" s="1"/>
  <c r="BS875" i="1"/>
  <c r="BR875" i="1"/>
  <c r="BN875" i="1"/>
  <c r="BM875" i="1"/>
  <c r="BG875" i="1"/>
  <c r="BE875" i="1"/>
  <c r="BD875" i="1"/>
  <c r="BA875" i="1"/>
  <c r="AR875" i="1"/>
  <c r="AU875" i="1" s="1"/>
  <c r="AP875" i="1"/>
  <c r="AO875" i="1"/>
  <c r="AI875" i="1"/>
  <c r="AH875" i="1"/>
  <c r="AG875" i="1"/>
  <c r="CJ874" i="1"/>
  <c r="CI874" i="1"/>
  <c r="CH874" i="1"/>
  <c r="BX874" i="1"/>
  <c r="BU874" i="1"/>
  <c r="BS874" i="1"/>
  <c r="BR874" i="1"/>
  <c r="BN874" i="1"/>
  <c r="BM874" i="1"/>
  <c r="BG874" i="1"/>
  <c r="BE874" i="1"/>
  <c r="BD874" i="1"/>
  <c r="BA874" i="1"/>
  <c r="AR874" i="1"/>
  <c r="AU874" i="1" s="1"/>
  <c r="AP874" i="1"/>
  <c r="AO874" i="1"/>
  <c r="AI874" i="1"/>
  <c r="AH874" i="1"/>
  <c r="AG874" i="1"/>
  <c r="CK873" i="1"/>
  <c r="CJ873" i="1"/>
  <c r="BU873" i="1"/>
  <c r="BX873" i="1" s="1"/>
  <c r="BS873" i="1"/>
  <c r="BR873" i="1"/>
  <c r="BN873" i="1"/>
  <c r="BM873" i="1"/>
  <c r="BG873" i="1"/>
  <c r="BE873" i="1"/>
  <c r="BD873" i="1"/>
  <c r="BA873" i="1"/>
  <c r="AR873" i="1"/>
  <c r="AU873" i="1" s="1"/>
  <c r="AP873" i="1"/>
  <c r="AO873" i="1"/>
  <c r="AJ873" i="1"/>
  <c r="AI873" i="1"/>
  <c r="BF873" i="1" s="1"/>
  <c r="AH873" i="1"/>
  <c r="AG873" i="1"/>
  <c r="CJ872" i="1"/>
  <c r="CI872" i="1"/>
  <c r="CI873" i="1" s="1"/>
  <c r="CH872" i="1"/>
  <c r="CH873" i="1" s="1"/>
  <c r="BU872" i="1"/>
  <c r="BX872" i="1" s="1"/>
  <c r="BS872" i="1"/>
  <c r="BR872" i="1"/>
  <c r="BN872" i="1"/>
  <c r="BM872" i="1"/>
  <c r="BJ872" i="1"/>
  <c r="BW872" i="1" s="1"/>
  <c r="BG872" i="1"/>
  <c r="BT872" i="1" s="1"/>
  <c r="BE872" i="1"/>
  <c r="BD872" i="1"/>
  <c r="BA872" i="1"/>
  <c r="AR872" i="1"/>
  <c r="AU872" i="1" s="1"/>
  <c r="AP872" i="1"/>
  <c r="AO872" i="1"/>
  <c r="AI872" i="1"/>
  <c r="AH872" i="1"/>
  <c r="AG872" i="1"/>
  <c r="CJ871" i="1"/>
  <c r="BU871" i="1"/>
  <c r="BX871" i="1" s="1"/>
  <c r="CK871" i="1" s="1"/>
  <c r="BS871" i="1"/>
  <c r="BR871" i="1"/>
  <c r="BN871" i="1"/>
  <c r="BM871" i="1"/>
  <c r="BG871" i="1"/>
  <c r="BT871" i="1" s="1"/>
  <c r="BE871" i="1"/>
  <c r="BD871" i="1"/>
  <c r="BA871" i="1"/>
  <c r="AR871" i="1"/>
  <c r="AU871" i="1" s="1"/>
  <c r="AP871" i="1"/>
  <c r="AO871" i="1"/>
  <c r="AI871" i="1"/>
  <c r="AH871" i="1"/>
  <c r="AG871" i="1"/>
  <c r="CJ870" i="1"/>
  <c r="BU870" i="1"/>
  <c r="BX870" i="1" s="1"/>
  <c r="CK870" i="1" s="1"/>
  <c r="BS870" i="1"/>
  <c r="BR870" i="1"/>
  <c r="BN870" i="1"/>
  <c r="BM870" i="1"/>
  <c r="BG870" i="1"/>
  <c r="BE870" i="1"/>
  <c r="BD870" i="1"/>
  <c r="BA870" i="1"/>
  <c r="AR870" i="1"/>
  <c r="AU870" i="1" s="1"/>
  <c r="AP870" i="1"/>
  <c r="AO870" i="1"/>
  <c r="AI870" i="1"/>
  <c r="AH870" i="1"/>
  <c r="AG870" i="1"/>
  <c r="CJ869" i="1"/>
  <c r="BU869" i="1"/>
  <c r="BX869" i="1" s="1"/>
  <c r="CK869" i="1" s="1"/>
  <c r="BS869" i="1"/>
  <c r="BR869" i="1"/>
  <c r="BN869" i="1"/>
  <c r="BM869" i="1"/>
  <c r="BG869" i="1"/>
  <c r="BJ869" i="1" s="1"/>
  <c r="BW869" i="1" s="1"/>
  <c r="BE869" i="1"/>
  <c r="BD869" i="1"/>
  <c r="BA869" i="1"/>
  <c r="AR869" i="1"/>
  <c r="AU869" i="1" s="1"/>
  <c r="AP869" i="1"/>
  <c r="AO869" i="1"/>
  <c r="AI869" i="1"/>
  <c r="AQ869" i="1" s="1"/>
  <c r="AS869" i="1" s="1"/>
  <c r="AH869" i="1"/>
  <c r="AG869" i="1"/>
  <c r="CJ868" i="1"/>
  <c r="BU868" i="1"/>
  <c r="BX868" i="1" s="1"/>
  <c r="BS868" i="1"/>
  <c r="BR868" i="1"/>
  <c r="BN868" i="1"/>
  <c r="BM868" i="1"/>
  <c r="BG868" i="1"/>
  <c r="BJ868" i="1" s="1"/>
  <c r="BW868" i="1" s="1"/>
  <c r="BE868" i="1"/>
  <c r="BD868" i="1"/>
  <c r="BA868" i="1"/>
  <c r="AR868" i="1"/>
  <c r="AU868" i="1" s="1"/>
  <c r="AP868" i="1"/>
  <c r="AO868" i="1"/>
  <c r="AJ868" i="1"/>
  <c r="BI868" i="1" s="1"/>
  <c r="AI868" i="1"/>
  <c r="AH868" i="1"/>
  <c r="AG868" i="1"/>
  <c r="CJ867" i="1"/>
  <c r="BU867" i="1"/>
  <c r="BX867" i="1" s="1"/>
  <c r="BS867" i="1"/>
  <c r="BR867" i="1"/>
  <c r="BN867" i="1"/>
  <c r="BM867" i="1"/>
  <c r="BG867" i="1"/>
  <c r="BE867" i="1"/>
  <c r="BD867" i="1"/>
  <c r="BA867" i="1"/>
  <c r="AR867" i="1"/>
  <c r="AU867" i="1" s="1"/>
  <c r="AP867" i="1"/>
  <c r="AO867" i="1"/>
  <c r="AI867" i="1"/>
  <c r="AH867" i="1"/>
  <c r="AG867" i="1"/>
  <c r="CJ866" i="1"/>
  <c r="BU866" i="1"/>
  <c r="BX866" i="1" s="1"/>
  <c r="BS866" i="1"/>
  <c r="BR866" i="1"/>
  <c r="BN866" i="1"/>
  <c r="BM866" i="1"/>
  <c r="BG866" i="1"/>
  <c r="BE866" i="1"/>
  <c r="BD866" i="1"/>
  <c r="BA866" i="1"/>
  <c r="AR866" i="1"/>
  <c r="AU866" i="1" s="1"/>
  <c r="AP866" i="1"/>
  <c r="AO866" i="1"/>
  <c r="AI866" i="1"/>
  <c r="AH866" i="1"/>
  <c r="AG866" i="1"/>
  <c r="CJ865" i="1"/>
  <c r="BU865" i="1"/>
  <c r="BX865" i="1" s="1"/>
  <c r="BS865" i="1"/>
  <c r="BR865" i="1"/>
  <c r="BN865" i="1"/>
  <c r="BM865" i="1"/>
  <c r="BG865" i="1"/>
  <c r="BE865" i="1"/>
  <c r="BD865" i="1"/>
  <c r="BA865" i="1"/>
  <c r="AR865" i="1"/>
  <c r="AU865" i="1" s="1"/>
  <c r="AP865" i="1"/>
  <c r="AO865" i="1"/>
  <c r="AI865" i="1"/>
  <c r="AH865" i="1"/>
  <c r="AG865" i="1"/>
  <c r="CJ864" i="1"/>
  <c r="BU864" i="1"/>
  <c r="BX864" i="1" s="1"/>
  <c r="BS864" i="1"/>
  <c r="BR864" i="1"/>
  <c r="BN864" i="1"/>
  <c r="BM864" i="1"/>
  <c r="BG864" i="1"/>
  <c r="BT864" i="1" s="1"/>
  <c r="BV864" i="1" s="1"/>
  <c r="BE864" i="1"/>
  <c r="BD864" i="1"/>
  <c r="BA864" i="1"/>
  <c r="AR864" i="1"/>
  <c r="AU864" i="1" s="1"/>
  <c r="AP864" i="1"/>
  <c r="AO864" i="1"/>
  <c r="AI864" i="1"/>
  <c r="AH864" i="1"/>
  <c r="AG864" i="1"/>
  <c r="CJ863" i="1"/>
  <c r="CI863" i="1"/>
  <c r="CH863" i="1"/>
  <c r="CK863" i="1" s="1"/>
  <c r="BX863" i="1"/>
  <c r="BU863" i="1"/>
  <c r="BS863" i="1"/>
  <c r="BR863" i="1"/>
  <c r="BN863" i="1"/>
  <c r="BM863" i="1"/>
  <c r="BG863" i="1"/>
  <c r="BF863" i="1"/>
  <c r="BE863" i="1"/>
  <c r="BD863" i="1"/>
  <c r="BA863" i="1"/>
  <c r="AT863" i="1"/>
  <c r="AR863" i="1"/>
  <c r="AP863" i="1"/>
  <c r="AO863" i="1"/>
  <c r="AI863" i="1"/>
  <c r="AJ863" i="1" s="1"/>
  <c r="BI863" i="1" s="1"/>
  <c r="AH863" i="1"/>
  <c r="AG863" i="1"/>
  <c r="CJ862" i="1"/>
  <c r="BU862" i="1"/>
  <c r="BS862" i="1"/>
  <c r="BR862" i="1"/>
  <c r="BN862" i="1"/>
  <c r="BM862" i="1"/>
  <c r="BJ862" i="1"/>
  <c r="BG862" i="1"/>
  <c r="BT862" i="1" s="1"/>
  <c r="BF862" i="1"/>
  <c r="BH862" i="1" s="1"/>
  <c r="BE862" i="1"/>
  <c r="BD862" i="1"/>
  <c r="BA862" i="1"/>
  <c r="AR862" i="1"/>
  <c r="AU862" i="1" s="1"/>
  <c r="AP862" i="1"/>
  <c r="AO862" i="1"/>
  <c r="AJ862" i="1"/>
  <c r="AI862" i="1"/>
  <c r="AQ862" i="1" s="1"/>
  <c r="AH862" i="1"/>
  <c r="AG862" i="1"/>
  <c r="CJ861" i="1"/>
  <c r="BW861" i="1"/>
  <c r="BU861" i="1"/>
  <c r="BX861" i="1" s="1"/>
  <c r="CK861" i="1" s="1"/>
  <c r="BT861" i="1"/>
  <c r="BV861" i="1" s="1"/>
  <c r="BS861" i="1"/>
  <c r="BR861" i="1"/>
  <c r="BN861" i="1"/>
  <c r="BM861" i="1"/>
  <c r="BG861" i="1"/>
  <c r="BJ861" i="1" s="1"/>
  <c r="BE861" i="1"/>
  <c r="BD861" i="1"/>
  <c r="BA861" i="1"/>
  <c r="AR861" i="1"/>
  <c r="AU861" i="1" s="1"/>
  <c r="AP861" i="1"/>
  <c r="AO861" i="1"/>
  <c r="AI861" i="1"/>
  <c r="AH861" i="1"/>
  <c r="AG861" i="1"/>
  <c r="CJ860" i="1"/>
  <c r="BU860" i="1"/>
  <c r="BX860" i="1" s="1"/>
  <c r="BS860" i="1"/>
  <c r="BR860" i="1"/>
  <c r="BN860" i="1"/>
  <c r="BM860" i="1"/>
  <c r="BG860" i="1"/>
  <c r="BT860" i="1" s="1"/>
  <c r="BE860" i="1"/>
  <c r="BD860" i="1"/>
  <c r="BA860" i="1"/>
  <c r="AR860" i="1"/>
  <c r="AU860" i="1" s="1"/>
  <c r="AP860" i="1"/>
  <c r="AO860" i="1"/>
  <c r="AJ860" i="1"/>
  <c r="AI860" i="1"/>
  <c r="AH860" i="1"/>
  <c r="AG860" i="1"/>
  <c r="CJ859" i="1"/>
  <c r="BU859" i="1"/>
  <c r="BX859" i="1" s="1"/>
  <c r="BS859" i="1"/>
  <c r="BR859" i="1"/>
  <c r="BN859" i="1"/>
  <c r="BM859" i="1"/>
  <c r="BG859" i="1"/>
  <c r="BT859" i="1" s="1"/>
  <c r="BE859" i="1"/>
  <c r="BD859" i="1"/>
  <c r="BA859" i="1"/>
  <c r="AR859" i="1"/>
  <c r="AU859" i="1" s="1"/>
  <c r="AP859" i="1"/>
  <c r="AO859" i="1"/>
  <c r="AI859" i="1"/>
  <c r="AQ859" i="1" s="1"/>
  <c r="AH859" i="1"/>
  <c r="AG859" i="1"/>
  <c r="CJ858" i="1"/>
  <c r="BX858" i="1"/>
  <c r="BU858" i="1"/>
  <c r="BS858" i="1"/>
  <c r="BR858" i="1"/>
  <c r="BN858" i="1"/>
  <c r="BM858" i="1"/>
  <c r="BG858" i="1"/>
  <c r="BT858" i="1" s="1"/>
  <c r="BV858" i="1" s="1"/>
  <c r="BE858" i="1"/>
  <c r="BD858" i="1"/>
  <c r="BA858" i="1"/>
  <c r="AR858" i="1"/>
  <c r="AU858" i="1" s="1"/>
  <c r="AP858" i="1"/>
  <c r="AO858" i="1"/>
  <c r="AI858" i="1"/>
  <c r="AQ858" i="1" s="1"/>
  <c r="AH858" i="1"/>
  <c r="AG858" i="1"/>
  <c r="CJ857" i="1"/>
  <c r="BU857" i="1"/>
  <c r="BX857" i="1" s="1"/>
  <c r="BS857" i="1"/>
  <c r="BR857" i="1"/>
  <c r="BN857" i="1"/>
  <c r="BM857" i="1"/>
  <c r="BG857" i="1"/>
  <c r="BE857" i="1"/>
  <c r="BD857" i="1"/>
  <c r="BA857" i="1"/>
  <c r="AR857" i="1"/>
  <c r="AU857" i="1" s="1"/>
  <c r="AP857" i="1"/>
  <c r="AO857" i="1"/>
  <c r="AI857" i="1"/>
  <c r="AQ857" i="1" s="1"/>
  <c r="AH857" i="1"/>
  <c r="AG857" i="1"/>
  <c r="CJ856" i="1"/>
  <c r="BU856" i="1"/>
  <c r="BX856" i="1" s="1"/>
  <c r="BS856" i="1"/>
  <c r="BR856" i="1"/>
  <c r="BN856" i="1"/>
  <c r="BM856" i="1"/>
  <c r="BG856" i="1"/>
  <c r="BF856" i="1"/>
  <c r="BE856" i="1"/>
  <c r="BD856" i="1"/>
  <c r="BA856" i="1"/>
  <c r="AR856" i="1"/>
  <c r="AU856" i="1" s="1"/>
  <c r="AP856" i="1"/>
  <c r="AO856" i="1"/>
  <c r="AI856" i="1"/>
  <c r="AQ856" i="1" s="1"/>
  <c r="AH856" i="1"/>
  <c r="AG856" i="1"/>
  <c r="CJ855" i="1"/>
  <c r="CI855" i="1"/>
  <c r="CI856" i="1" s="1"/>
  <c r="CH855" i="1"/>
  <c r="CH856" i="1" s="1"/>
  <c r="BU855" i="1"/>
  <c r="BX855" i="1" s="1"/>
  <c r="BS855" i="1"/>
  <c r="BR855" i="1"/>
  <c r="BN855" i="1"/>
  <c r="BM855" i="1"/>
  <c r="BG855" i="1"/>
  <c r="BE855" i="1"/>
  <c r="BD855" i="1"/>
  <c r="BA855" i="1"/>
  <c r="AR855" i="1"/>
  <c r="AU855" i="1" s="1"/>
  <c r="AP855" i="1"/>
  <c r="AO855" i="1"/>
  <c r="AI855" i="1"/>
  <c r="BF855" i="1" s="1"/>
  <c r="BH855" i="1" s="1"/>
  <c r="AH855" i="1"/>
  <c r="AG855" i="1"/>
  <c r="CJ854" i="1"/>
  <c r="BU854" i="1"/>
  <c r="BX854" i="1" s="1"/>
  <c r="CK854" i="1" s="1"/>
  <c r="BS854" i="1"/>
  <c r="BR854" i="1"/>
  <c r="BN854" i="1"/>
  <c r="BM854" i="1"/>
  <c r="BG854" i="1"/>
  <c r="BE854" i="1"/>
  <c r="BD854" i="1"/>
  <c r="BA854" i="1"/>
  <c r="AR854" i="1"/>
  <c r="AU854" i="1" s="1"/>
  <c r="AP854" i="1"/>
  <c r="AO854" i="1"/>
  <c r="AI854" i="1"/>
  <c r="BF854" i="1" s="1"/>
  <c r="AH854" i="1"/>
  <c r="AG854" i="1"/>
  <c r="CJ853" i="1"/>
  <c r="BW853" i="1"/>
  <c r="BU853" i="1"/>
  <c r="BX853" i="1" s="1"/>
  <c r="CK853" i="1" s="1"/>
  <c r="BT853" i="1"/>
  <c r="BV853" i="1" s="1"/>
  <c r="BS853" i="1"/>
  <c r="BR853" i="1"/>
  <c r="BN853" i="1"/>
  <c r="BM853" i="1"/>
  <c r="BG853" i="1"/>
  <c r="BJ853" i="1" s="1"/>
  <c r="BE853" i="1"/>
  <c r="BD853" i="1"/>
  <c r="BA853" i="1"/>
  <c r="AR853" i="1"/>
  <c r="AU853" i="1" s="1"/>
  <c r="AP853" i="1"/>
  <c r="AO853" i="1"/>
  <c r="AI853" i="1"/>
  <c r="AH853" i="1"/>
  <c r="AG853" i="1"/>
  <c r="CJ852" i="1"/>
  <c r="BU852" i="1"/>
  <c r="BX852" i="1" s="1"/>
  <c r="BS852" i="1"/>
  <c r="BR852" i="1"/>
  <c r="BN852" i="1"/>
  <c r="BM852" i="1"/>
  <c r="BG852" i="1"/>
  <c r="BE852" i="1"/>
  <c r="BD852" i="1"/>
  <c r="BA852" i="1"/>
  <c r="AR852" i="1"/>
  <c r="AU852" i="1" s="1"/>
  <c r="AP852" i="1"/>
  <c r="AO852" i="1"/>
  <c r="AI852" i="1"/>
  <c r="AH852" i="1"/>
  <c r="AG852" i="1"/>
  <c r="CJ851" i="1"/>
  <c r="BU851" i="1"/>
  <c r="BS851" i="1"/>
  <c r="BR851" i="1"/>
  <c r="BN851" i="1"/>
  <c r="BM851" i="1"/>
  <c r="BG851" i="1"/>
  <c r="BF851" i="1"/>
  <c r="BH851" i="1" s="1"/>
  <c r="BE851" i="1"/>
  <c r="BD851" i="1"/>
  <c r="BA851" i="1"/>
  <c r="AR851" i="1"/>
  <c r="AU851" i="1" s="1"/>
  <c r="AP851" i="1"/>
  <c r="AO851" i="1"/>
  <c r="AJ851" i="1"/>
  <c r="AI851" i="1"/>
  <c r="AQ851" i="1" s="1"/>
  <c r="AH851" i="1"/>
  <c r="AG851" i="1"/>
  <c r="CJ850" i="1"/>
  <c r="BU850" i="1"/>
  <c r="BX850" i="1" s="1"/>
  <c r="BT850" i="1"/>
  <c r="BV850" i="1" s="1"/>
  <c r="BS850" i="1"/>
  <c r="BR850" i="1"/>
  <c r="BN850" i="1"/>
  <c r="BM850" i="1"/>
  <c r="BG850" i="1"/>
  <c r="BJ850" i="1" s="1"/>
  <c r="BW850" i="1" s="1"/>
  <c r="BE850" i="1"/>
  <c r="BD850" i="1"/>
  <c r="BA850" i="1"/>
  <c r="AR850" i="1"/>
  <c r="AU850" i="1" s="1"/>
  <c r="AP850" i="1"/>
  <c r="AO850" i="1"/>
  <c r="AI850" i="1"/>
  <c r="AH850" i="1"/>
  <c r="AG850" i="1"/>
  <c r="CJ849" i="1"/>
  <c r="CH849" i="1"/>
  <c r="CH850" i="1" s="1"/>
  <c r="BU849" i="1"/>
  <c r="BX849" i="1" s="1"/>
  <c r="BT849" i="1"/>
  <c r="BS849" i="1"/>
  <c r="BR849" i="1"/>
  <c r="BN849" i="1"/>
  <c r="BM849" i="1"/>
  <c r="BG849" i="1"/>
  <c r="BJ849" i="1" s="1"/>
  <c r="BW849" i="1" s="1"/>
  <c r="BE849" i="1"/>
  <c r="BD849" i="1"/>
  <c r="BA849" i="1"/>
  <c r="AU849" i="1"/>
  <c r="AR849" i="1"/>
  <c r="AP849" i="1"/>
  <c r="AO849" i="1"/>
  <c r="AI849" i="1"/>
  <c r="AH849" i="1"/>
  <c r="AG849" i="1"/>
  <c r="CJ848" i="1"/>
  <c r="BU848" i="1"/>
  <c r="BX848" i="1" s="1"/>
  <c r="CK848" i="1" s="1"/>
  <c r="BS848" i="1"/>
  <c r="BR848" i="1"/>
  <c r="BN848" i="1"/>
  <c r="BM848" i="1"/>
  <c r="BG848" i="1"/>
  <c r="BT848" i="1" s="1"/>
  <c r="BE848" i="1"/>
  <c r="BD848" i="1"/>
  <c r="BA848" i="1"/>
  <c r="AR848" i="1"/>
  <c r="AU848" i="1" s="1"/>
  <c r="AQ848" i="1"/>
  <c r="AP848" i="1"/>
  <c r="AO848" i="1"/>
  <c r="AI848" i="1"/>
  <c r="AJ848" i="1" s="1"/>
  <c r="AH848" i="1"/>
  <c r="AG848" i="1"/>
  <c r="CJ847" i="1"/>
  <c r="BU847" i="1"/>
  <c r="BX847" i="1" s="1"/>
  <c r="CK847" i="1" s="1"/>
  <c r="BS847" i="1"/>
  <c r="BR847" i="1"/>
  <c r="BN847" i="1"/>
  <c r="BM847" i="1"/>
  <c r="BG847" i="1"/>
  <c r="BE847" i="1"/>
  <c r="BD847" i="1"/>
  <c r="BA847" i="1"/>
  <c r="AR847" i="1"/>
  <c r="AU847" i="1" s="1"/>
  <c r="AP847" i="1"/>
  <c r="AO847" i="1"/>
  <c r="AI847" i="1"/>
  <c r="AJ847" i="1" s="1"/>
  <c r="AH847" i="1"/>
  <c r="AG847" i="1"/>
  <c r="CK846" i="1"/>
  <c r="CJ846" i="1"/>
  <c r="BU846" i="1"/>
  <c r="BX846" i="1" s="1"/>
  <c r="BS846" i="1"/>
  <c r="BR846" i="1"/>
  <c r="BN846" i="1"/>
  <c r="BM846" i="1"/>
  <c r="BG846" i="1"/>
  <c r="BE846" i="1"/>
  <c r="BD846" i="1"/>
  <c r="BA846" i="1"/>
  <c r="AR846" i="1"/>
  <c r="AU846" i="1" s="1"/>
  <c r="AP846" i="1"/>
  <c r="AO846" i="1"/>
  <c r="AI846" i="1"/>
  <c r="AH846" i="1"/>
  <c r="AG846" i="1"/>
  <c r="CJ845" i="1"/>
  <c r="BU845" i="1"/>
  <c r="BX845" i="1" s="1"/>
  <c r="CK845" i="1" s="1"/>
  <c r="BS845" i="1"/>
  <c r="BR845" i="1"/>
  <c r="BN845" i="1"/>
  <c r="BM845" i="1"/>
  <c r="BG845" i="1"/>
  <c r="BF845" i="1"/>
  <c r="BE845" i="1"/>
  <c r="BD845" i="1"/>
  <c r="BA845" i="1"/>
  <c r="AR845" i="1"/>
  <c r="AU845" i="1" s="1"/>
  <c r="AP845" i="1"/>
  <c r="AO845" i="1"/>
  <c r="AI845" i="1"/>
  <c r="AH845" i="1"/>
  <c r="AG845" i="1"/>
  <c r="CJ844" i="1"/>
  <c r="BU844" i="1"/>
  <c r="BX844" i="1" s="1"/>
  <c r="BS844" i="1"/>
  <c r="BR844" i="1"/>
  <c r="BN844" i="1"/>
  <c r="BM844" i="1"/>
  <c r="BG844" i="1"/>
  <c r="BE844" i="1"/>
  <c r="BD844" i="1"/>
  <c r="BA844" i="1"/>
  <c r="AR844" i="1"/>
  <c r="AU844" i="1" s="1"/>
  <c r="AP844" i="1"/>
  <c r="AO844" i="1"/>
  <c r="AI844" i="1"/>
  <c r="BF844" i="1" s="1"/>
  <c r="AH844" i="1"/>
  <c r="AG844" i="1"/>
  <c r="CJ843" i="1"/>
  <c r="BU843" i="1"/>
  <c r="BX843" i="1" s="1"/>
  <c r="BS843" i="1"/>
  <c r="BR843" i="1"/>
  <c r="BN843" i="1"/>
  <c r="BM843" i="1"/>
  <c r="BG843" i="1"/>
  <c r="BT843" i="1" s="1"/>
  <c r="BE843" i="1"/>
  <c r="BD843" i="1"/>
  <c r="BA843" i="1"/>
  <c r="AR843" i="1"/>
  <c r="AU843" i="1" s="1"/>
  <c r="AP843" i="1"/>
  <c r="AO843" i="1"/>
  <c r="AI843" i="1"/>
  <c r="AH843" i="1"/>
  <c r="AG843" i="1"/>
  <c r="CJ842" i="1"/>
  <c r="BU842" i="1"/>
  <c r="BX842" i="1" s="1"/>
  <c r="BT842" i="1"/>
  <c r="BS842" i="1"/>
  <c r="BR842" i="1"/>
  <c r="BN842" i="1"/>
  <c r="BM842" i="1"/>
  <c r="BG842" i="1"/>
  <c r="BE842" i="1"/>
  <c r="BD842" i="1"/>
  <c r="BA842" i="1"/>
  <c r="AU842" i="1"/>
  <c r="AR842" i="1"/>
  <c r="AP842" i="1"/>
  <c r="AO842" i="1"/>
  <c r="AJ842" i="1"/>
  <c r="AI842" i="1"/>
  <c r="AH842" i="1"/>
  <c r="AG842" i="1"/>
  <c r="CJ841" i="1"/>
  <c r="BU841" i="1"/>
  <c r="BX841" i="1" s="1"/>
  <c r="BT841" i="1"/>
  <c r="BS841" i="1"/>
  <c r="BR841" i="1"/>
  <c r="BN841" i="1"/>
  <c r="BM841" i="1"/>
  <c r="BG841" i="1"/>
  <c r="BJ841" i="1" s="1"/>
  <c r="BW841" i="1" s="1"/>
  <c r="BE841" i="1"/>
  <c r="BD841" i="1"/>
  <c r="BA841" i="1"/>
  <c r="AR841" i="1"/>
  <c r="AU841" i="1" s="1"/>
  <c r="AQ841" i="1"/>
  <c r="AP841" i="1"/>
  <c r="AO841" i="1"/>
  <c r="AI841" i="1"/>
  <c r="AH841" i="1"/>
  <c r="AG841" i="1"/>
  <c r="CJ840" i="1"/>
  <c r="CH840" i="1"/>
  <c r="BU840" i="1"/>
  <c r="BX840" i="1" s="1"/>
  <c r="BT840" i="1"/>
  <c r="BS840" i="1"/>
  <c r="BR840" i="1"/>
  <c r="BN840" i="1"/>
  <c r="BM840" i="1"/>
  <c r="BG840" i="1"/>
  <c r="BE840" i="1"/>
  <c r="BD840" i="1"/>
  <c r="BA840" i="1"/>
  <c r="AR840" i="1"/>
  <c r="AU840" i="1" s="1"/>
  <c r="AP840" i="1"/>
  <c r="AO840" i="1"/>
  <c r="AI840" i="1"/>
  <c r="AH840" i="1"/>
  <c r="AG840" i="1"/>
  <c r="CJ839" i="1"/>
  <c r="BU839" i="1"/>
  <c r="BX839" i="1" s="1"/>
  <c r="CK839" i="1" s="1"/>
  <c r="BS839" i="1"/>
  <c r="BR839" i="1"/>
  <c r="BN839" i="1"/>
  <c r="BM839" i="1"/>
  <c r="BG839" i="1"/>
  <c r="BT839" i="1" s="1"/>
  <c r="BE839" i="1"/>
  <c r="BD839" i="1"/>
  <c r="BA839" i="1"/>
  <c r="AR839" i="1"/>
  <c r="AU839" i="1" s="1"/>
  <c r="AP839" i="1"/>
  <c r="AO839" i="1"/>
  <c r="AI839" i="1"/>
  <c r="AH839" i="1"/>
  <c r="AG839" i="1"/>
  <c r="CJ838" i="1"/>
  <c r="BU838" i="1"/>
  <c r="BX838" i="1" s="1"/>
  <c r="CK838" i="1" s="1"/>
  <c r="BS838" i="1"/>
  <c r="BR838" i="1"/>
  <c r="BN838" i="1"/>
  <c r="BM838" i="1"/>
  <c r="BG838" i="1"/>
  <c r="BE838" i="1"/>
  <c r="BD838" i="1"/>
  <c r="BA838" i="1"/>
  <c r="AR838" i="1"/>
  <c r="AU838" i="1" s="1"/>
  <c r="AP838" i="1"/>
  <c r="AO838" i="1"/>
  <c r="AI838" i="1"/>
  <c r="AH838" i="1"/>
  <c r="AG838" i="1"/>
  <c r="CJ837" i="1"/>
  <c r="BX837" i="1"/>
  <c r="CK837" i="1" s="1"/>
  <c r="BU837" i="1"/>
  <c r="BS837" i="1"/>
  <c r="BR837" i="1"/>
  <c r="BN837" i="1"/>
  <c r="BM837" i="1"/>
  <c r="BG837" i="1"/>
  <c r="BE837" i="1"/>
  <c r="BD837" i="1"/>
  <c r="BA837" i="1"/>
  <c r="AR837" i="1"/>
  <c r="AU837" i="1" s="1"/>
  <c r="AP837" i="1"/>
  <c r="AO837" i="1"/>
  <c r="AI837" i="1"/>
  <c r="AQ837" i="1" s="1"/>
  <c r="AH837" i="1"/>
  <c r="AG837" i="1"/>
  <c r="CJ836" i="1"/>
  <c r="CH836" i="1"/>
  <c r="BU836" i="1"/>
  <c r="BX836" i="1" s="1"/>
  <c r="CK836" i="1" s="1"/>
  <c r="BS836" i="1"/>
  <c r="BR836" i="1"/>
  <c r="BN836" i="1"/>
  <c r="BM836" i="1"/>
  <c r="BG836" i="1"/>
  <c r="BE836" i="1"/>
  <c r="BD836" i="1"/>
  <c r="BA836" i="1"/>
  <c r="AR836" i="1"/>
  <c r="AU836" i="1" s="1"/>
  <c r="AP836" i="1"/>
  <c r="AO836" i="1"/>
  <c r="AI836" i="1"/>
  <c r="AH836" i="1"/>
  <c r="AG836" i="1"/>
  <c r="CJ835" i="1"/>
  <c r="BU835" i="1"/>
  <c r="BX835" i="1" s="1"/>
  <c r="CK835" i="1" s="1"/>
  <c r="BS835" i="1"/>
  <c r="BR835" i="1"/>
  <c r="BN835" i="1"/>
  <c r="BM835" i="1"/>
  <c r="BG835" i="1"/>
  <c r="BE835" i="1"/>
  <c r="BD835" i="1"/>
  <c r="BA835" i="1"/>
  <c r="AR835" i="1"/>
  <c r="AU835" i="1" s="1"/>
  <c r="AP835" i="1"/>
  <c r="AO835" i="1"/>
  <c r="AI835" i="1"/>
  <c r="AH835" i="1"/>
  <c r="AG835" i="1"/>
  <c r="CJ834" i="1"/>
  <c r="BU834" i="1"/>
  <c r="BX834" i="1" s="1"/>
  <c r="CK834" i="1" s="1"/>
  <c r="BS834" i="1"/>
  <c r="BR834" i="1"/>
  <c r="BN834" i="1"/>
  <c r="BM834" i="1"/>
  <c r="BG834" i="1"/>
  <c r="BJ834" i="1" s="1"/>
  <c r="BW834" i="1" s="1"/>
  <c r="BE834" i="1"/>
  <c r="BD834" i="1"/>
  <c r="BA834" i="1"/>
  <c r="AR834" i="1"/>
  <c r="AQ834" i="1"/>
  <c r="AP834" i="1"/>
  <c r="AO834" i="1"/>
  <c r="AI834" i="1"/>
  <c r="AJ834" i="1" s="1"/>
  <c r="AH834" i="1"/>
  <c r="AG834" i="1"/>
  <c r="CJ833" i="1"/>
  <c r="BU833" i="1"/>
  <c r="BX833" i="1" s="1"/>
  <c r="CK833" i="1" s="1"/>
  <c r="BS833" i="1"/>
  <c r="BR833" i="1"/>
  <c r="BN833" i="1"/>
  <c r="BM833" i="1"/>
  <c r="BG833" i="1"/>
  <c r="BE833" i="1"/>
  <c r="BD833" i="1"/>
  <c r="BA833" i="1"/>
  <c r="AR833" i="1"/>
  <c r="AU833" i="1" s="1"/>
  <c r="AP833" i="1"/>
  <c r="AO833" i="1"/>
  <c r="AI833" i="1"/>
  <c r="AH833" i="1"/>
  <c r="AG833" i="1"/>
  <c r="CJ832" i="1"/>
  <c r="CH832" i="1"/>
  <c r="BU832" i="1"/>
  <c r="BX832" i="1" s="1"/>
  <c r="CK832" i="1" s="1"/>
  <c r="BS832" i="1"/>
  <c r="BR832" i="1"/>
  <c r="BN832" i="1"/>
  <c r="BM832" i="1"/>
  <c r="BG832" i="1"/>
  <c r="BT832" i="1" s="1"/>
  <c r="BE832" i="1"/>
  <c r="BD832" i="1"/>
  <c r="BA832" i="1"/>
  <c r="AR832" i="1"/>
  <c r="AU832" i="1" s="1"/>
  <c r="AP832" i="1"/>
  <c r="AO832" i="1"/>
  <c r="AI832" i="1"/>
  <c r="AJ832" i="1" s="1"/>
  <c r="AT832" i="1" s="1"/>
  <c r="AH832" i="1"/>
  <c r="AG832" i="1"/>
  <c r="CJ831" i="1"/>
  <c r="CI831" i="1"/>
  <c r="BX831" i="1"/>
  <c r="CK831" i="1" s="1"/>
  <c r="BU831" i="1"/>
  <c r="BS831" i="1"/>
  <c r="BR831" i="1"/>
  <c r="BN831" i="1"/>
  <c r="BM831" i="1"/>
  <c r="BG831" i="1"/>
  <c r="BF831" i="1"/>
  <c r="BE831" i="1"/>
  <c r="BD831" i="1"/>
  <c r="BA831" i="1"/>
  <c r="AR831" i="1"/>
  <c r="AU831" i="1" s="1"/>
  <c r="AP831" i="1"/>
  <c r="AO831" i="1"/>
  <c r="AI831" i="1"/>
  <c r="AH831" i="1"/>
  <c r="AG831" i="1"/>
  <c r="CJ830" i="1"/>
  <c r="BU830" i="1"/>
  <c r="BX830" i="1" s="1"/>
  <c r="CK830" i="1" s="1"/>
  <c r="BS830" i="1"/>
  <c r="BR830" i="1"/>
  <c r="BN830" i="1"/>
  <c r="BM830" i="1"/>
  <c r="BG830" i="1"/>
  <c r="BE830" i="1"/>
  <c r="BD830" i="1"/>
  <c r="BA830" i="1"/>
  <c r="AR830" i="1"/>
  <c r="AU830" i="1" s="1"/>
  <c r="AP830" i="1"/>
  <c r="AO830" i="1"/>
  <c r="AI830" i="1"/>
  <c r="AH830" i="1"/>
  <c r="AG830" i="1"/>
  <c r="CJ829" i="1"/>
  <c r="BU829" i="1"/>
  <c r="BX829" i="1" s="1"/>
  <c r="CK829" i="1" s="1"/>
  <c r="BS829" i="1"/>
  <c r="BR829" i="1"/>
  <c r="BN829" i="1"/>
  <c r="BM829" i="1"/>
  <c r="BG829" i="1"/>
  <c r="BE829" i="1"/>
  <c r="BD829" i="1"/>
  <c r="BA829" i="1"/>
  <c r="AR829" i="1"/>
  <c r="AU829" i="1" s="1"/>
  <c r="AP829" i="1"/>
  <c r="AO829" i="1"/>
  <c r="AI829" i="1"/>
  <c r="AH829" i="1"/>
  <c r="AG829" i="1"/>
  <c r="CJ828" i="1"/>
  <c r="CI828" i="1"/>
  <c r="CH828" i="1"/>
  <c r="BU828" i="1"/>
  <c r="BX828" i="1" s="1"/>
  <c r="BS828" i="1"/>
  <c r="BR828" i="1"/>
  <c r="BG828" i="1"/>
  <c r="BJ828" i="1" s="1"/>
  <c r="BW828" i="1" s="1"/>
  <c r="BE828" i="1"/>
  <c r="BD828" i="1"/>
  <c r="BA828" i="1"/>
  <c r="AR828" i="1"/>
  <c r="AU828" i="1" s="1"/>
  <c r="AP828" i="1"/>
  <c r="AO828" i="1"/>
  <c r="AI828" i="1"/>
  <c r="AH828" i="1"/>
  <c r="AG828" i="1"/>
  <c r="CJ827" i="1"/>
  <c r="BU827" i="1"/>
  <c r="BX827" i="1" s="1"/>
  <c r="CK827" i="1" s="1"/>
  <c r="BS827" i="1"/>
  <c r="BR827" i="1"/>
  <c r="BG827" i="1"/>
  <c r="BE827" i="1"/>
  <c r="BD827" i="1"/>
  <c r="BA827" i="1"/>
  <c r="AR827" i="1"/>
  <c r="AU827" i="1" s="1"/>
  <c r="AP827" i="1"/>
  <c r="AO827" i="1"/>
  <c r="AI827" i="1"/>
  <c r="AH827" i="1"/>
  <c r="AG827" i="1"/>
  <c r="CJ826" i="1"/>
  <c r="BU826" i="1"/>
  <c r="BX826" i="1" s="1"/>
  <c r="CK826" i="1" s="1"/>
  <c r="BS826" i="1"/>
  <c r="BR826" i="1"/>
  <c r="BG826" i="1"/>
  <c r="BF826" i="1"/>
  <c r="BE826" i="1"/>
  <c r="BD826" i="1"/>
  <c r="BA826" i="1"/>
  <c r="AR826" i="1"/>
  <c r="AU826" i="1" s="1"/>
  <c r="AP826" i="1"/>
  <c r="AO826" i="1"/>
  <c r="AI826" i="1"/>
  <c r="AJ826" i="1" s="1"/>
  <c r="AH826" i="1"/>
  <c r="AG826" i="1"/>
  <c r="CJ825" i="1"/>
  <c r="CH825" i="1"/>
  <c r="BU825" i="1"/>
  <c r="BX825" i="1" s="1"/>
  <c r="CK825" i="1" s="1"/>
  <c r="BS825" i="1"/>
  <c r="BR825" i="1"/>
  <c r="BG825" i="1"/>
  <c r="BE825" i="1"/>
  <c r="BD825" i="1"/>
  <c r="BA825" i="1"/>
  <c r="AR825" i="1"/>
  <c r="AU825" i="1" s="1"/>
  <c r="AP825" i="1"/>
  <c r="AO825" i="1"/>
  <c r="AI825" i="1"/>
  <c r="AH825" i="1"/>
  <c r="AG825" i="1"/>
  <c r="CJ824" i="1"/>
  <c r="CI824" i="1"/>
  <c r="CI825" i="1" s="1"/>
  <c r="BU824" i="1"/>
  <c r="BX824" i="1" s="1"/>
  <c r="CK824" i="1" s="1"/>
  <c r="BS824" i="1"/>
  <c r="BR824" i="1"/>
  <c r="BG824" i="1"/>
  <c r="BJ824" i="1" s="1"/>
  <c r="BW824" i="1" s="1"/>
  <c r="BE824" i="1"/>
  <c r="BD824" i="1"/>
  <c r="BA824" i="1"/>
  <c r="AR824" i="1"/>
  <c r="AU824" i="1" s="1"/>
  <c r="AQ824" i="1"/>
  <c r="AS824" i="1" s="1"/>
  <c r="AP824" i="1"/>
  <c r="AO824" i="1"/>
  <c r="AI824" i="1"/>
  <c r="AH824" i="1"/>
  <c r="AG824" i="1"/>
  <c r="CJ823" i="1"/>
  <c r="BU823" i="1"/>
  <c r="BX823" i="1" s="1"/>
  <c r="CK823" i="1" s="1"/>
  <c r="BS823" i="1"/>
  <c r="BR823" i="1"/>
  <c r="BG823" i="1"/>
  <c r="BE823" i="1"/>
  <c r="BD823" i="1"/>
  <c r="BA823" i="1"/>
  <c r="AR823" i="1"/>
  <c r="AU823" i="1" s="1"/>
  <c r="AP823" i="1"/>
  <c r="AO823" i="1"/>
  <c r="AI823" i="1"/>
  <c r="AH823" i="1"/>
  <c r="AG823" i="1"/>
  <c r="CJ822" i="1"/>
  <c r="BU822" i="1"/>
  <c r="BX822" i="1" s="1"/>
  <c r="CK822" i="1" s="1"/>
  <c r="BS822" i="1"/>
  <c r="BR822" i="1"/>
  <c r="BG822" i="1"/>
  <c r="BE822" i="1"/>
  <c r="BD822" i="1"/>
  <c r="BA822" i="1"/>
  <c r="AR822" i="1"/>
  <c r="AU822" i="1" s="1"/>
  <c r="AP822" i="1"/>
  <c r="AO822" i="1"/>
  <c r="AI822" i="1"/>
  <c r="AH822" i="1"/>
  <c r="AG822" i="1"/>
  <c r="CJ821" i="1"/>
  <c r="BU821" i="1"/>
  <c r="BX821" i="1" s="1"/>
  <c r="BS821" i="1"/>
  <c r="BR821" i="1"/>
  <c r="BJ821" i="1"/>
  <c r="BW821" i="1" s="1"/>
  <c r="BG821" i="1"/>
  <c r="BT821" i="1" s="1"/>
  <c r="BE821" i="1"/>
  <c r="BD821" i="1"/>
  <c r="BA821" i="1"/>
  <c r="AR821" i="1"/>
  <c r="AU821" i="1" s="1"/>
  <c r="AP821" i="1"/>
  <c r="AO821" i="1"/>
  <c r="AI821" i="1"/>
  <c r="AH821" i="1"/>
  <c r="AG821" i="1"/>
  <c r="CJ820" i="1"/>
  <c r="CH820" i="1"/>
  <c r="CH821" i="1" s="1"/>
  <c r="BU820" i="1"/>
  <c r="BX820" i="1" s="1"/>
  <c r="BS820" i="1"/>
  <c r="BR820" i="1"/>
  <c r="BG820" i="1"/>
  <c r="BE820" i="1"/>
  <c r="BD820" i="1"/>
  <c r="BA820" i="1"/>
  <c r="AR820" i="1"/>
  <c r="AU820" i="1" s="1"/>
  <c r="AP820" i="1"/>
  <c r="AO820" i="1"/>
  <c r="AI820" i="1"/>
  <c r="AH820" i="1"/>
  <c r="AG820" i="1"/>
  <c r="CJ819" i="1"/>
  <c r="CI819" i="1"/>
  <c r="CI820" i="1" s="1"/>
  <c r="BU819" i="1"/>
  <c r="BX819" i="1" s="1"/>
  <c r="CK819" i="1" s="1"/>
  <c r="BS819" i="1"/>
  <c r="BR819" i="1"/>
  <c r="BG819" i="1"/>
  <c r="BE819" i="1"/>
  <c r="BD819" i="1"/>
  <c r="BA819" i="1"/>
  <c r="AR819" i="1"/>
  <c r="AU819" i="1" s="1"/>
  <c r="AP819" i="1"/>
  <c r="AO819" i="1"/>
  <c r="AI819" i="1"/>
  <c r="AJ819" i="1" s="1"/>
  <c r="AH819" i="1"/>
  <c r="AG819" i="1"/>
  <c r="CJ818" i="1"/>
  <c r="BU818" i="1"/>
  <c r="BX818" i="1" s="1"/>
  <c r="CK818" i="1" s="1"/>
  <c r="BS818" i="1"/>
  <c r="BR818" i="1"/>
  <c r="BG818" i="1"/>
  <c r="BE818" i="1"/>
  <c r="BD818" i="1"/>
  <c r="BA818" i="1"/>
  <c r="AR818" i="1"/>
  <c r="AU818" i="1" s="1"/>
  <c r="AP818" i="1"/>
  <c r="AO818" i="1"/>
  <c r="AI818" i="1"/>
  <c r="AH818" i="1"/>
  <c r="AG818" i="1"/>
  <c r="CJ817" i="1"/>
  <c r="BU817" i="1"/>
  <c r="BX817" i="1" s="1"/>
  <c r="CK817" i="1" s="1"/>
  <c r="BS817" i="1"/>
  <c r="BR817" i="1"/>
  <c r="BG817" i="1"/>
  <c r="BE817" i="1"/>
  <c r="BD817" i="1"/>
  <c r="BA817" i="1"/>
  <c r="AR817" i="1"/>
  <c r="AU817" i="1" s="1"/>
  <c r="AP817" i="1"/>
  <c r="AO817" i="1"/>
  <c r="AI817" i="1"/>
  <c r="AH817" i="1"/>
  <c r="AG817" i="1"/>
  <c r="CJ816" i="1"/>
  <c r="CH816" i="1"/>
  <c r="BU816" i="1"/>
  <c r="BX816" i="1" s="1"/>
  <c r="CK816" i="1" s="1"/>
  <c r="BS816" i="1"/>
  <c r="BR816" i="1"/>
  <c r="BG816" i="1"/>
  <c r="BF816" i="1"/>
  <c r="BE816" i="1"/>
  <c r="BD816" i="1"/>
  <c r="BA816" i="1"/>
  <c r="AR816" i="1"/>
  <c r="AU816" i="1" s="1"/>
  <c r="AQ816" i="1"/>
  <c r="AP816" i="1"/>
  <c r="AO816" i="1"/>
  <c r="AI816" i="1"/>
  <c r="AJ816" i="1" s="1"/>
  <c r="AH816" i="1"/>
  <c r="AG816" i="1"/>
  <c r="CJ815" i="1"/>
  <c r="CI815" i="1"/>
  <c r="CI816" i="1" s="1"/>
  <c r="BU815" i="1"/>
  <c r="BX815" i="1" s="1"/>
  <c r="CK815" i="1" s="1"/>
  <c r="BS815" i="1"/>
  <c r="BR815" i="1"/>
  <c r="BG815" i="1"/>
  <c r="BF815" i="1"/>
  <c r="BE815" i="1"/>
  <c r="BD815" i="1"/>
  <c r="BA815" i="1"/>
  <c r="AR815" i="1"/>
  <c r="AU815" i="1" s="1"/>
  <c r="AP815" i="1"/>
  <c r="AO815" i="1"/>
  <c r="AI815" i="1"/>
  <c r="AQ815" i="1" s="1"/>
  <c r="AS815" i="1" s="1"/>
  <c r="AH815" i="1"/>
  <c r="AG815" i="1"/>
  <c r="CJ814" i="1"/>
  <c r="BU814" i="1"/>
  <c r="BX814" i="1" s="1"/>
  <c r="CK814" i="1" s="1"/>
  <c r="BS814" i="1"/>
  <c r="BR814" i="1"/>
  <c r="BG814" i="1"/>
  <c r="BE814" i="1"/>
  <c r="BD814" i="1"/>
  <c r="BA814" i="1"/>
  <c r="AR814" i="1"/>
  <c r="AU814" i="1" s="1"/>
  <c r="AP814" i="1"/>
  <c r="AO814" i="1"/>
  <c r="AI814" i="1"/>
  <c r="AH814" i="1"/>
  <c r="AG814" i="1"/>
  <c r="CJ813" i="1"/>
  <c r="BX813" i="1"/>
  <c r="CK813" i="1" s="1"/>
  <c r="BU813" i="1"/>
  <c r="BS813" i="1"/>
  <c r="BR813" i="1"/>
  <c r="BG813" i="1"/>
  <c r="BT813" i="1" s="1"/>
  <c r="BV813" i="1" s="1"/>
  <c r="BF813" i="1"/>
  <c r="BE813" i="1"/>
  <c r="BD813" i="1"/>
  <c r="BA813" i="1"/>
  <c r="AR813" i="1"/>
  <c r="AU813" i="1" s="1"/>
  <c r="AP813" i="1"/>
  <c r="AO813" i="1"/>
  <c r="AI813" i="1"/>
  <c r="AH813" i="1"/>
  <c r="AG813" i="1"/>
  <c r="CJ812" i="1"/>
  <c r="CH812" i="1"/>
  <c r="BU812" i="1"/>
  <c r="BX812" i="1" s="1"/>
  <c r="CK812" i="1" s="1"/>
  <c r="BS812" i="1"/>
  <c r="BR812" i="1"/>
  <c r="BG812" i="1"/>
  <c r="BE812" i="1"/>
  <c r="BD812" i="1"/>
  <c r="BA812" i="1"/>
  <c r="AR812" i="1"/>
  <c r="AU812" i="1" s="1"/>
  <c r="AP812" i="1"/>
  <c r="AO812" i="1"/>
  <c r="AI812" i="1"/>
  <c r="AH812" i="1"/>
  <c r="AG812" i="1"/>
  <c r="CJ811" i="1"/>
  <c r="BX811" i="1"/>
  <c r="CK811" i="1" s="1"/>
  <c r="BU811" i="1"/>
  <c r="BS811" i="1"/>
  <c r="BR811" i="1"/>
  <c r="BG811" i="1"/>
  <c r="BE811" i="1"/>
  <c r="BD811" i="1"/>
  <c r="BA811" i="1"/>
  <c r="AR811" i="1"/>
  <c r="AU811" i="1" s="1"/>
  <c r="AP811" i="1"/>
  <c r="AO811" i="1"/>
  <c r="AI811" i="1"/>
  <c r="AH811" i="1"/>
  <c r="AG811" i="1"/>
  <c r="CJ810" i="1"/>
  <c r="BU810" i="1"/>
  <c r="BX810" i="1" s="1"/>
  <c r="CK810" i="1" s="1"/>
  <c r="BS810" i="1"/>
  <c r="BR810" i="1"/>
  <c r="BG810" i="1"/>
  <c r="BE810" i="1"/>
  <c r="BD810" i="1"/>
  <c r="BA810" i="1"/>
  <c r="AR810" i="1"/>
  <c r="AU810" i="1" s="1"/>
  <c r="AP810" i="1"/>
  <c r="AO810" i="1"/>
  <c r="AI810" i="1"/>
  <c r="BF810" i="1" s="1"/>
  <c r="AH810" i="1"/>
  <c r="AG810" i="1"/>
  <c r="CJ809" i="1"/>
  <c r="BX809" i="1"/>
  <c r="CK809" i="1" s="1"/>
  <c r="BU809" i="1"/>
  <c r="BS809" i="1"/>
  <c r="BR809" i="1"/>
  <c r="BG809" i="1"/>
  <c r="BF809" i="1"/>
  <c r="BE809" i="1"/>
  <c r="BD809" i="1"/>
  <c r="BA809" i="1"/>
  <c r="AR809" i="1"/>
  <c r="AU809" i="1" s="1"/>
  <c r="AP809" i="1"/>
  <c r="AO809" i="1"/>
  <c r="AI809" i="1"/>
  <c r="AH809" i="1"/>
  <c r="AG809" i="1"/>
  <c r="CJ808" i="1"/>
  <c r="CI808" i="1"/>
  <c r="CI809" i="1" s="1"/>
  <c r="CH808" i="1"/>
  <c r="BU808" i="1"/>
  <c r="BX808" i="1" s="1"/>
  <c r="BS808" i="1"/>
  <c r="BR808" i="1"/>
  <c r="BG808" i="1"/>
  <c r="BE808" i="1"/>
  <c r="BD808" i="1"/>
  <c r="BA808" i="1"/>
  <c r="AR808" i="1"/>
  <c r="AU808" i="1" s="1"/>
  <c r="AP808" i="1"/>
  <c r="AO808" i="1"/>
  <c r="AI808" i="1"/>
  <c r="AH808" i="1"/>
  <c r="AG808" i="1"/>
  <c r="CJ807" i="1"/>
  <c r="BU807" i="1"/>
  <c r="BX807" i="1" s="1"/>
  <c r="CK807" i="1" s="1"/>
  <c r="BS807" i="1"/>
  <c r="BR807" i="1"/>
  <c r="BG807" i="1"/>
  <c r="BE807" i="1"/>
  <c r="BD807" i="1"/>
  <c r="BA807" i="1"/>
  <c r="AR807" i="1"/>
  <c r="AU807" i="1" s="1"/>
  <c r="AP807" i="1"/>
  <c r="AO807" i="1"/>
  <c r="AI807" i="1"/>
  <c r="AH807" i="1"/>
  <c r="AG807" i="1"/>
  <c r="CJ806" i="1"/>
  <c r="BX806" i="1"/>
  <c r="CK806" i="1" s="1"/>
  <c r="BU806" i="1"/>
  <c r="BS806" i="1"/>
  <c r="BR806" i="1"/>
  <c r="BJ806" i="1"/>
  <c r="BW806" i="1" s="1"/>
  <c r="BY806" i="1" s="1"/>
  <c r="BG806" i="1"/>
  <c r="BT806" i="1" s="1"/>
  <c r="BV806" i="1" s="1"/>
  <c r="BE806" i="1"/>
  <c r="BD806" i="1"/>
  <c r="BA806" i="1"/>
  <c r="AR806" i="1"/>
  <c r="AU806" i="1" s="1"/>
  <c r="AP806" i="1"/>
  <c r="AO806" i="1"/>
  <c r="AI806" i="1"/>
  <c r="AJ806" i="1" s="1"/>
  <c r="AH806" i="1"/>
  <c r="AG806" i="1"/>
  <c r="CJ805" i="1"/>
  <c r="BX805" i="1"/>
  <c r="BU805" i="1"/>
  <c r="BS805" i="1"/>
  <c r="BR805" i="1"/>
  <c r="BN805" i="1"/>
  <c r="BM805" i="1"/>
  <c r="BG805" i="1"/>
  <c r="BE805" i="1"/>
  <c r="BD805" i="1"/>
  <c r="BA805" i="1"/>
  <c r="AR805" i="1"/>
  <c r="AU805" i="1" s="1"/>
  <c r="AP805" i="1"/>
  <c r="AO805" i="1"/>
  <c r="AI805" i="1"/>
  <c r="AH805" i="1"/>
  <c r="AG805" i="1"/>
  <c r="CJ804" i="1"/>
  <c r="BU804" i="1"/>
  <c r="BX804" i="1" s="1"/>
  <c r="BS804" i="1"/>
  <c r="BR804" i="1"/>
  <c r="BN804" i="1"/>
  <c r="BM804" i="1"/>
  <c r="BG804" i="1"/>
  <c r="BE804" i="1"/>
  <c r="BD804" i="1"/>
  <c r="BA804" i="1"/>
  <c r="AR804" i="1"/>
  <c r="AU804" i="1" s="1"/>
  <c r="AP804" i="1"/>
  <c r="AO804" i="1"/>
  <c r="AI804" i="1"/>
  <c r="AH804" i="1"/>
  <c r="AG804" i="1"/>
  <c r="CJ803" i="1"/>
  <c r="BU803" i="1"/>
  <c r="BX803" i="1" s="1"/>
  <c r="BS803" i="1"/>
  <c r="BR803" i="1"/>
  <c r="BN803" i="1"/>
  <c r="BM803" i="1"/>
  <c r="BJ803" i="1"/>
  <c r="BW803" i="1" s="1"/>
  <c r="BY803" i="1" s="1"/>
  <c r="BG803" i="1"/>
  <c r="BT803" i="1" s="1"/>
  <c r="BV803" i="1" s="1"/>
  <c r="BE803" i="1"/>
  <c r="BD803" i="1"/>
  <c r="BA803" i="1"/>
  <c r="AR803" i="1"/>
  <c r="AU803" i="1" s="1"/>
  <c r="AP803" i="1"/>
  <c r="AO803" i="1"/>
  <c r="AI803" i="1"/>
  <c r="AJ803" i="1" s="1"/>
  <c r="AH803" i="1"/>
  <c r="AG803" i="1"/>
  <c r="CJ802" i="1"/>
  <c r="BU802" i="1"/>
  <c r="BX802" i="1" s="1"/>
  <c r="BS802" i="1"/>
  <c r="BR802" i="1"/>
  <c r="BN802" i="1"/>
  <c r="BM802" i="1"/>
  <c r="BG802" i="1"/>
  <c r="BE802" i="1"/>
  <c r="BD802" i="1"/>
  <c r="BA802" i="1"/>
  <c r="AR802" i="1"/>
  <c r="AU802" i="1" s="1"/>
  <c r="AQ802" i="1"/>
  <c r="AS802" i="1" s="1"/>
  <c r="AP802" i="1"/>
  <c r="AO802" i="1"/>
  <c r="AI802" i="1"/>
  <c r="AJ802" i="1" s="1"/>
  <c r="AH802" i="1"/>
  <c r="AG802" i="1"/>
  <c r="CJ801" i="1"/>
  <c r="CI801" i="1"/>
  <c r="BU801" i="1"/>
  <c r="BX801" i="1" s="1"/>
  <c r="BS801" i="1"/>
  <c r="BR801" i="1"/>
  <c r="BN801" i="1"/>
  <c r="BM801" i="1"/>
  <c r="BG801" i="1"/>
  <c r="BE801" i="1"/>
  <c r="BD801" i="1"/>
  <c r="BA801" i="1"/>
  <c r="AR801" i="1"/>
  <c r="AU801" i="1" s="1"/>
  <c r="AP801" i="1"/>
  <c r="AO801" i="1"/>
  <c r="AI801" i="1"/>
  <c r="AH801" i="1"/>
  <c r="AG801" i="1"/>
  <c r="CJ800" i="1"/>
  <c r="CI800" i="1"/>
  <c r="CH800" i="1"/>
  <c r="BX800" i="1"/>
  <c r="BU800" i="1"/>
  <c r="BT800" i="1"/>
  <c r="BV800" i="1" s="1"/>
  <c r="BS800" i="1"/>
  <c r="BR800" i="1"/>
  <c r="BN800" i="1"/>
  <c r="BM800" i="1"/>
  <c r="BG800" i="1"/>
  <c r="BJ800" i="1" s="1"/>
  <c r="BW800" i="1" s="1"/>
  <c r="BY800" i="1" s="1"/>
  <c r="BF800" i="1"/>
  <c r="BE800" i="1"/>
  <c r="BD800" i="1"/>
  <c r="BA800" i="1"/>
  <c r="AR800" i="1"/>
  <c r="AU800" i="1" s="1"/>
  <c r="AP800" i="1"/>
  <c r="AO800" i="1"/>
  <c r="AI800" i="1"/>
  <c r="AJ800" i="1" s="1"/>
  <c r="AH800" i="1"/>
  <c r="AG800" i="1"/>
  <c r="CJ799" i="1"/>
  <c r="BU799" i="1"/>
  <c r="BX799" i="1" s="1"/>
  <c r="CK799" i="1" s="1"/>
  <c r="BS799" i="1"/>
  <c r="BR799" i="1"/>
  <c r="BN799" i="1"/>
  <c r="BM799" i="1"/>
  <c r="BG799" i="1"/>
  <c r="BT799" i="1" s="1"/>
  <c r="BE799" i="1"/>
  <c r="BD799" i="1"/>
  <c r="BA799" i="1"/>
  <c r="AR799" i="1"/>
  <c r="AU799" i="1" s="1"/>
  <c r="AP799" i="1"/>
  <c r="AO799" i="1"/>
  <c r="AI799" i="1"/>
  <c r="AH799" i="1"/>
  <c r="AG799" i="1"/>
  <c r="CJ798" i="1"/>
  <c r="BU798" i="1"/>
  <c r="BX798" i="1" s="1"/>
  <c r="CK798" i="1" s="1"/>
  <c r="BS798" i="1"/>
  <c r="BR798" i="1"/>
  <c r="BN798" i="1"/>
  <c r="BM798" i="1"/>
  <c r="BG798" i="1"/>
  <c r="BT798" i="1" s="1"/>
  <c r="BE798" i="1"/>
  <c r="BD798" i="1"/>
  <c r="BA798" i="1"/>
  <c r="AR798" i="1"/>
  <c r="AU798" i="1" s="1"/>
  <c r="AP798" i="1"/>
  <c r="AO798" i="1"/>
  <c r="AI798" i="1"/>
  <c r="AH798" i="1"/>
  <c r="AG798" i="1"/>
  <c r="CJ797" i="1"/>
  <c r="BU797" i="1"/>
  <c r="BT797" i="1"/>
  <c r="BS797" i="1"/>
  <c r="BR797" i="1"/>
  <c r="BN797" i="1"/>
  <c r="BM797" i="1"/>
  <c r="BG797" i="1"/>
  <c r="BJ797" i="1" s="1"/>
  <c r="BW797" i="1" s="1"/>
  <c r="BE797" i="1"/>
  <c r="BD797" i="1"/>
  <c r="BA797" i="1"/>
  <c r="AR797" i="1"/>
  <c r="AU797" i="1" s="1"/>
  <c r="AP797" i="1"/>
  <c r="AO797" i="1"/>
  <c r="AI797" i="1"/>
  <c r="AJ797" i="1" s="1"/>
  <c r="AH797" i="1"/>
  <c r="AG797" i="1"/>
  <c r="CJ796" i="1"/>
  <c r="BU796" i="1"/>
  <c r="BX796" i="1" s="1"/>
  <c r="BS796" i="1"/>
  <c r="BR796" i="1"/>
  <c r="BN796" i="1"/>
  <c r="BM796" i="1"/>
  <c r="BG796" i="1"/>
  <c r="BE796" i="1"/>
  <c r="BD796" i="1"/>
  <c r="BA796" i="1"/>
  <c r="AT796" i="1"/>
  <c r="AV796" i="1" s="1"/>
  <c r="AR796" i="1"/>
  <c r="AU796" i="1" s="1"/>
  <c r="AQ796" i="1"/>
  <c r="AP796" i="1"/>
  <c r="AO796" i="1"/>
  <c r="AI796" i="1"/>
  <c r="AJ796" i="1" s="1"/>
  <c r="BI796" i="1" s="1"/>
  <c r="AH796" i="1"/>
  <c r="AG796" i="1"/>
  <c r="CJ795" i="1"/>
  <c r="BU795" i="1"/>
  <c r="BX795" i="1" s="1"/>
  <c r="BS795" i="1"/>
  <c r="BR795" i="1"/>
  <c r="BN795" i="1"/>
  <c r="BM795" i="1"/>
  <c r="BG795" i="1"/>
  <c r="BF795" i="1"/>
  <c r="BE795" i="1"/>
  <c r="BD795" i="1"/>
  <c r="BA795" i="1"/>
  <c r="AR795" i="1"/>
  <c r="AU795" i="1" s="1"/>
  <c r="AP795" i="1"/>
  <c r="AO795" i="1"/>
  <c r="AI795" i="1"/>
  <c r="AQ795" i="1" s="1"/>
  <c r="AH795" i="1"/>
  <c r="AG795" i="1"/>
  <c r="CJ794" i="1"/>
  <c r="BU794" i="1"/>
  <c r="BX794" i="1" s="1"/>
  <c r="BS794" i="1"/>
  <c r="BR794" i="1"/>
  <c r="BN794" i="1"/>
  <c r="BM794" i="1"/>
  <c r="BG794" i="1"/>
  <c r="BF794" i="1"/>
  <c r="BE794" i="1"/>
  <c r="BD794" i="1"/>
  <c r="BA794" i="1"/>
  <c r="AR794" i="1"/>
  <c r="AU794" i="1" s="1"/>
  <c r="AP794" i="1"/>
  <c r="AO794" i="1"/>
  <c r="AI794" i="1"/>
  <c r="AQ794" i="1" s="1"/>
  <c r="AH794" i="1"/>
  <c r="AG794" i="1"/>
  <c r="CJ793" i="1"/>
  <c r="BU793" i="1"/>
  <c r="BX793" i="1" s="1"/>
  <c r="BS793" i="1"/>
  <c r="BR793" i="1"/>
  <c r="BN793" i="1"/>
  <c r="BM793" i="1"/>
  <c r="BG793" i="1"/>
  <c r="BT793" i="1" s="1"/>
  <c r="BE793" i="1"/>
  <c r="BD793" i="1"/>
  <c r="BA793" i="1"/>
  <c r="AR793" i="1"/>
  <c r="AU793" i="1" s="1"/>
  <c r="AP793" i="1"/>
  <c r="AO793" i="1"/>
  <c r="AI793" i="1"/>
  <c r="AH793" i="1"/>
  <c r="AG793" i="1"/>
  <c r="CJ792" i="1"/>
  <c r="CI792" i="1"/>
  <c r="CH792" i="1"/>
  <c r="CH793" i="1" s="1"/>
  <c r="BU792" i="1"/>
  <c r="BX792" i="1" s="1"/>
  <c r="BS792" i="1"/>
  <c r="BR792" i="1"/>
  <c r="BN792" i="1"/>
  <c r="BM792" i="1"/>
  <c r="BG792" i="1"/>
  <c r="BE792" i="1"/>
  <c r="BD792" i="1"/>
  <c r="BA792" i="1"/>
  <c r="AR792" i="1"/>
  <c r="AU792" i="1" s="1"/>
  <c r="AQ792" i="1"/>
  <c r="AP792" i="1"/>
  <c r="AO792" i="1"/>
  <c r="AJ792" i="1"/>
  <c r="AI792" i="1"/>
  <c r="BF792" i="1" s="1"/>
  <c r="AH792" i="1"/>
  <c r="AG792" i="1"/>
  <c r="CJ791" i="1"/>
  <c r="BU791" i="1"/>
  <c r="BX791" i="1" s="1"/>
  <c r="CK791" i="1" s="1"/>
  <c r="BT791" i="1"/>
  <c r="BS791" i="1"/>
  <c r="BR791" i="1"/>
  <c r="BN791" i="1"/>
  <c r="BM791" i="1"/>
  <c r="BI791" i="1"/>
  <c r="BG791" i="1"/>
  <c r="BJ791" i="1" s="1"/>
  <c r="BW791" i="1" s="1"/>
  <c r="BE791" i="1"/>
  <c r="BD791" i="1"/>
  <c r="BA791" i="1"/>
  <c r="AR791" i="1"/>
  <c r="AU791" i="1" s="1"/>
  <c r="AP791" i="1"/>
  <c r="AO791" i="1"/>
  <c r="AI791" i="1"/>
  <c r="AJ791" i="1" s="1"/>
  <c r="AT791" i="1" s="1"/>
  <c r="AV791" i="1" s="1"/>
  <c r="AH791" i="1"/>
  <c r="AG791" i="1"/>
  <c r="CJ790" i="1"/>
  <c r="BU790" i="1"/>
  <c r="BT790" i="1"/>
  <c r="BS790" i="1"/>
  <c r="BR790" i="1"/>
  <c r="BN790" i="1"/>
  <c r="BM790" i="1"/>
  <c r="BG790" i="1"/>
  <c r="BJ790" i="1" s="1"/>
  <c r="BW790" i="1" s="1"/>
  <c r="BE790" i="1"/>
  <c r="BD790" i="1"/>
  <c r="BA790" i="1"/>
  <c r="AR790" i="1"/>
  <c r="AU790" i="1" s="1"/>
  <c r="AP790" i="1"/>
  <c r="AO790" i="1"/>
  <c r="AI790" i="1"/>
  <c r="AH790" i="1"/>
  <c r="AG790" i="1"/>
  <c r="CJ789" i="1"/>
  <c r="BU789" i="1"/>
  <c r="BX789" i="1" s="1"/>
  <c r="BS789" i="1"/>
  <c r="BR789" i="1"/>
  <c r="BN789" i="1"/>
  <c r="BM789" i="1"/>
  <c r="BG789" i="1"/>
  <c r="BE789" i="1"/>
  <c r="BD789" i="1"/>
  <c r="BA789" i="1"/>
  <c r="AR789" i="1"/>
  <c r="AU789" i="1" s="1"/>
  <c r="AP789" i="1"/>
  <c r="AO789" i="1"/>
  <c r="AI789" i="1"/>
  <c r="AH789" i="1"/>
  <c r="AG789" i="1"/>
  <c r="CJ788" i="1"/>
  <c r="BU788" i="1"/>
  <c r="BX788" i="1" s="1"/>
  <c r="BS788" i="1"/>
  <c r="BR788" i="1"/>
  <c r="BN788" i="1"/>
  <c r="BM788" i="1"/>
  <c r="BG788" i="1"/>
  <c r="BJ788" i="1" s="1"/>
  <c r="BW788" i="1" s="1"/>
  <c r="BE788" i="1"/>
  <c r="BD788" i="1"/>
  <c r="BA788" i="1"/>
  <c r="AR788" i="1"/>
  <c r="AU788" i="1" s="1"/>
  <c r="AP788" i="1"/>
  <c r="AO788" i="1"/>
  <c r="AI788" i="1"/>
  <c r="AH788" i="1"/>
  <c r="AG788" i="1"/>
  <c r="CJ787" i="1"/>
  <c r="BU787" i="1"/>
  <c r="BX787" i="1" s="1"/>
  <c r="BS787" i="1"/>
  <c r="BR787" i="1"/>
  <c r="BN787" i="1"/>
  <c r="BM787" i="1"/>
  <c r="BG787" i="1"/>
  <c r="BT787" i="1" s="1"/>
  <c r="BE787" i="1"/>
  <c r="BD787" i="1"/>
  <c r="BA787" i="1"/>
  <c r="AR787" i="1"/>
  <c r="AU787" i="1" s="1"/>
  <c r="AP787" i="1"/>
  <c r="AO787" i="1"/>
  <c r="AI787" i="1"/>
  <c r="AH787" i="1"/>
  <c r="AG787" i="1"/>
  <c r="CJ786" i="1"/>
  <c r="CI786" i="1"/>
  <c r="BU786" i="1"/>
  <c r="BX786" i="1" s="1"/>
  <c r="BT786" i="1"/>
  <c r="BS786" i="1"/>
  <c r="BR786" i="1"/>
  <c r="BN786" i="1"/>
  <c r="BM786" i="1"/>
  <c r="BG786" i="1"/>
  <c r="BJ786" i="1" s="1"/>
  <c r="BW786" i="1" s="1"/>
  <c r="BE786" i="1"/>
  <c r="BD786" i="1"/>
  <c r="BA786" i="1"/>
  <c r="AR786" i="1"/>
  <c r="AU786" i="1" s="1"/>
  <c r="AP786" i="1"/>
  <c r="AO786" i="1"/>
  <c r="AI786" i="1"/>
  <c r="AH786" i="1"/>
  <c r="AG786" i="1"/>
  <c r="CJ785" i="1"/>
  <c r="CI785" i="1"/>
  <c r="BU785" i="1"/>
  <c r="BX785" i="1" s="1"/>
  <c r="BS785" i="1"/>
  <c r="BR785" i="1"/>
  <c r="BN785" i="1"/>
  <c r="BM785" i="1"/>
  <c r="BG785" i="1"/>
  <c r="BE785" i="1"/>
  <c r="BD785" i="1"/>
  <c r="BA785" i="1"/>
  <c r="AR785" i="1"/>
  <c r="AU785" i="1" s="1"/>
  <c r="AP785" i="1"/>
  <c r="AO785" i="1"/>
  <c r="AI785" i="1"/>
  <c r="AH785" i="1"/>
  <c r="AG785" i="1"/>
  <c r="CJ784" i="1"/>
  <c r="CH784" i="1"/>
  <c r="BU784" i="1"/>
  <c r="BX784" i="1" s="1"/>
  <c r="CK784" i="1" s="1"/>
  <c r="BS784" i="1"/>
  <c r="BR784" i="1"/>
  <c r="BN784" i="1"/>
  <c r="BM784" i="1"/>
  <c r="BG784" i="1"/>
  <c r="BE784" i="1"/>
  <c r="BD784" i="1"/>
  <c r="BA784" i="1"/>
  <c r="AR784" i="1"/>
  <c r="AU784" i="1" s="1"/>
  <c r="AP784" i="1"/>
  <c r="AO784" i="1"/>
  <c r="AI784" i="1"/>
  <c r="BF784" i="1" s="1"/>
  <c r="AH784" i="1"/>
  <c r="AG784" i="1"/>
  <c r="CJ783" i="1"/>
  <c r="BU783" i="1"/>
  <c r="BX783" i="1" s="1"/>
  <c r="CK783" i="1" s="1"/>
  <c r="BS783" i="1"/>
  <c r="BR783" i="1"/>
  <c r="BN783" i="1"/>
  <c r="BM783" i="1"/>
  <c r="BG783" i="1"/>
  <c r="BF783" i="1"/>
  <c r="BE783" i="1"/>
  <c r="BD783" i="1"/>
  <c r="BA783" i="1"/>
  <c r="AR783" i="1"/>
  <c r="AU783" i="1" s="1"/>
  <c r="AP783" i="1"/>
  <c r="AO783" i="1"/>
  <c r="AI783" i="1"/>
  <c r="AQ783" i="1" s="1"/>
  <c r="AH783" i="1"/>
  <c r="AG783" i="1"/>
  <c r="CJ782" i="1"/>
  <c r="BU782" i="1"/>
  <c r="BX782" i="1" s="1"/>
  <c r="CK782" i="1" s="1"/>
  <c r="BS782" i="1"/>
  <c r="BR782" i="1"/>
  <c r="BN782" i="1"/>
  <c r="BM782" i="1"/>
  <c r="BG782" i="1"/>
  <c r="BF782" i="1"/>
  <c r="BE782" i="1"/>
  <c r="BD782" i="1"/>
  <c r="BA782" i="1"/>
  <c r="AR782" i="1"/>
  <c r="AU782" i="1" s="1"/>
  <c r="AQ782" i="1"/>
  <c r="AP782" i="1"/>
  <c r="AO782" i="1"/>
  <c r="AI782" i="1"/>
  <c r="AJ782" i="1" s="1"/>
  <c r="AH782" i="1"/>
  <c r="AG782" i="1"/>
  <c r="CJ781" i="1"/>
  <c r="BU781" i="1"/>
  <c r="BX781" i="1" s="1"/>
  <c r="BS781" i="1"/>
  <c r="BR781" i="1"/>
  <c r="BN781" i="1"/>
  <c r="BM781" i="1"/>
  <c r="BG781" i="1"/>
  <c r="BJ781" i="1" s="1"/>
  <c r="BW781" i="1" s="1"/>
  <c r="BE781" i="1"/>
  <c r="BD781" i="1"/>
  <c r="BA781" i="1"/>
  <c r="AU781" i="1"/>
  <c r="AR781" i="1"/>
  <c r="AP781" i="1"/>
  <c r="AO781" i="1"/>
  <c r="AI781" i="1"/>
  <c r="AH781" i="1"/>
  <c r="AG781" i="1"/>
  <c r="CJ780" i="1"/>
  <c r="BU780" i="1"/>
  <c r="BX780" i="1" s="1"/>
  <c r="BT780" i="1"/>
  <c r="BV780" i="1" s="1"/>
  <c r="BS780" i="1"/>
  <c r="BR780" i="1"/>
  <c r="BN780" i="1"/>
  <c r="BM780" i="1"/>
  <c r="BG780" i="1"/>
  <c r="BJ780" i="1" s="1"/>
  <c r="BW780" i="1" s="1"/>
  <c r="BE780" i="1"/>
  <c r="BD780" i="1"/>
  <c r="BA780" i="1"/>
  <c r="AR780" i="1"/>
  <c r="AU780" i="1" s="1"/>
  <c r="AP780" i="1"/>
  <c r="AO780" i="1"/>
  <c r="AI780" i="1"/>
  <c r="AJ780" i="1" s="1"/>
  <c r="AH780" i="1"/>
  <c r="AG780" i="1"/>
  <c r="CJ779" i="1"/>
  <c r="BU779" i="1"/>
  <c r="BX779" i="1" s="1"/>
  <c r="BS779" i="1"/>
  <c r="BR779" i="1"/>
  <c r="BN779" i="1"/>
  <c r="BM779" i="1"/>
  <c r="BG779" i="1"/>
  <c r="BF779" i="1"/>
  <c r="BE779" i="1"/>
  <c r="BD779" i="1"/>
  <c r="BA779" i="1"/>
  <c r="AR779" i="1"/>
  <c r="AU779" i="1" s="1"/>
  <c r="AP779" i="1"/>
  <c r="AO779" i="1"/>
  <c r="AI779" i="1"/>
  <c r="AH779" i="1"/>
  <c r="AG779" i="1"/>
  <c r="CJ778" i="1"/>
  <c r="BW778" i="1"/>
  <c r="BU778" i="1"/>
  <c r="BX778" i="1" s="1"/>
  <c r="BT778" i="1"/>
  <c r="BS778" i="1"/>
  <c r="BR778" i="1"/>
  <c r="BN778" i="1"/>
  <c r="BM778" i="1"/>
  <c r="BJ778" i="1"/>
  <c r="BG778" i="1"/>
  <c r="BE778" i="1"/>
  <c r="BD778" i="1"/>
  <c r="BA778" i="1"/>
  <c r="AR778" i="1"/>
  <c r="AU778" i="1" s="1"/>
  <c r="AP778" i="1"/>
  <c r="AO778" i="1"/>
  <c r="AI778" i="1"/>
  <c r="AH778" i="1"/>
  <c r="AG778" i="1"/>
  <c r="CJ777" i="1"/>
  <c r="CI777" i="1"/>
  <c r="BU777" i="1"/>
  <c r="BX777" i="1" s="1"/>
  <c r="BS777" i="1"/>
  <c r="BR777" i="1"/>
  <c r="BN777" i="1"/>
  <c r="BM777" i="1"/>
  <c r="BG777" i="1"/>
  <c r="BE777" i="1"/>
  <c r="BD777" i="1"/>
  <c r="BA777" i="1"/>
  <c r="AR777" i="1"/>
  <c r="AU777" i="1" s="1"/>
  <c r="AP777" i="1"/>
  <c r="AO777" i="1"/>
  <c r="AI777" i="1"/>
  <c r="AH777" i="1"/>
  <c r="AG777" i="1"/>
  <c r="CJ776" i="1"/>
  <c r="CH776" i="1"/>
  <c r="CH777" i="1" s="1"/>
  <c r="BX776" i="1"/>
  <c r="BU776" i="1"/>
  <c r="BS776" i="1"/>
  <c r="BR776" i="1"/>
  <c r="BN776" i="1"/>
  <c r="BM776" i="1"/>
  <c r="BG776" i="1"/>
  <c r="BE776" i="1"/>
  <c r="BD776" i="1"/>
  <c r="BA776" i="1"/>
  <c r="AR776" i="1"/>
  <c r="AU776" i="1" s="1"/>
  <c r="AP776" i="1"/>
  <c r="AO776" i="1"/>
  <c r="AI776" i="1"/>
  <c r="AH776" i="1"/>
  <c r="AG776" i="1"/>
  <c r="CJ775" i="1"/>
  <c r="BU775" i="1"/>
  <c r="BX775" i="1" s="1"/>
  <c r="CK775" i="1" s="1"/>
  <c r="BS775" i="1"/>
  <c r="BR775" i="1"/>
  <c r="BN775" i="1"/>
  <c r="BM775" i="1"/>
  <c r="BG775" i="1"/>
  <c r="BT775" i="1" s="1"/>
  <c r="BE775" i="1"/>
  <c r="BD775" i="1"/>
  <c r="BA775" i="1"/>
  <c r="AR775" i="1"/>
  <c r="AU775" i="1" s="1"/>
  <c r="AP775" i="1"/>
  <c r="AO775" i="1"/>
  <c r="AI775" i="1"/>
  <c r="AH775" i="1"/>
  <c r="AG775" i="1"/>
  <c r="CJ774" i="1"/>
  <c r="BU774" i="1"/>
  <c r="BX774" i="1" s="1"/>
  <c r="CK774" i="1" s="1"/>
  <c r="BS774" i="1"/>
  <c r="BR774" i="1"/>
  <c r="BN774" i="1"/>
  <c r="BM774" i="1"/>
  <c r="BG774" i="1"/>
  <c r="BT774" i="1" s="1"/>
  <c r="BV774" i="1" s="1"/>
  <c r="BE774" i="1"/>
  <c r="BD774" i="1"/>
  <c r="BA774" i="1"/>
  <c r="AU774" i="1"/>
  <c r="AR774" i="1"/>
  <c r="AP774" i="1"/>
  <c r="AO774" i="1"/>
  <c r="AI774" i="1"/>
  <c r="AJ774" i="1" s="1"/>
  <c r="AH774" i="1"/>
  <c r="AG774" i="1"/>
  <c r="CJ773" i="1"/>
  <c r="BU773" i="1"/>
  <c r="BX773" i="1" s="1"/>
  <c r="BS773" i="1"/>
  <c r="BR773" i="1"/>
  <c r="BN773" i="1"/>
  <c r="BM773" i="1"/>
  <c r="BG773" i="1"/>
  <c r="BT773" i="1" s="1"/>
  <c r="BV773" i="1" s="1"/>
  <c r="BE773" i="1"/>
  <c r="BD773" i="1"/>
  <c r="BA773" i="1"/>
  <c r="AR773" i="1"/>
  <c r="AU773" i="1" s="1"/>
  <c r="AP773" i="1"/>
  <c r="AO773" i="1"/>
  <c r="AI773" i="1"/>
  <c r="AH773" i="1"/>
  <c r="AG773" i="1"/>
  <c r="CJ772" i="1"/>
  <c r="BU772" i="1"/>
  <c r="BX772" i="1" s="1"/>
  <c r="BS772" i="1"/>
  <c r="BR772" i="1"/>
  <c r="BN772" i="1"/>
  <c r="BM772" i="1"/>
  <c r="BG772" i="1"/>
  <c r="BE772" i="1"/>
  <c r="BD772" i="1"/>
  <c r="BA772" i="1"/>
  <c r="AR772" i="1"/>
  <c r="AU772" i="1" s="1"/>
  <c r="AP772" i="1"/>
  <c r="AO772" i="1"/>
  <c r="AI772" i="1"/>
  <c r="AH772" i="1"/>
  <c r="AG772" i="1"/>
  <c r="CJ771" i="1"/>
  <c r="BU771" i="1"/>
  <c r="BX771" i="1" s="1"/>
  <c r="BT771" i="1"/>
  <c r="BV771" i="1" s="1"/>
  <c r="BS771" i="1"/>
  <c r="BR771" i="1"/>
  <c r="BN771" i="1"/>
  <c r="BM771" i="1"/>
  <c r="BJ771" i="1"/>
  <c r="BW771" i="1" s="1"/>
  <c r="BG771" i="1"/>
  <c r="BE771" i="1"/>
  <c r="BD771" i="1"/>
  <c r="BA771" i="1"/>
  <c r="AU771" i="1"/>
  <c r="AR771" i="1"/>
  <c r="AP771" i="1"/>
  <c r="AO771" i="1"/>
  <c r="AI771" i="1"/>
  <c r="AH771" i="1"/>
  <c r="AG771" i="1"/>
  <c r="CJ770" i="1"/>
  <c r="BU770" i="1"/>
  <c r="BX770" i="1" s="1"/>
  <c r="BS770" i="1"/>
  <c r="BR770" i="1"/>
  <c r="BN770" i="1"/>
  <c r="BM770" i="1"/>
  <c r="BG770" i="1"/>
  <c r="BE770" i="1"/>
  <c r="BD770" i="1"/>
  <c r="BA770" i="1"/>
  <c r="AR770" i="1"/>
  <c r="AU770" i="1" s="1"/>
  <c r="AP770" i="1"/>
  <c r="AO770" i="1"/>
  <c r="AI770" i="1"/>
  <c r="AH770" i="1"/>
  <c r="AG770" i="1"/>
  <c r="CJ769" i="1"/>
  <c r="BU769" i="1"/>
  <c r="BX769" i="1" s="1"/>
  <c r="BS769" i="1"/>
  <c r="BR769" i="1"/>
  <c r="BN769" i="1"/>
  <c r="BM769" i="1"/>
  <c r="BG769" i="1"/>
  <c r="BT769" i="1" s="1"/>
  <c r="BV769" i="1" s="1"/>
  <c r="BE769" i="1"/>
  <c r="BD769" i="1"/>
  <c r="BA769" i="1"/>
  <c r="AR769" i="1"/>
  <c r="AU769" i="1" s="1"/>
  <c r="AP769" i="1"/>
  <c r="AO769" i="1"/>
  <c r="AI769" i="1"/>
  <c r="AH769" i="1"/>
  <c r="AG769" i="1"/>
  <c r="CJ768" i="1"/>
  <c r="CI768" i="1"/>
  <c r="CI769" i="1" s="1"/>
  <c r="CH768" i="1"/>
  <c r="CH769" i="1" s="1"/>
  <c r="BU768" i="1"/>
  <c r="BS768" i="1"/>
  <c r="BR768" i="1"/>
  <c r="BN768" i="1"/>
  <c r="BM768" i="1"/>
  <c r="BJ768" i="1"/>
  <c r="BW768" i="1" s="1"/>
  <c r="BG768" i="1"/>
  <c r="BT768" i="1" s="1"/>
  <c r="BE768" i="1"/>
  <c r="BD768" i="1"/>
  <c r="BA768" i="1"/>
  <c r="AR768" i="1"/>
  <c r="AU768" i="1" s="1"/>
  <c r="AP768" i="1"/>
  <c r="AO768" i="1"/>
  <c r="AI768" i="1"/>
  <c r="AH768" i="1"/>
  <c r="AG768" i="1"/>
  <c r="CJ767" i="1"/>
  <c r="BU767" i="1"/>
  <c r="BX767" i="1" s="1"/>
  <c r="CK767" i="1" s="1"/>
  <c r="BS767" i="1"/>
  <c r="BR767" i="1"/>
  <c r="BN767" i="1"/>
  <c r="BM767" i="1"/>
  <c r="BG767" i="1"/>
  <c r="BE767" i="1"/>
  <c r="BD767" i="1"/>
  <c r="BA767" i="1"/>
  <c r="AR767" i="1"/>
  <c r="AU767" i="1" s="1"/>
  <c r="AP767" i="1"/>
  <c r="AO767" i="1"/>
  <c r="AI767" i="1"/>
  <c r="AJ767" i="1" s="1"/>
  <c r="AH767" i="1"/>
  <c r="AG767" i="1"/>
  <c r="CJ766" i="1"/>
  <c r="BU766" i="1"/>
  <c r="BX766" i="1" s="1"/>
  <c r="CK766" i="1" s="1"/>
  <c r="BT766" i="1"/>
  <c r="BS766" i="1"/>
  <c r="BR766" i="1"/>
  <c r="BN766" i="1"/>
  <c r="BM766" i="1"/>
  <c r="BG766" i="1"/>
  <c r="BJ766" i="1" s="1"/>
  <c r="BW766" i="1" s="1"/>
  <c r="BE766" i="1"/>
  <c r="BD766" i="1"/>
  <c r="BA766" i="1"/>
  <c r="AR766" i="1"/>
  <c r="AU766" i="1" s="1"/>
  <c r="AP766" i="1"/>
  <c r="AO766" i="1"/>
  <c r="AI766" i="1"/>
  <c r="AH766" i="1"/>
  <c r="AG766" i="1"/>
  <c r="CJ765" i="1"/>
  <c r="BU765" i="1"/>
  <c r="BX765" i="1" s="1"/>
  <c r="BS765" i="1"/>
  <c r="BR765" i="1"/>
  <c r="BN765" i="1"/>
  <c r="BM765" i="1"/>
  <c r="BG765" i="1"/>
  <c r="BJ765" i="1" s="1"/>
  <c r="BW765" i="1" s="1"/>
  <c r="BE765" i="1"/>
  <c r="BD765" i="1"/>
  <c r="BA765" i="1"/>
  <c r="AR765" i="1"/>
  <c r="AU765" i="1" s="1"/>
  <c r="AQ765" i="1"/>
  <c r="AS765" i="1" s="1"/>
  <c r="AP765" i="1"/>
  <c r="AO765" i="1"/>
  <c r="AJ765" i="1"/>
  <c r="AI765" i="1"/>
  <c r="BF765" i="1" s="1"/>
  <c r="BH765" i="1" s="1"/>
  <c r="AH765" i="1"/>
  <c r="AG765" i="1"/>
  <c r="CJ764" i="1"/>
  <c r="BU764" i="1"/>
  <c r="BX764" i="1" s="1"/>
  <c r="BS764" i="1"/>
  <c r="BR764" i="1"/>
  <c r="BN764" i="1"/>
  <c r="BM764" i="1"/>
  <c r="BJ764" i="1"/>
  <c r="BW764" i="1" s="1"/>
  <c r="BG764" i="1"/>
  <c r="BT764" i="1" s="1"/>
  <c r="BE764" i="1"/>
  <c r="BD764" i="1"/>
  <c r="BA764" i="1"/>
  <c r="AR764" i="1"/>
  <c r="AU764" i="1" s="1"/>
  <c r="AP764" i="1"/>
  <c r="AO764" i="1"/>
  <c r="AI764" i="1"/>
  <c r="AJ764" i="1" s="1"/>
  <c r="AH764" i="1"/>
  <c r="AG764" i="1"/>
  <c r="CJ763" i="1"/>
  <c r="BU763" i="1"/>
  <c r="BX763" i="1" s="1"/>
  <c r="BS763" i="1"/>
  <c r="BR763" i="1"/>
  <c r="BN763" i="1"/>
  <c r="BM763" i="1"/>
  <c r="BG763" i="1"/>
  <c r="BE763" i="1"/>
  <c r="BD763" i="1"/>
  <c r="BA763" i="1"/>
  <c r="AR763" i="1"/>
  <c r="AU763" i="1" s="1"/>
  <c r="AP763" i="1"/>
  <c r="AO763" i="1"/>
  <c r="AI763" i="1"/>
  <c r="AH763" i="1"/>
  <c r="AG763" i="1"/>
  <c r="CJ762" i="1"/>
  <c r="BU762" i="1"/>
  <c r="BX762" i="1" s="1"/>
  <c r="BS762" i="1"/>
  <c r="BR762" i="1"/>
  <c r="BN762" i="1"/>
  <c r="BM762" i="1"/>
  <c r="BG762" i="1"/>
  <c r="BE762" i="1"/>
  <c r="BD762" i="1"/>
  <c r="BA762" i="1"/>
  <c r="AR762" i="1"/>
  <c r="AU762" i="1" s="1"/>
  <c r="AP762" i="1"/>
  <c r="AO762" i="1"/>
  <c r="AI762" i="1"/>
  <c r="AH762" i="1"/>
  <c r="AG762" i="1"/>
  <c r="CJ761" i="1"/>
  <c r="BX761" i="1"/>
  <c r="BU761" i="1"/>
  <c r="BS761" i="1"/>
  <c r="BR761" i="1"/>
  <c r="BN761" i="1"/>
  <c r="BM761" i="1"/>
  <c r="BG761" i="1"/>
  <c r="BE761" i="1"/>
  <c r="BD761" i="1"/>
  <c r="BA761" i="1"/>
  <c r="AR761" i="1"/>
  <c r="AU761" i="1" s="1"/>
  <c r="AQ761" i="1"/>
  <c r="AS761" i="1" s="1"/>
  <c r="AP761" i="1"/>
  <c r="AO761" i="1"/>
  <c r="AI761" i="1"/>
  <c r="BF761" i="1" s="1"/>
  <c r="AH761" i="1"/>
  <c r="AG761" i="1"/>
  <c r="CJ760" i="1"/>
  <c r="CI760" i="1"/>
  <c r="CI761" i="1" s="1"/>
  <c r="CH760" i="1"/>
  <c r="BU760" i="1"/>
  <c r="BX760" i="1" s="1"/>
  <c r="BS760" i="1"/>
  <c r="BR760" i="1"/>
  <c r="BN760" i="1"/>
  <c r="BM760" i="1"/>
  <c r="BG760" i="1"/>
  <c r="BE760" i="1"/>
  <c r="BD760" i="1"/>
  <c r="BA760" i="1"/>
  <c r="AU760" i="1"/>
  <c r="AR760" i="1"/>
  <c r="AP760" i="1"/>
  <c r="AO760" i="1"/>
  <c r="AI760" i="1"/>
  <c r="AH760" i="1"/>
  <c r="AG760" i="1"/>
  <c r="CJ759" i="1"/>
  <c r="BU759" i="1"/>
  <c r="BX759" i="1" s="1"/>
  <c r="CK759" i="1" s="1"/>
  <c r="BS759" i="1"/>
  <c r="BR759" i="1"/>
  <c r="BN759" i="1"/>
  <c r="BM759" i="1"/>
  <c r="BG759" i="1"/>
  <c r="BJ759" i="1" s="1"/>
  <c r="BW759" i="1" s="1"/>
  <c r="BY759" i="1" s="1"/>
  <c r="BE759" i="1"/>
  <c r="BD759" i="1"/>
  <c r="BA759" i="1"/>
  <c r="AT759" i="1"/>
  <c r="AR759" i="1"/>
  <c r="AU759" i="1" s="1"/>
  <c r="AQ759" i="1"/>
  <c r="AS759" i="1" s="1"/>
  <c r="AP759" i="1"/>
  <c r="AO759" i="1"/>
  <c r="AJ759" i="1"/>
  <c r="BI759" i="1" s="1"/>
  <c r="AI759" i="1"/>
  <c r="BF759" i="1" s="1"/>
  <c r="AH759" i="1"/>
  <c r="AG759" i="1"/>
  <c r="CK758" i="1"/>
  <c r="CJ758" i="1"/>
  <c r="BU758" i="1"/>
  <c r="BX758" i="1" s="1"/>
  <c r="BS758" i="1"/>
  <c r="BR758" i="1"/>
  <c r="BN758" i="1"/>
  <c r="BM758" i="1"/>
  <c r="BG758" i="1"/>
  <c r="BJ758" i="1" s="1"/>
  <c r="BW758" i="1" s="1"/>
  <c r="BE758" i="1"/>
  <c r="BD758" i="1"/>
  <c r="BA758" i="1"/>
  <c r="AR758" i="1"/>
  <c r="AU758" i="1" s="1"/>
  <c r="AP758" i="1"/>
  <c r="AO758" i="1"/>
  <c r="AI758" i="1"/>
  <c r="AQ758" i="1" s="1"/>
  <c r="AS758" i="1" s="1"/>
  <c r="AH758" i="1"/>
  <c r="AG758" i="1"/>
  <c r="CJ757" i="1"/>
  <c r="BU757" i="1"/>
  <c r="BX757" i="1" s="1"/>
  <c r="BS757" i="1"/>
  <c r="BR757" i="1"/>
  <c r="BN757" i="1"/>
  <c r="BM757" i="1"/>
  <c r="BG757" i="1"/>
  <c r="BE757" i="1"/>
  <c r="BD757" i="1"/>
  <c r="BA757" i="1"/>
  <c r="AR757" i="1"/>
  <c r="AU757" i="1" s="1"/>
  <c r="AP757" i="1"/>
  <c r="AO757" i="1"/>
  <c r="AI757" i="1"/>
  <c r="AH757" i="1"/>
  <c r="AG757" i="1"/>
  <c r="CJ756" i="1"/>
  <c r="BU756" i="1"/>
  <c r="BX756" i="1" s="1"/>
  <c r="BS756" i="1"/>
  <c r="BR756" i="1"/>
  <c r="BN756" i="1"/>
  <c r="BM756" i="1"/>
  <c r="BG756" i="1"/>
  <c r="BE756" i="1"/>
  <c r="BD756" i="1"/>
  <c r="BA756" i="1"/>
  <c r="AR756" i="1"/>
  <c r="AU756" i="1" s="1"/>
  <c r="AP756" i="1"/>
  <c r="AO756" i="1"/>
  <c r="AI756" i="1"/>
  <c r="AH756" i="1"/>
  <c r="AG756" i="1"/>
  <c r="CJ755" i="1"/>
  <c r="BU755" i="1"/>
  <c r="BX755" i="1" s="1"/>
  <c r="BT755" i="1"/>
  <c r="BS755" i="1"/>
  <c r="BR755" i="1"/>
  <c r="BN755" i="1"/>
  <c r="BM755" i="1"/>
  <c r="BG755" i="1"/>
  <c r="BJ755" i="1" s="1"/>
  <c r="BW755" i="1" s="1"/>
  <c r="BE755" i="1"/>
  <c r="BD755" i="1"/>
  <c r="BA755" i="1"/>
  <c r="AR755" i="1"/>
  <c r="AU755" i="1" s="1"/>
  <c r="AP755" i="1"/>
  <c r="AO755" i="1"/>
  <c r="AJ755" i="1"/>
  <c r="AI755" i="1"/>
  <c r="AH755" i="1"/>
  <c r="AG755" i="1"/>
  <c r="CJ754" i="1"/>
  <c r="BU754" i="1"/>
  <c r="BX754" i="1" s="1"/>
  <c r="BS754" i="1"/>
  <c r="BR754" i="1"/>
  <c r="BN754" i="1"/>
  <c r="BM754" i="1"/>
  <c r="BG754" i="1"/>
  <c r="BE754" i="1"/>
  <c r="BD754" i="1"/>
  <c r="BA754" i="1"/>
  <c r="AR754" i="1"/>
  <c r="AU754" i="1" s="1"/>
  <c r="AP754" i="1"/>
  <c r="AO754" i="1"/>
  <c r="AI754" i="1"/>
  <c r="AH754" i="1"/>
  <c r="AG754" i="1"/>
  <c r="CJ753" i="1"/>
  <c r="BU753" i="1"/>
  <c r="BX753" i="1" s="1"/>
  <c r="BS753" i="1"/>
  <c r="BR753" i="1"/>
  <c r="BN753" i="1"/>
  <c r="BM753" i="1"/>
  <c r="BG753" i="1"/>
  <c r="BE753" i="1"/>
  <c r="BD753" i="1"/>
  <c r="BA753" i="1"/>
  <c r="AR753" i="1"/>
  <c r="AU753" i="1" s="1"/>
  <c r="AP753" i="1"/>
  <c r="AO753" i="1"/>
  <c r="AI753" i="1"/>
  <c r="AH753" i="1"/>
  <c r="AG753" i="1"/>
  <c r="CJ752" i="1"/>
  <c r="CI752" i="1"/>
  <c r="CI753" i="1" s="1"/>
  <c r="CH752" i="1"/>
  <c r="CH753" i="1" s="1"/>
  <c r="BU752" i="1"/>
  <c r="BX752" i="1" s="1"/>
  <c r="CK752" i="1" s="1"/>
  <c r="BS752" i="1"/>
  <c r="BR752" i="1"/>
  <c r="BN752" i="1"/>
  <c r="BM752" i="1"/>
  <c r="BG752" i="1"/>
  <c r="BE752" i="1"/>
  <c r="BD752" i="1"/>
  <c r="BA752" i="1"/>
  <c r="AR752" i="1"/>
  <c r="AU752" i="1" s="1"/>
  <c r="AP752" i="1"/>
  <c r="AO752" i="1"/>
  <c r="AI752" i="1"/>
  <c r="AQ752" i="1" s="1"/>
  <c r="AH752" i="1"/>
  <c r="AG752" i="1"/>
  <c r="CJ751" i="1"/>
  <c r="BU751" i="1"/>
  <c r="BX751" i="1" s="1"/>
  <c r="CK751" i="1" s="1"/>
  <c r="BS751" i="1"/>
  <c r="BR751" i="1"/>
  <c r="BN751" i="1"/>
  <c r="BM751" i="1"/>
  <c r="BG751" i="1"/>
  <c r="BT751" i="1" s="1"/>
  <c r="BV751" i="1" s="1"/>
  <c r="BF751" i="1"/>
  <c r="BE751" i="1"/>
  <c r="BD751" i="1"/>
  <c r="BA751" i="1"/>
  <c r="AR751" i="1"/>
  <c r="AU751" i="1" s="1"/>
  <c r="AP751" i="1"/>
  <c r="AO751" i="1"/>
  <c r="AJ751" i="1"/>
  <c r="AI751" i="1"/>
  <c r="AQ751" i="1" s="1"/>
  <c r="AH751" i="1"/>
  <c r="AG751" i="1"/>
  <c r="CJ750" i="1"/>
  <c r="BU750" i="1"/>
  <c r="BX750" i="1" s="1"/>
  <c r="CK750" i="1" s="1"/>
  <c r="BS750" i="1"/>
  <c r="BR750" i="1"/>
  <c r="BG750" i="1"/>
  <c r="BT750" i="1" s="1"/>
  <c r="BV750" i="1" s="1"/>
  <c r="BE750" i="1"/>
  <c r="BD750" i="1"/>
  <c r="BA750" i="1"/>
  <c r="AR750" i="1"/>
  <c r="AU750" i="1" s="1"/>
  <c r="AP750" i="1"/>
  <c r="AO750" i="1"/>
  <c r="AI750" i="1"/>
  <c r="AH750" i="1"/>
  <c r="AG750" i="1"/>
  <c r="CJ749" i="1"/>
  <c r="BU749" i="1"/>
  <c r="BX749" i="1" s="1"/>
  <c r="BT749" i="1"/>
  <c r="BS749" i="1"/>
  <c r="BR749" i="1"/>
  <c r="BN749" i="1"/>
  <c r="BM749" i="1"/>
  <c r="BG749" i="1"/>
  <c r="BJ749" i="1" s="1"/>
  <c r="BW749" i="1" s="1"/>
  <c r="BE749" i="1"/>
  <c r="BD749" i="1"/>
  <c r="BA749" i="1"/>
  <c r="AR749" i="1"/>
  <c r="AU749" i="1" s="1"/>
  <c r="AP749" i="1"/>
  <c r="AO749" i="1"/>
  <c r="AI749" i="1"/>
  <c r="AJ749" i="1" s="1"/>
  <c r="AH749" i="1"/>
  <c r="AG749" i="1"/>
  <c r="CJ748" i="1"/>
  <c r="BU748" i="1"/>
  <c r="BX748" i="1" s="1"/>
  <c r="BS748" i="1"/>
  <c r="BR748" i="1"/>
  <c r="BN748" i="1"/>
  <c r="BM748" i="1"/>
  <c r="BG748" i="1"/>
  <c r="BT748" i="1" s="1"/>
  <c r="BE748" i="1"/>
  <c r="BD748" i="1"/>
  <c r="BA748" i="1"/>
  <c r="AR748" i="1"/>
  <c r="AU748" i="1" s="1"/>
  <c r="AP748" i="1"/>
  <c r="AO748" i="1"/>
  <c r="AI748" i="1"/>
  <c r="AH748" i="1"/>
  <c r="AG748" i="1"/>
  <c r="CK747" i="1"/>
  <c r="CJ747" i="1"/>
  <c r="BX747" i="1"/>
  <c r="BU747" i="1"/>
  <c r="BS747" i="1"/>
  <c r="BR747" i="1"/>
  <c r="BN747" i="1"/>
  <c r="BM747" i="1"/>
  <c r="BG747" i="1"/>
  <c r="BE747" i="1"/>
  <c r="BD747" i="1"/>
  <c r="BA747" i="1"/>
  <c r="AR747" i="1"/>
  <c r="AU747" i="1" s="1"/>
  <c r="AP747" i="1"/>
  <c r="AO747" i="1"/>
  <c r="AI747" i="1"/>
  <c r="AQ747" i="1" s="1"/>
  <c r="AH747" i="1"/>
  <c r="AG747" i="1"/>
  <c r="CJ746" i="1"/>
  <c r="BU746" i="1"/>
  <c r="BX746" i="1" s="1"/>
  <c r="BS746" i="1"/>
  <c r="BR746" i="1"/>
  <c r="BN746" i="1"/>
  <c r="BM746" i="1"/>
  <c r="BG746" i="1"/>
  <c r="BE746" i="1"/>
  <c r="BD746" i="1"/>
  <c r="BA746" i="1"/>
  <c r="AR746" i="1"/>
  <c r="AU746" i="1" s="1"/>
  <c r="AP746" i="1"/>
  <c r="AO746" i="1"/>
  <c r="AI746" i="1"/>
  <c r="AH746" i="1"/>
  <c r="AG746" i="1"/>
  <c r="CJ745" i="1"/>
  <c r="CI745" i="1"/>
  <c r="CH745" i="1"/>
  <c r="CH746" i="1" s="1"/>
  <c r="CH747" i="1" s="1"/>
  <c r="BU745" i="1"/>
  <c r="BX745" i="1" s="1"/>
  <c r="CK745" i="1" s="1"/>
  <c r="BT745" i="1"/>
  <c r="BS745" i="1"/>
  <c r="BR745" i="1"/>
  <c r="BN745" i="1"/>
  <c r="BM745" i="1"/>
  <c r="BG745" i="1"/>
  <c r="BJ745" i="1" s="1"/>
  <c r="BW745" i="1" s="1"/>
  <c r="BE745" i="1"/>
  <c r="BD745" i="1"/>
  <c r="BA745" i="1"/>
  <c r="AR745" i="1"/>
  <c r="AU745" i="1" s="1"/>
  <c r="AP745" i="1"/>
  <c r="AO745" i="1"/>
  <c r="AI745" i="1"/>
  <c r="AH745" i="1"/>
  <c r="AG745" i="1"/>
  <c r="CK744" i="1"/>
  <c r="CJ744" i="1"/>
  <c r="CI744" i="1"/>
  <c r="BU744" i="1"/>
  <c r="BX744" i="1" s="1"/>
  <c r="BS744" i="1"/>
  <c r="BR744" i="1"/>
  <c r="BN744" i="1"/>
  <c r="BM744" i="1"/>
  <c r="BG744" i="1"/>
  <c r="BE744" i="1"/>
  <c r="BD744" i="1"/>
  <c r="BA744" i="1"/>
  <c r="AR744" i="1"/>
  <c r="AU744" i="1" s="1"/>
  <c r="AP744" i="1"/>
  <c r="AO744" i="1"/>
  <c r="AI744" i="1"/>
  <c r="AH744" i="1"/>
  <c r="AG744" i="1"/>
  <c r="CJ743" i="1"/>
  <c r="BU743" i="1"/>
  <c r="BX743" i="1" s="1"/>
  <c r="CK743" i="1" s="1"/>
  <c r="BS743" i="1"/>
  <c r="BR743" i="1"/>
  <c r="BN743" i="1"/>
  <c r="BM743" i="1"/>
  <c r="BG743" i="1"/>
  <c r="BE743" i="1"/>
  <c r="BD743" i="1"/>
  <c r="BA743" i="1"/>
  <c r="AR743" i="1"/>
  <c r="AU743" i="1" s="1"/>
  <c r="AP743" i="1"/>
  <c r="AO743" i="1"/>
  <c r="AI743" i="1"/>
  <c r="AH743" i="1"/>
  <c r="AG743" i="1"/>
  <c r="CK742" i="1"/>
  <c r="CJ742" i="1"/>
  <c r="BU742" i="1"/>
  <c r="BX742" i="1" s="1"/>
  <c r="BS742" i="1"/>
  <c r="BR742" i="1"/>
  <c r="BN742" i="1"/>
  <c r="BM742" i="1"/>
  <c r="BG742" i="1"/>
  <c r="BE742" i="1"/>
  <c r="BD742" i="1"/>
  <c r="BA742" i="1"/>
  <c r="AR742" i="1"/>
  <c r="AU742" i="1" s="1"/>
  <c r="AP742" i="1"/>
  <c r="AO742" i="1"/>
  <c r="AJ742" i="1"/>
  <c r="BI742" i="1" s="1"/>
  <c r="AI742" i="1"/>
  <c r="AQ742" i="1" s="1"/>
  <c r="AH742" i="1"/>
  <c r="AG742" i="1"/>
  <c r="CJ741" i="1"/>
  <c r="BU741" i="1"/>
  <c r="BX741" i="1" s="1"/>
  <c r="BS741" i="1"/>
  <c r="BR741" i="1"/>
  <c r="BN741" i="1"/>
  <c r="BM741" i="1"/>
  <c r="BG741" i="1"/>
  <c r="BE741" i="1"/>
  <c r="BD741" i="1"/>
  <c r="BA741" i="1"/>
  <c r="AR741" i="1"/>
  <c r="AU741" i="1" s="1"/>
  <c r="AP741" i="1"/>
  <c r="AO741" i="1"/>
  <c r="AI741" i="1"/>
  <c r="AH741" i="1"/>
  <c r="AG741" i="1"/>
  <c r="CJ740" i="1"/>
  <c r="BU740" i="1"/>
  <c r="BX740" i="1" s="1"/>
  <c r="BS740" i="1"/>
  <c r="BR740" i="1"/>
  <c r="BN740" i="1"/>
  <c r="BM740" i="1"/>
  <c r="BG740" i="1"/>
  <c r="BE740" i="1"/>
  <c r="BD740" i="1"/>
  <c r="BA740" i="1"/>
  <c r="AR740" i="1"/>
  <c r="AU740" i="1" s="1"/>
  <c r="AP740" i="1"/>
  <c r="AO740" i="1"/>
  <c r="AI740" i="1"/>
  <c r="AH740" i="1"/>
  <c r="AG740" i="1"/>
  <c r="CJ739" i="1"/>
  <c r="BU739" i="1"/>
  <c r="BX739" i="1" s="1"/>
  <c r="BS739" i="1"/>
  <c r="BR739" i="1"/>
  <c r="BN739" i="1"/>
  <c r="BM739" i="1"/>
  <c r="BG739" i="1"/>
  <c r="BE739" i="1"/>
  <c r="BD739" i="1"/>
  <c r="BA739" i="1"/>
  <c r="AR739" i="1"/>
  <c r="AU739" i="1" s="1"/>
  <c r="AP739" i="1"/>
  <c r="AO739" i="1"/>
  <c r="AI739" i="1"/>
  <c r="AH739" i="1"/>
  <c r="AG739" i="1"/>
  <c r="CJ738" i="1"/>
  <c r="CH738" i="1"/>
  <c r="BX738" i="1"/>
  <c r="BU738" i="1"/>
  <c r="BS738" i="1"/>
  <c r="BR738" i="1"/>
  <c r="BN738" i="1"/>
  <c r="BM738" i="1"/>
  <c r="BG738" i="1"/>
  <c r="BE738" i="1"/>
  <c r="BD738" i="1"/>
  <c r="BA738" i="1"/>
  <c r="AR738" i="1"/>
  <c r="AU738" i="1" s="1"/>
  <c r="AP738" i="1"/>
  <c r="AO738" i="1"/>
  <c r="AI738" i="1"/>
  <c r="AH738" i="1"/>
  <c r="AG738" i="1"/>
  <c r="CJ737" i="1"/>
  <c r="BU737" i="1"/>
  <c r="BS737" i="1"/>
  <c r="BR737" i="1"/>
  <c r="BN737" i="1"/>
  <c r="BM737" i="1"/>
  <c r="BG737" i="1"/>
  <c r="BT737" i="1" s="1"/>
  <c r="BF737" i="1"/>
  <c r="BH737" i="1" s="1"/>
  <c r="BE737" i="1"/>
  <c r="BD737" i="1"/>
  <c r="BA737" i="1"/>
  <c r="AR737" i="1"/>
  <c r="AU737" i="1" s="1"/>
  <c r="AP737" i="1"/>
  <c r="AO737" i="1"/>
  <c r="AI737" i="1"/>
  <c r="AQ737" i="1" s="1"/>
  <c r="AH737" i="1"/>
  <c r="AG737" i="1"/>
  <c r="CJ736" i="1"/>
  <c r="CI736" i="1"/>
  <c r="BU736" i="1"/>
  <c r="BX736" i="1" s="1"/>
  <c r="CK736" i="1" s="1"/>
  <c r="BT736" i="1"/>
  <c r="BV736" i="1" s="1"/>
  <c r="BS736" i="1"/>
  <c r="BR736" i="1"/>
  <c r="BN736" i="1"/>
  <c r="BM736" i="1"/>
  <c r="BG736" i="1"/>
  <c r="BJ736" i="1" s="1"/>
  <c r="BW736" i="1" s="1"/>
  <c r="BE736" i="1"/>
  <c r="BD736" i="1"/>
  <c r="BA736" i="1"/>
  <c r="AR736" i="1"/>
  <c r="AU736" i="1" s="1"/>
  <c r="AP736" i="1"/>
  <c r="AO736" i="1"/>
  <c r="AI736" i="1"/>
  <c r="AH736" i="1"/>
  <c r="AG736" i="1"/>
  <c r="CJ735" i="1"/>
  <c r="BU735" i="1"/>
  <c r="BX735" i="1" s="1"/>
  <c r="CK735" i="1" s="1"/>
  <c r="BS735" i="1"/>
  <c r="BR735" i="1"/>
  <c r="BN735" i="1"/>
  <c r="BM735" i="1"/>
  <c r="BG735" i="1"/>
  <c r="BE735" i="1"/>
  <c r="BD735" i="1"/>
  <c r="BA735" i="1"/>
  <c r="AU735" i="1"/>
  <c r="AR735" i="1"/>
  <c r="AP735" i="1"/>
  <c r="AO735" i="1"/>
  <c r="AJ735" i="1"/>
  <c r="AI735" i="1"/>
  <c r="AH735" i="1"/>
  <c r="AG735" i="1"/>
  <c r="CJ734" i="1"/>
  <c r="BU734" i="1"/>
  <c r="BX734" i="1" s="1"/>
  <c r="CK734" i="1" s="1"/>
  <c r="BS734" i="1"/>
  <c r="BR734" i="1"/>
  <c r="BN734" i="1"/>
  <c r="BM734" i="1"/>
  <c r="BG734" i="1"/>
  <c r="BJ734" i="1" s="1"/>
  <c r="BW734" i="1" s="1"/>
  <c r="BF734" i="1"/>
  <c r="BE734" i="1"/>
  <c r="BD734" i="1"/>
  <c r="BA734" i="1"/>
  <c r="AR734" i="1"/>
  <c r="AU734" i="1" s="1"/>
  <c r="AP734" i="1"/>
  <c r="AO734" i="1"/>
  <c r="AI734" i="1"/>
  <c r="AJ734" i="1" s="1"/>
  <c r="AH734" i="1"/>
  <c r="AG734" i="1"/>
  <c r="CJ733" i="1"/>
  <c r="CH733" i="1"/>
  <c r="BU733" i="1"/>
  <c r="BX733" i="1" s="1"/>
  <c r="CK733" i="1" s="1"/>
  <c r="BS733" i="1"/>
  <c r="BR733" i="1"/>
  <c r="BN733" i="1"/>
  <c r="BM733" i="1"/>
  <c r="BG733" i="1"/>
  <c r="BE733" i="1"/>
  <c r="BD733" i="1"/>
  <c r="BA733" i="1"/>
  <c r="AR733" i="1"/>
  <c r="AU733" i="1" s="1"/>
  <c r="AP733" i="1"/>
  <c r="AO733" i="1"/>
  <c r="AI733" i="1"/>
  <c r="AH733" i="1"/>
  <c r="AG733" i="1"/>
  <c r="CJ732" i="1"/>
  <c r="CI732" i="1"/>
  <c r="CI733" i="1" s="1"/>
  <c r="BX732" i="1"/>
  <c r="CK732" i="1" s="1"/>
  <c r="BU732" i="1"/>
  <c r="BS732" i="1"/>
  <c r="BR732" i="1"/>
  <c r="BN732" i="1"/>
  <c r="BM732" i="1"/>
  <c r="BG732" i="1"/>
  <c r="BE732" i="1"/>
  <c r="BD732" i="1"/>
  <c r="BA732" i="1"/>
  <c r="AR732" i="1"/>
  <c r="AU732" i="1" s="1"/>
  <c r="AP732" i="1"/>
  <c r="AO732" i="1"/>
  <c r="AI732" i="1"/>
  <c r="BF732" i="1" s="1"/>
  <c r="AH732" i="1"/>
  <c r="AG732" i="1"/>
  <c r="CJ731" i="1"/>
  <c r="BU731" i="1"/>
  <c r="BX731" i="1" s="1"/>
  <c r="BS731" i="1"/>
  <c r="BR731" i="1"/>
  <c r="BN731" i="1"/>
  <c r="BM731" i="1"/>
  <c r="BJ731" i="1"/>
  <c r="BW731" i="1" s="1"/>
  <c r="BG731" i="1"/>
  <c r="BT731" i="1" s="1"/>
  <c r="BF731" i="1"/>
  <c r="BH731" i="1" s="1"/>
  <c r="BE731" i="1"/>
  <c r="BD731" i="1"/>
  <c r="BA731" i="1"/>
  <c r="AR731" i="1"/>
  <c r="AU731" i="1" s="1"/>
  <c r="AP731" i="1"/>
  <c r="AO731" i="1"/>
  <c r="AI731" i="1"/>
  <c r="AH731" i="1"/>
  <c r="AG731" i="1"/>
  <c r="CJ730" i="1"/>
  <c r="BU730" i="1"/>
  <c r="BX730" i="1" s="1"/>
  <c r="CK730" i="1" s="1"/>
  <c r="BS730" i="1"/>
  <c r="BR730" i="1"/>
  <c r="BN730" i="1"/>
  <c r="BM730" i="1"/>
  <c r="BG730" i="1"/>
  <c r="BE730" i="1"/>
  <c r="BD730" i="1"/>
  <c r="BA730" i="1"/>
  <c r="AR730" i="1"/>
  <c r="AU730" i="1" s="1"/>
  <c r="AP730" i="1"/>
  <c r="AO730" i="1"/>
  <c r="AI730" i="1"/>
  <c r="AH730" i="1"/>
  <c r="AG730" i="1"/>
  <c r="CJ729" i="1"/>
  <c r="CH729" i="1"/>
  <c r="BU729" i="1"/>
  <c r="BX729" i="1" s="1"/>
  <c r="CK729" i="1" s="1"/>
  <c r="BS729" i="1"/>
  <c r="BR729" i="1"/>
  <c r="BN729" i="1"/>
  <c r="BM729" i="1"/>
  <c r="BG729" i="1"/>
  <c r="BT729" i="1" s="1"/>
  <c r="BE729" i="1"/>
  <c r="BD729" i="1"/>
  <c r="BA729" i="1"/>
  <c r="AR729" i="1"/>
  <c r="AU729" i="1" s="1"/>
  <c r="AP729" i="1"/>
  <c r="AO729" i="1"/>
  <c r="AI729" i="1"/>
  <c r="AH729" i="1"/>
  <c r="AG729" i="1"/>
  <c r="CJ728" i="1"/>
  <c r="CI728" i="1"/>
  <c r="CI729" i="1" s="1"/>
  <c r="CH728" i="1"/>
  <c r="BU728" i="1"/>
  <c r="BS728" i="1"/>
  <c r="BR728" i="1"/>
  <c r="BN728" i="1"/>
  <c r="BM728" i="1"/>
  <c r="BH728" i="1"/>
  <c r="BG728" i="1"/>
  <c r="BT728" i="1" s="1"/>
  <c r="BE728" i="1"/>
  <c r="BD728" i="1"/>
  <c r="BA728" i="1"/>
  <c r="AR728" i="1"/>
  <c r="AU728" i="1" s="1"/>
  <c r="AQ728" i="1"/>
  <c r="AS728" i="1" s="1"/>
  <c r="AP728" i="1"/>
  <c r="AO728" i="1"/>
  <c r="AJ728" i="1"/>
  <c r="AT728" i="1" s="1"/>
  <c r="AI728" i="1"/>
  <c r="BF728" i="1" s="1"/>
  <c r="AH728" i="1"/>
  <c r="AG728" i="1"/>
  <c r="CJ727" i="1"/>
  <c r="BU727" i="1"/>
  <c r="BX727" i="1" s="1"/>
  <c r="CK727" i="1" s="1"/>
  <c r="BT727" i="1"/>
  <c r="BV727" i="1" s="1"/>
  <c r="BS727" i="1"/>
  <c r="BR727" i="1"/>
  <c r="BN727" i="1"/>
  <c r="BM727" i="1"/>
  <c r="BG727" i="1"/>
  <c r="BJ727" i="1" s="1"/>
  <c r="BW727" i="1" s="1"/>
  <c r="BY727" i="1" s="1"/>
  <c r="BE727" i="1"/>
  <c r="BD727" i="1"/>
  <c r="BA727" i="1"/>
  <c r="AR727" i="1"/>
  <c r="AU727" i="1" s="1"/>
  <c r="AP727" i="1"/>
  <c r="AO727" i="1"/>
  <c r="AI727" i="1"/>
  <c r="AH727" i="1"/>
  <c r="AG727" i="1"/>
  <c r="CJ726" i="1"/>
  <c r="BU726" i="1"/>
  <c r="BX726" i="1" s="1"/>
  <c r="CK726" i="1" s="1"/>
  <c r="BS726" i="1"/>
  <c r="BR726" i="1"/>
  <c r="BN726" i="1"/>
  <c r="BM726" i="1"/>
  <c r="BJ726" i="1"/>
  <c r="BW726" i="1" s="1"/>
  <c r="BG726" i="1"/>
  <c r="BT726" i="1" s="1"/>
  <c r="BV726" i="1" s="1"/>
  <c r="BE726" i="1"/>
  <c r="BD726" i="1"/>
  <c r="BA726" i="1"/>
  <c r="AR726" i="1"/>
  <c r="AU726" i="1" s="1"/>
  <c r="AP726" i="1"/>
  <c r="AO726" i="1"/>
  <c r="AI726" i="1"/>
  <c r="AH726" i="1"/>
  <c r="AG726" i="1"/>
  <c r="CJ725" i="1"/>
  <c r="CI725" i="1"/>
  <c r="BU725" i="1"/>
  <c r="BX725" i="1" s="1"/>
  <c r="BS725" i="1"/>
  <c r="BR725" i="1"/>
  <c r="BG725" i="1"/>
  <c r="BE725" i="1"/>
  <c r="BD725" i="1"/>
  <c r="BA725" i="1"/>
  <c r="AR725" i="1"/>
  <c r="AU725" i="1" s="1"/>
  <c r="AP725" i="1"/>
  <c r="AO725" i="1"/>
  <c r="AI725" i="1"/>
  <c r="AH725" i="1"/>
  <c r="AG725" i="1"/>
  <c r="CJ724" i="1"/>
  <c r="BU724" i="1"/>
  <c r="BX724" i="1" s="1"/>
  <c r="BS724" i="1"/>
  <c r="BR724" i="1"/>
  <c r="BG724" i="1"/>
  <c r="BF724" i="1"/>
  <c r="BE724" i="1"/>
  <c r="BD724" i="1"/>
  <c r="BA724" i="1"/>
  <c r="AR724" i="1"/>
  <c r="AU724" i="1" s="1"/>
  <c r="AP724" i="1"/>
  <c r="AO724" i="1"/>
  <c r="AI724" i="1"/>
  <c r="AH724" i="1"/>
  <c r="AG724" i="1"/>
  <c r="CJ723" i="1"/>
  <c r="BU723" i="1"/>
  <c r="BX723" i="1" s="1"/>
  <c r="BS723" i="1"/>
  <c r="BR723" i="1"/>
  <c r="BG723" i="1"/>
  <c r="BJ723" i="1" s="1"/>
  <c r="BW723" i="1" s="1"/>
  <c r="BE723" i="1"/>
  <c r="BD723" i="1"/>
  <c r="BA723" i="1"/>
  <c r="AR723" i="1"/>
  <c r="AU723" i="1" s="1"/>
  <c r="AP723" i="1"/>
  <c r="AO723" i="1"/>
  <c r="AI723" i="1"/>
  <c r="BF723" i="1" s="1"/>
  <c r="BH723" i="1" s="1"/>
  <c r="AH723" i="1"/>
  <c r="AG723" i="1"/>
  <c r="CJ722" i="1"/>
  <c r="BU722" i="1"/>
  <c r="BX722" i="1" s="1"/>
  <c r="BS722" i="1"/>
  <c r="BR722" i="1"/>
  <c r="BG722" i="1"/>
  <c r="BE722" i="1"/>
  <c r="BD722" i="1"/>
  <c r="BA722" i="1"/>
  <c r="AR722" i="1"/>
  <c r="AU722" i="1" s="1"/>
  <c r="AP722" i="1"/>
  <c r="AO722" i="1"/>
  <c r="AJ722" i="1"/>
  <c r="BI722" i="1" s="1"/>
  <c r="AI722" i="1"/>
  <c r="AH722" i="1"/>
  <c r="AG722" i="1"/>
  <c r="CJ721" i="1"/>
  <c r="BU721" i="1"/>
  <c r="BX721" i="1" s="1"/>
  <c r="BS721" i="1"/>
  <c r="BR721" i="1"/>
  <c r="BG721" i="1"/>
  <c r="BJ721" i="1" s="1"/>
  <c r="BW721" i="1" s="1"/>
  <c r="BY721" i="1" s="1"/>
  <c r="BE721" i="1"/>
  <c r="BD721" i="1"/>
  <c r="BA721" i="1"/>
  <c r="AR721" i="1"/>
  <c r="AU721" i="1" s="1"/>
  <c r="AP721" i="1"/>
  <c r="AO721" i="1"/>
  <c r="AI721" i="1"/>
  <c r="AH721" i="1"/>
  <c r="AG721" i="1"/>
  <c r="CJ720" i="1"/>
  <c r="BU720" i="1"/>
  <c r="BX720" i="1" s="1"/>
  <c r="BS720" i="1"/>
  <c r="BR720" i="1"/>
  <c r="BG720" i="1"/>
  <c r="BJ720" i="1" s="1"/>
  <c r="BW720" i="1" s="1"/>
  <c r="BE720" i="1"/>
  <c r="BD720" i="1"/>
  <c r="BA720" i="1"/>
  <c r="AR720" i="1"/>
  <c r="AU720" i="1" s="1"/>
  <c r="AP720" i="1"/>
  <c r="AO720" i="1"/>
  <c r="AI720" i="1"/>
  <c r="BF720" i="1" s="1"/>
  <c r="BH720" i="1" s="1"/>
  <c r="AH720" i="1"/>
  <c r="AG720" i="1"/>
  <c r="CJ719" i="1"/>
  <c r="BU719" i="1"/>
  <c r="BX719" i="1" s="1"/>
  <c r="CK719" i="1" s="1"/>
  <c r="BS719" i="1"/>
  <c r="BR719" i="1"/>
  <c r="BG719" i="1"/>
  <c r="BE719" i="1"/>
  <c r="BD719" i="1"/>
  <c r="BA719" i="1"/>
  <c r="AR719" i="1"/>
  <c r="AU719" i="1" s="1"/>
  <c r="AP719" i="1"/>
  <c r="AO719" i="1"/>
  <c r="AJ719" i="1"/>
  <c r="AI719" i="1"/>
  <c r="AH719" i="1"/>
  <c r="AG719" i="1"/>
  <c r="CJ718" i="1"/>
  <c r="BU718" i="1"/>
  <c r="BX718" i="1" s="1"/>
  <c r="BS718" i="1"/>
  <c r="BR718" i="1"/>
  <c r="BG718" i="1"/>
  <c r="BE718" i="1"/>
  <c r="BD718" i="1"/>
  <c r="BA718" i="1"/>
  <c r="AR718" i="1"/>
  <c r="AU718" i="1" s="1"/>
  <c r="AP718" i="1"/>
  <c r="AO718" i="1"/>
  <c r="AI718" i="1"/>
  <c r="AH718" i="1"/>
  <c r="AG718" i="1"/>
  <c r="CJ717" i="1"/>
  <c r="BX717" i="1"/>
  <c r="BU717" i="1"/>
  <c r="BS717" i="1"/>
  <c r="BR717" i="1"/>
  <c r="BG717" i="1"/>
  <c r="BT717" i="1" s="1"/>
  <c r="BE717" i="1"/>
  <c r="BD717" i="1"/>
  <c r="BA717" i="1"/>
  <c r="AR717" i="1"/>
  <c r="AU717" i="1" s="1"/>
  <c r="AP717" i="1"/>
  <c r="AO717" i="1"/>
  <c r="AI717" i="1"/>
  <c r="AH717" i="1"/>
  <c r="AG717" i="1"/>
  <c r="CJ716" i="1"/>
  <c r="BU716" i="1"/>
  <c r="BS716" i="1"/>
  <c r="BR716" i="1"/>
  <c r="BG716" i="1"/>
  <c r="BT716" i="1" s="1"/>
  <c r="BE716" i="1"/>
  <c r="BD716" i="1"/>
  <c r="BA716" i="1"/>
  <c r="AR716" i="1"/>
  <c r="AU716" i="1" s="1"/>
  <c r="AP716" i="1"/>
  <c r="AO716" i="1"/>
  <c r="AI716" i="1"/>
  <c r="AH716" i="1"/>
  <c r="AG716" i="1"/>
  <c r="CJ715" i="1"/>
  <c r="BU715" i="1"/>
  <c r="BX715" i="1" s="1"/>
  <c r="BS715" i="1"/>
  <c r="BR715" i="1"/>
  <c r="BG715" i="1"/>
  <c r="BT715" i="1" s="1"/>
  <c r="BV715" i="1" s="1"/>
  <c r="BE715" i="1"/>
  <c r="BD715" i="1"/>
  <c r="BA715" i="1"/>
  <c r="AR715" i="1"/>
  <c r="AU715" i="1" s="1"/>
  <c r="AP715" i="1"/>
  <c r="AO715" i="1"/>
  <c r="AI715" i="1"/>
  <c r="BF715" i="1" s="1"/>
  <c r="AH715" i="1"/>
  <c r="AG715" i="1"/>
  <c r="CJ714" i="1"/>
  <c r="BU714" i="1"/>
  <c r="BX714" i="1" s="1"/>
  <c r="CK714" i="1" s="1"/>
  <c r="BS714" i="1"/>
  <c r="BR714" i="1"/>
  <c r="BG714" i="1"/>
  <c r="BF714" i="1"/>
  <c r="BE714" i="1"/>
  <c r="BD714" i="1"/>
  <c r="BA714" i="1"/>
  <c r="AR714" i="1"/>
  <c r="AU714" i="1" s="1"/>
  <c r="AP714" i="1"/>
  <c r="AO714" i="1"/>
  <c r="AI714" i="1"/>
  <c r="AQ714" i="1" s="1"/>
  <c r="AH714" i="1"/>
  <c r="AG714" i="1"/>
  <c r="CJ713" i="1"/>
  <c r="BU713" i="1"/>
  <c r="BX713" i="1" s="1"/>
  <c r="BS713" i="1"/>
  <c r="BR713" i="1"/>
  <c r="BG713" i="1"/>
  <c r="BT713" i="1" s="1"/>
  <c r="BV713" i="1" s="1"/>
  <c r="BE713" i="1"/>
  <c r="BD713" i="1"/>
  <c r="BA713" i="1"/>
  <c r="AU713" i="1"/>
  <c r="AR713" i="1"/>
  <c r="AP713" i="1"/>
  <c r="AO713" i="1"/>
  <c r="AI713" i="1"/>
  <c r="AJ713" i="1" s="1"/>
  <c r="AH713" i="1"/>
  <c r="AG713" i="1"/>
  <c r="CJ712" i="1"/>
  <c r="BU712" i="1"/>
  <c r="BX712" i="1" s="1"/>
  <c r="BS712" i="1"/>
  <c r="BR712" i="1"/>
  <c r="BG712" i="1"/>
  <c r="BF712" i="1"/>
  <c r="BE712" i="1"/>
  <c r="BD712" i="1"/>
  <c r="BA712" i="1"/>
  <c r="AR712" i="1"/>
  <c r="AU712" i="1" s="1"/>
  <c r="AP712" i="1"/>
  <c r="AO712" i="1"/>
  <c r="AI712" i="1"/>
  <c r="AH712" i="1"/>
  <c r="AG712" i="1"/>
  <c r="CJ711" i="1"/>
  <c r="BU711" i="1"/>
  <c r="BX711" i="1" s="1"/>
  <c r="BS711" i="1"/>
  <c r="BR711" i="1"/>
  <c r="BG711" i="1"/>
  <c r="BT711" i="1" s="1"/>
  <c r="BV711" i="1" s="1"/>
  <c r="BE711" i="1"/>
  <c r="BD711" i="1"/>
  <c r="BA711" i="1"/>
  <c r="AR711" i="1"/>
  <c r="AU711" i="1" s="1"/>
  <c r="AP711" i="1"/>
  <c r="AO711" i="1"/>
  <c r="AI711" i="1"/>
  <c r="AH711" i="1"/>
  <c r="AG711" i="1"/>
  <c r="CJ710" i="1"/>
  <c r="BU710" i="1"/>
  <c r="BX710" i="1" s="1"/>
  <c r="BS710" i="1"/>
  <c r="BR710" i="1"/>
  <c r="BG710" i="1"/>
  <c r="BT710" i="1" s="1"/>
  <c r="BV710" i="1" s="1"/>
  <c r="BE710" i="1"/>
  <c r="BD710" i="1"/>
  <c r="BA710" i="1"/>
  <c r="AR710" i="1"/>
  <c r="AU710" i="1" s="1"/>
  <c r="AP710" i="1"/>
  <c r="AO710" i="1"/>
  <c r="AI710" i="1"/>
  <c r="AJ710" i="1" s="1"/>
  <c r="AH710" i="1"/>
  <c r="AG710" i="1"/>
  <c r="CJ709" i="1"/>
  <c r="BU709" i="1"/>
  <c r="BX709" i="1" s="1"/>
  <c r="BS709" i="1"/>
  <c r="BR709" i="1"/>
  <c r="BG709" i="1"/>
  <c r="BE709" i="1"/>
  <c r="BD709" i="1"/>
  <c r="BA709" i="1"/>
  <c r="AR709" i="1"/>
  <c r="AU709" i="1" s="1"/>
  <c r="AP709" i="1"/>
  <c r="AO709" i="1"/>
  <c r="AI709" i="1"/>
  <c r="BF709" i="1" s="1"/>
  <c r="AH709" i="1"/>
  <c r="AG709" i="1"/>
  <c r="CJ708" i="1"/>
  <c r="BU708" i="1"/>
  <c r="BX708" i="1" s="1"/>
  <c r="BS708" i="1"/>
  <c r="BR708" i="1"/>
  <c r="BG708" i="1"/>
  <c r="BE708" i="1"/>
  <c r="BD708" i="1"/>
  <c r="BA708" i="1"/>
  <c r="AR708" i="1"/>
  <c r="AU708" i="1" s="1"/>
  <c r="AP708" i="1"/>
  <c r="AO708" i="1"/>
  <c r="AI708" i="1"/>
  <c r="AH708" i="1"/>
  <c r="AG708" i="1"/>
  <c r="CJ707" i="1"/>
  <c r="BU707" i="1"/>
  <c r="BX707" i="1" s="1"/>
  <c r="BS707" i="1"/>
  <c r="BR707" i="1"/>
  <c r="BI707" i="1"/>
  <c r="BG707" i="1"/>
  <c r="BE707" i="1"/>
  <c r="BD707" i="1"/>
  <c r="BA707" i="1"/>
  <c r="AR707" i="1"/>
  <c r="AU707" i="1" s="1"/>
  <c r="AP707" i="1"/>
  <c r="AO707" i="1"/>
  <c r="AJ707" i="1"/>
  <c r="AT707" i="1" s="1"/>
  <c r="AI707" i="1"/>
  <c r="AH707" i="1"/>
  <c r="AG707" i="1"/>
  <c r="CJ706" i="1"/>
  <c r="BU706" i="1"/>
  <c r="BX706" i="1" s="1"/>
  <c r="BS706" i="1"/>
  <c r="BR706" i="1"/>
  <c r="BG706" i="1"/>
  <c r="BE706" i="1"/>
  <c r="BD706" i="1"/>
  <c r="BA706" i="1"/>
  <c r="AR706" i="1"/>
  <c r="AU706" i="1" s="1"/>
  <c r="AP706" i="1"/>
  <c r="AO706" i="1"/>
  <c r="AI706" i="1"/>
  <c r="AH706" i="1"/>
  <c r="AG706" i="1"/>
  <c r="CJ705" i="1"/>
  <c r="CI705" i="1"/>
  <c r="CH705" i="1"/>
  <c r="CH706" i="1" s="1"/>
  <c r="BU705" i="1"/>
  <c r="BX705" i="1" s="1"/>
  <c r="BS705" i="1"/>
  <c r="BR705" i="1"/>
  <c r="BG705" i="1"/>
  <c r="BT705" i="1" s="1"/>
  <c r="BV705" i="1" s="1"/>
  <c r="BE705" i="1"/>
  <c r="BD705" i="1"/>
  <c r="BA705" i="1"/>
  <c r="AR705" i="1"/>
  <c r="AU705" i="1" s="1"/>
  <c r="AP705" i="1"/>
  <c r="AO705" i="1"/>
  <c r="AI705" i="1"/>
  <c r="AH705" i="1"/>
  <c r="AG705" i="1"/>
  <c r="CJ704" i="1"/>
  <c r="BU704" i="1"/>
  <c r="BX704" i="1" s="1"/>
  <c r="CK704" i="1" s="1"/>
  <c r="BS704" i="1"/>
  <c r="BR704" i="1"/>
  <c r="BG704" i="1"/>
  <c r="BT704" i="1" s="1"/>
  <c r="BV704" i="1" s="1"/>
  <c r="BE704" i="1"/>
  <c r="BD704" i="1"/>
  <c r="BA704" i="1"/>
  <c r="AR704" i="1"/>
  <c r="AU704" i="1" s="1"/>
  <c r="AP704" i="1"/>
  <c r="AO704" i="1"/>
  <c r="AI704" i="1"/>
  <c r="AH704" i="1"/>
  <c r="AG704" i="1"/>
  <c r="CJ703" i="1"/>
  <c r="BU703" i="1"/>
  <c r="BX703" i="1" s="1"/>
  <c r="CK703" i="1" s="1"/>
  <c r="BS703" i="1"/>
  <c r="BR703" i="1"/>
  <c r="BG703" i="1"/>
  <c r="BE703" i="1"/>
  <c r="BD703" i="1"/>
  <c r="BA703" i="1"/>
  <c r="AR703" i="1"/>
  <c r="AP703" i="1"/>
  <c r="AO703" i="1"/>
  <c r="AI703" i="1"/>
  <c r="AJ703" i="1" s="1"/>
  <c r="AH703" i="1"/>
  <c r="AG703" i="1"/>
  <c r="CJ702" i="1"/>
  <c r="BU702" i="1"/>
  <c r="BX702" i="1" s="1"/>
  <c r="BS702" i="1"/>
  <c r="BR702" i="1"/>
  <c r="BN702" i="1"/>
  <c r="BM702" i="1"/>
  <c r="BG702" i="1"/>
  <c r="BE702" i="1"/>
  <c r="BD702" i="1"/>
  <c r="BA702" i="1"/>
  <c r="AR702" i="1"/>
  <c r="AU702" i="1" s="1"/>
  <c r="AP702" i="1"/>
  <c r="AO702" i="1"/>
  <c r="AI702" i="1"/>
  <c r="AH702" i="1"/>
  <c r="AG702" i="1"/>
  <c r="CJ701" i="1"/>
  <c r="BU701" i="1"/>
  <c r="BX701" i="1" s="1"/>
  <c r="BS701" i="1"/>
  <c r="BR701" i="1"/>
  <c r="BN701" i="1"/>
  <c r="BM701" i="1"/>
  <c r="BG701" i="1"/>
  <c r="BF701" i="1"/>
  <c r="BE701" i="1"/>
  <c r="BD701" i="1"/>
  <c r="BA701" i="1"/>
  <c r="AR701" i="1"/>
  <c r="AU701" i="1" s="1"/>
  <c r="AP701" i="1"/>
  <c r="AO701" i="1"/>
  <c r="AI701" i="1"/>
  <c r="AH701" i="1"/>
  <c r="AG701" i="1"/>
  <c r="CJ700" i="1"/>
  <c r="BU700" i="1"/>
  <c r="BS700" i="1"/>
  <c r="BR700" i="1"/>
  <c r="BN700" i="1"/>
  <c r="BM700" i="1"/>
  <c r="BG700" i="1"/>
  <c r="BT700" i="1" s="1"/>
  <c r="BE700" i="1"/>
  <c r="BD700" i="1"/>
  <c r="BA700" i="1"/>
  <c r="AR700" i="1"/>
  <c r="AU700" i="1" s="1"/>
  <c r="AP700" i="1"/>
  <c r="AO700" i="1"/>
  <c r="AI700" i="1"/>
  <c r="AH700" i="1"/>
  <c r="AG700" i="1"/>
  <c r="CJ699" i="1"/>
  <c r="BU699" i="1"/>
  <c r="BS699" i="1"/>
  <c r="BR699" i="1"/>
  <c r="BN699" i="1"/>
  <c r="BM699" i="1"/>
  <c r="BJ699" i="1"/>
  <c r="BW699" i="1" s="1"/>
  <c r="BG699" i="1"/>
  <c r="BT699" i="1" s="1"/>
  <c r="BE699" i="1"/>
  <c r="BD699" i="1"/>
  <c r="BA699" i="1"/>
  <c r="AR699" i="1"/>
  <c r="AU699" i="1" s="1"/>
  <c r="AP699" i="1"/>
  <c r="AO699" i="1"/>
  <c r="AI699" i="1"/>
  <c r="AH699" i="1"/>
  <c r="AG699" i="1"/>
  <c r="CJ698" i="1"/>
  <c r="BU698" i="1"/>
  <c r="BX698" i="1" s="1"/>
  <c r="BS698" i="1"/>
  <c r="BR698" i="1"/>
  <c r="BN698" i="1"/>
  <c r="BM698" i="1"/>
  <c r="BG698" i="1"/>
  <c r="BT698" i="1" s="1"/>
  <c r="BE698" i="1"/>
  <c r="BD698" i="1"/>
  <c r="BA698" i="1"/>
  <c r="AR698" i="1"/>
  <c r="AU698" i="1" s="1"/>
  <c r="AP698" i="1"/>
  <c r="AO698" i="1"/>
  <c r="AI698" i="1"/>
  <c r="AH698" i="1"/>
  <c r="AG698" i="1"/>
  <c r="CJ697" i="1"/>
  <c r="CI697" i="1"/>
  <c r="CI698" i="1" s="1"/>
  <c r="BU697" i="1"/>
  <c r="BX697" i="1" s="1"/>
  <c r="BS697" i="1"/>
  <c r="BR697" i="1"/>
  <c r="BN697" i="1"/>
  <c r="BM697" i="1"/>
  <c r="BG697" i="1"/>
  <c r="BE697" i="1"/>
  <c r="BD697" i="1"/>
  <c r="BA697" i="1"/>
  <c r="AR697" i="1"/>
  <c r="AU697" i="1" s="1"/>
  <c r="AP697" i="1"/>
  <c r="AO697" i="1"/>
  <c r="AI697" i="1"/>
  <c r="AH697" i="1"/>
  <c r="AG697" i="1"/>
  <c r="CJ696" i="1"/>
  <c r="BU696" i="1"/>
  <c r="BX696" i="1" s="1"/>
  <c r="BS696" i="1"/>
  <c r="BR696" i="1"/>
  <c r="BN696" i="1"/>
  <c r="BM696" i="1"/>
  <c r="BG696" i="1"/>
  <c r="BE696" i="1"/>
  <c r="BD696" i="1"/>
  <c r="BA696" i="1"/>
  <c r="AU696" i="1"/>
  <c r="AR696" i="1"/>
  <c r="AP696" i="1"/>
  <c r="AO696" i="1"/>
  <c r="AI696" i="1"/>
  <c r="AQ696" i="1" s="1"/>
  <c r="AS696" i="1" s="1"/>
  <c r="AH696" i="1"/>
  <c r="AG696" i="1"/>
  <c r="CJ695" i="1"/>
  <c r="BU695" i="1"/>
  <c r="BX695" i="1" s="1"/>
  <c r="CK695" i="1" s="1"/>
  <c r="BS695" i="1"/>
  <c r="BR695" i="1"/>
  <c r="BN695" i="1"/>
  <c r="BM695" i="1"/>
  <c r="BG695" i="1"/>
  <c r="BE695" i="1"/>
  <c r="BD695" i="1"/>
  <c r="BA695" i="1"/>
  <c r="AR695" i="1"/>
  <c r="AQ695" i="1"/>
  <c r="AP695" i="1"/>
  <c r="AO695" i="1"/>
  <c r="AI695" i="1"/>
  <c r="AH695" i="1"/>
  <c r="AG695" i="1"/>
  <c r="CJ694" i="1"/>
  <c r="BU694" i="1"/>
  <c r="BX694" i="1" s="1"/>
  <c r="BS694" i="1"/>
  <c r="BR694" i="1"/>
  <c r="BN694" i="1"/>
  <c r="BM694" i="1"/>
  <c r="BG694" i="1"/>
  <c r="BJ694" i="1" s="1"/>
  <c r="BW694" i="1" s="1"/>
  <c r="BY694" i="1" s="1"/>
  <c r="BE694" i="1"/>
  <c r="BD694" i="1"/>
  <c r="BA694" i="1"/>
  <c r="AR694" i="1"/>
  <c r="AU694" i="1" s="1"/>
  <c r="AP694" i="1"/>
  <c r="AO694" i="1"/>
  <c r="AI694" i="1"/>
  <c r="BF694" i="1" s="1"/>
  <c r="AH694" i="1"/>
  <c r="AG694" i="1"/>
  <c r="CJ693" i="1"/>
  <c r="BU693" i="1"/>
  <c r="BX693" i="1" s="1"/>
  <c r="BS693" i="1"/>
  <c r="BR693" i="1"/>
  <c r="BN693" i="1"/>
  <c r="BM693" i="1"/>
  <c r="BG693" i="1"/>
  <c r="BE693" i="1"/>
  <c r="BD693" i="1"/>
  <c r="BA693" i="1"/>
  <c r="AR693" i="1"/>
  <c r="AP693" i="1"/>
  <c r="AO693" i="1"/>
  <c r="AI693" i="1"/>
  <c r="AH693" i="1"/>
  <c r="AG693" i="1"/>
  <c r="CJ692" i="1"/>
  <c r="BU692" i="1"/>
  <c r="BX692" i="1" s="1"/>
  <c r="BS692" i="1"/>
  <c r="BR692" i="1"/>
  <c r="BN692" i="1"/>
  <c r="BM692" i="1"/>
  <c r="BG692" i="1"/>
  <c r="BT692" i="1" s="1"/>
  <c r="BV692" i="1" s="1"/>
  <c r="BE692" i="1"/>
  <c r="BD692" i="1"/>
  <c r="BA692" i="1"/>
  <c r="AR692" i="1"/>
  <c r="AU692" i="1" s="1"/>
  <c r="AP692" i="1"/>
  <c r="AO692" i="1"/>
  <c r="AI692" i="1"/>
  <c r="AH692" i="1"/>
  <c r="AG692" i="1"/>
  <c r="CJ691" i="1"/>
  <c r="BU691" i="1"/>
  <c r="BX691" i="1" s="1"/>
  <c r="BT691" i="1"/>
  <c r="BS691" i="1"/>
  <c r="BR691" i="1"/>
  <c r="BN691" i="1"/>
  <c r="BM691" i="1"/>
  <c r="BG691" i="1"/>
  <c r="BJ691" i="1" s="1"/>
  <c r="BW691" i="1" s="1"/>
  <c r="BE691" i="1"/>
  <c r="BD691" i="1"/>
  <c r="BA691" i="1"/>
  <c r="AR691" i="1"/>
  <c r="AU691" i="1" s="1"/>
  <c r="AP691" i="1"/>
  <c r="AO691" i="1"/>
  <c r="AI691" i="1"/>
  <c r="AH691" i="1"/>
  <c r="AG691" i="1"/>
  <c r="CJ690" i="1"/>
  <c r="CI690" i="1"/>
  <c r="BU690" i="1"/>
  <c r="BX690" i="1" s="1"/>
  <c r="BS690" i="1"/>
  <c r="BR690" i="1"/>
  <c r="BN690" i="1"/>
  <c r="BM690" i="1"/>
  <c r="BG690" i="1"/>
  <c r="BJ690" i="1" s="1"/>
  <c r="BW690" i="1" s="1"/>
  <c r="BE690" i="1"/>
  <c r="BD690" i="1"/>
  <c r="BA690" i="1"/>
  <c r="AR690" i="1"/>
  <c r="AU690" i="1" s="1"/>
  <c r="AP690" i="1"/>
  <c r="AO690" i="1"/>
  <c r="AJ690" i="1"/>
  <c r="AI690" i="1"/>
  <c r="AH690" i="1"/>
  <c r="AG690" i="1"/>
  <c r="CJ689" i="1"/>
  <c r="CI689" i="1"/>
  <c r="BU689" i="1"/>
  <c r="BX689" i="1" s="1"/>
  <c r="BS689" i="1"/>
  <c r="BR689" i="1"/>
  <c r="BN689" i="1"/>
  <c r="BM689" i="1"/>
  <c r="BG689" i="1"/>
  <c r="BE689" i="1"/>
  <c r="BD689" i="1"/>
  <c r="BA689" i="1"/>
  <c r="AR689" i="1"/>
  <c r="AU689" i="1" s="1"/>
  <c r="AP689" i="1"/>
  <c r="AO689" i="1"/>
  <c r="AI689" i="1"/>
  <c r="AJ689" i="1" s="1"/>
  <c r="AH689" i="1"/>
  <c r="AG689" i="1"/>
  <c r="CJ688" i="1"/>
  <c r="BU688" i="1"/>
  <c r="BX688" i="1" s="1"/>
  <c r="BT688" i="1"/>
  <c r="BS688" i="1"/>
  <c r="BR688" i="1"/>
  <c r="BN688" i="1"/>
  <c r="BM688" i="1"/>
  <c r="BG688" i="1"/>
  <c r="BJ688" i="1" s="1"/>
  <c r="BW688" i="1" s="1"/>
  <c r="BE688" i="1"/>
  <c r="BD688" i="1"/>
  <c r="BA688" i="1"/>
  <c r="AR688" i="1"/>
  <c r="AU688" i="1" s="1"/>
  <c r="AP688" i="1"/>
  <c r="AO688" i="1"/>
  <c r="AI688" i="1"/>
  <c r="AH688" i="1"/>
  <c r="AG688" i="1"/>
  <c r="CJ687" i="1"/>
  <c r="BU687" i="1"/>
  <c r="BX687" i="1" s="1"/>
  <c r="BS687" i="1"/>
  <c r="BR687" i="1"/>
  <c r="BN687" i="1"/>
  <c r="BM687" i="1"/>
  <c r="BG687" i="1"/>
  <c r="BE687" i="1"/>
  <c r="BD687" i="1"/>
  <c r="BA687" i="1"/>
  <c r="AR687" i="1"/>
  <c r="AU687" i="1" s="1"/>
  <c r="AP687" i="1"/>
  <c r="AO687" i="1"/>
  <c r="AI687" i="1"/>
  <c r="AH687" i="1"/>
  <c r="AG687" i="1"/>
  <c r="CJ686" i="1"/>
  <c r="BU686" i="1"/>
  <c r="BX686" i="1" s="1"/>
  <c r="BS686" i="1"/>
  <c r="BR686" i="1"/>
  <c r="BN686" i="1"/>
  <c r="BM686" i="1"/>
  <c r="BG686" i="1"/>
  <c r="BE686" i="1"/>
  <c r="BD686" i="1"/>
  <c r="BA686" i="1"/>
  <c r="AU686" i="1"/>
  <c r="AR686" i="1"/>
  <c r="AQ686" i="1"/>
  <c r="AS686" i="1" s="1"/>
  <c r="AP686" i="1"/>
  <c r="AO686" i="1"/>
  <c r="AJ686" i="1"/>
  <c r="AI686" i="1"/>
  <c r="BF686" i="1" s="1"/>
  <c r="AH686" i="1"/>
  <c r="AG686" i="1"/>
  <c r="CJ685" i="1"/>
  <c r="BU685" i="1"/>
  <c r="BX685" i="1" s="1"/>
  <c r="BS685" i="1"/>
  <c r="BR685" i="1"/>
  <c r="BN685" i="1"/>
  <c r="BM685" i="1"/>
  <c r="BG685" i="1"/>
  <c r="BT685" i="1" s="1"/>
  <c r="BV685" i="1" s="1"/>
  <c r="BF685" i="1"/>
  <c r="BE685" i="1"/>
  <c r="BD685" i="1"/>
  <c r="BA685" i="1"/>
  <c r="AR685" i="1"/>
  <c r="AU685" i="1" s="1"/>
  <c r="AP685" i="1"/>
  <c r="AO685" i="1"/>
  <c r="AI685" i="1"/>
  <c r="AH685" i="1"/>
  <c r="AG685" i="1"/>
  <c r="CJ684" i="1"/>
  <c r="BU684" i="1"/>
  <c r="BX684" i="1" s="1"/>
  <c r="BS684" i="1"/>
  <c r="BR684" i="1"/>
  <c r="BN684" i="1"/>
  <c r="BM684" i="1"/>
  <c r="BG684" i="1"/>
  <c r="BJ684" i="1" s="1"/>
  <c r="BW684" i="1" s="1"/>
  <c r="BE684" i="1"/>
  <c r="BD684" i="1"/>
  <c r="BA684" i="1"/>
  <c r="AR684" i="1"/>
  <c r="AU684" i="1" s="1"/>
  <c r="AP684" i="1"/>
  <c r="AO684" i="1"/>
  <c r="AI684" i="1"/>
  <c r="AH684" i="1"/>
  <c r="AG684" i="1"/>
  <c r="CJ683" i="1"/>
  <c r="BU683" i="1"/>
  <c r="BX683" i="1" s="1"/>
  <c r="BS683" i="1"/>
  <c r="BR683" i="1"/>
  <c r="BN683" i="1"/>
  <c r="BM683" i="1"/>
  <c r="BG683" i="1"/>
  <c r="BT683" i="1" s="1"/>
  <c r="BE683" i="1"/>
  <c r="BD683" i="1"/>
  <c r="BA683" i="1"/>
  <c r="AR683" i="1"/>
  <c r="AU683" i="1" s="1"/>
  <c r="AP683" i="1"/>
  <c r="AO683" i="1"/>
  <c r="AI683" i="1"/>
  <c r="AH683" i="1"/>
  <c r="AG683" i="1"/>
  <c r="CJ682" i="1"/>
  <c r="CI682" i="1"/>
  <c r="CH682" i="1"/>
  <c r="BX682" i="1"/>
  <c r="BU682" i="1"/>
  <c r="BS682" i="1"/>
  <c r="BR682" i="1"/>
  <c r="BN682" i="1"/>
  <c r="BM682" i="1"/>
  <c r="BG682" i="1"/>
  <c r="BE682" i="1"/>
  <c r="BD682" i="1"/>
  <c r="BA682" i="1"/>
  <c r="AR682" i="1"/>
  <c r="AU682" i="1" s="1"/>
  <c r="AP682" i="1"/>
  <c r="AO682" i="1"/>
  <c r="AI682" i="1"/>
  <c r="AH682" i="1"/>
  <c r="AG682" i="1"/>
  <c r="CJ681" i="1"/>
  <c r="CH681" i="1"/>
  <c r="BU681" i="1"/>
  <c r="BX681" i="1" s="1"/>
  <c r="BS681" i="1"/>
  <c r="BR681" i="1"/>
  <c r="BN681" i="1"/>
  <c r="BM681" i="1"/>
  <c r="BG681" i="1"/>
  <c r="BT681" i="1" s="1"/>
  <c r="BE681" i="1"/>
  <c r="BD681" i="1"/>
  <c r="BA681" i="1"/>
  <c r="AR681" i="1"/>
  <c r="AU681" i="1" s="1"/>
  <c r="AP681" i="1"/>
  <c r="AO681" i="1"/>
  <c r="AI681" i="1"/>
  <c r="AH681" i="1"/>
  <c r="AG681" i="1"/>
  <c r="CJ680" i="1"/>
  <c r="BU680" i="1"/>
  <c r="BX680" i="1" s="1"/>
  <c r="CK680" i="1" s="1"/>
  <c r="BS680" i="1"/>
  <c r="BR680" i="1"/>
  <c r="BN680" i="1"/>
  <c r="BM680" i="1"/>
  <c r="BG680" i="1"/>
  <c r="BE680" i="1"/>
  <c r="BD680" i="1"/>
  <c r="BA680" i="1"/>
  <c r="AR680" i="1"/>
  <c r="AU680" i="1" s="1"/>
  <c r="AP680" i="1"/>
  <c r="AO680" i="1"/>
  <c r="AI680" i="1"/>
  <c r="AH680" i="1"/>
  <c r="AG680" i="1"/>
  <c r="CJ679" i="1"/>
  <c r="BU679" i="1"/>
  <c r="BX679" i="1" s="1"/>
  <c r="BS679" i="1"/>
  <c r="BR679" i="1"/>
  <c r="BN679" i="1"/>
  <c r="BM679" i="1"/>
  <c r="BG679" i="1"/>
  <c r="BT679" i="1" s="1"/>
  <c r="BE679" i="1"/>
  <c r="BD679" i="1"/>
  <c r="BA679" i="1"/>
  <c r="AR679" i="1"/>
  <c r="AU679" i="1" s="1"/>
  <c r="AP679" i="1"/>
  <c r="AO679" i="1"/>
  <c r="AI679" i="1"/>
  <c r="AQ679" i="1" s="1"/>
  <c r="AS679" i="1" s="1"/>
  <c r="AH679" i="1"/>
  <c r="AG679" i="1"/>
  <c r="CJ678" i="1"/>
  <c r="BU678" i="1"/>
  <c r="BX678" i="1" s="1"/>
  <c r="BS678" i="1"/>
  <c r="BR678" i="1"/>
  <c r="BN678" i="1"/>
  <c r="BM678" i="1"/>
  <c r="BG678" i="1"/>
  <c r="BE678" i="1"/>
  <c r="BD678" i="1"/>
  <c r="BA678" i="1"/>
  <c r="AR678" i="1"/>
  <c r="AU678" i="1" s="1"/>
  <c r="AP678" i="1"/>
  <c r="AO678" i="1"/>
  <c r="AI678" i="1"/>
  <c r="BF678" i="1" s="1"/>
  <c r="AH678" i="1"/>
  <c r="AG678" i="1"/>
  <c r="CJ677" i="1"/>
  <c r="BU677" i="1"/>
  <c r="BS677" i="1"/>
  <c r="BR677" i="1"/>
  <c r="BN677" i="1"/>
  <c r="BM677" i="1"/>
  <c r="BG677" i="1"/>
  <c r="BE677" i="1"/>
  <c r="BD677" i="1"/>
  <c r="BA677" i="1"/>
  <c r="AR677" i="1"/>
  <c r="AU677" i="1" s="1"/>
  <c r="AP677" i="1"/>
  <c r="AO677" i="1"/>
  <c r="AI677" i="1"/>
  <c r="BF677" i="1" s="1"/>
  <c r="AH677" i="1"/>
  <c r="AG677" i="1"/>
  <c r="CJ676" i="1"/>
  <c r="BU676" i="1"/>
  <c r="BX676" i="1" s="1"/>
  <c r="BS676" i="1"/>
  <c r="BR676" i="1"/>
  <c r="BN676" i="1"/>
  <c r="BM676" i="1"/>
  <c r="BG676" i="1"/>
  <c r="BF676" i="1"/>
  <c r="BE676" i="1"/>
  <c r="BD676" i="1"/>
  <c r="BA676" i="1"/>
  <c r="AR676" i="1"/>
  <c r="AU676" i="1" s="1"/>
  <c r="AQ676" i="1"/>
  <c r="AP676" i="1"/>
  <c r="AO676" i="1"/>
  <c r="AI676" i="1"/>
  <c r="AJ676" i="1" s="1"/>
  <c r="AH676" i="1"/>
  <c r="AG676" i="1"/>
  <c r="CJ675" i="1"/>
  <c r="BU675" i="1"/>
  <c r="BX675" i="1" s="1"/>
  <c r="BS675" i="1"/>
  <c r="BR675" i="1"/>
  <c r="BN675" i="1"/>
  <c r="BM675" i="1"/>
  <c r="BG675" i="1"/>
  <c r="BE675" i="1"/>
  <c r="BD675" i="1"/>
  <c r="BA675" i="1"/>
  <c r="AR675" i="1"/>
  <c r="AU675" i="1" s="1"/>
  <c r="AP675" i="1"/>
  <c r="AO675" i="1"/>
  <c r="AI675" i="1"/>
  <c r="AQ675" i="1" s="1"/>
  <c r="AS675" i="1" s="1"/>
  <c r="AH675" i="1"/>
  <c r="AG675" i="1"/>
  <c r="CJ674" i="1"/>
  <c r="BU674" i="1"/>
  <c r="BX674" i="1" s="1"/>
  <c r="BS674" i="1"/>
  <c r="BR674" i="1"/>
  <c r="BN674" i="1"/>
  <c r="BM674" i="1"/>
  <c r="BG674" i="1"/>
  <c r="BE674" i="1"/>
  <c r="BD674" i="1"/>
  <c r="BA674" i="1"/>
  <c r="AR674" i="1"/>
  <c r="AU674" i="1" s="1"/>
  <c r="AP674" i="1"/>
  <c r="AO674" i="1"/>
  <c r="AI674" i="1"/>
  <c r="AH674" i="1"/>
  <c r="AG674" i="1"/>
  <c r="CJ673" i="1"/>
  <c r="CI673" i="1"/>
  <c r="CI674" i="1" s="1"/>
  <c r="CH673" i="1"/>
  <c r="CH674" i="1" s="1"/>
  <c r="CH675" i="1" s="1"/>
  <c r="BU673" i="1"/>
  <c r="BX673" i="1" s="1"/>
  <c r="BS673" i="1"/>
  <c r="BR673" i="1"/>
  <c r="BN673" i="1"/>
  <c r="BM673" i="1"/>
  <c r="BG673" i="1"/>
  <c r="BT673" i="1" s="1"/>
  <c r="BE673" i="1"/>
  <c r="BD673" i="1"/>
  <c r="BA673" i="1"/>
  <c r="AR673" i="1"/>
  <c r="AU673" i="1" s="1"/>
  <c r="AP673" i="1"/>
  <c r="AO673" i="1"/>
  <c r="AI673" i="1"/>
  <c r="AH673" i="1"/>
  <c r="AG673" i="1"/>
  <c r="CJ672" i="1"/>
  <c r="BU672" i="1"/>
  <c r="BX672" i="1" s="1"/>
  <c r="CK672" i="1" s="1"/>
  <c r="BS672" i="1"/>
  <c r="BR672" i="1"/>
  <c r="BN672" i="1"/>
  <c r="BM672" i="1"/>
  <c r="BG672" i="1"/>
  <c r="BE672" i="1"/>
  <c r="BD672" i="1"/>
  <c r="BA672" i="1"/>
  <c r="AR672" i="1"/>
  <c r="AU672" i="1" s="1"/>
  <c r="AP672" i="1"/>
  <c r="AO672" i="1"/>
  <c r="AI672" i="1"/>
  <c r="AJ672" i="1" s="1"/>
  <c r="AH672" i="1"/>
  <c r="AG672" i="1"/>
  <c r="CJ671" i="1"/>
  <c r="BU671" i="1"/>
  <c r="BX671" i="1" s="1"/>
  <c r="CK671" i="1" s="1"/>
  <c r="BT671" i="1"/>
  <c r="BV671" i="1" s="1"/>
  <c r="BS671" i="1"/>
  <c r="BR671" i="1"/>
  <c r="BN671" i="1"/>
  <c r="BM671" i="1"/>
  <c r="BG671" i="1"/>
  <c r="BJ671" i="1" s="1"/>
  <c r="BW671" i="1" s="1"/>
  <c r="BE671" i="1"/>
  <c r="BD671" i="1"/>
  <c r="BA671" i="1"/>
  <c r="AR671" i="1"/>
  <c r="AU671" i="1" s="1"/>
  <c r="AP671" i="1"/>
  <c r="AO671" i="1"/>
  <c r="AI671" i="1"/>
  <c r="AH671" i="1"/>
  <c r="AG671" i="1"/>
  <c r="CJ670" i="1"/>
  <c r="BU670" i="1"/>
  <c r="BX670" i="1" s="1"/>
  <c r="BS670" i="1"/>
  <c r="BR670" i="1"/>
  <c r="BN670" i="1"/>
  <c r="BM670" i="1"/>
  <c r="BG670" i="1"/>
  <c r="BT670" i="1" s="1"/>
  <c r="BE670" i="1"/>
  <c r="BD670" i="1"/>
  <c r="BA670" i="1"/>
  <c r="AR670" i="1"/>
  <c r="AU670" i="1" s="1"/>
  <c r="AP670" i="1"/>
  <c r="AO670" i="1"/>
  <c r="AI670" i="1"/>
  <c r="AJ670" i="1" s="1"/>
  <c r="AH670" i="1"/>
  <c r="AG670" i="1"/>
  <c r="CJ669" i="1"/>
  <c r="BU669" i="1"/>
  <c r="BX669" i="1" s="1"/>
  <c r="BS669" i="1"/>
  <c r="BR669" i="1"/>
  <c r="BN669" i="1"/>
  <c r="BM669" i="1"/>
  <c r="BG669" i="1"/>
  <c r="BE669" i="1"/>
  <c r="BD669" i="1"/>
  <c r="BA669" i="1"/>
  <c r="AR669" i="1"/>
  <c r="AU669" i="1" s="1"/>
  <c r="AP669" i="1"/>
  <c r="AO669" i="1"/>
  <c r="AI669" i="1"/>
  <c r="AH669" i="1"/>
  <c r="AG669" i="1"/>
  <c r="CJ668" i="1"/>
  <c r="BU668" i="1"/>
  <c r="BX668" i="1" s="1"/>
  <c r="BS668" i="1"/>
  <c r="BR668" i="1"/>
  <c r="BN668" i="1"/>
  <c r="BM668" i="1"/>
  <c r="BG668" i="1"/>
  <c r="BE668" i="1"/>
  <c r="BD668" i="1"/>
  <c r="BA668" i="1"/>
  <c r="AR668" i="1"/>
  <c r="AU668" i="1" s="1"/>
  <c r="AP668" i="1"/>
  <c r="AO668" i="1"/>
  <c r="AI668" i="1"/>
  <c r="AH668" i="1"/>
  <c r="AG668" i="1"/>
  <c r="CJ667" i="1"/>
  <c r="BU667" i="1"/>
  <c r="BX667" i="1" s="1"/>
  <c r="BS667" i="1"/>
  <c r="BR667" i="1"/>
  <c r="BN667" i="1"/>
  <c r="BM667" i="1"/>
  <c r="BG667" i="1"/>
  <c r="BE667" i="1"/>
  <c r="BD667" i="1"/>
  <c r="BA667" i="1"/>
  <c r="AR667" i="1"/>
  <c r="AU667" i="1" s="1"/>
  <c r="AQ667" i="1"/>
  <c r="AS667" i="1" s="1"/>
  <c r="AP667" i="1"/>
  <c r="AO667" i="1"/>
  <c r="AI667" i="1"/>
  <c r="AH667" i="1"/>
  <c r="AG667" i="1"/>
  <c r="CJ666" i="1"/>
  <c r="BU666" i="1"/>
  <c r="BX666" i="1" s="1"/>
  <c r="BS666" i="1"/>
  <c r="BR666" i="1"/>
  <c r="BN666" i="1"/>
  <c r="BM666" i="1"/>
  <c r="BG666" i="1"/>
  <c r="BT666" i="1" s="1"/>
  <c r="BF666" i="1"/>
  <c r="BH666" i="1" s="1"/>
  <c r="BE666" i="1"/>
  <c r="BD666" i="1"/>
  <c r="BA666" i="1"/>
  <c r="AR666" i="1"/>
  <c r="AU666" i="1" s="1"/>
  <c r="AP666" i="1"/>
  <c r="AO666" i="1"/>
  <c r="AI666" i="1"/>
  <c r="AQ666" i="1" s="1"/>
  <c r="AH666" i="1"/>
  <c r="AG666" i="1"/>
  <c r="CJ665" i="1"/>
  <c r="CI665" i="1"/>
  <c r="CI666" i="1" s="1"/>
  <c r="CH665" i="1"/>
  <c r="BU665" i="1"/>
  <c r="BX665" i="1" s="1"/>
  <c r="BS665" i="1"/>
  <c r="BR665" i="1"/>
  <c r="BN665" i="1"/>
  <c r="BM665" i="1"/>
  <c r="BG665" i="1"/>
  <c r="BE665" i="1"/>
  <c r="BD665" i="1"/>
  <c r="BA665" i="1"/>
  <c r="AR665" i="1"/>
  <c r="AU665" i="1" s="1"/>
  <c r="AP665" i="1"/>
  <c r="AO665" i="1"/>
  <c r="AJ665" i="1"/>
  <c r="AI665" i="1"/>
  <c r="AH665" i="1"/>
  <c r="AG665" i="1"/>
  <c r="CJ664" i="1"/>
  <c r="BU664" i="1"/>
  <c r="BX664" i="1" s="1"/>
  <c r="CK664" i="1" s="1"/>
  <c r="BS664" i="1"/>
  <c r="BR664" i="1"/>
  <c r="BN664" i="1"/>
  <c r="BM664" i="1"/>
  <c r="BG664" i="1"/>
  <c r="BT664" i="1" s="1"/>
  <c r="BE664" i="1"/>
  <c r="BD664" i="1"/>
  <c r="BA664" i="1"/>
  <c r="AR664" i="1"/>
  <c r="AU664" i="1" s="1"/>
  <c r="AP664" i="1"/>
  <c r="AO664" i="1"/>
  <c r="AI664" i="1"/>
  <c r="AH664" i="1"/>
  <c r="AG664" i="1"/>
  <c r="CJ663" i="1"/>
  <c r="BX663" i="1"/>
  <c r="CK663" i="1" s="1"/>
  <c r="BU663" i="1"/>
  <c r="BS663" i="1"/>
  <c r="BR663" i="1"/>
  <c r="BN663" i="1"/>
  <c r="BM663" i="1"/>
  <c r="BG663" i="1"/>
  <c r="BE663" i="1"/>
  <c r="BD663" i="1"/>
  <c r="BA663" i="1"/>
  <c r="AR663" i="1"/>
  <c r="AU663" i="1" s="1"/>
  <c r="AP663" i="1"/>
  <c r="AO663" i="1"/>
  <c r="AI663" i="1"/>
  <c r="AQ663" i="1" s="1"/>
  <c r="AH663" i="1"/>
  <c r="AG663" i="1"/>
  <c r="CJ662" i="1"/>
  <c r="BU662" i="1"/>
  <c r="BX662" i="1" s="1"/>
  <c r="BS662" i="1"/>
  <c r="BR662" i="1"/>
  <c r="BN662" i="1"/>
  <c r="BM662" i="1"/>
  <c r="BG662" i="1"/>
  <c r="BJ662" i="1" s="1"/>
  <c r="BW662" i="1" s="1"/>
  <c r="BY662" i="1" s="1"/>
  <c r="BF662" i="1"/>
  <c r="BE662" i="1"/>
  <c r="BD662" i="1"/>
  <c r="BA662" i="1"/>
  <c r="AU662" i="1"/>
  <c r="AS662" i="1"/>
  <c r="AR662" i="1"/>
  <c r="AP662" i="1"/>
  <c r="AO662" i="1"/>
  <c r="AI662" i="1"/>
  <c r="AQ662" i="1" s="1"/>
  <c r="AH662" i="1"/>
  <c r="AG662" i="1"/>
  <c r="CJ661" i="1"/>
  <c r="BU661" i="1"/>
  <c r="BS661" i="1"/>
  <c r="BR661" i="1"/>
  <c r="BN661" i="1"/>
  <c r="BM661" i="1"/>
  <c r="BG661" i="1"/>
  <c r="BF661" i="1"/>
  <c r="BE661" i="1"/>
  <c r="BD661" i="1"/>
  <c r="BA661" i="1"/>
  <c r="AR661" i="1"/>
  <c r="AU661" i="1" s="1"/>
  <c r="AP661" i="1"/>
  <c r="AO661" i="1"/>
  <c r="AI661" i="1"/>
  <c r="AQ661" i="1" s="1"/>
  <c r="AH661" i="1"/>
  <c r="AG661" i="1"/>
  <c r="CJ660" i="1"/>
  <c r="BX660" i="1"/>
  <c r="BU660" i="1"/>
  <c r="BS660" i="1"/>
  <c r="BR660" i="1"/>
  <c r="BN660" i="1"/>
  <c r="BM660" i="1"/>
  <c r="BG660" i="1"/>
  <c r="BE660" i="1"/>
  <c r="BD660" i="1"/>
  <c r="BA660" i="1"/>
  <c r="AR660" i="1"/>
  <c r="AU660" i="1" s="1"/>
  <c r="AP660" i="1"/>
  <c r="AO660" i="1"/>
  <c r="AI660" i="1"/>
  <c r="AH660" i="1"/>
  <c r="AG660" i="1"/>
  <c r="CJ659" i="1"/>
  <c r="BU659" i="1"/>
  <c r="BX659" i="1" s="1"/>
  <c r="BS659" i="1"/>
  <c r="BR659" i="1"/>
  <c r="BN659" i="1"/>
  <c r="BM659" i="1"/>
  <c r="BG659" i="1"/>
  <c r="BE659" i="1"/>
  <c r="BD659" i="1"/>
  <c r="BA659" i="1"/>
  <c r="AR659" i="1"/>
  <c r="AU659" i="1" s="1"/>
  <c r="AP659" i="1"/>
  <c r="AO659" i="1"/>
  <c r="AI659" i="1"/>
  <c r="AH659" i="1"/>
  <c r="AG659" i="1"/>
  <c r="CJ658" i="1"/>
  <c r="BU658" i="1"/>
  <c r="BX658" i="1" s="1"/>
  <c r="BS658" i="1"/>
  <c r="BR658" i="1"/>
  <c r="BN658" i="1"/>
  <c r="BM658" i="1"/>
  <c r="BG658" i="1"/>
  <c r="BT658" i="1" s="1"/>
  <c r="BE658" i="1"/>
  <c r="BD658" i="1"/>
  <c r="BA658" i="1"/>
  <c r="AR658" i="1"/>
  <c r="AU658" i="1" s="1"/>
  <c r="AP658" i="1"/>
  <c r="AO658" i="1"/>
  <c r="AI658" i="1"/>
  <c r="AH658" i="1"/>
  <c r="AG658" i="1"/>
  <c r="CJ657" i="1"/>
  <c r="CI657" i="1"/>
  <c r="CI658" i="1" s="1"/>
  <c r="CI659" i="1" s="1"/>
  <c r="CH657" i="1"/>
  <c r="BU657" i="1"/>
  <c r="BX657" i="1" s="1"/>
  <c r="BS657" i="1"/>
  <c r="BR657" i="1"/>
  <c r="BN657" i="1"/>
  <c r="BM657" i="1"/>
  <c r="BG657" i="1"/>
  <c r="BE657" i="1"/>
  <c r="BD657" i="1"/>
  <c r="BA657" i="1"/>
  <c r="AR657" i="1"/>
  <c r="AU657" i="1" s="1"/>
  <c r="AP657" i="1"/>
  <c r="AO657" i="1"/>
  <c r="AI657" i="1"/>
  <c r="BF657" i="1" s="1"/>
  <c r="BH657" i="1" s="1"/>
  <c r="AH657" i="1"/>
  <c r="AG657" i="1"/>
  <c r="CJ656" i="1"/>
  <c r="BU656" i="1"/>
  <c r="BX656" i="1" s="1"/>
  <c r="CK656" i="1" s="1"/>
  <c r="BS656" i="1"/>
  <c r="BR656" i="1"/>
  <c r="BN656" i="1"/>
  <c r="BM656" i="1"/>
  <c r="BG656" i="1"/>
  <c r="BE656" i="1"/>
  <c r="BD656" i="1"/>
  <c r="BA656" i="1"/>
  <c r="AR656" i="1"/>
  <c r="AP656" i="1"/>
  <c r="AO656" i="1"/>
  <c r="AI656" i="1"/>
  <c r="AH656" i="1"/>
  <c r="AG656" i="1"/>
  <c r="CJ655" i="1"/>
  <c r="BU655" i="1"/>
  <c r="BX655" i="1" s="1"/>
  <c r="CK655" i="1" s="1"/>
  <c r="BS655" i="1"/>
  <c r="BR655" i="1"/>
  <c r="BN655" i="1"/>
  <c r="BM655" i="1"/>
  <c r="BG655" i="1"/>
  <c r="BE655" i="1"/>
  <c r="BD655" i="1"/>
  <c r="BA655" i="1"/>
  <c r="AR655" i="1"/>
  <c r="AU655" i="1" s="1"/>
  <c r="AP655" i="1"/>
  <c r="AO655" i="1"/>
  <c r="AI655" i="1"/>
  <c r="AH655" i="1"/>
  <c r="AG655" i="1"/>
  <c r="CJ654" i="1"/>
  <c r="BX654" i="1"/>
  <c r="BU654" i="1"/>
  <c r="BS654" i="1"/>
  <c r="BR654" i="1"/>
  <c r="BN654" i="1"/>
  <c r="BM654" i="1"/>
  <c r="BG654" i="1"/>
  <c r="BE654" i="1"/>
  <c r="BD654" i="1"/>
  <c r="BA654" i="1"/>
  <c r="AR654" i="1"/>
  <c r="AU654" i="1" s="1"/>
  <c r="AP654" i="1"/>
  <c r="AO654" i="1"/>
  <c r="AI654" i="1"/>
  <c r="AH654" i="1"/>
  <c r="AG654" i="1"/>
  <c r="CJ653" i="1"/>
  <c r="BU653" i="1"/>
  <c r="BX653" i="1" s="1"/>
  <c r="BS653" i="1"/>
  <c r="BR653" i="1"/>
  <c r="BN653" i="1"/>
  <c r="BM653" i="1"/>
  <c r="BG653" i="1"/>
  <c r="BT653" i="1" s="1"/>
  <c r="BE653" i="1"/>
  <c r="BD653" i="1"/>
  <c r="BA653" i="1"/>
  <c r="AR653" i="1"/>
  <c r="AU653" i="1" s="1"/>
  <c r="AP653" i="1"/>
  <c r="AO653" i="1"/>
  <c r="AI653" i="1"/>
  <c r="AH653" i="1"/>
  <c r="AG653" i="1"/>
  <c r="CJ652" i="1"/>
  <c r="BU652" i="1"/>
  <c r="BX652" i="1" s="1"/>
  <c r="BS652" i="1"/>
  <c r="BR652" i="1"/>
  <c r="BN652" i="1"/>
  <c r="BM652" i="1"/>
  <c r="BG652" i="1"/>
  <c r="BT652" i="1" s="1"/>
  <c r="BE652" i="1"/>
  <c r="BD652" i="1"/>
  <c r="BA652" i="1"/>
  <c r="AR652" i="1"/>
  <c r="AU652" i="1" s="1"/>
  <c r="AP652" i="1"/>
  <c r="AO652" i="1"/>
  <c r="AI652" i="1"/>
  <c r="AJ652" i="1" s="1"/>
  <c r="AH652" i="1"/>
  <c r="AG652" i="1"/>
  <c r="CJ651" i="1"/>
  <c r="BU651" i="1"/>
  <c r="BX651" i="1" s="1"/>
  <c r="BS651" i="1"/>
  <c r="BR651" i="1"/>
  <c r="BN651" i="1"/>
  <c r="BM651" i="1"/>
  <c r="BG651" i="1"/>
  <c r="BJ651" i="1" s="1"/>
  <c r="BW651" i="1" s="1"/>
  <c r="BE651" i="1"/>
  <c r="BD651" i="1"/>
  <c r="BA651" i="1"/>
  <c r="AR651" i="1"/>
  <c r="AU651" i="1" s="1"/>
  <c r="AP651" i="1"/>
  <c r="AO651" i="1"/>
  <c r="AI651" i="1"/>
  <c r="AQ651" i="1" s="1"/>
  <c r="AH651" i="1"/>
  <c r="AG651" i="1"/>
  <c r="CJ650" i="1"/>
  <c r="BU650" i="1"/>
  <c r="BX650" i="1" s="1"/>
  <c r="BS650" i="1"/>
  <c r="BR650" i="1"/>
  <c r="BN650" i="1"/>
  <c r="BM650" i="1"/>
  <c r="BG650" i="1"/>
  <c r="BE650" i="1"/>
  <c r="BD650" i="1"/>
  <c r="BA650" i="1"/>
  <c r="AR650" i="1"/>
  <c r="AU650" i="1" s="1"/>
  <c r="AP650" i="1"/>
  <c r="AO650" i="1"/>
  <c r="AI650" i="1"/>
  <c r="AH650" i="1"/>
  <c r="AG650" i="1"/>
  <c r="CJ649" i="1"/>
  <c r="CI649" i="1"/>
  <c r="CH649" i="1"/>
  <c r="BX649" i="1"/>
  <c r="BU649" i="1"/>
  <c r="BS649" i="1"/>
  <c r="BR649" i="1"/>
  <c r="BN649" i="1"/>
  <c r="BM649" i="1"/>
  <c r="BG649" i="1"/>
  <c r="BT649" i="1" s="1"/>
  <c r="BE649" i="1"/>
  <c r="BD649" i="1"/>
  <c r="BA649" i="1"/>
  <c r="AR649" i="1"/>
  <c r="AU649" i="1" s="1"/>
  <c r="AP649" i="1"/>
  <c r="AO649" i="1"/>
  <c r="AI649" i="1"/>
  <c r="AH649" i="1"/>
  <c r="AG649" i="1"/>
  <c r="CJ648" i="1"/>
  <c r="BU648" i="1"/>
  <c r="BX648" i="1" s="1"/>
  <c r="CK648" i="1" s="1"/>
  <c r="BS648" i="1"/>
  <c r="BR648" i="1"/>
  <c r="BN648" i="1"/>
  <c r="BM648" i="1"/>
  <c r="BG648" i="1"/>
  <c r="BJ648" i="1" s="1"/>
  <c r="BW648" i="1" s="1"/>
  <c r="BF648" i="1"/>
  <c r="BE648" i="1"/>
  <c r="BD648" i="1"/>
  <c r="BA648" i="1"/>
  <c r="AR648" i="1"/>
  <c r="AU648" i="1" s="1"/>
  <c r="AP648" i="1"/>
  <c r="AO648" i="1"/>
  <c r="AI648" i="1"/>
  <c r="AQ648" i="1" s="1"/>
  <c r="AH648" i="1"/>
  <c r="AG648" i="1"/>
  <c r="CJ647" i="1"/>
  <c r="BU647" i="1"/>
  <c r="BX647" i="1" s="1"/>
  <c r="CK647" i="1" s="1"/>
  <c r="BS647" i="1"/>
  <c r="BR647" i="1"/>
  <c r="BN647" i="1"/>
  <c r="BM647" i="1"/>
  <c r="BJ647" i="1"/>
  <c r="BW647" i="1" s="1"/>
  <c r="BG647" i="1"/>
  <c r="BT647" i="1" s="1"/>
  <c r="BE647" i="1"/>
  <c r="BD647" i="1"/>
  <c r="BA647" i="1"/>
  <c r="AR647" i="1"/>
  <c r="AU647" i="1" s="1"/>
  <c r="AP647" i="1"/>
  <c r="AO647" i="1"/>
  <c r="AI647" i="1"/>
  <c r="AJ647" i="1" s="1"/>
  <c r="AH647" i="1"/>
  <c r="AG647" i="1"/>
  <c r="CJ646" i="1"/>
  <c r="BU646" i="1"/>
  <c r="BX646" i="1" s="1"/>
  <c r="BS646" i="1"/>
  <c r="BR646" i="1"/>
  <c r="BN646" i="1"/>
  <c r="BM646" i="1"/>
  <c r="BG646" i="1"/>
  <c r="BE646" i="1"/>
  <c r="BD646" i="1"/>
  <c r="BA646" i="1"/>
  <c r="AR646" i="1"/>
  <c r="AU646" i="1" s="1"/>
  <c r="AP646" i="1"/>
  <c r="AO646" i="1"/>
  <c r="AI646" i="1"/>
  <c r="AJ646" i="1" s="1"/>
  <c r="AH646" i="1"/>
  <c r="AG646" i="1"/>
  <c r="CJ645" i="1"/>
  <c r="BU645" i="1"/>
  <c r="BX645" i="1" s="1"/>
  <c r="BS645" i="1"/>
  <c r="BR645" i="1"/>
  <c r="BN645" i="1"/>
  <c r="BM645" i="1"/>
  <c r="BG645" i="1"/>
  <c r="BE645" i="1"/>
  <c r="BD645" i="1"/>
  <c r="BA645" i="1"/>
  <c r="AR645" i="1"/>
  <c r="AU645" i="1" s="1"/>
  <c r="AP645" i="1"/>
  <c r="AO645" i="1"/>
  <c r="AI645" i="1"/>
  <c r="AH645" i="1"/>
  <c r="AG645" i="1"/>
  <c r="CJ644" i="1"/>
  <c r="BU644" i="1"/>
  <c r="BX644" i="1" s="1"/>
  <c r="BS644" i="1"/>
  <c r="BR644" i="1"/>
  <c r="BN644" i="1"/>
  <c r="BM644" i="1"/>
  <c r="BJ644" i="1"/>
  <c r="BW644" i="1" s="1"/>
  <c r="BY644" i="1" s="1"/>
  <c r="BG644" i="1"/>
  <c r="BT644" i="1" s="1"/>
  <c r="BF644" i="1"/>
  <c r="BH644" i="1" s="1"/>
  <c r="BE644" i="1"/>
  <c r="BD644" i="1"/>
  <c r="BA644" i="1"/>
  <c r="AR644" i="1"/>
  <c r="AQ644" i="1"/>
  <c r="AP644" i="1"/>
  <c r="AO644" i="1"/>
  <c r="AI644" i="1"/>
  <c r="AJ644" i="1" s="1"/>
  <c r="AH644" i="1"/>
  <c r="AG644" i="1"/>
  <c r="CJ643" i="1"/>
  <c r="BU643" i="1"/>
  <c r="BX643" i="1" s="1"/>
  <c r="BS643" i="1"/>
  <c r="BR643" i="1"/>
  <c r="BN643" i="1"/>
  <c r="BM643" i="1"/>
  <c r="BG643" i="1"/>
  <c r="BE643" i="1"/>
  <c r="BD643" i="1"/>
  <c r="BA643" i="1"/>
  <c r="AR643" i="1"/>
  <c r="AU643" i="1" s="1"/>
  <c r="AP643" i="1"/>
  <c r="AO643" i="1"/>
  <c r="AI643" i="1"/>
  <c r="AH643" i="1"/>
  <c r="AG643" i="1"/>
  <c r="CJ642" i="1"/>
  <c r="CH642" i="1"/>
  <c r="CH643" i="1" s="1"/>
  <c r="BX642" i="1"/>
  <c r="CK642" i="1" s="1"/>
  <c r="BU642" i="1"/>
  <c r="BS642" i="1"/>
  <c r="BR642" i="1"/>
  <c r="BN642" i="1"/>
  <c r="BM642" i="1"/>
  <c r="BG642" i="1"/>
  <c r="BT642" i="1" s="1"/>
  <c r="BE642" i="1"/>
  <c r="BD642" i="1"/>
  <c r="BA642" i="1"/>
  <c r="AR642" i="1"/>
  <c r="AU642" i="1" s="1"/>
  <c r="AP642" i="1"/>
  <c r="AO642" i="1"/>
  <c r="AI642" i="1"/>
  <c r="AH642" i="1"/>
  <c r="AG642" i="1"/>
  <c r="CJ641" i="1"/>
  <c r="CI641" i="1"/>
  <c r="CI642" i="1" s="1"/>
  <c r="BU641" i="1"/>
  <c r="BX641" i="1" s="1"/>
  <c r="CK641" i="1" s="1"/>
  <c r="BS641" i="1"/>
  <c r="BR641" i="1"/>
  <c r="BN641" i="1"/>
  <c r="BM641" i="1"/>
  <c r="BG641" i="1"/>
  <c r="BE641" i="1"/>
  <c r="BD641" i="1"/>
  <c r="BA641" i="1"/>
  <c r="AR641" i="1"/>
  <c r="AU641" i="1" s="1"/>
  <c r="AP641" i="1"/>
  <c r="AO641" i="1"/>
  <c r="AI641" i="1"/>
  <c r="AJ641" i="1" s="1"/>
  <c r="AH641" i="1"/>
  <c r="AG641" i="1"/>
  <c r="CJ640" i="1"/>
  <c r="BU640" i="1"/>
  <c r="BX640" i="1" s="1"/>
  <c r="CK640" i="1" s="1"/>
  <c r="BS640" i="1"/>
  <c r="BR640" i="1"/>
  <c r="BN640" i="1"/>
  <c r="BM640" i="1"/>
  <c r="BG640" i="1"/>
  <c r="BT640" i="1" s="1"/>
  <c r="BE640" i="1"/>
  <c r="BD640" i="1"/>
  <c r="BA640" i="1"/>
  <c r="AR640" i="1"/>
  <c r="AU640" i="1" s="1"/>
  <c r="AP640" i="1"/>
  <c r="AO640" i="1"/>
  <c r="AI640" i="1"/>
  <c r="AJ640" i="1" s="1"/>
  <c r="AH640" i="1"/>
  <c r="AG640" i="1"/>
  <c r="CJ639" i="1"/>
  <c r="BX639" i="1"/>
  <c r="CK639" i="1" s="1"/>
  <c r="BU639" i="1"/>
  <c r="BS639" i="1"/>
  <c r="BR639" i="1"/>
  <c r="BN639" i="1"/>
  <c r="BM639" i="1"/>
  <c r="BG639" i="1"/>
  <c r="BE639" i="1"/>
  <c r="BD639" i="1"/>
  <c r="BA639" i="1"/>
  <c r="AR639" i="1"/>
  <c r="AU639" i="1" s="1"/>
  <c r="AP639" i="1"/>
  <c r="AO639" i="1"/>
  <c r="AI639" i="1"/>
  <c r="AH639" i="1"/>
  <c r="AG639" i="1"/>
  <c r="CJ638" i="1"/>
  <c r="BU638" i="1"/>
  <c r="BX638" i="1" s="1"/>
  <c r="BS638" i="1"/>
  <c r="BR638" i="1"/>
  <c r="BN638" i="1"/>
  <c r="BM638" i="1"/>
  <c r="BG638" i="1"/>
  <c r="BE638" i="1"/>
  <c r="BD638" i="1"/>
  <c r="BA638" i="1"/>
  <c r="AR638" i="1"/>
  <c r="AU638" i="1" s="1"/>
  <c r="AP638" i="1"/>
  <c r="AO638" i="1"/>
  <c r="AI638" i="1"/>
  <c r="BF638" i="1" s="1"/>
  <c r="AH638" i="1"/>
  <c r="AG638" i="1"/>
  <c r="CJ637" i="1"/>
  <c r="BU637" i="1"/>
  <c r="BX637" i="1" s="1"/>
  <c r="BS637" i="1"/>
  <c r="BR637" i="1"/>
  <c r="BN637" i="1"/>
  <c r="BM637" i="1"/>
  <c r="BG637" i="1"/>
  <c r="BF637" i="1"/>
  <c r="BH637" i="1" s="1"/>
  <c r="BE637" i="1"/>
  <c r="BD637" i="1"/>
  <c r="BA637" i="1"/>
  <c r="AU637" i="1"/>
  <c r="AR637" i="1"/>
  <c r="AQ637" i="1"/>
  <c r="AS637" i="1" s="1"/>
  <c r="AP637" i="1"/>
  <c r="AO637" i="1"/>
  <c r="AI637" i="1"/>
  <c r="AJ637" i="1" s="1"/>
  <c r="AH637" i="1"/>
  <c r="AG637" i="1"/>
  <c r="CJ636" i="1"/>
  <c r="BU636" i="1"/>
  <c r="BX636" i="1" s="1"/>
  <c r="BS636" i="1"/>
  <c r="BR636" i="1"/>
  <c r="BN636" i="1"/>
  <c r="BM636" i="1"/>
  <c r="BG636" i="1"/>
  <c r="BJ636" i="1" s="1"/>
  <c r="BW636" i="1" s="1"/>
  <c r="BE636" i="1"/>
  <c r="BD636" i="1"/>
  <c r="BA636" i="1"/>
  <c r="AR636" i="1"/>
  <c r="AU636" i="1" s="1"/>
  <c r="AP636" i="1"/>
  <c r="AO636" i="1"/>
  <c r="AI636" i="1"/>
  <c r="AH636" i="1"/>
  <c r="AG636" i="1"/>
  <c r="CJ635" i="1"/>
  <c r="BW635" i="1"/>
  <c r="BU635" i="1"/>
  <c r="BX635" i="1" s="1"/>
  <c r="BT635" i="1"/>
  <c r="BS635" i="1"/>
  <c r="BR635" i="1"/>
  <c r="BN635" i="1"/>
  <c r="BM635" i="1"/>
  <c r="BG635" i="1"/>
  <c r="BJ635" i="1" s="1"/>
  <c r="BE635" i="1"/>
  <c r="BD635" i="1"/>
  <c r="BA635" i="1"/>
  <c r="AR635" i="1"/>
  <c r="AU635" i="1" s="1"/>
  <c r="AP635" i="1"/>
  <c r="AO635" i="1"/>
  <c r="AI635" i="1"/>
  <c r="AQ635" i="1" s="1"/>
  <c r="AH635" i="1"/>
  <c r="AG635" i="1"/>
  <c r="CK634" i="1"/>
  <c r="CJ634" i="1"/>
  <c r="CH634" i="1"/>
  <c r="CH635" i="1" s="1"/>
  <c r="BU634" i="1"/>
  <c r="BX634" i="1" s="1"/>
  <c r="BS634" i="1"/>
  <c r="BR634" i="1"/>
  <c r="BN634" i="1"/>
  <c r="BM634" i="1"/>
  <c r="BG634" i="1"/>
  <c r="BE634" i="1"/>
  <c r="BD634" i="1"/>
  <c r="BA634" i="1"/>
  <c r="AR634" i="1"/>
  <c r="AU634" i="1" s="1"/>
  <c r="AP634" i="1"/>
  <c r="AO634" i="1"/>
  <c r="AI634" i="1"/>
  <c r="AH634" i="1"/>
  <c r="AG634" i="1"/>
  <c r="CJ633" i="1"/>
  <c r="BU633" i="1"/>
  <c r="BX633" i="1" s="1"/>
  <c r="CK633" i="1" s="1"/>
  <c r="BS633" i="1"/>
  <c r="BR633" i="1"/>
  <c r="BN633" i="1"/>
  <c r="BM633" i="1"/>
  <c r="BG633" i="1"/>
  <c r="BE633" i="1"/>
  <c r="BD633" i="1"/>
  <c r="BA633" i="1"/>
  <c r="AR633" i="1"/>
  <c r="AU633" i="1" s="1"/>
  <c r="AP633" i="1"/>
  <c r="AO633" i="1"/>
  <c r="AI633" i="1"/>
  <c r="AH633" i="1"/>
  <c r="AG633" i="1"/>
  <c r="CJ632" i="1"/>
  <c r="BU632" i="1"/>
  <c r="BX632" i="1" s="1"/>
  <c r="CK632" i="1" s="1"/>
  <c r="BS632" i="1"/>
  <c r="BR632" i="1"/>
  <c r="BN632" i="1"/>
  <c r="BM632" i="1"/>
  <c r="BG632" i="1"/>
  <c r="BE632" i="1"/>
  <c r="BD632" i="1"/>
  <c r="BA632" i="1"/>
  <c r="AR632" i="1"/>
  <c r="AU632" i="1" s="1"/>
  <c r="AP632" i="1"/>
  <c r="AO632" i="1"/>
  <c r="AI632" i="1"/>
  <c r="AH632" i="1"/>
  <c r="AG632" i="1"/>
  <c r="CJ631" i="1"/>
  <c r="BU631" i="1"/>
  <c r="BX631" i="1" s="1"/>
  <c r="CK631" i="1" s="1"/>
  <c r="BS631" i="1"/>
  <c r="BR631" i="1"/>
  <c r="BN631" i="1"/>
  <c r="BM631" i="1"/>
  <c r="BG631" i="1"/>
  <c r="BE631" i="1"/>
  <c r="BD631" i="1"/>
  <c r="BA631" i="1"/>
  <c r="AR631" i="1"/>
  <c r="AU631" i="1" s="1"/>
  <c r="AP631" i="1"/>
  <c r="AO631" i="1"/>
  <c r="AI631" i="1"/>
  <c r="AH631" i="1"/>
  <c r="AG631" i="1"/>
  <c r="CJ630" i="1"/>
  <c r="BU630" i="1"/>
  <c r="BX630" i="1" s="1"/>
  <c r="CK630" i="1" s="1"/>
  <c r="BS630" i="1"/>
  <c r="BR630" i="1"/>
  <c r="BN630" i="1"/>
  <c r="BM630" i="1"/>
  <c r="BG630" i="1"/>
  <c r="BF630" i="1"/>
  <c r="BH630" i="1" s="1"/>
  <c r="BE630" i="1"/>
  <c r="BD630" i="1"/>
  <c r="BA630" i="1"/>
  <c r="AR630" i="1"/>
  <c r="AU630" i="1" s="1"/>
  <c r="AP630" i="1"/>
  <c r="AO630" i="1"/>
  <c r="AI630" i="1"/>
  <c r="AH630" i="1"/>
  <c r="AG630" i="1"/>
  <c r="CJ629" i="1"/>
  <c r="BX629" i="1"/>
  <c r="CK629" i="1" s="1"/>
  <c r="BU629" i="1"/>
  <c r="BS629" i="1"/>
  <c r="BR629" i="1"/>
  <c r="BN629" i="1"/>
  <c r="BM629" i="1"/>
  <c r="BG629" i="1"/>
  <c r="BE629" i="1"/>
  <c r="BD629" i="1"/>
  <c r="BA629" i="1"/>
  <c r="AR629" i="1"/>
  <c r="AU629" i="1" s="1"/>
  <c r="AP629" i="1"/>
  <c r="AO629" i="1"/>
  <c r="AI629" i="1"/>
  <c r="AQ629" i="1" s="1"/>
  <c r="AS629" i="1" s="1"/>
  <c r="AH629" i="1"/>
  <c r="AG629" i="1"/>
  <c r="CJ628" i="1"/>
  <c r="BU628" i="1"/>
  <c r="BX628" i="1" s="1"/>
  <c r="CK628" i="1" s="1"/>
  <c r="BS628" i="1"/>
  <c r="BR628" i="1"/>
  <c r="BN628" i="1"/>
  <c r="BM628" i="1"/>
  <c r="BG628" i="1"/>
  <c r="BE628" i="1"/>
  <c r="BD628" i="1"/>
  <c r="BA628" i="1"/>
  <c r="AR628" i="1"/>
  <c r="AU628" i="1" s="1"/>
  <c r="AP628" i="1"/>
  <c r="AO628" i="1"/>
  <c r="AI628" i="1"/>
  <c r="AH628" i="1"/>
  <c r="AG628" i="1"/>
  <c r="CJ627" i="1"/>
  <c r="BU627" i="1"/>
  <c r="BX627" i="1" s="1"/>
  <c r="CK627" i="1" s="1"/>
  <c r="BS627" i="1"/>
  <c r="BR627" i="1"/>
  <c r="BN627" i="1"/>
  <c r="BM627" i="1"/>
  <c r="BG627" i="1"/>
  <c r="BE627" i="1"/>
  <c r="BD627" i="1"/>
  <c r="BA627" i="1"/>
  <c r="AR627" i="1"/>
  <c r="AU627" i="1" s="1"/>
  <c r="AP627" i="1"/>
  <c r="AO627" i="1"/>
  <c r="AI627" i="1"/>
  <c r="AH627" i="1"/>
  <c r="AG627" i="1"/>
  <c r="CJ626" i="1"/>
  <c r="BU626" i="1"/>
  <c r="BX626" i="1" s="1"/>
  <c r="BS626" i="1"/>
  <c r="BR626" i="1"/>
  <c r="BN626" i="1"/>
  <c r="BM626" i="1"/>
  <c r="BG626" i="1"/>
  <c r="BE626" i="1"/>
  <c r="BD626" i="1"/>
  <c r="BA626" i="1"/>
  <c r="AR626" i="1"/>
  <c r="AU626" i="1" s="1"/>
  <c r="AP626" i="1"/>
  <c r="AO626" i="1"/>
  <c r="AI626" i="1"/>
  <c r="AH626" i="1"/>
  <c r="AG626" i="1"/>
  <c r="CJ625" i="1"/>
  <c r="CI625" i="1"/>
  <c r="CH625" i="1"/>
  <c r="BU625" i="1"/>
  <c r="BX625" i="1" s="1"/>
  <c r="BS625" i="1"/>
  <c r="BR625" i="1"/>
  <c r="BN625" i="1"/>
  <c r="BM625" i="1"/>
  <c r="BG625" i="1"/>
  <c r="BE625" i="1"/>
  <c r="BD625" i="1"/>
  <c r="BA625" i="1"/>
  <c r="AR625" i="1"/>
  <c r="AU625" i="1" s="1"/>
  <c r="AP625" i="1"/>
  <c r="AO625" i="1"/>
  <c r="AI625" i="1"/>
  <c r="AH625" i="1"/>
  <c r="AG625" i="1"/>
  <c r="CJ624" i="1"/>
  <c r="BU624" i="1"/>
  <c r="BX624" i="1" s="1"/>
  <c r="CK624" i="1" s="1"/>
  <c r="BS624" i="1"/>
  <c r="BR624" i="1"/>
  <c r="BN624" i="1"/>
  <c r="BM624" i="1"/>
  <c r="BG624" i="1"/>
  <c r="BT624" i="1" s="1"/>
  <c r="BV624" i="1" s="1"/>
  <c r="BF624" i="1"/>
  <c r="BH624" i="1" s="1"/>
  <c r="BE624" i="1"/>
  <c r="BD624" i="1"/>
  <c r="BA624" i="1"/>
  <c r="AR624" i="1"/>
  <c r="AU624" i="1" s="1"/>
  <c r="AQ624" i="1"/>
  <c r="AP624" i="1"/>
  <c r="AO624" i="1"/>
  <c r="AI624" i="1"/>
  <c r="AJ624" i="1" s="1"/>
  <c r="AH624" i="1"/>
  <c r="AG624" i="1"/>
  <c r="CJ623" i="1"/>
  <c r="BU623" i="1"/>
  <c r="BX623" i="1" s="1"/>
  <c r="CK623" i="1" s="1"/>
  <c r="BS623" i="1"/>
  <c r="BR623" i="1"/>
  <c r="BN623" i="1"/>
  <c r="BM623" i="1"/>
  <c r="BG623" i="1"/>
  <c r="BE623" i="1"/>
  <c r="BD623" i="1"/>
  <c r="BA623" i="1"/>
  <c r="AR623" i="1"/>
  <c r="AU623" i="1" s="1"/>
  <c r="AP623" i="1"/>
  <c r="AO623" i="1"/>
  <c r="AI623" i="1"/>
  <c r="AQ623" i="1" s="1"/>
  <c r="AH623" i="1"/>
  <c r="AG623" i="1"/>
  <c r="CJ622" i="1"/>
  <c r="BU622" i="1"/>
  <c r="BX622" i="1" s="1"/>
  <c r="BT622" i="1"/>
  <c r="BS622" i="1"/>
  <c r="BR622" i="1"/>
  <c r="BG622" i="1"/>
  <c r="BJ622" i="1" s="1"/>
  <c r="BW622" i="1" s="1"/>
  <c r="BE622" i="1"/>
  <c r="BD622" i="1"/>
  <c r="BA622" i="1"/>
  <c r="AR622" i="1"/>
  <c r="AU622" i="1" s="1"/>
  <c r="AP622" i="1"/>
  <c r="AO622" i="1"/>
  <c r="AI622" i="1"/>
  <c r="AH622" i="1"/>
  <c r="AG622" i="1"/>
  <c r="CJ621" i="1"/>
  <c r="BU621" i="1"/>
  <c r="BS621" i="1"/>
  <c r="BR621" i="1"/>
  <c r="BG621" i="1"/>
  <c r="BE621" i="1"/>
  <c r="BD621" i="1"/>
  <c r="BA621" i="1"/>
  <c r="AR621" i="1"/>
  <c r="AU621" i="1" s="1"/>
  <c r="AP621" i="1"/>
  <c r="AO621" i="1"/>
  <c r="AI621" i="1"/>
  <c r="AH621" i="1"/>
  <c r="AG621" i="1"/>
  <c r="CJ620" i="1"/>
  <c r="BU620" i="1"/>
  <c r="BT620" i="1"/>
  <c r="BS620" i="1"/>
  <c r="BR620" i="1"/>
  <c r="BG620" i="1"/>
  <c r="BJ620" i="1" s="1"/>
  <c r="BW620" i="1" s="1"/>
  <c r="BE620" i="1"/>
  <c r="BD620" i="1"/>
  <c r="BA620" i="1"/>
  <c r="AR620" i="1"/>
  <c r="AU620" i="1" s="1"/>
  <c r="AP620" i="1"/>
  <c r="AO620" i="1"/>
  <c r="AI620" i="1"/>
  <c r="AQ620" i="1" s="1"/>
  <c r="AH620" i="1"/>
  <c r="AG620" i="1"/>
  <c r="CJ619" i="1"/>
  <c r="CI619" i="1"/>
  <c r="BU619" i="1"/>
  <c r="BT619" i="1"/>
  <c r="BS619" i="1"/>
  <c r="BR619" i="1"/>
  <c r="BG619" i="1"/>
  <c r="BJ619" i="1" s="1"/>
  <c r="BW619" i="1" s="1"/>
  <c r="BF619" i="1"/>
  <c r="BE619" i="1"/>
  <c r="BD619" i="1"/>
  <c r="BA619" i="1"/>
  <c r="AR619" i="1"/>
  <c r="AU619" i="1" s="1"/>
  <c r="AQ619" i="1"/>
  <c r="AS619" i="1" s="1"/>
  <c r="AP619" i="1"/>
  <c r="AO619" i="1"/>
  <c r="AI619" i="1"/>
  <c r="AJ619" i="1" s="1"/>
  <c r="AH619" i="1"/>
  <c r="AG619" i="1"/>
  <c r="CJ618" i="1"/>
  <c r="BU618" i="1"/>
  <c r="BX618" i="1" s="1"/>
  <c r="BS618" i="1"/>
  <c r="BR618" i="1"/>
  <c r="BG618" i="1"/>
  <c r="BF618" i="1"/>
  <c r="BE618" i="1"/>
  <c r="BD618" i="1"/>
  <c r="BA618" i="1"/>
  <c r="AR618" i="1"/>
  <c r="AU618" i="1" s="1"/>
  <c r="AP618" i="1"/>
  <c r="AO618" i="1"/>
  <c r="AI618" i="1"/>
  <c r="AJ618" i="1" s="1"/>
  <c r="AH618" i="1"/>
  <c r="AG618" i="1"/>
  <c r="CJ617" i="1"/>
  <c r="BU617" i="1"/>
  <c r="BX617" i="1" s="1"/>
  <c r="BT617" i="1"/>
  <c r="BS617" i="1"/>
  <c r="BR617" i="1"/>
  <c r="BJ617" i="1"/>
  <c r="BW617" i="1" s="1"/>
  <c r="BG617" i="1"/>
  <c r="BE617" i="1"/>
  <c r="BD617" i="1"/>
  <c r="BA617" i="1"/>
  <c r="AR617" i="1"/>
  <c r="AU617" i="1" s="1"/>
  <c r="AP617" i="1"/>
  <c r="AO617" i="1"/>
  <c r="AI617" i="1"/>
  <c r="AH617" i="1"/>
  <c r="AG617" i="1"/>
  <c r="CJ616" i="1"/>
  <c r="BU616" i="1"/>
  <c r="BX616" i="1" s="1"/>
  <c r="BS616" i="1"/>
  <c r="BR616" i="1"/>
  <c r="BG616" i="1"/>
  <c r="BE616" i="1"/>
  <c r="BD616" i="1"/>
  <c r="BA616" i="1"/>
  <c r="AR616" i="1"/>
  <c r="AU616" i="1" s="1"/>
  <c r="AP616" i="1"/>
  <c r="AO616" i="1"/>
  <c r="AI616" i="1"/>
  <c r="AH616" i="1"/>
  <c r="AG616" i="1"/>
  <c r="CJ615" i="1"/>
  <c r="BU615" i="1"/>
  <c r="BX615" i="1" s="1"/>
  <c r="BS615" i="1"/>
  <c r="BR615" i="1"/>
  <c r="BG615" i="1"/>
  <c r="BJ615" i="1" s="1"/>
  <c r="BW615" i="1" s="1"/>
  <c r="BY615" i="1" s="1"/>
  <c r="BE615" i="1"/>
  <c r="BD615" i="1"/>
  <c r="BA615" i="1"/>
  <c r="AR615" i="1"/>
  <c r="AU615" i="1" s="1"/>
  <c r="AP615" i="1"/>
  <c r="AO615" i="1"/>
  <c r="AI615" i="1"/>
  <c r="AH615" i="1"/>
  <c r="AG615" i="1"/>
  <c r="CJ614" i="1"/>
  <c r="BX614" i="1"/>
  <c r="BW614" i="1"/>
  <c r="BU614" i="1"/>
  <c r="BT614" i="1"/>
  <c r="BV614" i="1" s="1"/>
  <c r="BS614" i="1"/>
  <c r="BR614" i="1"/>
  <c r="BG614" i="1"/>
  <c r="BJ614" i="1" s="1"/>
  <c r="BE614" i="1"/>
  <c r="BD614" i="1"/>
  <c r="BA614" i="1"/>
  <c r="AR614" i="1"/>
  <c r="AU614" i="1" s="1"/>
  <c r="AP614" i="1"/>
  <c r="AO614" i="1"/>
  <c r="AI614" i="1"/>
  <c r="AH614" i="1"/>
  <c r="AG614" i="1"/>
  <c r="CJ613" i="1"/>
  <c r="BU613" i="1"/>
  <c r="BX613" i="1" s="1"/>
  <c r="BS613" i="1"/>
  <c r="BR613" i="1"/>
  <c r="BG613" i="1"/>
  <c r="BE613" i="1"/>
  <c r="BD613" i="1"/>
  <c r="BA613" i="1"/>
  <c r="AR613" i="1"/>
  <c r="AU613" i="1" s="1"/>
  <c r="AP613" i="1"/>
  <c r="AO613" i="1"/>
  <c r="AI613" i="1"/>
  <c r="AH613" i="1"/>
  <c r="AG613" i="1"/>
  <c r="CJ612" i="1"/>
  <c r="BU612" i="1"/>
  <c r="BX612" i="1" s="1"/>
  <c r="BS612" i="1"/>
  <c r="BR612" i="1"/>
  <c r="BG612" i="1"/>
  <c r="BF612" i="1"/>
  <c r="BE612" i="1"/>
  <c r="BD612" i="1"/>
  <c r="BA612" i="1"/>
  <c r="AR612" i="1"/>
  <c r="AU612" i="1" s="1"/>
  <c r="AP612" i="1"/>
  <c r="AO612" i="1"/>
  <c r="AI612" i="1"/>
  <c r="AH612" i="1"/>
  <c r="AG612" i="1"/>
  <c r="CJ611" i="1"/>
  <c r="BU611" i="1"/>
  <c r="BX611" i="1" s="1"/>
  <c r="BS611" i="1"/>
  <c r="BR611" i="1"/>
  <c r="BG611" i="1"/>
  <c r="BF611" i="1"/>
  <c r="BH611" i="1" s="1"/>
  <c r="BE611" i="1"/>
  <c r="BD611" i="1"/>
  <c r="BA611" i="1"/>
  <c r="AR611" i="1"/>
  <c r="AU611" i="1" s="1"/>
  <c r="AP611" i="1"/>
  <c r="AO611" i="1"/>
  <c r="AI611" i="1"/>
  <c r="AH611" i="1"/>
  <c r="AG611" i="1"/>
  <c r="CJ610" i="1"/>
  <c r="BU610" i="1"/>
  <c r="BX610" i="1" s="1"/>
  <c r="BS610" i="1"/>
  <c r="BR610" i="1"/>
  <c r="BG610" i="1"/>
  <c r="BF610" i="1"/>
  <c r="BE610" i="1"/>
  <c r="BD610" i="1"/>
  <c r="BA610" i="1"/>
  <c r="AR610" i="1"/>
  <c r="AU610" i="1" s="1"/>
  <c r="AP610" i="1"/>
  <c r="AO610" i="1"/>
  <c r="AI610" i="1"/>
  <c r="AQ610" i="1" s="1"/>
  <c r="AH610" i="1"/>
  <c r="AG610" i="1"/>
  <c r="CJ609" i="1"/>
  <c r="BU609" i="1"/>
  <c r="BX609" i="1" s="1"/>
  <c r="BS609" i="1"/>
  <c r="BR609" i="1"/>
  <c r="BG609" i="1"/>
  <c r="BE609" i="1"/>
  <c r="BD609" i="1"/>
  <c r="BA609" i="1"/>
  <c r="AR609" i="1"/>
  <c r="AU609" i="1" s="1"/>
  <c r="AP609" i="1"/>
  <c r="AO609" i="1"/>
  <c r="AI609" i="1"/>
  <c r="AH609" i="1"/>
  <c r="AG609" i="1"/>
  <c r="CJ608" i="1"/>
  <c r="BU608" i="1"/>
  <c r="BX608" i="1" s="1"/>
  <c r="BT608" i="1"/>
  <c r="BV608" i="1" s="1"/>
  <c r="BS608" i="1"/>
  <c r="BR608" i="1"/>
  <c r="BG608" i="1"/>
  <c r="BJ608" i="1" s="1"/>
  <c r="BW608" i="1" s="1"/>
  <c r="BY608" i="1" s="1"/>
  <c r="BE608" i="1"/>
  <c r="BD608" i="1"/>
  <c r="BA608" i="1"/>
  <c r="AR608" i="1"/>
  <c r="AU608" i="1" s="1"/>
  <c r="AP608" i="1"/>
  <c r="AO608" i="1"/>
  <c r="AI608" i="1"/>
  <c r="AH608" i="1"/>
  <c r="AG608" i="1"/>
  <c r="CJ607" i="1"/>
  <c r="BU607" i="1"/>
  <c r="BX607" i="1" s="1"/>
  <c r="BS607" i="1"/>
  <c r="BR607" i="1"/>
  <c r="BG607" i="1"/>
  <c r="BJ607" i="1" s="1"/>
  <c r="BW607" i="1" s="1"/>
  <c r="BF607" i="1"/>
  <c r="BE607" i="1"/>
  <c r="BD607" i="1"/>
  <c r="BA607" i="1"/>
  <c r="AR607" i="1"/>
  <c r="AU607" i="1" s="1"/>
  <c r="AP607" i="1"/>
  <c r="AO607" i="1"/>
  <c r="AI607" i="1"/>
  <c r="AH607" i="1"/>
  <c r="AG607" i="1"/>
  <c r="CJ606" i="1"/>
  <c r="BU606" i="1"/>
  <c r="BX606" i="1" s="1"/>
  <c r="BS606" i="1"/>
  <c r="BR606" i="1"/>
  <c r="BG606" i="1"/>
  <c r="BE606" i="1"/>
  <c r="BD606" i="1"/>
  <c r="BA606" i="1"/>
  <c r="AR606" i="1"/>
  <c r="AU606" i="1" s="1"/>
  <c r="AP606" i="1"/>
  <c r="AO606" i="1"/>
  <c r="AI606" i="1"/>
  <c r="AH606" i="1"/>
  <c r="AG606" i="1"/>
  <c r="CJ605" i="1"/>
  <c r="BU605" i="1"/>
  <c r="BX605" i="1" s="1"/>
  <c r="BS605" i="1"/>
  <c r="BR605" i="1"/>
  <c r="BG605" i="1"/>
  <c r="BE605" i="1"/>
  <c r="BD605" i="1"/>
  <c r="BA605" i="1"/>
  <c r="AR605" i="1"/>
  <c r="AU605" i="1" s="1"/>
  <c r="AQ605" i="1"/>
  <c r="AS605" i="1" s="1"/>
  <c r="AP605" i="1"/>
  <c r="AO605" i="1"/>
  <c r="AI605" i="1"/>
  <c r="BF605" i="1" s="1"/>
  <c r="AH605" i="1"/>
  <c r="AG605" i="1"/>
  <c r="CJ604" i="1"/>
  <c r="BU604" i="1"/>
  <c r="BX604" i="1" s="1"/>
  <c r="BS604" i="1"/>
  <c r="BR604" i="1"/>
  <c r="BG604" i="1"/>
  <c r="BJ604" i="1" s="1"/>
  <c r="BW604" i="1" s="1"/>
  <c r="BE604" i="1"/>
  <c r="BD604" i="1"/>
  <c r="BA604" i="1"/>
  <c r="AR604" i="1"/>
  <c r="AU604" i="1" s="1"/>
  <c r="AP604" i="1"/>
  <c r="AO604" i="1"/>
  <c r="AI604" i="1"/>
  <c r="AH604" i="1"/>
  <c r="AG604" i="1"/>
  <c r="CJ603" i="1"/>
  <c r="BX603" i="1"/>
  <c r="BU603" i="1"/>
  <c r="BS603" i="1"/>
  <c r="BR603" i="1"/>
  <c r="BG603" i="1"/>
  <c r="BJ603" i="1" s="1"/>
  <c r="BW603" i="1" s="1"/>
  <c r="BE603" i="1"/>
  <c r="BD603" i="1"/>
  <c r="BA603" i="1"/>
  <c r="AR603" i="1"/>
  <c r="AU603" i="1" s="1"/>
  <c r="AP603" i="1"/>
  <c r="AO603" i="1"/>
  <c r="AI603" i="1"/>
  <c r="BF603" i="1" s="1"/>
  <c r="AH603" i="1"/>
  <c r="AG603" i="1"/>
  <c r="CJ602" i="1"/>
  <c r="CI602" i="1"/>
  <c r="CI603" i="1" s="1"/>
  <c r="CH602" i="1"/>
  <c r="BX602" i="1"/>
  <c r="BU602" i="1"/>
  <c r="BS602" i="1"/>
  <c r="BR602" i="1"/>
  <c r="BG602" i="1"/>
  <c r="BE602" i="1"/>
  <c r="BD602" i="1"/>
  <c r="BA602" i="1"/>
  <c r="AR602" i="1"/>
  <c r="AU602" i="1" s="1"/>
  <c r="AQ602" i="1"/>
  <c r="AS602" i="1" s="1"/>
  <c r="AP602" i="1"/>
  <c r="AO602" i="1"/>
  <c r="AI602" i="1"/>
  <c r="AH602" i="1"/>
  <c r="AG602" i="1"/>
  <c r="CJ601" i="1"/>
  <c r="BU601" i="1"/>
  <c r="BX601" i="1" s="1"/>
  <c r="CK601" i="1" s="1"/>
  <c r="BS601" i="1"/>
  <c r="BR601" i="1"/>
  <c r="BG601" i="1"/>
  <c r="BE601" i="1"/>
  <c r="BD601" i="1"/>
  <c r="BA601" i="1"/>
  <c r="AR601" i="1"/>
  <c r="AU601" i="1" s="1"/>
  <c r="AP601" i="1"/>
  <c r="AO601" i="1"/>
  <c r="AJ601" i="1"/>
  <c r="AI601" i="1"/>
  <c r="AH601" i="1"/>
  <c r="AG601" i="1"/>
  <c r="CJ600" i="1"/>
  <c r="BU600" i="1"/>
  <c r="BS600" i="1"/>
  <c r="BR600" i="1"/>
  <c r="BJ600" i="1"/>
  <c r="BG600" i="1"/>
  <c r="BT600" i="1" s="1"/>
  <c r="BE600" i="1"/>
  <c r="BD600" i="1"/>
  <c r="BA600" i="1"/>
  <c r="AR600" i="1"/>
  <c r="AP600" i="1"/>
  <c r="AO600" i="1"/>
  <c r="AI600" i="1"/>
  <c r="BF600" i="1" s="1"/>
  <c r="BH600" i="1" s="1"/>
  <c r="AH600" i="1"/>
  <c r="AG600" i="1"/>
  <c r="CJ599" i="1"/>
  <c r="BU599" i="1"/>
  <c r="BX599" i="1" s="1"/>
  <c r="BS599" i="1"/>
  <c r="BR599" i="1"/>
  <c r="BN599" i="1"/>
  <c r="BM599" i="1"/>
  <c r="BG599" i="1"/>
  <c r="BT599" i="1" s="1"/>
  <c r="BE599" i="1"/>
  <c r="BD599" i="1"/>
  <c r="BA599" i="1"/>
  <c r="AR599" i="1"/>
  <c r="AU599" i="1" s="1"/>
  <c r="AP599" i="1"/>
  <c r="AO599" i="1"/>
  <c r="AI599" i="1"/>
  <c r="AH599" i="1"/>
  <c r="AG599" i="1"/>
  <c r="CJ598" i="1"/>
  <c r="BU598" i="1"/>
  <c r="BX598" i="1" s="1"/>
  <c r="BS598" i="1"/>
  <c r="BR598" i="1"/>
  <c r="BN598" i="1"/>
  <c r="BM598" i="1"/>
  <c r="BG598" i="1"/>
  <c r="BE598" i="1"/>
  <c r="BD598" i="1"/>
  <c r="BA598" i="1"/>
  <c r="AU598" i="1"/>
  <c r="AR598" i="1"/>
  <c r="AP598" i="1"/>
  <c r="AO598" i="1"/>
  <c r="AI598" i="1"/>
  <c r="AH598" i="1"/>
  <c r="AG598" i="1"/>
  <c r="CJ597" i="1"/>
  <c r="BU597" i="1"/>
  <c r="BX597" i="1" s="1"/>
  <c r="BS597" i="1"/>
  <c r="BR597" i="1"/>
  <c r="BN597" i="1"/>
  <c r="BM597" i="1"/>
  <c r="BG597" i="1"/>
  <c r="BE597" i="1"/>
  <c r="BD597" i="1"/>
  <c r="BA597" i="1"/>
  <c r="AR597" i="1"/>
  <c r="AU597" i="1" s="1"/>
  <c r="AP597" i="1"/>
  <c r="AO597" i="1"/>
  <c r="AI597" i="1"/>
  <c r="AH597" i="1"/>
  <c r="AG597" i="1"/>
  <c r="CJ596" i="1"/>
  <c r="BU596" i="1"/>
  <c r="BX596" i="1" s="1"/>
  <c r="BS596" i="1"/>
  <c r="BR596" i="1"/>
  <c r="BN596" i="1"/>
  <c r="BM596" i="1"/>
  <c r="BG596" i="1"/>
  <c r="BT596" i="1" s="1"/>
  <c r="BV596" i="1" s="1"/>
  <c r="BE596" i="1"/>
  <c r="BD596" i="1"/>
  <c r="BA596" i="1"/>
  <c r="AR596" i="1"/>
  <c r="AU596" i="1" s="1"/>
  <c r="AP596" i="1"/>
  <c r="AO596" i="1"/>
  <c r="AI596" i="1"/>
  <c r="AJ596" i="1" s="1"/>
  <c r="AH596" i="1"/>
  <c r="AG596" i="1"/>
  <c r="CJ595" i="1"/>
  <c r="BU595" i="1"/>
  <c r="BX595" i="1" s="1"/>
  <c r="BS595" i="1"/>
  <c r="BR595" i="1"/>
  <c r="BN595" i="1"/>
  <c r="BM595" i="1"/>
  <c r="BG595" i="1"/>
  <c r="BT595" i="1" s="1"/>
  <c r="BV595" i="1" s="1"/>
  <c r="BF595" i="1"/>
  <c r="BH595" i="1" s="1"/>
  <c r="BE595" i="1"/>
  <c r="BD595" i="1"/>
  <c r="BA595" i="1"/>
  <c r="AR595" i="1"/>
  <c r="AU595" i="1" s="1"/>
  <c r="AQ595" i="1"/>
  <c r="AP595" i="1"/>
  <c r="AO595" i="1"/>
  <c r="AI595" i="1"/>
  <c r="AJ595" i="1" s="1"/>
  <c r="AH595" i="1"/>
  <c r="AG595" i="1"/>
  <c r="CJ594" i="1"/>
  <c r="CI594" i="1"/>
  <c r="BU594" i="1"/>
  <c r="BX594" i="1" s="1"/>
  <c r="BS594" i="1"/>
  <c r="BR594" i="1"/>
  <c r="BN594" i="1"/>
  <c r="BM594" i="1"/>
  <c r="BG594" i="1"/>
  <c r="BT594" i="1" s="1"/>
  <c r="BE594" i="1"/>
  <c r="BD594" i="1"/>
  <c r="BA594" i="1"/>
  <c r="AR594" i="1"/>
  <c r="AU594" i="1" s="1"/>
  <c r="AP594" i="1"/>
  <c r="AO594" i="1"/>
  <c r="AI594" i="1"/>
  <c r="AH594" i="1"/>
  <c r="AG594" i="1"/>
  <c r="CJ593" i="1"/>
  <c r="BU593" i="1"/>
  <c r="BX593" i="1" s="1"/>
  <c r="BS593" i="1"/>
  <c r="BR593" i="1"/>
  <c r="BN593" i="1"/>
  <c r="BM593" i="1"/>
  <c r="BG593" i="1"/>
  <c r="BE593" i="1"/>
  <c r="BD593" i="1"/>
  <c r="BA593" i="1"/>
  <c r="AR593" i="1"/>
  <c r="AU593" i="1" s="1"/>
  <c r="AP593" i="1"/>
  <c r="AO593" i="1"/>
  <c r="AI593" i="1"/>
  <c r="AH593" i="1"/>
  <c r="AG593" i="1"/>
  <c r="CJ592" i="1"/>
  <c r="BW592" i="1"/>
  <c r="BU592" i="1"/>
  <c r="BX592" i="1" s="1"/>
  <c r="CK592" i="1" s="1"/>
  <c r="BT592" i="1"/>
  <c r="BS592" i="1"/>
  <c r="BR592" i="1"/>
  <c r="BN592" i="1"/>
  <c r="BM592" i="1"/>
  <c r="BG592" i="1"/>
  <c r="BJ592" i="1" s="1"/>
  <c r="BE592" i="1"/>
  <c r="BD592" i="1"/>
  <c r="BA592" i="1"/>
  <c r="AR592" i="1"/>
  <c r="AU592" i="1" s="1"/>
  <c r="AQ592" i="1"/>
  <c r="AP592" i="1"/>
  <c r="AO592" i="1"/>
  <c r="AI592" i="1"/>
  <c r="BF592" i="1" s="1"/>
  <c r="AH592" i="1"/>
  <c r="AG592" i="1"/>
  <c r="CJ591" i="1"/>
  <c r="BU591" i="1"/>
  <c r="BX591" i="1" s="1"/>
  <c r="BS591" i="1"/>
  <c r="BR591" i="1"/>
  <c r="BN591" i="1"/>
  <c r="BM591" i="1"/>
  <c r="BG591" i="1"/>
  <c r="BE591" i="1"/>
  <c r="BD591" i="1"/>
  <c r="BA591" i="1"/>
  <c r="AR591" i="1"/>
  <c r="AP591" i="1"/>
  <c r="AO591" i="1"/>
  <c r="AI591" i="1"/>
  <c r="AH591" i="1"/>
  <c r="AG591" i="1"/>
  <c r="CJ590" i="1"/>
  <c r="BU590" i="1"/>
  <c r="BX590" i="1" s="1"/>
  <c r="BS590" i="1"/>
  <c r="BR590" i="1"/>
  <c r="BN590" i="1"/>
  <c r="BM590" i="1"/>
  <c r="BG590" i="1"/>
  <c r="BE590" i="1"/>
  <c r="BD590" i="1"/>
  <c r="BA590" i="1"/>
  <c r="AR590" i="1"/>
  <c r="AU590" i="1" s="1"/>
  <c r="AP590" i="1"/>
  <c r="AO590" i="1"/>
  <c r="AI590" i="1"/>
  <c r="AH590" i="1"/>
  <c r="AG590" i="1"/>
  <c r="CJ589" i="1"/>
  <c r="BU589" i="1"/>
  <c r="BX589" i="1" s="1"/>
  <c r="BS589" i="1"/>
  <c r="BR589" i="1"/>
  <c r="BN589" i="1"/>
  <c r="BM589" i="1"/>
  <c r="BG589" i="1"/>
  <c r="BE589" i="1"/>
  <c r="BD589" i="1"/>
  <c r="BA589" i="1"/>
  <c r="AR589" i="1"/>
  <c r="AU589" i="1" s="1"/>
  <c r="AP589" i="1"/>
  <c r="AO589" i="1"/>
  <c r="AI589" i="1"/>
  <c r="AH589" i="1"/>
  <c r="AG589" i="1"/>
  <c r="CJ588" i="1"/>
  <c r="BU588" i="1"/>
  <c r="BX588" i="1" s="1"/>
  <c r="BS588" i="1"/>
  <c r="BR588" i="1"/>
  <c r="BN588" i="1"/>
  <c r="BM588" i="1"/>
  <c r="BG588" i="1"/>
  <c r="BE588" i="1"/>
  <c r="BD588" i="1"/>
  <c r="BA588" i="1"/>
  <c r="AR588" i="1"/>
  <c r="AU588" i="1" s="1"/>
  <c r="AP588" i="1"/>
  <c r="AO588" i="1"/>
  <c r="AI588" i="1"/>
  <c r="AH588" i="1"/>
  <c r="AG588" i="1"/>
  <c r="CJ587" i="1"/>
  <c r="BU587" i="1"/>
  <c r="BX587" i="1" s="1"/>
  <c r="BS587" i="1"/>
  <c r="BR587" i="1"/>
  <c r="BN587" i="1"/>
  <c r="BM587" i="1"/>
  <c r="BG587" i="1"/>
  <c r="BF587" i="1"/>
  <c r="BE587" i="1"/>
  <c r="BD587" i="1"/>
  <c r="BA587" i="1"/>
  <c r="AR587" i="1"/>
  <c r="AU587" i="1" s="1"/>
  <c r="AQ587" i="1"/>
  <c r="AS587" i="1" s="1"/>
  <c r="AP587" i="1"/>
  <c r="AO587" i="1"/>
  <c r="AI587" i="1"/>
  <c r="AJ587" i="1" s="1"/>
  <c r="AH587" i="1"/>
  <c r="AG587" i="1"/>
  <c r="CJ586" i="1"/>
  <c r="CI586" i="1"/>
  <c r="BU586" i="1"/>
  <c r="BX586" i="1" s="1"/>
  <c r="BS586" i="1"/>
  <c r="BR586" i="1"/>
  <c r="BN586" i="1"/>
  <c r="BM586" i="1"/>
  <c r="BG586" i="1"/>
  <c r="BJ586" i="1" s="1"/>
  <c r="BW586" i="1" s="1"/>
  <c r="BE586" i="1"/>
  <c r="BD586" i="1"/>
  <c r="BA586" i="1"/>
  <c r="AR586" i="1"/>
  <c r="AP586" i="1"/>
  <c r="AO586" i="1"/>
  <c r="AI586" i="1"/>
  <c r="AQ586" i="1" s="1"/>
  <c r="AH586" i="1"/>
  <c r="AG586" i="1"/>
  <c r="CJ585" i="1"/>
  <c r="BU585" i="1"/>
  <c r="BX585" i="1" s="1"/>
  <c r="BS585" i="1"/>
  <c r="BR585" i="1"/>
  <c r="BN585" i="1"/>
  <c r="BM585" i="1"/>
  <c r="BG585" i="1"/>
  <c r="BE585" i="1"/>
  <c r="BD585" i="1"/>
  <c r="BA585" i="1"/>
  <c r="AR585" i="1"/>
  <c r="AU585" i="1" s="1"/>
  <c r="AP585" i="1"/>
  <c r="AO585" i="1"/>
  <c r="AI585" i="1"/>
  <c r="AH585" i="1"/>
  <c r="AG585" i="1"/>
  <c r="CJ584" i="1"/>
  <c r="BU584" i="1"/>
  <c r="BX584" i="1" s="1"/>
  <c r="BS584" i="1"/>
  <c r="BR584" i="1"/>
  <c r="BN584" i="1"/>
  <c r="BM584" i="1"/>
  <c r="BG584" i="1"/>
  <c r="BE584" i="1"/>
  <c r="BD584" i="1"/>
  <c r="BA584" i="1"/>
  <c r="AR584" i="1"/>
  <c r="AU584" i="1" s="1"/>
  <c r="AP584" i="1"/>
  <c r="AO584" i="1"/>
  <c r="AI584" i="1"/>
  <c r="AH584" i="1"/>
  <c r="AG584" i="1"/>
  <c r="CJ583" i="1"/>
  <c r="BU583" i="1"/>
  <c r="BX583" i="1" s="1"/>
  <c r="BS583" i="1"/>
  <c r="BR583" i="1"/>
  <c r="BN583" i="1"/>
  <c r="BM583" i="1"/>
  <c r="BG583" i="1"/>
  <c r="BT583" i="1" s="1"/>
  <c r="BE583" i="1"/>
  <c r="BD583" i="1"/>
  <c r="BA583" i="1"/>
  <c r="AR583" i="1"/>
  <c r="AU583" i="1" s="1"/>
  <c r="AP583" i="1"/>
  <c r="AO583" i="1"/>
  <c r="AI583" i="1"/>
  <c r="AH583" i="1"/>
  <c r="AG583" i="1"/>
  <c r="CJ582" i="1"/>
  <c r="BU582" i="1"/>
  <c r="BX582" i="1" s="1"/>
  <c r="BT582" i="1"/>
  <c r="BS582" i="1"/>
  <c r="BR582" i="1"/>
  <c r="BN582" i="1"/>
  <c r="BM582" i="1"/>
  <c r="BG582" i="1"/>
  <c r="BJ582" i="1" s="1"/>
  <c r="BW582" i="1" s="1"/>
  <c r="BE582" i="1"/>
  <c r="BD582" i="1"/>
  <c r="BA582" i="1"/>
  <c r="AR582" i="1"/>
  <c r="AU582" i="1" s="1"/>
  <c r="AP582" i="1"/>
  <c r="AO582" i="1"/>
  <c r="AI582" i="1"/>
  <c r="AJ582" i="1" s="1"/>
  <c r="AH582" i="1"/>
  <c r="AG582" i="1"/>
  <c r="CJ581" i="1"/>
  <c r="BU581" i="1"/>
  <c r="BX581" i="1" s="1"/>
  <c r="BS581" i="1"/>
  <c r="BR581" i="1"/>
  <c r="BN581" i="1"/>
  <c r="BM581" i="1"/>
  <c r="BG581" i="1"/>
  <c r="BT581" i="1" s="1"/>
  <c r="BE581" i="1"/>
  <c r="BD581" i="1"/>
  <c r="BA581" i="1"/>
  <c r="AR581" i="1"/>
  <c r="AP581" i="1"/>
  <c r="AO581" i="1"/>
  <c r="AI581" i="1"/>
  <c r="AH581" i="1"/>
  <c r="AG581" i="1"/>
  <c r="CJ580" i="1"/>
  <c r="BU580" i="1"/>
  <c r="BX580" i="1" s="1"/>
  <c r="BS580" i="1"/>
  <c r="BR580" i="1"/>
  <c r="BN580" i="1"/>
  <c r="BM580" i="1"/>
  <c r="BG580" i="1"/>
  <c r="BE580" i="1"/>
  <c r="BD580" i="1"/>
  <c r="BA580" i="1"/>
  <c r="AR580" i="1"/>
  <c r="AU580" i="1" s="1"/>
  <c r="AP580" i="1"/>
  <c r="AO580" i="1"/>
  <c r="AI580" i="1"/>
  <c r="AH580" i="1"/>
  <c r="AG580" i="1"/>
  <c r="CJ579" i="1"/>
  <c r="CI579" i="1"/>
  <c r="BU579" i="1"/>
  <c r="BX579" i="1" s="1"/>
  <c r="BS579" i="1"/>
  <c r="BR579" i="1"/>
  <c r="BN579" i="1"/>
  <c r="BM579" i="1"/>
  <c r="BG579" i="1"/>
  <c r="BE579" i="1"/>
  <c r="BD579" i="1"/>
  <c r="BA579" i="1"/>
  <c r="AR579" i="1"/>
  <c r="AU579" i="1" s="1"/>
  <c r="AP579" i="1"/>
  <c r="AO579" i="1"/>
  <c r="AI579" i="1"/>
  <c r="BF579" i="1" s="1"/>
  <c r="AH579" i="1"/>
  <c r="AG579" i="1"/>
  <c r="CJ578" i="1"/>
  <c r="CH578" i="1"/>
  <c r="CH579" i="1" s="1"/>
  <c r="BU578" i="1"/>
  <c r="BX578" i="1" s="1"/>
  <c r="CK578" i="1" s="1"/>
  <c r="BS578" i="1"/>
  <c r="BR578" i="1"/>
  <c r="BN578" i="1"/>
  <c r="BM578" i="1"/>
  <c r="BG578" i="1"/>
  <c r="BE578" i="1"/>
  <c r="BD578" i="1"/>
  <c r="BA578" i="1"/>
  <c r="AR578" i="1"/>
  <c r="AU578" i="1" s="1"/>
  <c r="AP578" i="1"/>
  <c r="AO578" i="1"/>
  <c r="AI578" i="1"/>
  <c r="AJ578" i="1" s="1"/>
  <c r="AH578" i="1"/>
  <c r="AG578" i="1"/>
  <c r="CJ577" i="1"/>
  <c r="BX577" i="1"/>
  <c r="CK577" i="1" s="1"/>
  <c r="BU577" i="1"/>
  <c r="BS577" i="1"/>
  <c r="BR577" i="1"/>
  <c r="BN577" i="1"/>
  <c r="BM577" i="1"/>
  <c r="BI577" i="1"/>
  <c r="BG577" i="1"/>
  <c r="BE577" i="1"/>
  <c r="BD577" i="1"/>
  <c r="BA577" i="1"/>
  <c r="AR577" i="1"/>
  <c r="AU577" i="1" s="1"/>
  <c r="AP577" i="1"/>
  <c r="AO577" i="1"/>
  <c r="AI577" i="1"/>
  <c r="AJ577" i="1" s="1"/>
  <c r="AT577" i="1" s="1"/>
  <c r="AH577" i="1"/>
  <c r="AG577" i="1"/>
  <c r="CJ576" i="1"/>
  <c r="BU576" i="1"/>
  <c r="BX576" i="1" s="1"/>
  <c r="BS576" i="1"/>
  <c r="BR576" i="1"/>
  <c r="BN576" i="1"/>
  <c r="BM576" i="1"/>
  <c r="BG576" i="1"/>
  <c r="BE576" i="1"/>
  <c r="BD576" i="1"/>
  <c r="BA576" i="1"/>
  <c r="AR576" i="1"/>
  <c r="AU576" i="1" s="1"/>
  <c r="AQ576" i="1"/>
  <c r="AS576" i="1" s="1"/>
  <c r="AP576" i="1"/>
  <c r="AO576" i="1"/>
  <c r="AI576" i="1"/>
  <c r="AH576" i="1"/>
  <c r="AG576" i="1"/>
  <c r="CJ575" i="1"/>
  <c r="BU575" i="1"/>
  <c r="BX575" i="1" s="1"/>
  <c r="BT575" i="1"/>
  <c r="BS575" i="1"/>
  <c r="BR575" i="1"/>
  <c r="BN575" i="1"/>
  <c r="BM575" i="1"/>
  <c r="BG575" i="1"/>
  <c r="BJ575" i="1" s="1"/>
  <c r="BW575" i="1" s="1"/>
  <c r="BE575" i="1"/>
  <c r="BD575" i="1"/>
  <c r="BA575" i="1"/>
  <c r="AR575" i="1"/>
  <c r="AU575" i="1" s="1"/>
  <c r="AP575" i="1"/>
  <c r="AO575" i="1"/>
  <c r="AI575" i="1"/>
  <c r="AQ575" i="1" s="1"/>
  <c r="AS575" i="1" s="1"/>
  <c r="AH575" i="1"/>
  <c r="AG575" i="1"/>
  <c r="CJ574" i="1"/>
  <c r="BU574" i="1"/>
  <c r="BX574" i="1" s="1"/>
  <c r="BT574" i="1"/>
  <c r="BS574" i="1"/>
  <c r="BR574" i="1"/>
  <c r="BN574" i="1"/>
  <c r="BM574" i="1"/>
  <c r="BG574" i="1"/>
  <c r="BJ574" i="1" s="1"/>
  <c r="BE574" i="1"/>
  <c r="BD574" i="1"/>
  <c r="BA574" i="1"/>
  <c r="AR574" i="1"/>
  <c r="AU574" i="1" s="1"/>
  <c r="AP574" i="1"/>
  <c r="AO574" i="1"/>
  <c r="AI574" i="1"/>
  <c r="AH574" i="1"/>
  <c r="AG574" i="1"/>
  <c r="CJ573" i="1"/>
  <c r="BU573" i="1"/>
  <c r="BX573" i="1" s="1"/>
  <c r="BS573" i="1"/>
  <c r="BR573" i="1"/>
  <c r="BN573" i="1"/>
  <c r="BM573" i="1"/>
  <c r="BG573" i="1"/>
  <c r="BF573" i="1"/>
  <c r="BH573" i="1" s="1"/>
  <c r="BE573" i="1"/>
  <c r="BD573" i="1"/>
  <c r="BA573" i="1"/>
  <c r="AR573" i="1"/>
  <c r="AU573" i="1" s="1"/>
  <c r="AP573" i="1"/>
  <c r="AO573" i="1"/>
  <c r="AI573" i="1"/>
  <c r="AH573" i="1"/>
  <c r="AG573" i="1"/>
  <c r="CJ572" i="1"/>
  <c r="BU572" i="1"/>
  <c r="BX572" i="1" s="1"/>
  <c r="BS572" i="1"/>
  <c r="BR572" i="1"/>
  <c r="BN572" i="1"/>
  <c r="BM572" i="1"/>
  <c r="BG572" i="1"/>
  <c r="BE572" i="1"/>
  <c r="BD572" i="1"/>
  <c r="BA572" i="1"/>
  <c r="AR572" i="1"/>
  <c r="AU572" i="1" s="1"/>
  <c r="AP572" i="1"/>
  <c r="AO572" i="1"/>
  <c r="AI572" i="1"/>
  <c r="BF572" i="1" s="1"/>
  <c r="BH572" i="1" s="1"/>
  <c r="AH572" i="1"/>
  <c r="AG572" i="1"/>
  <c r="CJ571" i="1"/>
  <c r="CI571" i="1"/>
  <c r="CI572" i="1" s="1"/>
  <c r="BU571" i="1"/>
  <c r="BX571" i="1" s="1"/>
  <c r="BS571" i="1"/>
  <c r="BR571" i="1"/>
  <c r="BN571" i="1"/>
  <c r="BM571" i="1"/>
  <c r="BJ571" i="1"/>
  <c r="BW571" i="1" s="1"/>
  <c r="BG571" i="1"/>
  <c r="BT571" i="1" s="1"/>
  <c r="BE571" i="1"/>
  <c r="BD571" i="1"/>
  <c r="BA571" i="1"/>
  <c r="AR571" i="1"/>
  <c r="AU571" i="1" s="1"/>
  <c r="AP571" i="1"/>
  <c r="AO571" i="1"/>
  <c r="AI571" i="1"/>
  <c r="AH571" i="1"/>
  <c r="AG571" i="1"/>
  <c r="CJ570" i="1"/>
  <c r="CH570" i="1"/>
  <c r="BU570" i="1"/>
  <c r="BX570" i="1" s="1"/>
  <c r="BS570" i="1"/>
  <c r="BR570" i="1"/>
  <c r="BN570" i="1"/>
  <c r="BM570" i="1"/>
  <c r="BG570" i="1"/>
  <c r="BT570" i="1" s="1"/>
  <c r="BV570" i="1" s="1"/>
  <c r="BE570" i="1"/>
  <c r="BD570" i="1"/>
  <c r="BA570" i="1"/>
  <c r="AR570" i="1"/>
  <c r="AU570" i="1" s="1"/>
  <c r="AP570" i="1"/>
  <c r="AO570" i="1"/>
  <c r="AI570" i="1"/>
  <c r="AJ570" i="1" s="1"/>
  <c r="AH570" i="1"/>
  <c r="AG570" i="1"/>
  <c r="CJ569" i="1"/>
  <c r="BU569" i="1"/>
  <c r="BX569" i="1" s="1"/>
  <c r="CK569" i="1" s="1"/>
  <c r="BS569" i="1"/>
  <c r="BR569" i="1"/>
  <c r="BN569" i="1"/>
  <c r="BM569" i="1"/>
  <c r="BG569" i="1"/>
  <c r="BE569" i="1"/>
  <c r="BD569" i="1"/>
  <c r="BA569" i="1"/>
  <c r="AR569" i="1"/>
  <c r="AU569" i="1" s="1"/>
  <c r="AP569" i="1"/>
  <c r="AO569" i="1"/>
  <c r="AI569" i="1"/>
  <c r="AQ569" i="1" s="1"/>
  <c r="AS569" i="1" s="1"/>
  <c r="AH569" i="1"/>
  <c r="AG569" i="1"/>
  <c r="CJ568" i="1"/>
  <c r="BU568" i="1"/>
  <c r="BX568" i="1" s="1"/>
  <c r="CK568" i="1" s="1"/>
  <c r="BS568" i="1"/>
  <c r="BR568" i="1"/>
  <c r="BN568" i="1"/>
  <c r="BM568" i="1"/>
  <c r="BG568" i="1"/>
  <c r="BE568" i="1"/>
  <c r="BD568" i="1"/>
  <c r="BA568" i="1"/>
  <c r="AR568" i="1"/>
  <c r="AU568" i="1" s="1"/>
  <c r="AP568" i="1"/>
  <c r="AO568" i="1"/>
  <c r="AI568" i="1"/>
  <c r="AJ568" i="1" s="1"/>
  <c r="AH568" i="1"/>
  <c r="AG568" i="1"/>
  <c r="CJ567" i="1"/>
  <c r="BU567" i="1"/>
  <c r="BX567" i="1" s="1"/>
  <c r="BS567" i="1"/>
  <c r="BR567" i="1"/>
  <c r="BN567" i="1"/>
  <c r="BM567" i="1"/>
  <c r="BG567" i="1"/>
  <c r="BT567" i="1" s="1"/>
  <c r="BE567" i="1"/>
  <c r="BD567" i="1"/>
  <c r="BA567" i="1"/>
  <c r="AR567" i="1"/>
  <c r="AU567" i="1" s="1"/>
  <c r="AP567" i="1"/>
  <c r="AO567" i="1"/>
  <c r="AI567" i="1"/>
  <c r="AH567" i="1"/>
  <c r="AG567" i="1"/>
  <c r="CJ566" i="1"/>
  <c r="BW566" i="1"/>
  <c r="BU566" i="1"/>
  <c r="BX566" i="1" s="1"/>
  <c r="BS566" i="1"/>
  <c r="BR566" i="1"/>
  <c r="BN566" i="1"/>
  <c r="BM566" i="1"/>
  <c r="BG566" i="1"/>
  <c r="BJ566" i="1" s="1"/>
  <c r="BE566" i="1"/>
  <c r="BD566" i="1"/>
  <c r="BA566" i="1"/>
  <c r="AR566" i="1"/>
  <c r="AP566" i="1"/>
  <c r="AO566" i="1"/>
  <c r="AI566" i="1"/>
  <c r="AH566" i="1"/>
  <c r="AG566" i="1"/>
  <c r="CJ565" i="1"/>
  <c r="BU565" i="1"/>
  <c r="BX565" i="1" s="1"/>
  <c r="BS565" i="1"/>
  <c r="BR565" i="1"/>
  <c r="BN565" i="1"/>
  <c r="BM565" i="1"/>
  <c r="BG565" i="1"/>
  <c r="BE565" i="1"/>
  <c r="BD565" i="1"/>
  <c r="BA565" i="1"/>
  <c r="AR565" i="1"/>
  <c r="AU565" i="1" s="1"/>
  <c r="AP565" i="1"/>
  <c r="AO565" i="1"/>
  <c r="AI565" i="1"/>
  <c r="AH565" i="1"/>
  <c r="AG565" i="1"/>
  <c r="CJ564" i="1"/>
  <c r="BU564" i="1"/>
  <c r="BX564" i="1" s="1"/>
  <c r="BS564" i="1"/>
  <c r="BR564" i="1"/>
  <c r="BN564" i="1"/>
  <c r="BM564" i="1"/>
  <c r="BG564" i="1"/>
  <c r="BT564" i="1" s="1"/>
  <c r="BE564" i="1"/>
  <c r="BD564" i="1"/>
  <c r="BA564" i="1"/>
  <c r="AR564" i="1"/>
  <c r="AU564" i="1" s="1"/>
  <c r="AP564" i="1"/>
  <c r="AO564" i="1"/>
  <c r="AI564" i="1"/>
  <c r="AJ564" i="1" s="1"/>
  <c r="AH564" i="1"/>
  <c r="AG564" i="1"/>
  <c r="CJ563" i="1"/>
  <c r="CH563" i="1"/>
  <c r="BU563" i="1"/>
  <c r="BX563" i="1" s="1"/>
  <c r="BS563" i="1"/>
  <c r="BR563" i="1"/>
  <c r="BN563" i="1"/>
  <c r="BM563" i="1"/>
  <c r="BG563" i="1"/>
  <c r="BE563" i="1"/>
  <c r="BD563" i="1"/>
  <c r="BA563" i="1"/>
  <c r="AR563" i="1"/>
  <c r="AU563" i="1" s="1"/>
  <c r="AP563" i="1"/>
  <c r="AO563" i="1"/>
  <c r="AI563" i="1"/>
  <c r="AJ563" i="1" s="1"/>
  <c r="AH563" i="1"/>
  <c r="AG563" i="1"/>
  <c r="CJ562" i="1"/>
  <c r="CI562" i="1"/>
  <c r="CI563" i="1" s="1"/>
  <c r="CH562" i="1"/>
  <c r="BU562" i="1"/>
  <c r="BX562" i="1" s="1"/>
  <c r="CK562" i="1" s="1"/>
  <c r="BS562" i="1"/>
  <c r="BR562" i="1"/>
  <c r="BN562" i="1"/>
  <c r="BM562" i="1"/>
  <c r="BG562" i="1"/>
  <c r="BT562" i="1" s="1"/>
  <c r="BV562" i="1" s="1"/>
  <c r="BE562" i="1"/>
  <c r="BD562" i="1"/>
  <c r="BA562" i="1"/>
  <c r="AR562" i="1"/>
  <c r="AU562" i="1" s="1"/>
  <c r="AP562" i="1"/>
  <c r="AO562" i="1"/>
  <c r="AI562" i="1"/>
  <c r="AH562" i="1"/>
  <c r="AG562" i="1"/>
  <c r="CJ561" i="1"/>
  <c r="BU561" i="1"/>
  <c r="BX561" i="1" s="1"/>
  <c r="CK561" i="1" s="1"/>
  <c r="BS561" i="1"/>
  <c r="BR561" i="1"/>
  <c r="BN561" i="1"/>
  <c r="BM561" i="1"/>
  <c r="BG561" i="1"/>
  <c r="BF561" i="1"/>
  <c r="BH561" i="1" s="1"/>
  <c r="BE561" i="1"/>
  <c r="BD561" i="1"/>
  <c r="BA561" i="1"/>
  <c r="AR561" i="1"/>
  <c r="AU561" i="1" s="1"/>
  <c r="AP561" i="1"/>
  <c r="AO561" i="1"/>
  <c r="AI561" i="1"/>
  <c r="AQ561" i="1" s="1"/>
  <c r="AH561" i="1"/>
  <c r="AG561" i="1"/>
  <c r="CJ560" i="1"/>
  <c r="BU560" i="1"/>
  <c r="BX560" i="1" s="1"/>
  <c r="CK560" i="1" s="1"/>
  <c r="BS560" i="1"/>
  <c r="BR560" i="1"/>
  <c r="BN560" i="1"/>
  <c r="BM560" i="1"/>
  <c r="BG560" i="1"/>
  <c r="BJ560" i="1" s="1"/>
  <c r="BE560" i="1"/>
  <c r="BD560" i="1"/>
  <c r="BA560" i="1"/>
  <c r="AR560" i="1"/>
  <c r="AU560" i="1" s="1"/>
  <c r="AP560" i="1"/>
  <c r="AO560" i="1"/>
  <c r="AJ560" i="1"/>
  <c r="AI560" i="1"/>
  <c r="AH560" i="1"/>
  <c r="AG560" i="1"/>
  <c r="CJ559" i="1"/>
  <c r="BW559" i="1"/>
  <c r="BU559" i="1"/>
  <c r="BX559" i="1" s="1"/>
  <c r="BS559" i="1"/>
  <c r="BR559" i="1"/>
  <c r="BN559" i="1"/>
  <c r="BM559" i="1"/>
  <c r="BG559" i="1"/>
  <c r="BJ559" i="1" s="1"/>
  <c r="BE559" i="1"/>
  <c r="BD559" i="1"/>
  <c r="BA559" i="1"/>
  <c r="AR559" i="1"/>
  <c r="AU559" i="1" s="1"/>
  <c r="AP559" i="1"/>
  <c r="AO559" i="1"/>
  <c r="AI559" i="1"/>
  <c r="AH559" i="1"/>
  <c r="AG559" i="1"/>
  <c r="CJ558" i="1"/>
  <c r="BU558" i="1"/>
  <c r="BX558" i="1" s="1"/>
  <c r="BS558" i="1"/>
  <c r="BR558" i="1"/>
  <c r="BN558" i="1"/>
  <c r="BM558" i="1"/>
  <c r="BG558" i="1"/>
  <c r="BE558" i="1"/>
  <c r="BD558" i="1"/>
  <c r="BA558" i="1"/>
  <c r="AR558" i="1"/>
  <c r="AU558" i="1" s="1"/>
  <c r="AP558" i="1"/>
  <c r="AO558" i="1"/>
  <c r="AI558" i="1"/>
  <c r="AQ558" i="1" s="1"/>
  <c r="AS558" i="1" s="1"/>
  <c r="AH558" i="1"/>
  <c r="AG558" i="1"/>
  <c r="CJ557" i="1"/>
  <c r="BU557" i="1"/>
  <c r="BX557" i="1" s="1"/>
  <c r="BS557" i="1"/>
  <c r="BR557" i="1"/>
  <c r="BN557" i="1"/>
  <c r="BM557" i="1"/>
  <c r="BG557" i="1"/>
  <c r="BT557" i="1" s="1"/>
  <c r="BE557" i="1"/>
  <c r="BD557" i="1"/>
  <c r="BA557" i="1"/>
  <c r="AR557" i="1"/>
  <c r="AU557" i="1" s="1"/>
  <c r="AP557" i="1"/>
  <c r="AO557" i="1"/>
  <c r="AI557" i="1"/>
  <c r="AQ557" i="1" s="1"/>
  <c r="AH557" i="1"/>
  <c r="AG557" i="1"/>
  <c r="CJ556" i="1"/>
  <c r="BU556" i="1"/>
  <c r="BX556" i="1" s="1"/>
  <c r="BS556" i="1"/>
  <c r="BR556" i="1"/>
  <c r="BN556" i="1"/>
  <c r="BM556" i="1"/>
  <c r="BG556" i="1"/>
  <c r="BE556" i="1"/>
  <c r="BD556" i="1"/>
  <c r="BA556" i="1"/>
  <c r="AR556" i="1"/>
  <c r="AU556" i="1" s="1"/>
  <c r="AP556" i="1"/>
  <c r="AO556" i="1"/>
  <c r="AI556" i="1"/>
  <c r="AH556" i="1"/>
  <c r="AG556" i="1"/>
  <c r="CJ555" i="1"/>
  <c r="BU555" i="1"/>
  <c r="BX555" i="1" s="1"/>
  <c r="BS555" i="1"/>
  <c r="BR555" i="1"/>
  <c r="BN555" i="1"/>
  <c r="BM555" i="1"/>
  <c r="BG555" i="1"/>
  <c r="BT555" i="1" s="1"/>
  <c r="BV555" i="1" s="1"/>
  <c r="BE555" i="1"/>
  <c r="BD555" i="1"/>
  <c r="BA555" i="1"/>
  <c r="AR555" i="1"/>
  <c r="AU555" i="1" s="1"/>
  <c r="AQ555" i="1"/>
  <c r="AP555" i="1"/>
  <c r="AO555" i="1"/>
  <c r="AI555" i="1"/>
  <c r="BF555" i="1" s="1"/>
  <c r="AH555" i="1"/>
  <c r="AG555" i="1"/>
  <c r="CJ554" i="1"/>
  <c r="CI554" i="1"/>
  <c r="CI555" i="1" s="1"/>
  <c r="CH554" i="1"/>
  <c r="BU554" i="1"/>
  <c r="BX554" i="1" s="1"/>
  <c r="CK554" i="1" s="1"/>
  <c r="BS554" i="1"/>
  <c r="BR554" i="1"/>
  <c r="BN554" i="1"/>
  <c r="BM554" i="1"/>
  <c r="BG554" i="1"/>
  <c r="BJ554" i="1" s="1"/>
  <c r="BW554" i="1" s="1"/>
  <c r="BE554" i="1"/>
  <c r="BD554" i="1"/>
  <c r="BA554" i="1"/>
  <c r="AR554" i="1"/>
  <c r="AU554" i="1" s="1"/>
  <c r="AP554" i="1"/>
  <c r="AO554" i="1"/>
  <c r="AI554" i="1"/>
  <c r="AH554" i="1"/>
  <c r="AG554" i="1"/>
  <c r="CJ553" i="1"/>
  <c r="BU553" i="1"/>
  <c r="BX553" i="1" s="1"/>
  <c r="CK553" i="1" s="1"/>
  <c r="BS553" i="1"/>
  <c r="BR553" i="1"/>
  <c r="BN553" i="1"/>
  <c r="BM553" i="1"/>
  <c r="BG553" i="1"/>
  <c r="BE553" i="1"/>
  <c r="BD553" i="1"/>
  <c r="BA553" i="1"/>
  <c r="AR553" i="1"/>
  <c r="AQ553" i="1"/>
  <c r="AP553" i="1"/>
  <c r="AO553" i="1"/>
  <c r="AI553" i="1"/>
  <c r="AH553" i="1"/>
  <c r="AG553" i="1"/>
  <c r="CJ552" i="1"/>
  <c r="BU552" i="1"/>
  <c r="BX552" i="1" s="1"/>
  <c r="CK552" i="1" s="1"/>
  <c r="BT552" i="1"/>
  <c r="BV552" i="1" s="1"/>
  <c r="BS552" i="1"/>
  <c r="BR552" i="1"/>
  <c r="BN552" i="1"/>
  <c r="BM552" i="1"/>
  <c r="BG552" i="1"/>
  <c r="BJ552" i="1" s="1"/>
  <c r="BW552" i="1" s="1"/>
  <c r="BE552" i="1"/>
  <c r="BD552" i="1"/>
  <c r="BA552" i="1"/>
  <c r="AR552" i="1"/>
  <c r="AU552" i="1" s="1"/>
  <c r="AP552" i="1"/>
  <c r="AO552" i="1"/>
  <c r="AI552" i="1"/>
  <c r="AH552" i="1"/>
  <c r="AG552" i="1"/>
  <c r="CJ551" i="1"/>
  <c r="BX551" i="1"/>
  <c r="BU551" i="1"/>
  <c r="BV551" i="1" s="1"/>
  <c r="BS551" i="1"/>
  <c r="BR551" i="1"/>
  <c r="BN551" i="1"/>
  <c r="BM551" i="1"/>
  <c r="BG551" i="1"/>
  <c r="BT551" i="1" s="1"/>
  <c r="BE551" i="1"/>
  <c r="BD551" i="1"/>
  <c r="BA551" i="1"/>
  <c r="AR551" i="1"/>
  <c r="AU551" i="1" s="1"/>
  <c r="AP551" i="1"/>
  <c r="AO551" i="1"/>
  <c r="AI551" i="1"/>
  <c r="AH551" i="1"/>
  <c r="AG551" i="1"/>
  <c r="CJ550" i="1"/>
  <c r="BU550" i="1"/>
  <c r="BX550" i="1" s="1"/>
  <c r="BS550" i="1"/>
  <c r="BR550" i="1"/>
  <c r="BN550" i="1"/>
  <c r="BM550" i="1"/>
  <c r="BG550" i="1"/>
  <c r="BF550" i="1"/>
  <c r="BH550" i="1" s="1"/>
  <c r="BE550" i="1"/>
  <c r="BD550" i="1"/>
  <c r="BA550" i="1"/>
  <c r="AR550" i="1"/>
  <c r="AU550" i="1" s="1"/>
  <c r="AQ550" i="1"/>
  <c r="AP550" i="1"/>
  <c r="AO550" i="1"/>
  <c r="AI550" i="1"/>
  <c r="AJ550" i="1" s="1"/>
  <c r="AH550" i="1"/>
  <c r="AG550" i="1"/>
  <c r="CJ549" i="1"/>
  <c r="BU549" i="1"/>
  <c r="BX549" i="1" s="1"/>
  <c r="BS549" i="1"/>
  <c r="BR549" i="1"/>
  <c r="BN549" i="1"/>
  <c r="BM549" i="1"/>
  <c r="BG549" i="1"/>
  <c r="BE549" i="1"/>
  <c r="BD549" i="1"/>
  <c r="BA549" i="1"/>
  <c r="AR549" i="1"/>
  <c r="AU549" i="1" s="1"/>
  <c r="AP549" i="1"/>
  <c r="AO549" i="1"/>
  <c r="AI549" i="1"/>
  <c r="BF549" i="1" s="1"/>
  <c r="AH549" i="1"/>
  <c r="AG549" i="1"/>
  <c r="CJ548" i="1"/>
  <c r="BU548" i="1"/>
  <c r="BX548" i="1" s="1"/>
  <c r="BS548" i="1"/>
  <c r="BR548" i="1"/>
  <c r="BN548" i="1"/>
  <c r="BM548" i="1"/>
  <c r="BG548" i="1"/>
  <c r="BE548" i="1"/>
  <c r="BD548" i="1"/>
  <c r="BA548" i="1"/>
  <c r="AR548" i="1"/>
  <c r="AU548" i="1" s="1"/>
  <c r="AP548" i="1"/>
  <c r="AO548" i="1"/>
  <c r="AI548" i="1"/>
  <c r="AH548" i="1"/>
  <c r="AG548" i="1"/>
  <c r="CJ547" i="1"/>
  <c r="CH547" i="1"/>
  <c r="BU547" i="1"/>
  <c r="BX547" i="1" s="1"/>
  <c r="CK547" i="1" s="1"/>
  <c r="BS547" i="1"/>
  <c r="BR547" i="1"/>
  <c r="BN547" i="1"/>
  <c r="BM547" i="1"/>
  <c r="BG547" i="1"/>
  <c r="BE547" i="1"/>
  <c r="BD547" i="1"/>
  <c r="BA547" i="1"/>
  <c r="AU547" i="1"/>
  <c r="AR547" i="1"/>
  <c r="AP547" i="1"/>
  <c r="AO547" i="1"/>
  <c r="AI547" i="1"/>
  <c r="AJ547" i="1" s="1"/>
  <c r="AH547" i="1"/>
  <c r="AG547" i="1"/>
  <c r="CJ546" i="1"/>
  <c r="BU546" i="1"/>
  <c r="BX546" i="1" s="1"/>
  <c r="CK546" i="1" s="1"/>
  <c r="BS546" i="1"/>
  <c r="BR546" i="1"/>
  <c r="BN546" i="1"/>
  <c r="BM546" i="1"/>
  <c r="BG546" i="1"/>
  <c r="BE546" i="1"/>
  <c r="BD546" i="1"/>
  <c r="BA546" i="1"/>
  <c r="AR546" i="1"/>
  <c r="AU546" i="1" s="1"/>
  <c r="AP546" i="1"/>
  <c r="AO546" i="1"/>
  <c r="AI546" i="1"/>
  <c r="AH546" i="1"/>
  <c r="AG546" i="1"/>
  <c r="CJ545" i="1"/>
  <c r="BX545" i="1"/>
  <c r="CK545" i="1" s="1"/>
  <c r="BU545" i="1"/>
  <c r="BS545" i="1"/>
  <c r="BR545" i="1"/>
  <c r="BN545" i="1"/>
  <c r="BM545" i="1"/>
  <c r="BG545" i="1"/>
  <c r="BE545" i="1"/>
  <c r="BD545" i="1"/>
  <c r="BA545" i="1"/>
  <c r="AR545" i="1"/>
  <c r="AU545" i="1" s="1"/>
  <c r="AP545" i="1"/>
  <c r="AO545" i="1"/>
  <c r="AI545" i="1"/>
  <c r="AH545" i="1"/>
  <c r="AG545" i="1"/>
  <c r="CJ544" i="1"/>
  <c r="BU544" i="1"/>
  <c r="BX544" i="1" s="1"/>
  <c r="CK544" i="1" s="1"/>
  <c r="BS544" i="1"/>
  <c r="BR544" i="1"/>
  <c r="BN544" i="1"/>
  <c r="BM544" i="1"/>
  <c r="BG544" i="1"/>
  <c r="BE544" i="1"/>
  <c r="BD544" i="1"/>
  <c r="BA544" i="1"/>
  <c r="AR544" i="1"/>
  <c r="AU544" i="1" s="1"/>
  <c r="AP544" i="1"/>
  <c r="AO544" i="1"/>
  <c r="AI544" i="1"/>
  <c r="AH544" i="1"/>
  <c r="AG544" i="1"/>
  <c r="CJ543" i="1"/>
  <c r="BU543" i="1"/>
  <c r="BX543" i="1" s="1"/>
  <c r="BT543" i="1"/>
  <c r="BS543" i="1"/>
  <c r="BR543" i="1"/>
  <c r="BN543" i="1"/>
  <c r="BM543" i="1"/>
  <c r="BG543" i="1"/>
  <c r="BJ543" i="1" s="1"/>
  <c r="BW543" i="1" s="1"/>
  <c r="BE543" i="1"/>
  <c r="BD543" i="1"/>
  <c r="BA543" i="1"/>
  <c r="AR543" i="1"/>
  <c r="AP543" i="1"/>
  <c r="AO543" i="1"/>
  <c r="AI543" i="1"/>
  <c r="AH543" i="1"/>
  <c r="AG543" i="1"/>
  <c r="CJ542" i="1"/>
  <c r="BU542" i="1"/>
  <c r="BX542" i="1" s="1"/>
  <c r="BT542" i="1"/>
  <c r="BS542" i="1"/>
  <c r="BR542" i="1"/>
  <c r="BN542" i="1"/>
  <c r="BM542" i="1"/>
  <c r="BG542" i="1"/>
  <c r="BJ542" i="1" s="1"/>
  <c r="BW542" i="1" s="1"/>
  <c r="BE542" i="1"/>
  <c r="BD542" i="1"/>
  <c r="BA542" i="1"/>
  <c r="AU542" i="1"/>
  <c r="AR542" i="1"/>
  <c r="AP542" i="1"/>
  <c r="AO542" i="1"/>
  <c r="AI542" i="1"/>
  <c r="AH542" i="1"/>
  <c r="AG542" i="1"/>
  <c r="CJ541" i="1"/>
  <c r="BU541" i="1"/>
  <c r="BX541" i="1" s="1"/>
  <c r="BS541" i="1"/>
  <c r="BR541" i="1"/>
  <c r="BN541" i="1"/>
  <c r="BM541" i="1"/>
  <c r="BG541" i="1"/>
  <c r="BE541" i="1"/>
  <c r="BD541" i="1"/>
  <c r="BA541" i="1"/>
  <c r="AR541" i="1"/>
  <c r="AU541" i="1" s="1"/>
  <c r="AP541" i="1"/>
  <c r="AO541" i="1"/>
  <c r="AI541" i="1"/>
  <c r="AQ541" i="1" s="1"/>
  <c r="AH541" i="1"/>
  <c r="AG541" i="1"/>
  <c r="CJ540" i="1"/>
  <c r="BU540" i="1"/>
  <c r="BX540" i="1" s="1"/>
  <c r="BS540" i="1"/>
  <c r="BR540" i="1"/>
  <c r="BN540" i="1"/>
  <c r="BM540" i="1"/>
  <c r="BG540" i="1"/>
  <c r="BE540" i="1"/>
  <c r="BD540" i="1"/>
  <c r="BA540" i="1"/>
  <c r="AR540" i="1"/>
  <c r="AU540" i="1" s="1"/>
  <c r="AP540" i="1"/>
  <c r="AO540" i="1"/>
  <c r="AI540" i="1"/>
  <c r="BF540" i="1" s="1"/>
  <c r="BH540" i="1" s="1"/>
  <c r="AH540" i="1"/>
  <c r="AG540" i="1"/>
  <c r="CJ539" i="1"/>
  <c r="CH539" i="1"/>
  <c r="BU539" i="1"/>
  <c r="BX539" i="1" s="1"/>
  <c r="BS539" i="1"/>
  <c r="BR539" i="1"/>
  <c r="BN539" i="1"/>
  <c r="BM539" i="1"/>
  <c r="BG539" i="1"/>
  <c r="BF539" i="1"/>
  <c r="BE539" i="1"/>
  <c r="BD539" i="1"/>
  <c r="BA539" i="1"/>
  <c r="AR539" i="1"/>
  <c r="AU539" i="1" s="1"/>
  <c r="AP539" i="1"/>
  <c r="AO539" i="1"/>
  <c r="AI539" i="1"/>
  <c r="AH539" i="1"/>
  <c r="AG539" i="1"/>
  <c r="CJ538" i="1"/>
  <c r="BU538" i="1"/>
  <c r="BX538" i="1" s="1"/>
  <c r="CK538" i="1" s="1"/>
  <c r="BS538" i="1"/>
  <c r="BR538" i="1"/>
  <c r="BN538" i="1"/>
  <c r="BM538" i="1"/>
  <c r="BG538" i="1"/>
  <c r="BE538" i="1"/>
  <c r="BD538" i="1"/>
  <c r="BA538" i="1"/>
  <c r="AR538" i="1"/>
  <c r="AU538" i="1" s="1"/>
  <c r="AP538" i="1"/>
  <c r="AO538" i="1"/>
  <c r="AI538" i="1"/>
  <c r="AH538" i="1"/>
  <c r="AG538" i="1"/>
  <c r="CJ537" i="1"/>
  <c r="BU537" i="1"/>
  <c r="BX537" i="1" s="1"/>
  <c r="CK537" i="1" s="1"/>
  <c r="BS537" i="1"/>
  <c r="BR537" i="1"/>
  <c r="BN537" i="1"/>
  <c r="BM537" i="1"/>
  <c r="BG537" i="1"/>
  <c r="BE537" i="1"/>
  <c r="BD537" i="1"/>
  <c r="BA537" i="1"/>
  <c r="AR537" i="1"/>
  <c r="AU537" i="1" s="1"/>
  <c r="AP537" i="1"/>
  <c r="AO537" i="1"/>
  <c r="AJ537" i="1"/>
  <c r="AI537" i="1"/>
  <c r="BF537" i="1" s="1"/>
  <c r="AH537" i="1"/>
  <c r="AG537" i="1"/>
  <c r="CJ536" i="1"/>
  <c r="BU536" i="1"/>
  <c r="BX536" i="1" s="1"/>
  <c r="CK536" i="1" s="1"/>
  <c r="BS536" i="1"/>
  <c r="BR536" i="1"/>
  <c r="BN536" i="1"/>
  <c r="BM536" i="1"/>
  <c r="BG536" i="1"/>
  <c r="BT536" i="1" s="1"/>
  <c r="BE536" i="1"/>
  <c r="BD536" i="1"/>
  <c r="BA536" i="1"/>
  <c r="AR536" i="1"/>
  <c r="AU536" i="1" s="1"/>
  <c r="AP536" i="1"/>
  <c r="AO536" i="1"/>
  <c r="AJ536" i="1"/>
  <c r="AI536" i="1"/>
  <c r="AH536" i="1"/>
  <c r="AG536" i="1"/>
  <c r="CJ535" i="1"/>
  <c r="BU535" i="1"/>
  <c r="BX535" i="1" s="1"/>
  <c r="BS535" i="1"/>
  <c r="BR535" i="1"/>
  <c r="BN535" i="1"/>
  <c r="BM535" i="1"/>
  <c r="BG535" i="1"/>
  <c r="BT535" i="1" s="1"/>
  <c r="BE535" i="1"/>
  <c r="BD535" i="1"/>
  <c r="BA535" i="1"/>
  <c r="AR535" i="1"/>
  <c r="AU535" i="1" s="1"/>
  <c r="AP535" i="1"/>
  <c r="AO535" i="1"/>
  <c r="AI535" i="1"/>
  <c r="BF535" i="1" s="1"/>
  <c r="BH535" i="1" s="1"/>
  <c r="AH535" i="1"/>
  <c r="AG535" i="1"/>
  <c r="CJ534" i="1"/>
  <c r="BU534" i="1"/>
  <c r="BX534" i="1" s="1"/>
  <c r="BS534" i="1"/>
  <c r="BR534" i="1"/>
  <c r="BN534" i="1"/>
  <c r="BM534" i="1"/>
  <c r="BG534" i="1"/>
  <c r="BE534" i="1"/>
  <c r="BD534" i="1"/>
  <c r="BA534" i="1"/>
  <c r="AR534" i="1"/>
  <c r="AU534" i="1" s="1"/>
  <c r="AP534" i="1"/>
  <c r="AO534" i="1"/>
  <c r="AI534" i="1"/>
  <c r="BF534" i="1" s="1"/>
  <c r="AH534" i="1"/>
  <c r="AG534" i="1"/>
  <c r="CJ533" i="1"/>
  <c r="BU533" i="1"/>
  <c r="BX533" i="1" s="1"/>
  <c r="BS533" i="1"/>
  <c r="BR533" i="1"/>
  <c r="BN533" i="1"/>
  <c r="BM533" i="1"/>
  <c r="BG533" i="1"/>
  <c r="BE533" i="1"/>
  <c r="BD533" i="1"/>
  <c r="BA533" i="1"/>
  <c r="AR533" i="1"/>
  <c r="AU533" i="1" s="1"/>
  <c r="AP533" i="1"/>
  <c r="AO533" i="1"/>
  <c r="AI533" i="1"/>
  <c r="AJ533" i="1" s="1"/>
  <c r="AH533" i="1"/>
  <c r="AG533" i="1"/>
  <c r="CJ532" i="1"/>
  <c r="BU532" i="1"/>
  <c r="BX532" i="1" s="1"/>
  <c r="BS532" i="1"/>
  <c r="BR532" i="1"/>
  <c r="BN532" i="1"/>
  <c r="BM532" i="1"/>
  <c r="BG532" i="1"/>
  <c r="BF532" i="1"/>
  <c r="BH532" i="1" s="1"/>
  <c r="BE532" i="1"/>
  <c r="BD532" i="1"/>
  <c r="BA532" i="1"/>
  <c r="AR532" i="1"/>
  <c r="AU532" i="1" s="1"/>
  <c r="AQ532" i="1"/>
  <c r="AP532" i="1"/>
  <c r="AO532" i="1"/>
  <c r="AI532" i="1"/>
  <c r="AJ532" i="1" s="1"/>
  <c r="AH532" i="1"/>
  <c r="AG532" i="1"/>
  <c r="CJ531" i="1"/>
  <c r="CH531" i="1"/>
  <c r="CH532" i="1" s="1"/>
  <c r="BU531" i="1"/>
  <c r="BX531" i="1" s="1"/>
  <c r="CK531" i="1" s="1"/>
  <c r="BT531" i="1"/>
  <c r="BS531" i="1"/>
  <c r="BR531" i="1"/>
  <c r="BN531" i="1"/>
  <c r="BM531" i="1"/>
  <c r="BG531" i="1"/>
  <c r="BJ531" i="1" s="1"/>
  <c r="BW531" i="1" s="1"/>
  <c r="BY531" i="1" s="1"/>
  <c r="BE531" i="1"/>
  <c r="BD531" i="1"/>
  <c r="BA531" i="1"/>
  <c r="AR531" i="1"/>
  <c r="AU531" i="1" s="1"/>
  <c r="AP531" i="1"/>
  <c r="AO531" i="1"/>
  <c r="AI531" i="1"/>
  <c r="AH531" i="1"/>
  <c r="AG531" i="1"/>
  <c r="CJ530" i="1"/>
  <c r="BU530" i="1"/>
  <c r="BX530" i="1" s="1"/>
  <c r="CK530" i="1" s="1"/>
  <c r="BS530" i="1"/>
  <c r="BR530" i="1"/>
  <c r="BN530" i="1"/>
  <c r="BM530" i="1"/>
  <c r="BG530" i="1"/>
  <c r="BE530" i="1"/>
  <c r="BD530" i="1"/>
  <c r="BA530" i="1"/>
  <c r="AR530" i="1"/>
  <c r="AU530" i="1" s="1"/>
  <c r="AP530" i="1"/>
  <c r="AO530" i="1"/>
  <c r="AI530" i="1"/>
  <c r="BF530" i="1" s="1"/>
  <c r="AH530" i="1"/>
  <c r="AG530" i="1"/>
  <c r="CJ529" i="1"/>
  <c r="BU529" i="1"/>
  <c r="BX529" i="1" s="1"/>
  <c r="CK529" i="1" s="1"/>
  <c r="BS529" i="1"/>
  <c r="BR529" i="1"/>
  <c r="BN529" i="1"/>
  <c r="BM529" i="1"/>
  <c r="BG529" i="1"/>
  <c r="BJ529" i="1" s="1"/>
  <c r="BW529" i="1" s="1"/>
  <c r="BE529" i="1"/>
  <c r="BD529" i="1"/>
  <c r="BA529" i="1"/>
  <c r="AR529" i="1"/>
  <c r="AU529" i="1" s="1"/>
  <c r="AP529" i="1"/>
  <c r="AO529" i="1"/>
  <c r="AI529" i="1"/>
  <c r="BF529" i="1" s="1"/>
  <c r="BH529" i="1" s="1"/>
  <c r="AH529" i="1"/>
  <c r="AG529" i="1"/>
  <c r="CJ528" i="1"/>
  <c r="BU528" i="1"/>
  <c r="BX528" i="1" s="1"/>
  <c r="CK528" i="1" s="1"/>
  <c r="BS528" i="1"/>
  <c r="BR528" i="1"/>
  <c r="BN528" i="1"/>
  <c r="BM528" i="1"/>
  <c r="BG528" i="1"/>
  <c r="BE528" i="1"/>
  <c r="BD528" i="1"/>
  <c r="BA528" i="1"/>
  <c r="AR528" i="1"/>
  <c r="AU528" i="1" s="1"/>
  <c r="AQ528" i="1"/>
  <c r="AP528" i="1"/>
  <c r="AO528" i="1"/>
  <c r="AJ528" i="1"/>
  <c r="AI528" i="1"/>
  <c r="BF528" i="1" s="1"/>
  <c r="AH528" i="1"/>
  <c r="AG528" i="1"/>
  <c r="CJ527" i="1"/>
  <c r="CH527" i="1"/>
  <c r="BU527" i="1"/>
  <c r="BX527" i="1" s="1"/>
  <c r="CK527" i="1" s="1"/>
  <c r="BS527" i="1"/>
  <c r="BR527" i="1"/>
  <c r="BN527" i="1"/>
  <c r="BM527" i="1"/>
  <c r="BG527" i="1"/>
  <c r="BF527" i="1"/>
  <c r="BE527" i="1"/>
  <c r="BD527" i="1"/>
  <c r="BA527" i="1"/>
  <c r="AR527" i="1"/>
  <c r="AU527" i="1" s="1"/>
  <c r="AQ527" i="1"/>
  <c r="AP527" i="1"/>
  <c r="AO527" i="1"/>
  <c r="AI527" i="1"/>
  <c r="AJ527" i="1" s="1"/>
  <c r="AT527" i="1" s="1"/>
  <c r="AH527" i="1"/>
  <c r="AG527" i="1"/>
  <c r="CJ526" i="1"/>
  <c r="BU526" i="1"/>
  <c r="BX526" i="1" s="1"/>
  <c r="CK526" i="1" s="1"/>
  <c r="BS526" i="1"/>
  <c r="BR526" i="1"/>
  <c r="BN526" i="1"/>
  <c r="BM526" i="1"/>
  <c r="BG526" i="1"/>
  <c r="BT526" i="1" s="1"/>
  <c r="BF526" i="1"/>
  <c r="BE526" i="1"/>
  <c r="BD526" i="1"/>
  <c r="BA526" i="1"/>
  <c r="AR526" i="1"/>
  <c r="AU526" i="1" s="1"/>
  <c r="AP526" i="1"/>
  <c r="AO526" i="1"/>
  <c r="AJ526" i="1"/>
  <c r="AI526" i="1"/>
  <c r="AQ526" i="1" s="1"/>
  <c r="AS526" i="1" s="1"/>
  <c r="AH526" i="1"/>
  <c r="AG526" i="1"/>
  <c r="CJ525" i="1"/>
  <c r="BU525" i="1"/>
  <c r="BX525" i="1" s="1"/>
  <c r="CK525" i="1" s="1"/>
  <c r="BS525" i="1"/>
  <c r="BR525" i="1"/>
  <c r="BN525" i="1"/>
  <c r="BM525" i="1"/>
  <c r="BG525" i="1"/>
  <c r="BJ525" i="1" s="1"/>
  <c r="BW525" i="1" s="1"/>
  <c r="BE525" i="1"/>
  <c r="BD525" i="1"/>
  <c r="BA525" i="1"/>
  <c r="AR525" i="1"/>
  <c r="AU525" i="1" s="1"/>
  <c r="AP525" i="1"/>
  <c r="AO525" i="1"/>
  <c r="AI525" i="1"/>
  <c r="AQ525" i="1" s="1"/>
  <c r="AH525" i="1"/>
  <c r="AG525" i="1"/>
  <c r="CJ524" i="1"/>
  <c r="BU524" i="1"/>
  <c r="BX524" i="1" s="1"/>
  <c r="CK524" i="1" s="1"/>
  <c r="BS524" i="1"/>
  <c r="BR524" i="1"/>
  <c r="BN524" i="1"/>
  <c r="BM524" i="1"/>
  <c r="BG524" i="1"/>
  <c r="BT524" i="1" s="1"/>
  <c r="BE524" i="1"/>
  <c r="BD524" i="1"/>
  <c r="BA524" i="1"/>
  <c r="AR524" i="1"/>
  <c r="AU524" i="1" s="1"/>
  <c r="AP524" i="1"/>
  <c r="AO524" i="1"/>
  <c r="AI524" i="1"/>
  <c r="AH524" i="1"/>
  <c r="AG524" i="1"/>
  <c r="CJ523" i="1"/>
  <c r="CH523" i="1"/>
  <c r="BU523" i="1"/>
  <c r="BX523" i="1" s="1"/>
  <c r="BT523" i="1"/>
  <c r="BV523" i="1" s="1"/>
  <c r="BS523" i="1"/>
  <c r="BR523" i="1"/>
  <c r="BN523" i="1"/>
  <c r="BM523" i="1"/>
  <c r="BG523" i="1"/>
  <c r="BJ523" i="1" s="1"/>
  <c r="BW523" i="1" s="1"/>
  <c r="BE523" i="1"/>
  <c r="BD523" i="1"/>
  <c r="BA523" i="1"/>
  <c r="AR523" i="1"/>
  <c r="AU523" i="1" s="1"/>
  <c r="AP523" i="1"/>
  <c r="AO523" i="1"/>
  <c r="AI523" i="1"/>
  <c r="AH523" i="1"/>
  <c r="AG523" i="1"/>
  <c r="CK522" i="1"/>
  <c r="CJ522" i="1"/>
  <c r="CI522" i="1"/>
  <c r="BX522" i="1"/>
  <c r="BU522" i="1"/>
  <c r="BS522" i="1"/>
  <c r="BR522" i="1"/>
  <c r="BN522" i="1"/>
  <c r="BM522" i="1"/>
  <c r="BG522" i="1"/>
  <c r="BJ522" i="1" s="1"/>
  <c r="BW522" i="1" s="1"/>
  <c r="BE522" i="1"/>
  <c r="BD522" i="1"/>
  <c r="BA522" i="1"/>
  <c r="AR522" i="1"/>
  <c r="AU522" i="1" s="1"/>
  <c r="AP522" i="1"/>
  <c r="AO522" i="1"/>
  <c r="AI522" i="1"/>
  <c r="AH522" i="1"/>
  <c r="AG522" i="1"/>
  <c r="CJ521" i="1"/>
  <c r="BX521" i="1"/>
  <c r="CK521" i="1" s="1"/>
  <c r="BU521" i="1"/>
  <c r="BS521" i="1"/>
  <c r="BR521" i="1"/>
  <c r="BN521" i="1"/>
  <c r="BM521" i="1"/>
  <c r="BG521" i="1"/>
  <c r="BE521" i="1"/>
  <c r="BD521" i="1"/>
  <c r="BA521" i="1"/>
  <c r="AT521" i="1"/>
  <c r="AR521" i="1"/>
  <c r="AU521" i="1" s="1"/>
  <c r="AQ521" i="1"/>
  <c r="AP521" i="1"/>
  <c r="AO521" i="1"/>
  <c r="AJ521" i="1"/>
  <c r="BI521" i="1" s="1"/>
  <c r="AI521" i="1"/>
  <c r="BF521" i="1" s="1"/>
  <c r="AH521" i="1"/>
  <c r="AG521" i="1"/>
  <c r="CJ520" i="1"/>
  <c r="BU520" i="1"/>
  <c r="BX520" i="1" s="1"/>
  <c r="CK520" i="1" s="1"/>
  <c r="BS520" i="1"/>
  <c r="BR520" i="1"/>
  <c r="BN520" i="1"/>
  <c r="BM520" i="1"/>
  <c r="BG520" i="1"/>
  <c r="BE520" i="1"/>
  <c r="BD520" i="1"/>
  <c r="BA520" i="1"/>
  <c r="AR520" i="1"/>
  <c r="AP520" i="1"/>
  <c r="AO520" i="1"/>
  <c r="AI520" i="1"/>
  <c r="AQ520" i="1" s="1"/>
  <c r="AH520" i="1"/>
  <c r="AG520" i="1"/>
  <c r="CJ519" i="1"/>
  <c r="CI519" i="1"/>
  <c r="BX519" i="1"/>
  <c r="BU519" i="1"/>
  <c r="BS519" i="1"/>
  <c r="BR519" i="1"/>
  <c r="BG519" i="1"/>
  <c r="BE519" i="1"/>
  <c r="BD519" i="1"/>
  <c r="BA519" i="1"/>
  <c r="AR519" i="1"/>
  <c r="AU519" i="1" s="1"/>
  <c r="AP519" i="1"/>
  <c r="AO519" i="1"/>
  <c r="AI519" i="1"/>
  <c r="AH519" i="1"/>
  <c r="AG519" i="1"/>
  <c r="CJ518" i="1"/>
  <c r="BU518" i="1"/>
  <c r="BX518" i="1" s="1"/>
  <c r="BS518" i="1"/>
  <c r="BR518" i="1"/>
  <c r="BG518" i="1"/>
  <c r="BJ518" i="1" s="1"/>
  <c r="BW518" i="1" s="1"/>
  <c r="BE518" i="1"/>
  <c r="BD518" i="1"/>
  <c r="BA518" i="1"/>
  <c r="AR518" i="1"/>
  <c r="AU518" i="1" s="1"/>
  <c r="AP518" i="1"/>
  <c r="AO518" i="1"/>
  <c r="AI518" i="1"/>
  <c r="AH518" i="1"/>
  <c r="AG518" i="1"/>
  <c r="CJ517" i="1"/>
  <c r="CH517" i="1"/>
  <c r="CH518" i="1" s="1"/>
  <c r="CK518" i="1" s="1"/>
  <c r="BU517" i="1"/>
  <c r="BX517" i="1" s="1"/>
  <c r="BS517" i="1"/>
  <c r="BR517" i="1"/>
  <c r="BG517" i="1"/>
  <c r="BE517" i="1"/>
  <c r="BD517" i="1"/>
  <c r="BA517" i="1"/>
  <c r="AR517" i="1"/>
  <c r="AU517" i="1" s="1"/>
  <c r="AP517" i="1"/>
  <c r="AO517" i="1"/>
  <c r="AI517" i="1"/>
  <c r="BF517" i="1" s="1"/>
  <c r="AH517" i="1"/>
  <c r="AG517" i="1"/>
  <c r="CJ516" i="1"/>
  <c r="CH516" i="1"/>
  <c r="BU516" i="1"/>
  <c r="BX516" i="1" s="1"/>
  <c r="CK516" i="1" s="1"/>
  <c r="BS516" i="1"/>
  <c r="BR516" i="1"/>
  <c r="BG516" i="1"/>
  <c r="BF516" i="1"/>
  <c r="BH516" i="1" s="1"/>
  <c r="BE516" i="1"/>
  <c r="BD516" i="1"/>
  <c r="BA516" i="1"/>
  <c r="AT516" i="1"/>
  <c r="AV516" i="1" s="1"/>
  <c r="AR516" i="1"/>
  <c r="AU516" i="1" s="1"/>
  <c r="AQ516" i="1"/>
  <c r="AP516" i="1"/>
  <c r="AO516" i="1"/>
  <c r="AI516" i="1"/>
  <c r="AJ516" i="1" s="1"/>
  <c r="BI516" i="1" s="1"/>
  <c r="AH516" i="1"/>
  <c r="AG516" i="1"/>
  <c r="CJ515" i="1"/>
  <c r="CI515" i="1"/>
  <c r="CI516" i="1" s="1"/>
  <c r="BU515" i="1"/>
  <c r="BX515" i="1" s="1"/>
  <c r="CK515" i="1" s="1"/>
  <c r="BS515" i="1"/>
  <c r="BR515" i="1"/>
  <c r="BG515" i="1"/>
  <c r="BT515" i="1" s="1"/>
  <c r="BE515" i="1"/>
  <c r="BD515" i="1"/>
  <c r="BA515" i="1"/>
  <c r="AU515" i="1"/>
  <c r="AR515" i="1"/>
  <c r="AP515" i="1"/>
  <c r="AO515" i="1"/>
  <c r="AI515" i="1"/>
  <c r="AH515" i="1"/>
  <c r="AG515" i="1"/>
  <c r="CJ514" i="1"/>
  <c r="BU514" i="1"/>
  <c r="BX514" i="1" s="1"/>
  <c r="CK514" i="1" s="1"/>
  <c r="BS514" i="1"/>
  <c r="BR514" i="1"/>
  <c r="BG514" i="1"/>
  <c r="BE514" i="1"/>
  <c r="BD514" i="1"/>
  <c r="BA514" i="1"/>
  <c r="AR514" i="1"/>
  <c r="AU514" i="1" s="1"/>
  <c r="AP514" i="1"/>
  <c r="AO514" i="1"/>
  <c r="AI514" i="1"/>
  <c r="AH514" i="1"/>
  <c r="AG514" i="1"/>
  <c r="CJ513" i="1"/>
  <c r="BU513" i="1"/>
  <c r="BX513" i="1" s="1"/>
  <c r="CK513" i="1" s="1"/>
  <c r="BS513" i="1"/>
  <c r="BR513" i="1"/>
  <c r="BG513" i="1"/>
  <c r="BE513" i="1"/>
  <c r="BD513" i="1"/>
  <c r="BA513" i="1"/>
  <c r="AR513" i="1"/>
  <c r="AU513" i="1" s="1"/>
  <c r="AP513" i="1"/>
  <c r="AO513" i="1"/>
  <c r="AI513" i="1"/>
  <c r="BF513" i="1" s="1"/>
  <c r="AH513" i="1"/>
  <c r="AG513" i="1"/>
  <c r="CJ512" i="1"/>
  <c r="BU512" i="1"/>
  <c r="BX512" i="1" s="1"/>
  <c r="CK512" i="1" s="1"/>
  <c r="BS512" i="1"/>
  <c r="BR512" i="1"/>
  <c r="BG512" i="1"/>
  <c r="BE512" i="1"/>
  <c r="BD512" i="1"/>
  <c r="BA512" i="1"/>
  <c r="AR512" i="1"/>
  <c r="AU512" i="1" s="1"/>
  <c r="AP512" i="1"/>
  <c r="AO512" i="1"/>
  <c r="AI512" i="1"/>
  <c r="AH512" i="1"/>
  <c r="AG512" i="1"/>
  <c r="CJ511" i="1"/>
  <c r="CH511" i="1"/>
  <c r="CH512" i="1" s="1"/>
  <c r="BU511" i="1"/>
  <c r="BX511" i="1" s="1"/>
  <c r="CK511" i="1" s="1"/>
  <c r="BS511" i="1"/>
  <c r="BR511" i="1"/>
  <c r="BG511" i="1"/>
  <c r="BE511" i="1"/>
  <c r="BD511" i="1"/>
  <c r="BA511" i="1"/>
  <c r="AR511" i="1"/>
  <c r="AU511" i="1" s="1"/>
  <c r="AP511" i="1"/>
  <c r="AO511" i="1"/>
  <c r="AI511" i="1"/>
  <c r="AH511" i="1"/>
  <c r="AG511" i="1"/>
  <c r="CJ510" i="1"/>
  <c r="BU510" i="1"/>
  <c r="BS510" i="1"/>
  <c r="BR510" i="1"/>
  <c r="BG510" i="1"/>
  <c r="BT510" i="1" s="1"/>
  <c r="BE510" i="1"/>
  <c r="BD510" i="1"/>
  <c r="BA510" i="1"/>
  <c r="AR510" i="1"/>
  <c r="AU510" i="1" s="1"/>
  <c r="AP510" i="1"/>
  <c r="AO510" i="1"/>
  <c r="AI510" i="1"/>
  <c r="AH510" i="1"/>
  <c r="AG510" i="1"/>
  <c r="CJ509" i="1"/>
  <c r="BU509" i="1"/>
  <c r="BX509" i="1" s="1"/>
  <c r="CK509" i="1" s="1"/>
  <c r="BS509" i="1"/>
  <c r="BR509" i="1"/>
  <c r="BG509" i="1"/>
  <c r="BT509" i="1" s="1"/>
  <c r="BE509" i="1"/>
  <c r="BD509" i="1"/>
  <c r="BA509" i="1"/>
  <c r="AR509" i="1"/>
  <c r="AU509" i="1" s="1"/>
  <c r="AP509" i="1"/>
  <c r="AO509" i="1"/>
  <c r="AI509" i="1"/>
  <c r="AH509" i="1"/>
  <c r="AG509" i="1"/>
  <c r="CJ508" i="1"/>
  <c r="BU508" i="1"/>
  <c r="BX508" i="1" s="1"/>
  <c r="CK508" i="1" s="1"/>
  <c r="BS508" i="1"/>
  <c r="BR508" i="1"/>
  <c r="BG508" i="1"/>
  <c r="BJ508" i="1" s="1"/>
  <c r="BW508" i="1" s="1"/>
  <c r="BE508" i="1"/>
  <c r="BD508" i="1"/>
  <c r="BA508" i="1"/>
  <c r="AR508" i="1"/>
  <c r="AU508" i="1" s="1"/>
  <c r="AP508" i="1"/>
  <c r="AO508" i="1"/>
  <c r="AI508" i="1"/>
  <c r="AH508" i="1"/>
  <c r="AG508" i="1"/>
  <c r="CJ507" i="1"/>
  <c r="CH507" i="1"/>
  <c r="BU507" i="1"/>
  <c r="BX507" i="1" s="1"/>
  <c r="BS507" i="1"/>
  <c r="BR507" i="1"/>
  <c r="BG507" i="1"/>
  <c r="BF507" i="1"/>
  <c r="BE507" i="1"/>
  <c r="BD507" i="1"/>
  <c r="BA507" i="1"/>
  <c r="AR507" i="1"/>
  <c r="AU507" i="1" s="1"/>
  <c r="AQ507" i="1"/>
  <c r="AP507" i="1"/>
  <c r="AO507" i="1"/>
  <c r="AJ507" i="1"/>
  <c r="AI507" i="1"/>
  <c r="AH507" i="1"/>
  <c r="AG507" i="1"/>
  <c r="CJ506" i="1"/>
  <c r="BU506" i="1"/>
  <c r="BS506" i="1"/>
  <c r="BR506" i="1"/>
  <c r="BG506" i="1"/>
  <c r="BT506" i="1" s="1"/>
  <c r="BF506" i="1"/>
  <c r="BH506" i="1" s="1"/>
  <c r="BE506" i="1"/>
  <c r="BD506" i="1"/>
  <c r="BA506" i="1"/>
  <c r="AR506" i="1"/>
  <c r="AU506" i="1" s="1"/>
  <c r="AQ506" i="1"/>
  <c r="AP506" i="1"/>
  <c r="AO506" i="1"/>
  <c r="AI506" i="1"/>
  <c r="AJ506" i="1" s="1"/>
  <c r="AH506" i="1"/>
  <c r="AG506" i="1"/>
  <c r="CJ505" i="1"/>
  <c r="BU505" i="1"/>
  <c r="BS505" i="1"/>
  <c r="BR505" i="1"/>
  <c r="BG505" i="1"/>
  <c r="BE505" i="1"/>
  <c r="BD505" i="1"/>
  <c r="BA505" i="1"/>
  <c r="AR505" i="1"/>
  <c r="AU505" i="1" s="1"/>
  <c r="AP505" i="1"/>
  <c r="AO505" i="1"/>
  <c r="AI505" i="1"/>
  <c r="AH505" i="1"/>
  <c r="AG505" i="1"/>
  <c r="CJ504" i="1"/>
  <c r="BU504" i="1"/>
  <c r="BX504" i="1" s="1"/>
  <c r="CK504" i="1" s="1"/>
  <c r="BS504" i="1"/>
  <c r="BR504" i="1"/>
  <c r="BG504" i="1"/>
  <c r="BE504" i="1"/>
  <c r="BD504" i="1"/>
  <c r="BA504" i="1"/>
  <c r="AR504" i="1"/>
  <c r="AU504" i="1" s="1"/>
  <c r="AP504" i="1"/>
  <c r="AO504" i="1"/>
  <c r="AI504" i="1"/>
  <c r="AJ504" i="1" s="1"/>
  <c r="AH504" i="1"/>
  <c r="AG504" i="1"/>
  <c r="CJ503" i="1"/>
  <c r="CH503" i="1"/>
  <c r="BX503" i="1"/>
  <c r="BU503" i="1"/>
  <c r="BS503" i="1"/>
  <c r="BR503" i="1"/>
  <c r="BG503" i="1"/>
  <c r="BE503" i="1"/>
  <c r="BD503" i="1"/>
  <c r="BA503" i="1"/>
  <c r="AR503" i="1"/>
  <c r="AU503" i="1" s="1"/>
  <c r="AP503" i="1"/>
  <c r="AO503" i="1"/>
  <c r="AI503" i="1"/>
  <c r="AH503" i="1"/>
  <c r="AG503" i="1"/>
  <c r="CJ502" i="1"/>
  <c r="BX502" i="1"/>
  <c r="CK502" i="1" s="1"/>
  <c r="BU502" i="1"/>
  <c r="BS502" i="1"/>
  <c r="BR502" i="1"/>
  <c r="BG502" i="1"/>
  <c r="BE502" i="1"/>
  <c r="BD502" i="1"/>
  <c r="BA502" i="1"/>
  <c r="AR502" i="1"/>
  <c r="AU502" i="1" s="1"/>
  <c r="AP502" i="1"/>
  <c r="AO502" i="1"/>
  <c r="AJ502" i="1"/>
  <c r="AI502" i="1"/>
  <c r="AH502" i="1"/>
  <c r="AG502" i="1"/>
  <c r="CJ501" i="1"/>
  <c r="BW501" i="1"/>
  <c r="BU501" i="1"/>
  <c r="BX501" i="1" s="1"/>
  <c r="CK501" i="1" s="1"/>
  <c r="BT501" i="1"/>
  <c r="BV501" i="1" s="1"/>
  <c r="BS501" i="1"/>
  <c r="BR501" i="1"/>
  <c r="BG501" i="1"/>
  <c r="BJ501" i="1" s="1"/>
  <c r="BE501" i="1"/>
  <c r="BD501" i="1"/>
  <c r="BA501" i="1"/>
  <c r="AR501" i="1"/>
  <c r="AU501" i="1" s="1"/>
  <c r="AP501" i="1"/>
  <c r="AO501" i="1"/>
  <c r="AI501" i="1"/>
  <c r="AH501" i="1"/>
  <c r="AG501" i="1"/>
  <c r="CJ500" i="1"/>
  <c r="BU500" i="1"/>
  <c r="BX500" i="1" s="1"/>
  <c r="CK500" i="1" s="1"/>
  <c r="BS500" i="1"/>
  <c r="BR500" i="1"/>
  <c r="BG500" i="1"/>
  <c r="BE500" i="1"/>
  <c r="BD500" i="1"/>
  <c r="BA500" i="1"/>
  <c r="AR500" i="1"/>
  <c r="AU500" i="1" s="1"/>
  <c r="AP500" i="1"/>
  <c r="AO500" i="1"/>
  <c r="AJ500" i="1"/>
  <c r="AI500" i="1"/>
  <c r="AH500" i="1"/>
  <c r="AG500" i="1"/>
  <c r="CJ499" i="1"/>
  <c r="CI499" i="1"/>
  <c r="CH499" i="1"/>
  <c r="BX499" i="1"/>
  <c r="BW499" i="1"/>
  <c r="BY499" i="1" s="1"/>
  <c r="BU499" i="1"/>
  <c r="BS499" i="1"/>
  <c r="BR499" i="1"/>
  <c r="BG499" i="1"/>
  <c r="BJ499" i="1" s="1"/>
  <c r="BE499" i="1"/>
  <c r="BD499" i="1"/>
  <c r="BA499" i="1"/>
  <c r="AU499" i="1"/>
  <c r="AR499" i="1"/>
  <c r="AP499" i="1"/>
  <c r="AO499" i="1"/>
  <c r="AI499" i="1"/>
  <c r="AH499" i="1"/>
  <c r="AG499" i="1"/>
  <c r="CJ498" i="1"/>
  <c r="BU498" i="1"/>
  <c r="BX498" i="1" s="1"/>
  <c r="CK498" i="1" s="1"/>
  <c r="BS498" i="1"/>
  <c r="BR498" i="1"/>
  <c r="BG498" i="1"/>
  <c r="BE498" i="1"/>
  <c r="BD498" i="1"/>
  <c r="BA498" i="1"/>
  <c r="AR498" i="1"/>
  <c r="AU498" i="1" s="1"/>
  <c r="AP498" i="1"/>
  <c r="AO498" i="1"/>
  <c r="AI498" i="1"/>
  <c r="AH498" i="1"/>
  <c r="AG498" i="1"/>
  <c r="CJ497" i="1"/>
  <c r="BU497" i="1"/>
  <c r="BX497" i="1" s="1"/>
  <c r="CK497" i="1" s="1"/>
  <c r="BS497" i="1"/>
  <c r="BR497" i="1"/>
  <c r="BG497" i="1"/>
  <c r="BE497" i="1"/>
  <c r="BD497" i="1"/>
  <c r="BA497" i="1"/>
  <c r="AR497" i="1"/>
  <c r="AU497" i="1" s="1"/>
  <c r="AP497" i="1"/>
  <c r="AO497" i="1"/>
  <c r="AI497" i="1"/>
  <c r="AH497" i="1"/>
  <c r="AG497" i="1"/>
  <c r="CJ496" i="1"/>
  <c r="BU496" i="1"/>
  <c r="BS496" i="1"/>
  <c r="BR496" i="1"/>
  <c r="BN496" i="1"/>
  <c r="BM496" i="1"/>
  <c r="BG496" i="1"/>
  <c r="BJ496" i="1" s="1"/>
  <c r="BW496" i="1" s="1"/>
  <c r="BE496" i="1"/>
  <c r="BD496" i="1"/>
  <c r="BA496" i="1"/>
  <c r="AR496" i="1"/>
  <c r="AU496" i="1" s="1"/>
  <c r="AP496" i="1"/>
  <c r="AO496" i="1"/>
  <c r="AI496" i="1"/>
  <c r="AJ496" i="1" s="1"/>
  <c r="AH496" i="1"/>
  <c r="AG496" i="1"/>
  <c r="CJ495" i="1"/>
  <c r="BU495" i="1"/>
  <c r="BX495" i="1" s="1"/>
  <c r="CK495" i="1" s="1"/>
  <c r="BS495" i="1"/>
  <c r="BR495" i="1"/>
  <c r="BN495" i="1"/>
  <c r="BM495" i="1"/>
  <c r="BG495" i="1"/>
  <c r="BF495" i="1"/>
  <c r="BH495" i="1" s="1"/>
  <c r="BE495" i="1"/>
  <c r="BD495" i="1"/>
  <c r="BA495" i="1"/>
  <c r="AR495" i="1"/>
  <c r="AP495" i="1"/>
  <c r="AO495" i="1"/>
  <c r="AI495" i="1"/>
  <c r="AQ495" i="1" s="1"/>
  <c r="AH495" i="1"/>
  <c r="AG495" i="1"/>
  <c r="CJ494" i="1"/>
  <c r="BU494" i="1"/>
  <c r="BX494" i="1" s="1"/>
  <c r="CK494" i="1" s="1"/>
  <c r="BT494" i="1"/>
  <c r="BS494" i="1"/>
  <c r="BR494" i="1"/>
  <c r="BN494" i="1"/>
  <c r="BM494" i="1"/>
  <c r="BG494" i="1"/>
  <c r="BJ494" i="1" s="1"/>
  <c r="BW494" i="1" s="1"/>
  <c r="BE494" i="1"/>
  <c r="BD494" i="1"/>
  <c r="BA494" i="1"/>
  <c r="AR494" i="1"/>
  <c r="AU494" i="1" s="1"/>
  <c r="AP494" i="1"/>
  <c r="AO494" i="1"/>
  <c r="AI494" i="1"/>
  <c r="AH494" i="1"/>
  <c r="AG494" i="1"/>
  <c r="CJ493" i="1"/>
  <c r="BU493" i="1"/>
  <c r="BX493" i="1" s="1"/>
  <c r="CK493" i="1" s="1"/>
  <c r="BS493" i="1"/>
  <c r="BR493" i="1"/>
  <c r="BN493" i="1"/>
  <c r="BM493" i="1"/>
  <c r="BG493" i="1"/>
  <c r="BE493" i="1"/>
  <c r="BD493" i="1"/>
  <c r="BA493" i="1"/>
  <c r="AR493" i="1"/>
  <c r="AU493" i="1" s="1"/>
  <c r="AP493" i="1"/>
  <c r="AO493" i="1"/>
  <c r="AI493" i="1"/>
  <c r="AJ493" i="1" s="1"/>
  <c r="AH493" i="1"/>
  <c r="AG493" i="1"/>
  <c r="CJ492" i="1"/>
  <c r="BU492" i="1"/>
  <c r="BX492" i="1" s="1"/>
  <c r="CK492" i="1" s="1"/>
  <c r="BS492" i="1"/>
  <c r="BR492" i="1"/>
  <c r="BN492" i="1"/>
  <c r="BM492" i="1"/>
  <c r="BG492" i="1"/>
  <c r="BE492" i="1"/>
  <c r="BD492" i="1"/>
  <c r="BA492" i="1"/>
  <c r="AR492" i="1"/>
  <c r="AU492" i="1" s="1"/>
  <c r="AP492" i="1"/>
  <c r="AO492" i="1"/>
  <c r="AJ492" i="1"/>
  <c r="AI492" i="1"/>
  <c r="AH492" i="1"/>
  <c r="AG492" i="1"/>
  <c r="CJ491" i="1"/>
  <c r="CI491" i="1"/>
  <c r="BU491" i="1"/>
  <c r="BX491" i="1" s="1"/>
  <c r="CK491" i="1" s="1"/>
  <c r="BS491" i="1"/>
  <c r="BR491" i="1"/>
  <c r="BN491" i="1"/>
  <c r="BM491" i="1"/>
  <c r="BG491" i="1"/>
  <c r="BE491" i="1"/>
  <c r="BD491" i="1"/>
  <c r="BA491" i="1"/>
  <c r="AR491" i="1"/>
  <c r="AU491" i="1" s="1"/>
  <c r="AP491" i="1"/>
  <c r="AO491" i="1"/>
  <c r="AI491" i="1"/>
  <c r="AH491" i="1"/>
  <c r="AG491" i="1"/>
  <c r="CK490" i="1"/>
  <c r="CJ490" i="1"/>
  <c r="BU490" i="1"/>
  <c r="BX490" i="1" s="1"/>
  <c r="BS490" i="1"/>
  <c r="BR490" i="1"/>
  <c r="BN490" i="1"/>
  <c r="BM490" i="1"/>
  <c r="BG490" i="1"/>
  <c r="BE490" i="1"/>
  <c r="BD490" i="1"/>
  <c r="BA490" i="1"/>
  <c r="AU490" i="1"/>
  <c r="AR490" i="1"/>
  <c r="AP490" i="1"/>
  <c r="AO490" i="1"/>
  <c r="AI490" i="1"/>
  <c r="BF490" i="1" s="1"/>
  <c r="AH490" i="1"/>
  <c r="AG490" i="1"/>
  <c r="CJ489" i="1"/>
  <c r="BU489" i="1"/>
  <c r="BX489" i="1" s="1"/>
  <c r="CK489" i="1" s="1"/>
  <c r="BS489" i="1"/>
  <c r="BR489" i="1"/>
  <c r="BN489" i="1"/>
  <c r="BM489" i="1"/>
  <c r="BJ489" i="1"/>
  <c r="BW489" i="1" s="1"/>
  <c r="BG489" i="1"/>
  <c r="BT489" i="1" s="1"/>
  <c r="BE489" i="1"/>
  <c r="BD489" i="1"/>
  <c r="BA489" i="1"/>
  <c r="AR489" i="1"/>
  <c r="AU489" i="1" s="1"/>
  <c r="AQ489" i="1"/>
  <c r="AP489" i="1"/>
  <c r="AO489" i="1"/>
  <c r="AI489" i="1"/>
  <c r="BF489" i="1" s="1"/>
  <c r="BH489" i="1" s="1"/>
  <c r="AH489" i="1"/>
  <c r="AG489" i="1"/>
  <c r="CJ488" i="1"/>
  <c r="BU488" i="1"/>
  <c r="BX488" i="1" s="1"/>
  <c r="CK488" i="1" s="1"/>
  <c r="BS488" i="1"/>
  <c r="BR488" i="1"/>
  <c r="BN488" i="1"/>
  <c r="BM488" i="1"/>
  <c r="BJ488" i="1"/>
  <c r="BW488" i="1" s="1"/>
  <c r="BY488" i="1" s="1"/>
  <c r="BG488" i="1"/>
  <c r="BT488" i="1" s="1"/>
  <c r="BV488" i="1" s="1"/>
  <c r="BE488" i="1"/>
  <c r="BD488" i="1"/>
  <c r="BA488" i="1"/>
  <c r="AR488" i="1"/>
  <c r="AS488" i="1" s="1"/>
  <c r="AQ488" i="1"/>
  <c r="AP488" i="1"/>
  <c r="AO488" i="1"/>
  <c r="AI488" i="1"/>
  <c r="AH488" i="1"/>
  <c r="AG488" i="1"/>
  <c r="CJ487" i="1"/>
  <c r="BU487" i="1"/>
  <c r="BS487" i="1"/>
  <c r="BR487" i="1"/>
  <c r="BN487" i="1"/>
  <c r="BM487" i="1"/>
  <c r="BG487" i="1"/>
  <c r="BF487" i="1"/>
  <c r="BH487" i="1" s="1"/>
  <c r="BE487" i="1"/>
  <c r="BD487" i="1"/>
  <c r="BA487" i="1"/>
  <c r="AR487" i="1"/>
  <c r="AU487" i="1" s="1"/>
  <c r="AP487" i="1"/>
  <c r="AO487" i="1"/>
  <c r="AI487" i="1"/>
  <c r="AH487" i="1"/>
  <c r="AG487" i="1"/>
  <c r="CJ486" i="1"/>
  <c r="BU486" i="1"/>
  <c r="BX486" i="1" s="1"/>
  <c r="CK486" i="1" s="1"/>
  <c r="BS486" i="1"/>
  <c r="BR486" i="1"/>
  <c r="BN486" i="1"/>
  <c r="BM486" i="1"/>
  <c r="BG486" i="1"/>
  <c r="BJ486" i="1" s="1"/>
  <c r="BW486" i="1" s="1"/>
  <c r="BE486" i="1"/>
  <c r="BD486" i="1"/>
  <c r="BA486" i="1"/>
  <c r="AR486" i="1"/>
  <c r="AU486" i="1" s="1"/>
  <c r="AP486" i="1"/>
  <c r="AO486" i="1"/>
  <c r="AI486" i="1"/>
  <c r="BF486" i="1" s="1"/>
  <c r="AH486" i="1"/>
  <c r="AG486" i="1"/>
  <c r="CJ485" i="1"/>
  <c r="BU485" i="1"/>
  <c r="BX485" i="1" s="1"/>
  <c r="CK485" i="1" s="1"/>
  <c r="BS485" i="1"/>
  <c r="BR485" i="1"/>
  <c r="BN485" i="1"/>
  <c r="BM485" i="1"/>
  <c r="BG485" i="1"/>
  <c r="BE485" i="1"/>
  <c r="BD485" i="1"/>
  <c r="BA485" i="1"/>
  <c r="AR485" i="1"/>
  <c r="AU485" i="1" s="1"/>
  <c r="AP485" i="1"/>
  <c r="AO485" i="1"/>
  <c r="AI485" i="1"/>
  <c r="AH485" i="1"/>
  <c r="AG485" i="1"/>
  <c r="CJ484" i="1"/>
  <c r="BU484" i="1"/>
  <c r="BS484" i="1"/>
  <c r="BR484" i="1"/>
  <c r="BN484" i="1"/>
  <c r="BM484" i="1"/>
  <c r="BG484" i="1"/>
  <c r="BT484" i="1" s="1"/>
  <c r="BE484" i="1"/>
  <c r="BD484" i="1"/>
  <c r="BA484" i="1"/>
  <c r="AU484" i="1"/>
  <c r="AR484" i="1"/>
  <c r="AP484" i="1"/>
  <c r="AO484" i="1"/>
  <c r="AI484" i="1"/>
  <c r="AH484" i="1"/>
  <c r="AG484" i="1"/>
  <c r="CJ483" i="1"/>
  <c r="CI483" i="1"/>
  <c r="BU483" i="1"/>
  <c r="BX483" i="1" s="1"/>
  <c r="CK483" i="1" s="1"/>
  <c r="BS483" i="1"/>
  <c r="BR483" i="1"/>
  <c r="BN483" i="1"/>
  <c r="BM483" i="1"/>
  <c r="BG483" i="1"/>
  <c r="BE483" i="1"/>
  <c r="BD483" i="1"/>
  <c r="BA483" i="1"/>
  <c r="AR483" i="1"/>
  <c r="AU483" i="1" s="1"/>
  <c r="AP483" i="1"/>
  <c r="AO483" i="1"/>
  <c r="AI483" i="1"/>
  <c r="AH483" i="1"/>
  <c r="AG483" i="1"/>
  <c r="CJ482" i="1"/>
  <c r="BU482" i="1"/>
  <c r="BX482" i="1" s="1"/>
  <c r="CK482" i="1" s="1"/>
  <c r="BS482" i="1"/>
  <c r="BR482" i="1"/>
  <c r="BN482" i="1"/>
  <c r="BM482" i="1"/>
  <c r="BG482" i="1"/>
  <c r="BE482" i="1"/>
  <c r="BD482" i="1"/>
  <c r="BA482" i="1"/>
  <c r="AR482" i="1"/>
  <c r="AU482" i="1" s="1"/>
  <c r="AQ482" i="1"/>
  <c r="AP482" i="1"/>
  <c r="AO482" i="1"/>
  <c r="AI482" i="1"/>
  <c r="AH482" i="1"/>
  <c r="AG482" i="1"/>
  <c r="CJ481" i="1"/>
  <c r="BU481" i="1"/>
  <c r="BX481" i="1" s="1"/>
  <c r="CK481" i="1" s="1"/>
  <c r="BS481" i="1"/>
  <c r="BR481" i="1"/>
  <c r="BN481" i="1"/>
  <c r="BM481" i="1"/>
  <c r="BG481" i="1"/>
  <c r="BE481" i="1"/>
  <c r="BD481" i="1"/>
  <c r="BA481" i="1"/>
  <c r="AR481" i="1"/>
  <c r="AU481" i="1" s="1"/>
  <c r="AP481" i="1"/>
  <c r="AO481" i="1"/>
  <c r="AI481" i="1"/>
  <c r="AH481" i="1"/>
  <c r="AG481" i="1"/>
  <c r="CJ480" i="1"/>
  <c r="BU480" i="1"/>
  <c r="BX480" i="1" s="1"/>
  <c r="CK480" i="1" s="1"/>
  <c r="BS480" i="1"/>
  <c r="BR480" i="1"/>
  <c r="BN480" i="1"/>
  <c r="BM480" i="1"/>
  <c r="BG480" i="1"/>
  <c r="BT480" i="1" s="1"/>
  <c r="BE480" i="1"/>
  <c r="BD480" i="1"/>
  <c r="BA480" i="1"/>
  <c r="AR480" i="1"/>
  <c r="AU480" i="1" s="1"/>
  <c r="AP480" i="1"/>
  <c r="AO480" i="1"/>
  <c r="AI480" i="1"/>
  <c r="BF480" i="1" s="1"/>
  <c r="AH480" i="1"/>
  <c r="AG480" i="1"/>
  <c r="CJ479" i="1"/>
  <c r="BU479" i="1"/>
  <c r="BX479" i="1" s="1"/>
  <c r="CK479" i="1" s="1"/>
  <c r="BS479" i="1"/>
  <c r="BR479" i="1"/>
  <c r="BN479" i="1"/>
  <c r="BM479" i="1"/>
  <c r="BJ479" i="1"/>
  <c r="BW479" i="1" s="1"/>
  <c r="BG479" i="1"/>
  <c r="BT479" i="1" s="1"/>
  <c r="BV479" i="1" s="1"/>
  <c r="BE479" i="1"/>
  <c r="BD479" i="1"/>
  <c r="BA479" i="1"/>
  <c r="AR479" i="1"/>
  <c r="AU479" i="1" s="1"/>
  <c r="AP479" i="1"/>
  <c r="AO479" i="1"/>
  <c r="AI479" i="1"/>
  <c r="AH479" i="1"/>
  <c r="AG479" i="1"/>
  <c r="CJ478" i="1"/>
  <c r="BU478" i="1"/>
  <c r="BX478" i="1" s="1"/>
  <c r="CK478" i="1" s="1"/>
  <c r="BS478" i="1"/>
  <c r="BR478" i="1"/>
  <c r="BN478" i="1"/>
  <c r="BM478" i="1"/>
  <c r="BG478" i="1"/>
  <c r="BE478" i="1"/>
  <c r="BD478" i="1"/>
  <c r="BA478" i="1"/>
  <c r="AU478" i="1"/>
  <c r="AR478" i="1"/>
  <c r="AP478" i="1"/>
  <c r="AO478" i="1"/>
  <c r="AI478" i="1"/>
  <c r="AJ478" i="1" s="1"/>
  <c r="AH478" i="1"/>
  <c r="AG478" i="1"/>
  <c r="CJ477" i="1"/>
  <c r="BU477" i="1"/>
  <c r="BS477" i="1"/>
  <c r="BR477" i="1"/>
  <c r="BN477" i="1"/>
  <c r="BM477" i="1"/>
  <c r="BG477" i="1"/>
  <c r="BE477" i="1"/>
  <c r="BD477" i="1"/>
  <c r="BA477" i="1"/>
  <c r="AR477" i="1"/>
  <c r="AU477" i="1" s="1"/>
  <c r="AP477" i="1"/>
  <c r="AO477" i="1"/>
  <c r="AI477" i="1"/>
  <c r="BF477" i="1" s="1"/>
  <c r="AH477" i="1"/>
  <c r="AG477" i="1"/>
  <c r="CJ476" i="1"/>
  <c r="BU476" i="1"/>
  <c r="BX476" i="1" s="1"/>
  <c r="CK476" i="1" s="1"/>
  <c r="BS476" i="1"/>
  <c r="BR476" i="1"/>
  <c r="BN476" i="1"/>
  <c r="BM476" i="1"/>
  <c r="BG476" i="1"/>
  <c r="BE476" i="1"/>
  <c r="BD476" i="1"/>
  <c r="BA476" i="1"/>
  <c r="AU476" i="1"/>
  <c r="AR476" i="1"/>
  <c r="AP476" i="1"/>
  <c r="AO476" i="1"/>
  <c r="AI476" i="1"/>
  <c r="AH476" i="1"/>
  <c r="AG476" i="1"/>
  <c r="CJ475" i="1"/>
  <c r="BX475" i="1"/>
  <c r="CK475" i="1" s="1"/>
  <c r="BU475" i="1"/>
  <c r="BS475" i="1"/>
  <c r="BR475" i="1"/>
  <c r="BN475" i="1"/>
  <c r="BM475" i="1"/>
  <c r="BG475" i="1"/>
  <c r="BE475" i="1"/>
  <c r="BD475" i="1"/>
  <c r="BA475" i="1"/>
  <c r="AR475" i="1"/>
  <c r="AQ475" i="1"/>
  <c r="AP475" i="1"/>
  <c r="AO475" i="1"/>
  <c r="AI475" i="1"/>
  <c r="AJ475" i="1" s="1"/>
  <c r="AH475" i="1"/>
  <c r="AG475" i="1"/>
  <c r="CJ474" i="1"/>
  <c r="BU474" i="1"/>
  <c r="BX474" i="1" s="1"/>
  <c r="CK474" i="1" s="1"/>
  <c r="BS474" i="1"/>
  <c r="BR474" i="1"/>
  <c r="BN474" i="1"/>
  <c r="BM474" i="1"/>
  <c r="BG474" i="1"/>
  <c r="BE474" i="1"/>
  <c r="BD474" i="1"/>
  <c r="BA474" i="1"/>
  <c r="AR474" i="1"/>
  <c r="AU474" i="1" s="1"/>
  <c r="AP474" i="1"/>
  <c r="AO474" i="1"/>
  <c r="AI474" i="1"/>
  <c r="AH474" i="1"/>
  <c r="AG474" i="1"/>
  <c r="CJ473" i="1"/>
  <c r="BU473" i="1"/>
  <c r="BX473" i="1" s="1"/>
  <c r="CK473" i="1" s="1"/>
  <c r="BS473" i="1"/>
  <c r="BR473" i="1"/>
  <c r="BN473" i="1"/>
  <c r="BM473" i="1"/>
  <c r="BG473" i="1"/>
  <c r="BE473" i="1"/>
  <c r="BD473" i="1"/>
  <c r="BA473" i="1"/>
  <c r="AR473" i="1"/>
  <c r="AU473" i="1" s="1"/>
  <c r="AP473" i="1"/>
  <c r="AO473" i="1"/>
  <c r="AI473" i="1"/>
  <c r="BF473" i="1" s="1"/>
  <c r="BH473" i="1" s="1"/>
  <c r="AH473" i="1"/>
  <c r="AG473" i="1"/>
  <c r="CJ472" i="1"/>
  <c r="BU472" i="1"/>
  <c r="BX472" i="1" s="1"/>
  <c r="CK472" i="1" s="1"/>
  <c r="BS472" i="1"/>
  <c r="BR472" i="1"/>
  <c r="BN472" i="1"/>
  <c r="BM472" i="1"/>
  <c r="BG472" i="1"/>
  <c r="BE472" i="1"/>
  <c r="BD472" i="1"/>
  <c r="BA472" i="1"/>
  <c r="AR472" i="1"/>
  <c r="AU472" i="1" s="1"/>
  <c r="AP472" i="1"/>
  <c r="AO472" i="1"/>
  <c r="AI472" i="1"/>
  <c r="AQ472" i="1" s="1"/>
  <c r="AH472" i="1"/>
  <c r="AG472" i="1"/>
  <c r="CJ471" i="1"/>
  <c r="BU471" i="1"/>
  <c r="BX471" i="1" s="1"/>
  <c r="CK471" i="1" s="1"/>
  <c r="BS471" i="1"/>
  <c r="BR471" i="1"/>
  <c r="BN471" i="1"/>
  <c r="BM471" i="1"/>
  <c r="BG471" i="1"/>
  <c r="BE471" i="1"/>
  <c r="BD471" i="1"/>
  <c r="BA471" i="1"/>
  <c r="AR471" i="1"/>
  <c r="AU471" i="1" s="1"/>
  <c r="AP471" i="1"/>
  <c r="AO471" i="1"/>
  <c r="AI471" i="1"/>
  <c r="AJ471" i="1" s="1"/>
  <c r="AH471" i="1"/>
  <c r="AG471" i="1"/>
  <c r="CJ470" i="1"/>
  <c r="BU470" i="1"/>
  <c r="BX470" i="1" s="1"/>
  <c r="CK470" i="1" s="1"/>
  <c r="BS470" i="1"/>
  <c r="BR470" i="1"/>
  <c r="BN470" i="1"/>
  <c r="BM470" i="1"/>
  <c r="BG470" i="1"/>
  <c r="BT470" i="1" s="1"/>
  <c r="BE470" i="1"/>
  <c r="BD470" i="1"/>
  <c r="BA470" i="1"/>
  <c r="AR470" i="1"/>
  <c r="AU470" i="1" s="1"/>
  <c r="AQ470" i="1"/>
  <c r="AS470" i="1" s="1"/>
  <c r="AP470" i="1"/>
  <c r="AO470" i="1"/>
  <c r="AI470" i="1"/>
  <c r="AH470" i="1"/>
  <c r="AG470" i="1"/>
  <c r="CJ469" i="1"/>
  <c r="CI469" i="1"/>
  <c r="BU469" i="1"/>
  <c r="BX469" i="1" s="1"/>
  <c r="CK469" i="1" s="1"/>
  <c r="BS469" i="1"/>
  <c r="BR469" i="1"/>
  <c r="BN469" i="1"/>
  <c r="BM469" i="1"/>
  <c r="BG469" i="1"/>
  <c r="BF469" i="1"/>
  <c r="BH469" i="1" s="1"/>
  <c r="BE469" i="1"/>
  <c r="BD469" i="1"/>
  <c r="BA469" i="1"/>
  <c r="AR469" i="1"/>
  <c r="AU469" i="1" s="1"/>
  <c r="AP469" i="1"/>
  <c r="AO469" i="1"/>
  <c r="AI469" i="1"/>
  <c r="AJ469" i="1" s="1"/>
  <c r="AH469" i="1"/>
  <c r="AG469" i="1"/>
  <c r="CJ468" i="1"/>
  <c r="CI468" i="1"/>
  <c r="BU468" i="1"/>
  <c r="BX468" i="1" s="1"/>
  <c r="CK468" i="1" s="1"/>
  <c r="BS468" i="1"/>
  <c r="BR468" i="1"/>
  <c r="BN468" i="1"/>
  <c r="BM468" i="1"/>
  <c r="BG468" i="1"/>
  <c r="BJ468" i="1" s="1"/>
  <c r="BW468" i="1" s="1"/>
  <c r="BY468" i="1" s="1"/>
  <c r="BE468" i="1"/>
  <c r="BD468" i="1"/>
  <c r="BA468" i="1"/>
  <c r="AR468" i="1"/>
  <c r="AU468" i="1" s="1"/>
  <c r="AP468" i="1"/>
  <c r="AO468" i="1"/>
  <c r="AI468" i="1"/>
  <c r="AJ468" i="1" s="1"/>
  <c r="AH468" i="1"/>
  <c r="AG468" i="1"/>
  <c r="CJ467" i="1"/>
  <c r="BU467" i="1"/>
  <c r="BX467" i="1" s="1"/>
  <c r="CK467" i="1" s="1"/>
  <c r="BS467" i="1"/>
  <c r="BR467" i="1"/>
  <c r="BN467" i="1"/>
  <c r="BM467" i="1"/>
  <c r="BG467" i="1"/>
  <c r="BJ467" i="1" s="1"/>
  <c r="BW467" i="1" s="1"/>
  <c r="BE467" i="1"/>
  <c r="BD467" i="1"/>
  <c r="BA467" i="1"/>
  <c r="AR467" i="1"/>
  <c r="AU467" i="1" s="1"/>
  <c r="AP467" i="1"/>
  <c r="AO467" i="1"/>
  <c r="AI467" i="1"/>
  <c r="AH467" i="1"/>
  <c r="AG467" i="1"/>
  <c r="CJ466" i="1"/>
  <c r="BU466" i="1"/>
  <c r="BX466" i="1" s="1"/>
  <c r="CK466" i="1" s="1"/>
  <c r="BS466" i="1"/>
  <c r="BR466" i="1"/>
  <c r="BN466" i="1"/>
  <c r="BM466" i="1"/>
  <c r="BG466" i="1"/>
  <c r="BT466" i="1" s="1"/>
  <c r="BE466" i="1"/>
  <c r="BD466" i="1"/>
  <c r="BA466" i="1"/>
  <c r="AR466" i="1"/>
  <c r="AU466" i="1" s="1"/>
  <c r="AP466" i="1"/>
  <c r="AO466" i="1"/>
  <c r="AI466" i="1"/>
  <c r="AQ466" i="1" s="1"/>
  <c r="AS466" i="1" s="1"/>
  <c r="AH466" i="1"/>
  <c r="AG466" i="1"/>
  <c r="CJ465" i="1"/>
  <c r="BU465" i="1"/>
  <c r="BX465" i="1" s="1"/>
  <c r="BS465" i="1"/>
  <c r="BR465" i="1"/>
  <c r="BN465" i="1"/>
  <c r="BM465" i="1"/>
  <c r="BG465" i="1"/>
  <c r="BT465" i="1" s="1"/>
  <c r="BE465" i="1"/>
  <c r="BD465" i="1"/>
  <c r="BA465" i="1"/>
  <c r="AR465" i="1"/>
  <c r="AU465" i="1" s="1"/>
  <c r="AP465" i="1"/>
  <c r="AO465" i="1"/>
  <c r="AI465" i="1"/>
  <c r="AQ465" i="1" s="1"/>
  <c r="AS465" i="1" s="1"/>
  <c r="AH465" i="1"/>
  <c r="AG465" i="1"/>
  <c r="CJ464" i="1"/>
  <c r="BX464" i="1"/>
  <c r="CK464" i="1" s="1"/>
  <c r="BU464" i="1"/>
  <c r="BS464" i="1"/>
  <c r="BR464" i="1"/>
  <c r="BN464" i="1"/>
  <c r="BM464" i="1"/>
  <c r="BG464" i="1"/>
  <c r="BT464" i="1" s="1"/>
  <c r="BE464" i="1"/>
  <c r="BD464" i="1"/>
  <c r="BA464" i="1"/>
  <c r="AR464" i="1"/>
  <c r="AU464" i="1" s="1"/>
  <c r="AP464" i="1"/>
  <c r="AO464" i="1"/>
  <c r="AI464" i="1"/>
  <c r="AH464" i="1"/>
  <c r="AG464" i="1"/>
  <c r="CJ463" i="1"/>
  <c r="BU463" i="1"/>
  <c r="BX463" i="1" s="1"/>
  <c r="CK463" i="1" s="1"/>
  <c r="BS463" i="1"/>
  <c r="BR463" i="1"/>
  <c r="BN463" i="1"/>
  <c r="BM463" i="1"/>
  <c r="BG463" i="1"/>
  <c r="BE463" i="1"/>
  <c r="BD463" i="1"/>
  <c r="BA463" i="1"/>
  <c r="AR463" i="1"/>
  <c r="AU463" i="1" s="1"/>
  <c r="AP463" i="1"/>
  <c r="AO463" i="1"/>
  <c r="AI463" i="1"/>
  <c r="AH463" i="1"/>
  <c r="AG463" i="1"/>
  <c r="CJ462" i="1"/>
  <c r="BW462" i="1"/>
  <c r="BU462" i="1"/>
  <c r="BX462" i="1" s="1"/>
  <c r="CK462" i="1" s="1"/>
  <c r="BS462" i="1"/>
  <c r="BR462" i="1"/>
  <c r="BN462" i="1"/>
  <c r="BM462" i="1"/>
  <c r="BG462" i="1"/>
  <c r="BJ462" i="1" s="1"/>
  <c r="BE462" i="1"/>
  <c r="BD462" i="1"/>
  <c r="BA462" i="1"/>
  <c r="AR462" i="1"/>
  <c r="AU462" i="1" s="1"/>
  <c r="AP462" i="1"/>
  <c r="AO462" i="1"/>
  <c r="AI462" i="1"/>
  <c r="AH462" i="1"/>
  <c r="AG462" i="1"/>
  <c r="CJ461" i="1"/>
  <c r="BX461" i="1"/>
  <c r="CK461" i="1" s="1"/>
  <c r="BU461" i="1"/>
  <c r="BS461" i="1"/>
  <c r="BR461" i="1"/>
  <c r="BN461" i="1"/>
  <c r="BM461" i="1"/>
  <c r="BG461" i="1"/>
  <c r="BE461" i="1"/>
  <c r="BD461" i="1"/>
  <c r="BA461" i="1"/>
  <c r="AR461" i="1"/>
  <c r="AU461" i="1" s="1"/>
  <c r="AP461" i="1"/>
  <c r="AO461" i="1"/>
  <c r="AI461" i="1"/>
  <c r="BF461" i="1" s="1"/>
  <c r="AH461" i="1"/>
  <c r="AG461" i="1"/>
  <c r="CJ460" i="1"/>
  <c r="BU460" i="1"/>
  <c r="BX460" i="1" s="1"/>
  <c r="CK460" i="1" s="1"/>
  <c r="BS460" i="1"/>
  <c r="BR460" i="1"/>
  <c r="BN460" i="1"/>
  <c r="BM460" i="1"/>
  <c r="BG460" i="1"/>
  <c r="BT460" i="1" s="1"/>
  <c r="BV460" i="1" s="1"/>
  <c r="BE460" i="1"/>
  <c r="BD460" i="1"/>
  <c r="BA460" i="1"/>
  <c r="AR460" i="1"/>
  <c r="AU460" i="1" s="1"/>
  <c r="AP460" i="1"/>
  <c r="AO460" i="1"/>
  <c r="AI460" i="1"/>
  <c r="AJ460" i="1" s="1"/>
  <c r="AH460" i="1"/>
  <c r="AG460" i="1"/>
  <c r="CJ459" i="1"/>
  <c r="BU459" i="1"/>
  <c r="BX459" i="1" s="1"/>
  <c r="CK459" i="1" s="1"/>
  <c r="BS459" i="1"/>
  <c r="BR459" i="1"/>
  <c r="BN459" i="1"/>
  <c r="BM459" i="1"/>
  <c r="BG459" i="1"/>
  <c r="BE459" i="1"/>
  <c r="BD459" i="1"/>
  <c r="BA459" i="1"/>
  <c r="AR459" i="1"/>
  <c r="AU459" i="1" s="1"/>
  <c r="AP459" i="1"/>
  <c r="AO459" i="1"/>
  <c r="AI459" i="1"/>
  <c r="AH459" i="1"/>
  <c r="AG459" i="1"/>
  <c r="CJ458" i="1"/>
  <c r="BU458" i="1"/>
  <c r="BX458" i="1" s="1"/>
  <c r="CK458" i="1" s="1"/>
  <c r="BS458" i="1"/>
  <c r="BR458" i="1"/>
  <c r="BN458" i="1"/>
  <c r="BM458" i="1"/>
  <c r="BG458" i="1"/>
  <c r="BT458" i="1" s="1"/>
  <c r="BV458" i="1" s="1"/>
  <c r="BE458" i="1"/>
  <c r="BD458" i="1"/>
  <c r="BA458" i="1"/>
  <c r="AR458" i="1"/>
  <c r="AU458" i="1" s="1"/>
  <c r="AP458" i="1"/>
  <c r="AO458" i="1"/>
  <c r="AI458" i="1"/>
  <c r="AJ458" i="1" s="1"/>
  <c r="AH458" i="1"/>
  <c r="AG458" i="1"/>
  <c r="CJ457" i="1"/>
  <c r="BU457" i="1"/>
  <c r="BX457" i="1" s="1"/>
  <c r="CK457" i="1" s="1"/>
  <c r="BS457" i="1"/>
  <c r="BR457" i="1"/>
  <c r="BN457" i="1"/>
  <c r="BM457" i="1"/>
  <c r="BG457" i="1"/>
  <c r="BE457" i="1"/>
  <c r="BD457" i="1"/>
  <c r="BA457" i="1"/>
  <c r="AR457" i="1"/>
  <c r="AU457" i="1" s="1"/>
  <c r="AP457" i="1"/>
  <c r="AO457" i="1"/>
  <c r="AI457" i="1"/>
  <c r="AH457" i="1"/>
  <c r="AG457" i="1"/>
  <c r="CJ456" i="1"/>
  <c r="BU456" i="1"/>
  <c r="BX456" i="1" s="1"/>
  <c r="BS456" i="1"/>
  <c r="BR456" i="1"/>
  <c r="BN456" i="1"/>
  <c r="BM456" i="1"/>
  <c r="BG456" i="1"/>
  <c r="BT456" i="1" s="1"/>
  <c r="BF456" i="1"/>
  <c r="BE456" i="1"/>
  <c r="BD456" i="1"/>
  <c r="BA456" i="1"/>
  <c r="AR456" i="1"/>
  <c r="AU456" i="1" s="1"/>
  <c r="AP456" i="1"/>
  <c r="AO456" i="1"/>
  <c r="AI456" i="1"/>
  <c r="AJ456" i="1" s="1"/>
  <c r="AH456" i="1"/>
  <c r="AG456" i="1"/>
  <c r="CJ455" i="1"/>
  <c r="BU455" i="1"/>
  <c r="BX455" i="1" s="1"/>
  <c r="CK455" i="1" s="1"/>
  <c r="BS455" i="1"/>
  <c r="BR455" i="1"/>
  <c r="BN455" i="1"/>
  <c r="BM455" i="1"/>
  <c r="BG455" i="1"/>
  <c r="BT455" i="1" s="1"/>
  <c r="BE455" i="1"/>
  <c r="BD455" i="1"/>
  <c r="BA455" i="1"/>
  <c r="AR455" i="1"/>
  <c r="AU455" i="1" s="1"/>
  <c r="AP455" i="1"/>
  <c r="AO455" i="1"/>
  <c r="AI455" i="1"/>
  <c r="AH455" i="1"/>
  <c r="AG455" i="1"/>
  <c r="CJ454" i="1"/>
  <c r="BU454" i="1"/>
  <c r="BX454" i="1" s="1"/>
  <c r="CK454" i="1" s="1"/>
  <c r="BS454" i="1"/>
  <c r="BR454" i="1"/>
  <c r="BN454" i="1"/>
  <c r="BM454" i="1"/>
  <c r="BG454" i="1"/>
  <c r="BE454" i="1"/>
  <c r="BD454" i="1"/>
  <c r="BA454" i="1"/>
  <c r="AR454" i="1"/>
  <c r="AU454" i="1" s="1"/>
  <c r="AP454" i="1"/>
  <c r="AO454" i="1"/>
  <c r="AI454" i="1"/>
  <c r="AH454" i="1"/>
  <c r="AG454" i="1"/>
  <c r="CJ453" i="1"/>
  <c r="BU453" i="1"/>
  <c r="BX453" i="1" s="1"/>
  <c r="CK453" i="1" s="1"/>
  <c r="BS453" i="1"/>
  <c r="BR453" i="1"/>
  <c r="BN453" i="1"/>
  <c r="BM453" i="1"/>
  <c r="BG453" i="1"/>
  <c r="BE453" i="1"/>
  <c r="BD453" i="1"/>
  <c r="BA453" i="1"/>
  <c r="AR453" i="1"/>
  <c r="AU453" i="1" s="1"/>
  <c r="AP453" i="1"/>
  <c r="AO453" i="1"/>
  <c r="AI453" i="1"/>
  <c r="AH453" i="1"/>
  <c r="AG453" i="1"/>
  <c r="CJ452" i="1"/>
  <c r="BU452" i="1"/>
  <c r="BX452" i="1" s="1"/>
  <c r="CK452" i="1" s="1"/>
  <c r="BS452" i="1"/>
  <c r="BR452" i="1"/>
  <c r="BN452" i="1"/>
  <c r="BM452" i="1"/>
  <c r="BG452" i="1"/>
  <c r="BE452" i="1"/>
  <c r="BD452" i="1"/>
  <c r="BA452" i="1"/>
  <c r="AR452" i="1"/>
  <c r="AU452" i="1" s="1"/>
  <c r="AP452" i="1"/>
  <c r="AO452" i="1"/>
  <c r="AI452" i="1"/>
  <c r="AH452" i="1"/>
  <c r="AG452" i="1"/>
  <c r="CJ451" i="1"/>
  <c r="BU451" i="1"/>
  <c r="BX451" i="1" s="1"/>
  <c r="CK451" i="1" s="1"/>
  <c r="BS451" i="1"/>
  <c r="BR451" i="1"/>
  <c r="BN451" i="1"/>
  <c r="BM451" i="1"/>
  <c r="BG451" i="1"/>
  <c r="BJ451" i="1" s="1"/>
  <c r="BW451" i="1" s="1"/>
  <c r="BY451" i="1" s="1"/>
  <c r="BE451" i="1"/>
  <c r="BD451" i="1"/>
  <c r="BA451" i="1"/>
  <c r="AR451" i="1"/>
  <c r="AU451" i="1" s="1"/>
  <c r="AP451" i="1"/>
  <c r="AO451" i="1"/>
  <c r="AI451" i="1"/>
  <c r="BF451" i="1" s="1"/>
  <c r="BH451" i="1" s="1"/>
  <c r="AH451" i="1"/>
  <c r="AG451" i="1"/>
  <c r="CJ450" i="1"/>
  <c r="BU450" i="1"/>
  <c r="BX450" i="1" s="1"/>
  <c r="CK450" i="1" s="1"/>
  <c r="BS450" i="1"/>
  <c r="BR450" i="1"/>
  <c r="BN450" i="1"/>
  <c r="BM450" i="1"/>
  <c r="BG450" i="1"/>
  <c r="BE450" i="1"/>
  <c r="BD450" i="1"/>
  <c r="BA450" i="1"/>
  <c r="AR450" i="1"/>
  <c r="AU450" i="1" s="1"/>
  <c r="AP450" i="1"/>
  <c r="AO450" i="1"/>
  <c r="AI450" i="1"/>
  <c r="AH450" i="1"/>
  <c r="AG450" i="1"/>
  <c r="CJ449" i="1"/>
  <c r="BX449" i="1"/>
  <c r="CK449" i="1" s="1"/>
  <c r="BU449" i="1"/>
  <c r="BS449" i="1"/>
  <c r="BR449" i="1"/>
  <c r="BN449" i="1"/>
  <c r="BM449" i="1"/>
  <c r="BG449" i="1"/>
  <c r="BT449" i="1" s="1"/>
  <c r="BE449" i="1"/>
  <c r="BD449" i="1"/>
  <c r="BA449" i="1"/>
  <c r="AR449" i="1"/>
  <c r="AU449" i="1" s="1"/>
  <c r="AP449" i="1"/>
  <c r="AO449" i="1"/>
  <c r="AI449" i="1"/>
  <c r="AH449" i="1"/>
  <c r="AG449" i="1"/>
  <c r="CJ448" i="1"/>
  <c r="BU448" i="1"/>
  <c r="BX448" i="1" s="1"/>
  <c r="BS448" i="1"/>
  <c r="BR448" i="1"/>
  <c r="BN448" i="1"/>
  <c r="BM448" i="1"/>
  <c r="BG448" i="1"/>
  <c r="BE448" i="1"/>
  <c r="BD448" i="1"/>
  <c r="BA448" i="1"/>
  <c r="AR448" i="1"/>
  <c r="AU448" i="1" s="1"/>
  <c r="AQ448" i="1"/>
  <c r="AS448" i="1" s="1"/>
  <c r="AP448" i="1"/>
  <c r="AO448" i="1"/>
  <c r="AI448" i="1"/>
  <c r="AH448" i="1"/>
  <c r="AG448" i="1"/>
  <c r="CJ447" i="1"/>
  <c r="BU447" i="1"/>
  <c r="BX447" i="1" s="1"/>
  <c r="BS447" i="1"/>
  <c r="BR447" i="1"/>
  <c r="BN447" i="1"/>
  <c r="BM447" i="1"/>
  <c r="BG447" i="1"/>
  <c r="BT447" i="1" s="1"/>
  <c r="BE447" i="1"/>
  <c r="BD447" i="1"/>
  <c r="BA447" i="1"/>
  <c r="AR447" i="1"/>
  <c r="AU447" i="1" s="1"/>
  <c r="AP447" i="1"/>
  <c r="AO447" i="1"/>
  <c r="AI447" i="1"/>
  <c r="BF447" i="1" s="1"/>
  <c r="AH447" i="1"/>
  <c r="AG447" i="1"/>
  <c r="CJ446" i="1"/>
  <c r="BU446" i="1"/>
  <c r="BX446" i="1" s="1"/>
  <c r="BS446" i="1"/>
  <c r="BR446" i="1"/>
  <c r="BN446" i="1"/>
  <c r="BM446" i="1"/>
  <c r="BG446" i="1"/>
  <c r="BE446" i="1"/>
  <c r="BD446" i="1"/>
  <c r="BA446" i="1"/>
  <c r="AR446" i="1"/>
  <c r="AU446" i="1" s="1"/>
  <c r="AP446" i="1"/>
  <c r="AO446" i="1"/>
  <c r="AJ446" i="1"/>
  <c r="BI446" i="1" s="1"/>
  <c r="AI446" i="1"/>
  <c r="AH446" i="1"/>
  <c r="AG446" i="1"/>
  <c r="CJ445" i="1"/>
  <c r="CH445" i="1"/>
  <c r="BU445" i="1"/>
  <c r="BX445" i="1" s="1"/>
  <c r="BS445" i="1"/>
  <c r="BR445" i="1"/>
  <c r="BN445" i="1"/>
  <c r="BM445" i="1"/>
  <c r="BG445" i="1"/>
  <c r="BE445" i="1"/>
  <c r="BD445" i="1"/>
  <c r="BA445" i="1"/>
  <c r="AR445" i="1"/>
  <c r="AU445" i="1" s="1"/>
  <c r="AP445" i="1"/>
  <c r="AO445" i="1"/>
  <c r="AI445" i="1"/>
  <c r="AH445" i="1"/>
  <c r="AG445" i="1"/>
  <c r="CJ444" i="1"/>
  <c r="BU444" i="1"/>
  <c r="BX444" i="1" s="1"/>
  <c r="BT444" i="1"/>
  <c r="BV444" i="1" s="1"/>
  <c r="BS444" i="1"/>
  <c r="BR444" i="1"/>
  <c r="BN444" i="1"/>
  <c r="BM444" i="1"/>
  <c r="BG444" i="1"/>
  <c r="BJ444" i="1" s="1"/>
  <c r="BW444" i="1" s="1"/>
  <c r="BE444" i="1"/>
  <c r="BD444" i="1"/>
  <c r="BA444" i="1"/>
  <c r="AR444" i="1"/>
  <c r="AU444" i="1" s="1"/>
  <c r="AP444" i="1"/>
  <c r="AO444" i="1"/>
  <c r="AI444" i="1"/>
  <c r="AH444" i="1"/>
  <c r="AG444" i="1"/>
  <c r="CJ443" i="1"/>
  <c r="CI443" i="1"/>
  <c r="CH443" i="1"/>
  <c r="CH444" i="1" s="1"/>
  <c r="BU443" i="1"/>
  <c r="BX443" i="1" s="1"/>
  <c r="CK443" i="1" s="1"/>
  <c r="BT443" i="1"/>
  <c r="BS443" i="1"/>
  <c r="BR443" i="1"/>
  <c r="BN443" i="1"/>
  <c r="BM443" i="1"/>
  <c r="BJ443" i="1"/>
  <c r="BW443" i="1" s="1"/>
  <c r="BG443" i="1"/>
  <c r="BE443" i="1"/>
  <c r="BD443" i="1"/>
  <c r="BA443" i="1"/>
  <c r="AU443" i="1"/>
  <c r="AR443" i="1"/>
  <c r="AP443" i="1"/>
  <c r="AO443" i="1"/>
  <c r="AI443" i="1"/>
  <c r="AJ443" i="1" s="1"/>
  <c r="AH443" i="1"/>
  <c r="AG443" i="1"/>
  <c r="CJ442" i="1"/>
  <c r="BU442" i="1"/>
  <c r="BX442" i="1" s="1"/>
  <c r="CK442" i="1" s="1"/>
  <c r="BS442" i="1"/>
  <c r="BR442" i="1"/>
  <c r="BN442" i="1"/>
  <c r="BM442" i="1"/>
  <c r="BJ442" i="1"/>
  <c r="BW442" i="1" s="1"/>
  <c r="BG442" i="1"/>
  <c r="BT442" i="1" s="1"/>
  <c r="BE442" i="1"/>
  <c r="BD442" i="1"/>
  <c r="BA442" i="1"/>
  <c r="AR442" i="1"/>
  <c r="AU442" i="1" s="1"/>
  <c r="AP442" i="1"/>
  <c r="AO442" i="1"/>
  <c r="AI442" i="1"/>
  <c r="AH442" i="1"/>
  <c r="AG442" i="1"/>
  <c r="CJ441" i="1"/>
  <c r="BU441" i="1"/>
  <c r="BX441" i="1" s="1"/>
  <c r="CK441" i="1" s="1"/>
  <c r="BS441" i="1"/>
  <c r="BR441" i="1"/>
  <c r="BN441" i="1"/>
  <c r="BM441" i="1"/>
  <c r="BG441" i="1"/>
  <c r="BJ441" i="1" s="1"/>
  <c r="BW441" i="1" s="1"/>
  <c r="BE441" i="1"/>
  <c r="BD441" i="1"/>
  <c r="BA441" i="1"/>
  <c r="AR441" i="1"/>
  <c r="AU441" i="1" s="1"/>
  <c r="AP441" i="1"/>
  <c r="AO441" i="1"/>
  <c r="AI441" i="1"/>
  <c r="BF441" i="1" s="1"/>
  <c r="BH441" i="1" s="1"/>
  <c r="AH441" i="1"/>
  <c r="AG441" i="1"/>
  <c r="CJ440" i="1"/>
  <c r="BU440" i="1"/>
  <c r="BX440" i="1" s="1"/>
  <c r="CK440" i="1" s="1"/>
  <c r="BS440" i="1"/>
  <c r="BR440" i="1"/>
  <c r="BN440" i="1"/>
  <c r="BM440" i="1"/>
  <c r="BG440" i="1"/>
  <c r="BT440" i="1" s="1"/>
  <c r="BE440" i="1"/>
  <c r="BD440" i="1"/>
  <c r="BA440" i="1"/>
  <c r="AR440" i="1"/>
  <c r="AU440" i="1" s="1"/>
  <c r="AP440" i="1"/>
  <c r="AO440" i="1"/>
  <c r="AI440" i="1"/>
  <c r="AQ440" i="1" s="1"/>
  <c r="AS440" i="1" s="1"/>
  <c r="AH440" i="1"/>
  <c r="AG440" i="1"/>
  <c r="CJ439" i="1"/>
  <c r="BU439" i="1"/>
  <c r="BX439" i="1" s="1"/>
  <c r="CK439" i="1" s="1"/>
  <c r="BS439" i="1"/>
  <c r="BR439" i="1"/>
  <c r="BN439" i="1"/>
  <c r="BM439" i="1"/>
  <c r="BG439" i="1"/>
  <c r="BE439" i="1"/>
  <c r="BD439" i="1"/>
  <c r="BA439" i="1"/>
  <c r="AR439" i="1"/>
  <c r="AU439" i="1" s="1"/>
  <c r="AP439" i="1"/>
  <c r="AO439" i="1"/>
  <c r="AI439" i="1"/>
  <c r="AH439" i="1"/>
  <c r="AG439" i="1"/>
  <c r="CJ438" i="1"/>
  <c r="BU438" i="1"/>
  <c r="BX438" i="1" s="1"/>
  <c r="CK438" i="1" s="1"/>
  <c r="BS438" i="1"/>
  <c r="BR438" i="1"/>
  <c r="BN438" i="1"/>
  <c r="BM438" i="1"/>
  <c r="BG438" i="1"/>
  <c r="BF438" i="1"/>
  <c r="BE438" i="1"/>
  <c r="BD438" i="1"/>
  <c r="BA438" i="1"/>
  <c r="AR438" i="1"/>
  <c r="AU438" i="1" s="1"/>
  <c r="AP438" i="1"/>
  <c r="AO438" i="1"/>
  <c r="AI438" i="1"/>
  <c r="AJ438" i="1" s="1"/>
  <c r="AH438" i="1"/>
  <c r="AG438" i="1"/>
  <c r="CJ437" i="1"/>
  <c r="BU437" i="1"/>
  <c r="BX437" i="1" s="1"/>
  <c r="CK437" i="1" s="1"/>
  <c r="BS437" i="1"/>
  <c r="BR437" i="1"/>
  <c r="BN437" i="1"/>
  <c r="BM437" i="1"/>
  <c r="BH437" i="1"/>
  <c r="BG437" i="1"/>
  <c r="BF437" i="1"/>
  <c r="BE437" i="1"/>
  <c r="BD437" i="1"/>
  <c r="BA437" i="1"/>
  <c r="AR437" i="1"/>
  <c r="AU437" i="1" s="1"/>
  <c r="AQ437" i="1"/>
  <c r="AS437" i="1" s="1"/>
  <c r="AP437" i="1"/>
  <c r="AO437" i="1"/>
  <c r="AJ437" i="1"/>
  <c r="AI437" i="1"/>
  <c r="AH437" i="1"/>
  <c r="AG437" i="1"/>
  <c r="CJ436" i="1"/>
  <c r="BU436" i="1"/>
  <c r="BX436" i="1" s="1"/>
  <c r="CK436" i="1" s="1"/>
  <c r="BS436" i="1"/>
  <c r="BR436" i="1"/>
  <c r="BN436" i="1"/>
  <c r="BM436" i="1"/>
  <c r="BG436" i="1"/>
  <c r="BT436" i="1" s="1"/>
  <c r="BF436" i="1"/>
  <c r="BE436" i="1"/>
  <c r="BD436" i="1"/>
  <c r="BA436" i="1"/>
  <c r="AR436" i="1"/>
  <c r="AU436" i="1" s="1"/>
  <c r="AP436" i="1"/>
  <c r="AO436" i="1"/>
  <c r="AI436" i="1"/>
  <c r="AQ436" i="1" s="1"/>
  <c r="AS436" i="1" s="1"/>
  <c r="AH436" i="1"/>
  <c r="AG436" i="1"/>
  <c r="CJ435" i="1"/>
  <c r="CI435" i="1"/>
  <c r="BW435" i="1"/>
  <c r="BU435" i="1"/>
  <c r="BX435" i="1" s="1"/>
  <c r="CK435" i="1" s="1"/>
  <c r="BT435" i="1"/>
  <c r="BV435" i="1" s="1"/>
  <c r="BS435" i="1"/>
  <c r="BR435" i="1"/>
  <c r="BN435" i="1"/>
  <c r="BM435" i="1"/>
  <c r="BG435" i="1"/>
  <c r="BJ435" i="1" s="1"/>
  <c r="BE435" i="1"/>
  <c r="BD435" i="1"/>
  <c r="BA435" i="1"/>
  <c r="AR435" i="1"/>
  <c r="AU435" i="1" s="1"/>
  <c r="AQ435" i="1"/>
  <c r="AS435" i="1" s="1"/>
  <c r="AP435" i="1"/>
  <c r="AO435" i="1"/>
  <c r="AI435" i="1"/>
  <c r="AH435" i="1"/>
  <c r="AG435" i="1"/>
  <c r="CJ434" i="1"/>
  <c r="BU434" i="1"/>
  <c r="BX434" i="1" s="1"/>
  <c r="CK434" i="1" s="1"/>
  <c r="BS434" i="1"/>
  <c r="BR434" i="1"/>
  <c r="BN434" i="1"/>
  <c r="BM434" i="1"/>
  <c r="BG434" i="1"/>
  <c r="BT434" i="1" s="1"/>
  <c r="BE434" i="1"/>
  <c r="BD434" i="1"/>
  <c r="BA434" i="1"/>
  <c r="AR434" i="1"/>
  <c r="AU434" i="1" s="1"/>
  <c r="AQ434" i="1"/>
  <c r="AS434" i="1" s="1"/>
  <c r="AP434" i="1"/>
  <c r="AO434" i="1"/>
  <c r="AI434" i="1"/>
  <c r="BF434" i="1" s="1"/>
  <c r="BH434" i="1" s="1"/>
  <c r="AH434" i="1"/>
  <c r="AG434" i="1"/>
  <c r="CJ433" i="1"/>
  <c r="BU433" i="1"/>
  <c r="BX433" i="1" s="1"/>
  <c r="CK433" i="1" s="1"/>
  <c r="BS433" i="1"/>
  <c r="BR433" i="1"/>
  <c r="BN433" i="1"/>
  <c r="BM433" i="1"/>
  <c r="BG433" i="1"/>
  <c r="BE433" i="1"/>
  <c r="BD433" i="1"/>
  <c r="BA433" i="1"/>
  <c r="AR433" i="1"/>
  <c r="AU433" i="1" s="1"/>
  <c r="AP433" i="1"/>
  <c r="AO433" i="1"/>
  <c r="AI433" i="1"/>
  <c r="AH433" i="1"/>
  <c r="AG433" i="1"/>
  <c r="CJ432" i="1"/>
  <c r="BU432" i="1"/>
  <c r="BX432" i="1" s="1"/>
  <c r="CK432" i="1" s="1"/>
  <c r="BS432" i="1"/>
  <c r="BR432" i="1"/>
  <c r="BN432" i="1"/>
  <c r="BM432" i="1"/>
  <c r="BG432" i="1"/>
  <c r="BE432" i="1"/>
  <c r="BD432" i="1"/>
  <c r="BA432" i="1"/>
  <c r="AR432" i="1"/>
  <c r="AU432" i="1" s="1"/>
  <c r="AP432" i="1"/>
  <c r="AO432" i="1"/>
  <c r="AI432" i="1"/>
  <c r="AJ432" i="1" s="1"/>
  <c r="AH432" i="1"/>
  <c r="AG432" i="1"/>
  <c r="CJ431" i="1"/>
  <c r="BU431" i="1"/>
  <c r="BX431" i="1" s="1"/>
  <c r="CK431" i="1" s="1"/>
  <c r="BS431" i="1"/>
  <c r="BR431" i="1"/>
  <c r="BN431" i="1"/>
  <c r="BM431" i="1"/>
  <c r="BG431" i="1"/>
  <c r="BE431" i="1"/>
  <c r="BD431" i="1"/>
  <c r="BA431" i="1"/>
  <c r="AR431" i="1"/>
  <c r="AU431" i="1" s="1"/>
  <c r="AP431" i="1"/>
  <c r="AO431" i="1"/>
  <c r="AI431" i="1"/>
  <c r="AJ431" i="1" s="1"/>
  <c r="AH431" i="1"/>
  <c r="AG431" i="1"/>
  <c r="CJ430" i="1"/>
  <c r="BU430" i="1"/>
  <c r="BX430" i="1" s="1"/>
  <c r="CK430" i="1" s="1"/>
  <c r="BS430" i="1"/>
  <c r="BR430" i="1"/>
  <c r="BN430" i="1"/>
  <c r="BM430" i="1"/>
  <c r="BG430" i="1"/>
  <c r="BF430" i="1"/>
  <c r="BE430" i="1"/>
  <c r="BD430" i="1"/>
  <c r="BA430" i="1"/>
  <c r="AU430" i="1"/>
  <c r="AR430" i="1"/>
  <c r="AQ430" i="1"/>
  <c r="AP430" i="1"/>
  <c r="AO430" i="1"/>
  <c r="AI430" i="1"/>
  <c r="AJ430" i="1" s="1"/>
  <c r="BI430" i="1" s="1"/>
  <c r="AH430" i="1"/>
  <c r="AG430" i="1"/>
  <c r="CJ429" i="1"/>
  <c r="BX429" i="1"/>
  <c r="CK429" i="1" s="1"/>
  <c r="BU429" i="1"/>
  <c r="BS429" i="1"/>
  <c r="BR429" i="1"/>
  <c r="BN429" i="1"/>
  <c r="BM429" i="1"/>
  <c r="BG429" i="1"/>
  <c r="BE429" i="1"/>
  <c r="BD429" i="1"/>
  <c r="BA429" i="1"/>
  <c r="AR429" i="1"/>
  <c r="AU429" i="1" s="1"/>
  <c r="AP429" i="1"/>
  <c r="AO429" i="1"/>
  <c r="AI429" i="1"/>
  <c r="AH429" i="1"/>
  <c r="AG429" i="1"/>
  <c r="CJ428" i="1"/>
  <c r="BU428" i="1"/>
  <c r="BX428" i="1" s="1"/>
  <c r="CK428" i="1" s="1"/>
  <c r="BS428" i="1"/>
  <c r="BR428" i="1"/>
  <c r="BN428" i="1"/>
  <c r="BM428" i="1"/>
  <c r="BG428" i="1"/>
  <c r="BE428" i="1"/>
  <c r="BD428" i="1"/>
  <c r="BA428" i="1"/>
  <c r="AR428" i="1"/>
  <c r="AU428" i="1" s="1"/>
  <c r="AP428" i="1"/>
  <c r="AO428" i="1"/>
  <c r="AI428" i="1"/>
  <c r="AH428" i="1"/>
  <c r="AG428" i="1"/>
  <c r="CJ427" i="1"/>
  <c r="CI427" i="1"/>
  <c r="CI429" i="1" s="1"/>
  <c r="BU427" i="1"/>
  <c r="BX427" i="1" s="1"/>
  <c r="CK427" i="1" s="1"/>
  <c r="BS427" i="1"/>
  <c r="BR427" i="1"/>
  <c r="BN427" i="1"/>
  <c r="BM427" i="1"/>
  <c r="BG427" i="1"/>
  <c r="BE427" i="1"/>
  <c r="BD427" i="1"/>
  <c r="BA427" i="1"/>
  <c r="AR427" i="1"/>
  <c r="AU427" i="1" s="1"/>
  <c r="AP427" i="1"/>
  <c r="AO427" i="1"/>
  <c r="AI427" i="1"/>
  <c r="AH427" i="1"/>
  <c r="AG427" i="1"/>
  <c r="CJ426" i="1"/>
  <c r="BU426" i="1"/>
  <c r="BX426" i="1" s="1"/>
  <c r="CK426" i="1" s="1"/>
  <c r="BS426" i="1"/>
  <c r="BR426" i="1"/>
  <c r="BN426" i="1"/>
  <c r="BM426" i="1"/>
  <c r="BG426" i="1"/>
  <c r="BE426" i="1"/>
  <c r="BD426" i="1"/>
  <c r="BA426" i="1"/>
  <c r="AU426" i="1"/>
  <c r="AR426" i="1"/>
  <c r="AP426" i="1"/>
  <c r="AO426" i="1"/>
  <c r="AJ426" i="1"/>
  <c r="AI426" i="1"/>
  <c r="AQ426" i="1" s="1"/>
  <c r="AS426" i="1" s="1"/>
  <c r="AH426" i="1"/>
  <c r="AG426" i="1"/>
  <c r="CJ425" i="1"/>
  <c r="BX425" i="1"/>
  <c r="CK425" i="1" s="1"/>
  <c r="BU425" i="1"/>
  <c r="BS425" i="1"/>
  <c r="BR425" i="1"/>
  <c r="BN425" i="1"/>
  <c r="BM425" i="1"/>
  <c r="BG425" i="1"/>
  <c r="BE425" i="1"/>
  <c r="BD425" i="1"/>
  <c r="BA425" i="1"/>
  <c r="AR425" i="1"/>
  <c r="AU425" i="1" s="1"/>
  <c r="AP425" i="1"/>
  <c r="AO425" i="1"/>
  <c r="AI425" i="1"/>
  <c r="AH425" i="1"/>
  <c r="AG425" i="1"/>
  <c r="CJ424" i="1"/>
  <c r="BU424" i="1"/>
  <c r="BX424" i="1" s="1"/>
  <c r="CK424" i="1" s="1"/>
  <c r="BS424" i="1"/>
  <c r="BR424" i="1"/>
  <c r="BN424" i="1"/>
  <c r="BM424" i="1"/>
  <c r="BG424" i="1"/>
  <c r="BT424" i="1" s="1"/>
  <c r="BV424" i="1" s="1"/>
  <c r="BE424" i="1"/>
  <c r="BD424" i="1"/>
  <c r="BA424" i="1"/>
  <c r="AR424" i="1"/>
  <c r="AU424" i="1" s="1"/>
  <c r="AP424" i="1"/>
  <c r="AO424" i="1"/>
  <c r="AI424" i="1"/>
  <c r="AQ424" i="1" s="1"/>
  <c r="AH424" i="1"/>
  <c r="AG424" i="1"/>
  <c r="CJ423" i="1"/>
  <c r="BU423" i="1"/>
  <c r="BX423" i="1" s="1"/>
  <c r="CK423" i="1" s="1"/>
  <c r="BS423" i="1"/>
  <c r="BR423" i="1"/>
  <c r="BN423" i="1"/>
  <c r="BM423" i="1"/>
  <c r="BG423" i="1"/>
  <c r="BE423" i="1"/>
  <c r="BD423" i="1"/>
  <c r="BA423" i="1"/>
  <c r="AR423" i="1"/>
  <c r="AU423" i="1" s="1"/>
  <c r="AP423" i="1"/>
  <c r="AO423" i="1"/>
  <c r="AI423" i="1"/>
  <c r="AH423" i="1"/>
  <c r="AG423" i="1"/>
  <c r="CJ422" i="1"/>
  <c r="BU422" i="1"/>
  <c r="BX422" i="1" s="1"/>
  <c r="CK422" i="1" s="1"/>
  <c r="BS422" i="1"/>
  <c r="BR422" i="1"/>
  <c r="BN422" i="1"/>
  <c r="BM422" i="1"/>
  <c r="BG422" i="1"/>
  <c r="BE422" i="1"/>
  <c r="BD422" i="1"/>
  <c r="BA422" i="1"/>
  <c r="AR422" i="1"/>
  <c r="AU422" i="1" s="1"/>
  <c r="AP422" i="1"/>
  <c r="AO422" i="1"/>
  <c r="AI422" i="1"/>
  <c r="AH422" i="1"/>
  <c r="AG422" i="1"/>
  <c r="CJ421" i="1"/>
  <c r="BU421" i="1"/>
  <c r="BX421" i="1" s="1"/>
  <c r="CK421" i="1" s="1"/>
  <c r="BS421" i="1"/>
  <c r="BR421" i="1"/>
  <c r="BN421" i="1"/>
  <c r="BM421" i="1"/>
  <c r="BG421" i="1"/>
  <c r="BT421" i="1" s="1"/>
  <c r="BE421" i="1"/>
  <c r="BD421" i="1"/>
  <c r="BA421" i="1"/>
  <c r="AR421" i="1"/>
  <c r="AU421" i="1" s="1"/>
  <c r="AP421" i="1"/>
  <c r="AO421" i="1"/>
  <c r="AI421" i="1"/>
  <c r="BF421" i="1" s="1"/>
  <c r="AH421" i="1"/>
  <c r="AG421" i="1"/>
  <c r="CJ420" i="1"/>
  <c r="BU420" i="1"/>
  <c r="BX420" i="1" s="1"/>
  <c r="CK420" i="1" s="1"/>
  <c r="BS420" i="1"/>
  <c r="BR420" i="1"/>
  <c r="BN420" i="1"/>
  <c r="BM420" i="1"/>
  <c r="BG420" i="1"/>
  <c r="BJ420" i="1" s="1"/>
  <c r="BW420" i="1" s="1"/>
  <c r="BY420" i="1" s="1"/>
  <c r="BE420" i="1"/>
  <c r="BD420" i="1"/>
  <c r="BA420" i="1"/>
  <c r="AR420" i="1"/>
  <c r="AU420" i="1" s="1"/>
  <c r="AQ420" i="1"/>
  <c r="AP420" i="1"/>
  <c r="AO420" i="1"/>
  <c r="AI420" i="1"/>
  <c r="AH420" i="1"/>
  <c r="AG420" i="1"/>
  <c r="CJ419" i="1"/>
  <c r="CI419" i="1"/>
  <c r="CI420" i="1" s="1"/>
  <c r="BU419" i="1"/>
  <c r="BX419" i="1" s="1"/>
  <c r="CK419" i="1" s="1"/>
  <c r="BS419" i="1"/>
  <c r="BR419" i="1"/>
  <c r="BN419" i="1"/>
  <c r="BM419" i="1"/>
  <c r="BG419" i="1"/>
  <c r="BE419" i="1"/>
  <c r="BD419" i="1"/>
  <c r="BA419" i="1"/>
  <c r="AR419" i="1"/>
  <c r="AU419" i="1" s="1"/>
  <c r="AP419" i="1"/>
  <c r="AO419" i="1"/>
  <c r="AI419" i="1"/>
  <c r="AQ419" i="1" s="1"/>
  <c r="AS419" i="1" s="1"/>
  <c r="AH419" i="1"/>
  <c r="AG419" i="1"/>
  <c r="CJ418" i="1"/>
  <c r="BU418" i="1"/>
  <c r="BX418" i="1" s="1"/>
  <c r="CK418" i="1" s="1"/>
  <c r="BS418" i="1"/>
  <c r="BR418" i="1"/>
  <c r="BN418" i="1"/>
  <c r="BM418" i="1"/>
  <c r="BG418" i="1"/>
  <c r="BF418" i="1"/>
  <c r="BH418" i="1" s="1"/>
  <c r="BE418" i="1"/>
  <c r="BD418" i="1"/>
  <c r="BA418" i="1"/>
  <c r="AR418" i="1"/>
  <c r="AU418" i="1" s="1"/>
  <c r="AP418" i="1"/>
  <c r="AO418" i="1"/>
  <c r="AI418" i="1"/>
  <c r="AH418" i="1"/>
  <c r="AG418" i="1"/>
  <c r="CJ417" i="1"/>
  <c r="BU417" i="1"/>
  <c r="BX417" i="1" s="1"/>
  <c r="CK417" i="1" s="1"/>
  <c r="BS417" i="1"/>
  <c r="BR417" i="1"/>
  <c r="BN417" i="1"/>
  <c r="BM417" i="1"/>
  <c r="BG417" i="1"/>
  <c r="BE417" i="1"/>
  <c r="BD417" i="1"/>
  <c r="BA417" i="1"/>
  <c r="AU417" i="1"/>
  <c r="AR417" i="1"/>
  <c r="AP417" i="1"/>
  <c r="AO417" i="1"/>
  <c r="AJ417" i="1"/>
  <c r="AI417" i="1"/>
  <c r="AQ417" i="1" s="1"/>
  <c r="AS417" i="1" s="1"/>
  <c r="AH417" i="1"/>
  <c r="AG417" i="1"/>
  <c r="CJ416" i="1"/>
  <c r="BX416" i="1"/>
  <c r="CK416" i="1" s="1"/>
  <c r="BU416" i="1"/>
  <c r="BS416" i="1"/>
  <c r="BR416" i="1"/>
  <c r="BG416" i="1"/>
  <c r="BE416" i="1"/>
  <c r="BD416" i="1"/>
  <c r="BA416" i="1"/>
  <c r="AR416" i="1"/>
  <c r="AU416" i="1" s="1"/>
  <c r="AP416" i="1"/>
  <c r="AO416" i="1"/>
  <c r="AI416" i="1"/>
  <c r="AH416" i="1"/>
  <c r="AG416" i="1"/>
  <c r="CJ415" i="1"/>
  <c r="BU415" i="1"/>
  <c r="BX415" i="1" s="1"/>
  <c r="CK415" i="1" s="1"/>
  <c r="BS415" i="1"/>
  <c r="BR415" i="1"/>
  <c r="BG415" i="1"/>
  <c r="BE415" i="1"/>
  <c r="BD415" i="1"/>
  <c r="BA415" i="1"/>
  <c r="AU415" i="1"/>
  <c r="AR415" i="1"/>
  <c r="AP415" i="1"/>
  <c r="AO415" i="1"/>
  <c r="AJ415" i="1"/>
  <c r="AI415" i="1"/>
  <c r="AH415" i="1"/>
  <c r="AG415" i="1"/>
  <c r="CJ414" i="1"/>
  <c r="BU414" i="1"/>
  <c r="BX414" i="1" s="1"/>
  <c r="CK414" i="1" s="1"/>
  <c r="BS414" i="1"/>
  <c r="BR414" i="1"/>
  <c r="BG414" i="1"/>
  <c r="BE414" i="1"/>
  <c r="BD414" i="1"/>
  <c r="BA414" i="1"/>
  <c r="AR414" i="1"/>
  <c r="AU414" i="1" s="1"/>
  <c r="AP414" i="1"/>
  <c r="AO414" i="1"/>
  <c r="AI414" i="1"/>
  <c r="AH414" i="1"/>
  <c r="AG414" i="1"/>
  <c r="CJ413" i="1"/>
  <c r="BU413" i="1"/>
  <c r="BX413" i="1" s="1"/>
  <c r="CK413" i="1" s="1"/>
  <c r="BS413" i="1"/>
  <c r="BR413" i="1"/>
  <c r="BG413" i="1"/>
  <c r="BT413" i="1" s="1"/>
  <c r="BE413" i="1"/>
  <c r="BD413" i="1"/>
  <c r="BA413" i="1"/>
  <c r="AR413" i="1"/>
  <c r="AU413" i="1" s="1"/>
  <c r="AP413" i="1"/>
  <c r="AO413" i="1"/>
  <c r="AI413" i="1"/>
  <c r="AH413" i="1"/>
  <c r="AG413" i="1"/>
  <c r="CJ412" i="1"/>
  <c r="BU412" i="1"/>
  <c r="BX412" i="1" s="1"/>
  <c r="CK412" i="1" s="1"/>
  <c r="BS412" i="1"/>
  <c r="BR412" i="1"/>
  <c r="BG412" i="1"/>
  <c r="BT412" i="1" s="1"/>
  <c r="BE412" i="1"/>
  <c r="BD412" i="1"/>
  <c r="BA412" i="1"/>
  <c r="AR412" i="1"/>
  <c r="AU412" i="1" s="1"/>
  <c r="AP412" i="1"/>
  <c r="AO412" i="1"/>
  <c r="AI412" i="1"/>
  <c r="AH412" i="1"/>
  <c r="AG412" i="1"/>
  <c r="CJ411" i="1"/>
  <c r="BU411" i="1"/>
  <c r="BX411" i="1" s="1"/>
  <c r="CK411" i="1" s="1"/>
  <c r="BS411" i="1"/>
  <c r="BR411" i="1"/>
  <c r="BG411" i="1"/>
  <c r="BT411" i="1" s="1"/>
  <c r="BE411" i="1"/>
  <c r="BD411" i="1"/>
  <c r="BA411" i="1"/>
  <c r="AR411" i="1"/>
  <c r="AU411" i="1" s="1"/>
  <c r="AP411" i="1"/>
  <c r="AO411" i="1"/>
  <c r="AI411" i="1"/>
  <c r="AH411" i="1"/>
  <c r="AG411" i="1"/>
  <c r="CJ410" i="1"/>
  <c r="BU410" i="1"/>
  <c r="BX410" i="1" s="1"/>
  <c r="CK410" i="1" s="1"/>
  <c r="BS410" i="1"/>
  <c r="BR410" i="1"/>
  <c r="BG410" i="1"/>
  <c r="BE410" i="1"/>
  <c r="BD410" i="1"/>
  <c r="BA410" i="1"/>
  <c r="AR410" i="1"/>
  <c r="AU410" i="1" s="1"/>
  <c r="AP410" i="1"/>
  <c r="AO410" i="1"/>
  <c r="AI410" i="1"/>
  <c r="AQ410" i="1" s="1"/>
  <c r="AH410" i="1"/>
  <c r="AG410" i="1"/>
  <c r="CJ409" i="1"/>
  <c r="BU409" i="1"/>
  <c r="BX409" i="1" s="1"/>
  <c r="CK409" i="1" s="1"/>
  <c r="BS409" i="1"/>
  <c r="BR409" i="1"/>
  <c r="BG409" i="1"/>
  <c r="BT409" i="1" s="1"/>
  <c r="BV409" i="1" s="1"/>
  <c r="BE409" i="1"/>
  <c r="BD409" i="1"/>
  <c r="BA409" i="1"/>
  <c r="AR409" i="1"/>
  <c r="AU409" i="1" s="1"/>
  <c r="AP409" i="1"/>
  <c r="AO409" i="1"/>
  <c r="AI409" i="1"/>
  <c r="AH409" i="1"/>
  <c r="AG409" i="1"/>
  <c r="CJ408" i="1"/>
  <c r="BU408" i="1"/>
  <c r="BX408" i="1" s="1"/>
  <c r="CK408" i="1" s="1"/>
  <c r="BS408" i="1"/>
  <c r="BR408" i="1"/>
  <c r="BG408" i="1"/>
  <c r="BE408" i="1"/>
  <c r="BD408" i="1"/>
  <c r="BA408" i="1"/>
  <c r="AR408" i="1"/>
  <c r="AU408" i="1" s="1"/>
  <c r="AP408" i="1"/>
  <c r="AO408" i="1"/>
  <c r="AI408" i="1"/>
  <c r="AH408" i="1"/>
  <c r="AG408" i="1"/>
  <c r="CJ407" i="1"/>
  <c r="BU407" i="1"/>
  <c r="BX407" i="1" s="1"/>
  <c r="CK407" i="1" s="1"/>
  <c r="BS407" i="1"/>
  <c r="BR407" i="1"/>
  <c r="BG407" i="1"/>
  <c r="BE407" i="1"/>
  <c r="BD407" i="1"/>
  <c r="BA407" i="1"/>
  <c r="AR407" i="1"/>
  <c r="AU407" i="1" s="1"/>
  <c r="AP407" i="1"/>
  <c r="AO407" i="1"/>
  <c r="AI407" i="1"/>
  <c r="AQ407" i="1" s="1"/>
  <c r="AH407" i="1"/>
  <c r="AG407" i="1"/>
  <c r="CJ406" i="1"/>
  <c r="BU406" i="1"/>
  <c r="BX406" i="1" s="1"/>
  <c r="CK406" i="1" s="1"/>
  <c r="BS406" i="1"/>
  <c r="BR406" i="1"/>
  <c r="BG406" i="1"/>
  <c r="BE406" i="1"/>
  <c r="BD406" i="1"/>
  <c r="BA406" i="1"/>
  <c r="AR406" i="1"/>
  <c r="AU406" i="1" s="1"/>
  <c r="AP406" i="1"/>
  <c r="AO406" i="1"/>
  <c r="AI406" i="1"/>
  <c r="AH406" i="1"/>
  <c r="AG406" i="1"/>
  <c r="CJ405" i="1"/>
  <c r="BU405" i="1"/>
  <c r="BX405" i="1" s="1"/>
  <c r="CK405" i="1" s="1"/>
  <c r="BS405" i="1"/>
  <c r="BR405" i="1"/>
  <c r="BG405" i="1"/>
  <c r="BT405" i="1" s="1"/>
  <c r="BE405" i="1"/>
  <c r="BD405" i="1"/>
  <c r="BA405" i="1"/>
  <c r="AR405" i="1"/>
  <c r="AU405" i="1" s="1"/>
  <c r="AP405" i="1"/>
  <c r="AO405" i="1"/>
  <c r="AI405" i="1"/>
  <c r="AQ405" i="1" s="1"/>
  <c r="AS405" i="1" s="1"/>
  <c r="AH405" i="1"/>
  <c r="AG405" i="1"/>
  <c r="CJ404" i="1"/>
  <c r="BU404" i="1"/>
  <c r="BX404" i="1" s="1"/>
  <c r="CK404" i="1" s="1"/>
  <c r="BS404" i="1"/>
  <c r="BR404" i="1"/>
  <c r="BG404" i="1"/>
  <c r="BT404" i="1" s="1"/>
  <c r="BV404" i="1" s="1"/>
  <c r="BE404" i="1"/>
  <c r="BD404" i="1"/>
  <c r="BA404" i="1"/>
  <c r="AR404" i="1"/>
  <c r="AU404" i="1" s="1"/>
  <c r="AP404" i="1"/>
  <c r="AO404" i="1"/>
  <c r="AI404" i="1"/>
  <c r="AH404" i="1"/>
  <c r="AG404" i="1"/>
  <c r="CJ403" i="1"/>
  <c r="BU403" i="1"/>
  <c r="BX403" i="1" s="1"/>
  <c r="CK403" i="1" s="1"/>
  <c r="BS403" i="1"/>
  <c r="BR403" i="1"/>
  <c r="BG403" i="1"/>
  <c r="BE403" i="1"/>
  <c r="BD403" i="1"/>
  <c r="BA403" i="1"/>
  <c r="AR403" i="1"/>
  <c r="AU403" i="1" s="1"/>
  <c r="AP403" i="1"/>
  <c r="AO403" i="1"/>
  <c r="AI403" i="1"/>
  <c r="AH403" i="1"/>
  <c r="AG403" i="1"/>
  <c r="CJ402" i="1"/>
  <c r="BU402" i="1"/>
  <c r="BX402" i="1" s="1"/>
  <c r="CK402" i="1" s="1"/>
  <c r="BS402" i="1"/>
  <c r="BR402" i="1"/>
  <c r="BG402" i="1"/>
  <c r="BE402" i="1"/>
  <c r="BD402" i="1"/>
  <c r="BA402" i="1"/>
  <c r="AU402" i="1"/>
  <c r="AR402" i="1"/>
  <c r="AP402" i="1"/>
  <c r="AO402" i="1"/>
  <c r="AI402" i="1"/>
  <c r="AH402" i="1"/>
  <c r="AG402" i="1"/>
  <c r="CJ401" i="1"/>
  <c r="BU401" i="1"/>
  <c r="BX401" i="1" s="1"/>
  <c r="CK401" i="1" s="1"/>
  <c r="BS401" i="1"/>
  <c r="BR401" i="1"/>
  <c r="BG401" i="1"/>
  <c r="BT401" i="1" s="1"/>
  <c r="BE401" i="1"/>
  <c r="BD401" i="1"/>
  <c r="BA401" i="1"/>
  <c r="AR401" i="1"/>
  <c r="AU401" i="1" s="1"/>
  <c r="AP401" i="1"/>
  <c r="AO401" i="1"/>
  <c r="AI401" i="1"/>
  <c r="AQ401" i="1" s="1"/>
  <c r="AS401" i="1" s="1"/>
  <c r="AH401" i="1"/>
  <c r="AG401" i="1"/>
  <c r="CJ400" i="1"/>
  <c r="BU400" i="1"/>
  <c r="BX400" i="1" s="1"/>
  <c r="BS400" i="1"/>
  <c r="BR400" i="1"/>
  <c r="BG400" i="1"/>
  <c r="BT400" i="1" s="1"/>
  <c r="BE400" i="1"/>
  <c r="BD400" i="1"/>
  <c r="BA400" i="1"/>
  <c r="AR400" i="1"/>
  <c r="AU400" i="1" s="1"/>
  <c r="AP400" i="1"/>
  <c r="AO400" i="1"/>
  <c r="AI400" i="1"/>
  <c r="AQ400" i="1" s="1"/>
  <c r="AH400" i="1"/>
  <c r="AG400" i="1"/>
  <c r="CJ399" i="1"/>
  <c r="BU399" i="1"/>
  <c r="BX399" i="1" s="1"/>
  <c r="BS399" i="1"/>
  <c r="BR399" i="1"/>
  <c r="BG399" i="1"/>
  <c r="BE399" i="1"/>
  <c r="BD399" i="1"/>
  <c r="BA399" i="1"/>
  <c r="AR399" i="1"/>
  <c r="AU399" i="1" s="1"/>
  <c r="AP399" i="1"/>
  <c r="AO399" i="1"/>
  <c r="AI399" i="1"/>
  <c r="AH399" i="1"/>
  <c r="AG399" i="1"/>
  <c r="CJ398" i="1"/>
  <c r="BU398" i="1"/>
  <c r="BX398" i="1" s="1"/>
  <c r="BY398" i="1" s="1"/>
  <c r="BS398" i="1"/>
  <c r="BR398" i="1"/>
  <c r="BJ398" i="1"/>
  <c r="BW398" i="1" s="1"/>
  <c r="BG398" i="1"/>
  <c r="BT398" i="1" s="1"/>
  <c r="BE398" i="1"/>
  <c r="BD398" i="1"/>
  <c r="BA398" i="1"/>
  <c r="AR398" i="1"/>
  <c r="AU398" i="1" s="1"/>
  <c r="AP398" i="1"/>
  <c r="AO398" i="1"/>
  <c r="AI398" i="1"/>
  <c r="AH398" i="1"/>
  <c r="AG398" i="1"/>
  <c r="CJ397" i="1"/>
  <c r="BU397" i="1"/>
  <c r="BX397" i="1" s="1"/>
  <c r="BT397" i="1"/>
  <c r="BV397" i="1" s="1"/>
  <c r="BS397" i="1"/>
  <c r="BR397" i="1"/>
  <c r="BG397" i="1"/>
  <c r="BJ397" i="1" s="1"/>
  <c r="BW397" i="1" s="1"/>
  <c r="BE397" i="1"/>
  <c r="BD397" i="1"/>
  <c r="BA397" i="1"/>
  <c r="AR397" i="1"/>
  <c r="AU397" i="1" s="1"/>
  <c r="AP397" i="1"/>
  <c r="AO397" i="1"/>
  <c r="AI397" i="1"/>
  <c r="AH397" i="1"/>
  <c r="AG397" i="1"/>
  <c r="CJ396" i="1"/>
  <c r="BU396" i="1"/>
  <c r="BX396" i="1" s="1"/>
  <c r="BS396" i="1"/>
  <c r="BR396" i="1"/>
  <c r="BN396" i="1"/>
  <c r="BM396" i="1"/>
  <c r="BG396" i="1"/>
  <c r="BT396" i="1" s="1"/>
  <c r="BE396" i="1"/>
  <c r="BD396" i="1"/>
  <c r="BA396" i="1"/>
  <c r="AU396" i="1"/>
  <c r="AR396" i="1"/>
  <c r="AP396" i="1"/>
  <c r="AO396" i="1"/>
  <c r="AI396" i="1"/>
  <c r="AH396" i="1"/>
  <c r="AG396" i="1"/>
  <c r="CJ395" i="1"/>
  <c r="BW395" i="1"/>
  <c r="BY395" i="1" s="1"/>
  <c r="BU395" i="1"/>
  <c r="BX395" i="1" s="1"/>
  <c r="BS395" i="1"/>
  <c r="BR395" i="1"/>
  <c r="BN395" i="1"/>
  <c r="BM395" i="1"/>
  <c r="BJ395" i="1"/>
  <c r="BG395" i="1"/>
  <c r="BT395" i="1" s="1"/>
  <c r="BV395" i="1" s="1"/>
  <c r="BE395" i="1"/>
  <c r="BD395" i="1"/>
  <c r="BA395" i="1"/>
  <c r="AR395" i="1"/>
  <c r="AU395" i="1" s="1"/>
  <c r="AP395" i="1"/>
  <c r="AO395" i="1"/>
  <c r="AI395" i="1"/>
  <c r="AH395" i="1"/>
  <c r="AG395" i="1"/>
  <c r="CJ394" i="1"/>
  <c r="BU394" i="1"/>
  <c r="BX394" i="1" s="1"/>
  <c r="BS394" i="1"/>
  <c r="BR394" i="1"/>
  <c r="BN394" i="1"/>
  <c r="BM394" i="1"/>
  <c r="BG394" i="1"/>
  <c r="BE394" i="1"/>
  <c r="BD394" i="1"/>
  <c r="BA394" i="1"/>
  <c r="AR394" i="1"/>
  <c r="AU394" i="1" s="1"/>
  <c r="AP394" i="1"/>
  <c r="AO394" i="1"/>
  <c r="AI394" i="1"/>
  <c r="AH394" i="1"/>
  <c r="AG394" i="1"/>
  <c r="CJ393" i="1"/>
  <c r="BU393" i="1"/>
  <c r="BX393" i="1" s="1"/>
  <c r="BS393" i="1"/>
  <c r="BR393" i="1"/>
  <c r="BN393" i="1"/>
  <c r="BM393" i="1"/>
  <c r="BG393" i="1"/>
  <c r="BE393" i="1"/>
  <c r="BD393" i="1"/>
  <c r="BA393" i="1"/>
  <c r="AR393" i="1"/>
  <c r="AU393" i="1" s="1"/>
  <c r="AP393" i="1"/>
  <c r="AO393" i="1"/>
  <c r="AI393" i="1"/>
  <c r="AH393" i="1"/>
  <c r="AG393" i="1"/>
  <c r="CJ392" i="1"/>
  <c r="BU392" i="1"/>
  <c r="BX392" i="1" s="1"/>
  <c r="BS392" i="1"/>
  <c r="BR392" i="1"/>
  <c r="BN392" i="1"/>
  <c r="BM392" i="1"/>
  <c r="BG392" i="1"/>
  <c r="BJ392" i="1" s="1"/>
  <c r="BW392" i="1" s="1"/>
  <c r="BY392" i="1" s="1"/>
  <c r="BE392" i="1"/>
  <c r="BD392" i="1"/>
  <c r="BA392" i="1"/>
  <c r="AR392" i="1"/>
  <c r="AU392" i="1" s="1"/>
  <c r="AP392" i="1"/>
  <c r="AO392" i="1"/>
  <c r="AI392" i="1"/>
  <c r="AQ392" i="1" s="1"/>
  <c r="AH392" i="1"/>
  <c r="AG392" i="1"/>
  <c r="CJ391" i="1"/>
  <c r="CH391" i="1"/>
  <c r="CH392" i="1" s="1"/>
  <c r="CH393" i="1" s="1"/>
  <c r="BU391" i="1"/>
  <c r="BX391" i="1" s="1"/>
  <c r="BS391" i="1"/>
  <c r="BR391" i="1"/>
  <c r="BN391" i="1"/>
  <c r="BM391" i="1"/>
  <c r="BG391" i="1"/>
  <c r="BF391" i="1"/>
  <c r="BE391" i="1"/>
  <c r="BD391" i="1"/>
  <c r="BA391" i="1"/>
  <c r="AR391" i="1"/>
  <c r="AU391" i="1" s="1"/>
  <c r="AP391" i="1"/>
  <c r="AO391" i="1"/>
  <c r="AI391" i="1"/>
  <c r="AH391" i="1"/>
  <c r="AG391" i="1"/>
  <c r="CJ390" i="1"/>
  <c r="BU390" i="1"/>
  <c r="BX390" i="1" s="1"/>
  <c r="CK390" i="1" s="1"/>
  <c r="BT390" i="1"/>
  <c r="BS390" i="1"/>
  <c r="BR390" i="1"/>
  <c r="BN390" i="1"/>
  <c r="BM390" i="1"/>
  <c r="BJ390" i="1"/>
  <c r="BW390" i="1" s="1"/>
  <c r="BY390" i="1" s="1"/>
  <c r="BG390" i="1"/>
  <c r="BE390" i="1"/>
  <c r="BD390" i="1"/>
  <c r="BA390" i="1"/>
  <c r="AR390" i="1"/>
  <c r="AU390" i="1" s="1"/>
  <c r="AP390" i="1"/>
  <c r="AO390" i="1"/>
  <c r="AI390" i="1"/>
  <c r="AJ390" i="1" s="1"/>
  <c r="AH390" i="1"/>
  <c r="AG390" i="1"/>
  <c r="CJ389" i="1"/>
  <c r="BX389" i="1"/>
  <c r="CK389" i="1" s="1"/>
  <c r="BU389" i="1"/>
  <c r="BS389" i="1"/>
  <c r="BR389" i="1"/>
  <c r="BN389" i="1"/>
  <c r="BM389" i="1"/>
  <c r="BG389" i="1"/>
  <c r="BE389" i="1"/>
  <c r="BD389" i="1"/>
  <c r="BA389" i="1"/>
  <c r="AR389" i="1"/>
  <c r="AU389" i="1" s="1"/>
  <c r="AP389" i="1"/>
  <c r="AO389" i="1"/>
  <c r="AI389" i="1"/>
  <c r="AH389" i="1"/>
  <c r="AG389" i="1"/>
  <c r="CJ388" i="1"/>
  <c r="BU388" i="1"/>
  <c r="BX388" i="1" s="1"/>
  <c r="BS388" i="1"/>
  <c r="BR388" i="1"/>
  <c r="BN388" i="1"/>
  <c r="BM388" i="1"/>
  <c r="BG388" i="1"/>
  <c r="BE388" i="1"/>
  <c r="BD388" i="1"/>
  <c r="BA388" i="1"/>
  <c r="AR388" i="1"/>
  <c r="AU388" i="1" s="1"/>
  <c r="AP388" i="1"/>
  <c r="AO388" i="1"/>
  <c r="AI388" i="1"/>
  <c r="AH388" i="1"/>
  <c r="AG388" i="1"/>
  <c r="CJ387" i="1"/>
  <c r="BU387" i="1"/>
  <c r="BX387" i="1" s="1"/>
  <c r="BS387" i="1"/>
  <c r="BR387" i="1"/>
  <c r="BN387" i="1"/>
  <c r="BM387" i="1"/>
  <c r="BG387" i="1"/>
  <c r="BE387" i="1"/>
  <c r="BD387" i="1"/>
  <c r="BA387" i="1"/>
  <c r="AR387" i="1"/>
  <c r="AU387" i="1" s="1"/>
  <c r="AP387" i="1"/>
  <c r="AO387" i="1"/>
  <c r="AI387" i="1"/>
  <c r="AH387" i="1"/>
  <c r="AG387" i="1"/>
  <c r="CJ386" i="1"/>
  <c r="BU386" i="1"/>
  <c r="BX386" i="1" s="1"/>
  <c r="BS386" i="1"/>
  <c r="BR386" i="1"/>
  <c r="BN386" i="1"/>
  <c r="BM386" i="1"/>
  <c r="BG386" i="1"/>
  <c r="BT386" i="1" s="1"/>
  <c r="BE386" i="1"/>
  <c r="BD386" i="1"/>
  <c r="BA386" i="1"/>
  <c r="AR386" i="1"/>
  <c r="AU386" i="1" s="1"/>
  <c r="AP386" i="1"/>
  <c r="AO386" i="1"/>
  <c r="AI386" i="1"/>
  <c r="BF386" i="1" s="1"/>
  <c r="BH386" i="1" s="1"/>
  <c r="AH386" i="1"/>
  <c r="AG386" i="1"/>
  <c r="CJ385" i="1"/>
  <c r="CH385" i="1"/>
  <c r="CH386" i="1" s="1"/>
  <c r="BU385" i="1"/>
  <c r="BX385" i="1" s="1"/>
  <c r="BS385" i="1"/>
  <c r="BR385" i="1"/>
  <c r="BN385" i="1"/>
  <c r="BM385" i="1"/>
  <c r="BG385" i="1"/>
  <c r="BE385" i="1"/>
  <c r="BD385" i="1"/>
  <c r="BA385" i="1"/>
  <c r="AR385" i="1"/>
  <c r="AU385" i="1" s="1"/>
  <c r="AP385" i="1"/>
  <c r="AO385" i="1"/>
  <c r="AI385" i="1"/>
  <c r="AH385" i="1"/>
  <c r="AG385" i="1"/>
  <c r="CJ384" i="1"/>
  <c r="BU384" i="1"/>
  <c r="BX384" i="1" s="1"/>
  <c r="BS384" i="1"/>
  <c r="BR384" i="1"/>
  <c r="BN384" i="1"/>
  <c r="BM384" i="1"/>
  <c r="BG384" i="1"/>
  <c r="BT384" i="1" s="1"/>
  <c r="BV384" i="1" s="1"/>
  <c r="BE384" i="1"/>
  <c r="BD384" i="1"/>
  <c r="BA384" i="1"/>
  <c r="AR384" i="1"/>
  <c r="AU384" i="1" s="1"/>
  <c r="AP384" i="1"/>
  <c r="AO384" i="1"/>
  <c r="AI384" i="1"/>
  <c r="AH384" i="1"/>
  <c r="AG384" i="1"/>
  <c r="CJ383" i="1"/>
  <c r="CH383" i="1"/>
  <c r="CH384" i="1" s="1"/>
  <c r="BU383" i="1"/>
  <c r="BX383" i="1" s="1"/>
  <c r="BS383" i="1"/>
  <c r="BR383" i="1"/>
  <c r="BN383" i="1"/>
  <c r="BM383" i="1"/>
  <c r="BG383" i="1"/>
  <c r="BF383" i="1"/>
  <c r="BE383" i="1"/>
  <c r="BD383" i="1"/>
  <c r="BA383" i="1"/>
  <c r="AR383" i="1"/>
  <c r="AU383" i="1" s="1"/>
  <c r="AQ383" i="1"/>
  <c r="AP383" i="1"/>
  <c r="AO383" i="1"/>
  <c r="AI383" i="1"/>
  <c r="AJ383" i="1" s="1"/>
  <c r="AH383" i="1"/>
  <c r="AG383" i="1"/>
  <c r="CJ382" i="1"/>
  <c r="BU382" i="1"/>
  <c r="BX382" i="1" s="1"/>
  <c r="CK382" i="1" s="1"/>
  <c r="BS382" i="1"/>
  <c r="BR382" i="1"/>
  <c r="BN382" i="1"/>
  <c r="BM382" i="1"/>
  <c r="BG382" i="1"/>
  <c r="BF382" i="1"/>
  <c r="BE382" i="1"/>
  <c r="BD382" i="1"/>
  <c r="BA382" i="1"/>
  <c r="AR382" i="1"/>
  <c r="AU382" i="1" s="1"/>
  <c r="AP382" i="1"/>
  <c r="AO382" i="1"/>
  <c r="AI382" i="1"/>
  <c r="AH382" i="1"/>
  <c r="AG382" i="1"/>
  <c r="CJ381" i="1"/>
  <c r="BU381" i="1"/>
  <c r="BX381" i="1" s="1"/>
  <c r="CK381" i="1" s="1"/>
  <c r="BT381" i="1"/>
  <c r="BS381" i="1"/>
  <c r="BR381" i="1"/>
  <c r="BN381" i="1"/>
  <c r="BM381" i="1"/>
  <c r="BG381" i="1"/>
  <c r="BJ381" i="1" s="1"/>
  <c r="BW381" i="1" s="1"/>
  <c r="BE381" i="1"/>
  <c r="BD381" i="1"/>
  <c r="BA381" i="1"/>
  <c r="AR381" i="1"/>
  <c r="AU381" i="1" s="1"/>
  <c r="AP381" i="1"/>
  <c r="AO381" i="1"/>
  <c r="AI381" i="1"/>
  <c r="AH381" i="1"/>
  <c r="AG381" i="1"/>
  <c r="CJ380" i="1"/>
  <c r="BU380" i="1"/>
  <c r="BX380" i="1" s="1"/>
  <c r="CK380" i="1" s="1"/>
  <c r="BS380" i="1"/>
  <c r="BR380" i="1"/>
  <c r="BN380" i="1"/>
  <c r="BM380" i="1"/>
  <c r="BG380" i="1"/>
  <c r="BT380" i="1" s="1"/>
  <c r="BE380" i="1"/>
  <c r="BD380" i="1"/>
  <c r="BA380" i="1"/>
  <c r="AR380" i="1"/>
  <c r="AU380" i="1" s="1"/>
  <c r="AP380" i="1"/>
  <c r="AO380" i="1"/>
  <c r="AI380" i="1"/>
  <c r="AQ380" i="1" s="1"/>
  <c r="AS380" i="1" s="1"/>
  <c r="AH380" i="1"/>
  <c r="AG380" i="1"/>
  <c r="CJ379" i="1"/>
  <c r="BX379" i="1"/>
  <c r="CK379" i="1" s="1"/>
  <c r="BU379" i="1"/>
  <c r="BS379" i="1"/>
  <c r="BR379" i="1"/>
  <c r="BN379" i="1"/>
  <c r="BM379" i="1"/>
  <c r="BG379" i="1"/>
  <c r="BT379" i="1" s="1"/>
  <c r="BE379" i="1"/>
  <c r="BD379" i="1"/>
  <c r="BA379" i="1"/>
  <c r="AR379" i="1"/>
  <c r="AU379" i="1" s="1"/>
  <c r="AP379" i="1"/>
  <c r="AO379" i="1"/>
  <c r="AI379" i="1"/>
  <c r="BF379" i="1" s="1"/>
  <c r="BH379" i="1" s="1"/>
  <c r="AH379" i="1"/>
  <c r="AG379" i="1"/>
  <c r="CJ378" i="1"/>
  <c r="BU378" i="1"/>
  <c r="BX378" i="1" s="1"/>
  <c r="CK378" i="1" s="1"/>
  <c r="BS378" i="1"/>
  <c r="BR378" i="1"/>
  <c r="BN378" i="1"/>
  <c r="BM378" i="1"/>
  <c r="BG378" i="1"/>
  <c r="BJ378" i="1" s="1"/>
  <c r="BW378" i="1" s="1"/>
  <c r="BE378" i="1"/>
  <c r="BD378" i="1"/>
  <c r="BA378" i="1"/>
  <c r="AR378" i="1"/>
  <c r="AU378" i="1" s="1"/>
  <c r="AP378" i="1"/>
  <c r="AO378" i="1"/>
  <c r="AI378" i="1"/>
  <c r="BF378" i="1" s="1"/>
  <c r="BH378" i="1" s="1"/>
  <c r="AH378" i="1"/>
  <c r="AG378" i="1"/>
  <c r="CJ377" i="1"/>
  <c r="BU377" i="1"/>
  <c r="BX377" i="1" s="1"/>
  <c r="CK377" i="1" s="1"/>
  <c r="BS377" i="1"/>
  <c r="BR377" i="1"/>
  <c r="BN377" i="1"/>
  <c r="BM377" i="1"/>
  <c r="BG377" i="1"/>
  <c r="BE377" i="1"/>
  <c r="BD377" i="1"/>
  <c r="BA377" i="1"/>
  <c r="AR377" i="1"/>
  <c r="AU377" i="1" s="1"/>
  <c r="AP377" i="1"/>
  <c r="AO377" i="1"/>
  <c r="AI377" i="1"/>
  <c r="AH377" i="1"/>
  <c r="AG377" i="1"/>
  <c r="CJ376" i="1"/>
  <c r="BU376" i="1"/>
  <c r="BX376" i="1" s="1"/>
  <c r="CK376" i="1" s="1"/>
  <c r="BS376" i="1"/>
  <c r="BR376" i="1"/>
  <c r="BN376" i="1"/>
  <c r="BM376" i="1"/>
  <c r="BG376" i="1"/>
  <c r="BE376" i="1"/>
  <c r="BD376" i="1"/>
  <c r="BA376" i="1"/>
  <c r="AR376" i="1"/>
  <c r="AU376" i="1" s="1"/>
  <c r="AP376" i="1"/>
  <c r="AO376" i="1"/>
  <c r="AJ376" i="1"/>
  <c r="BI376" i="1" s="1"/>
  <c r="AI376" i="1"/>
  <c r="BF376" i="1" s="1"/>
  <c r="AH376" i="1"/>
  <c r="AG376" i="1"/>
  <c r="CJ375" i="1"/>
  <c r="BU375" i="1"/>
  <c r="BX375" i="1" s="1"/>
  <c r="CK375" i="1" s="1"/>
  <c r="BS375" i="1"/>
  <c r="BR375" i="1"/>
  <c r="BN375" i="1"/>
  <c r="BM375" i="1"/>
  <c r="BG375" i="1"/>
  <c r="BE375" i="1"/>
  <c r="BD375" i="1"/>
  <c r="BA375" i="1"/>
  <c r="AR375" i="1"/>
  <c r="AU375" i="1" s="1"/>
  <c r="AP375" i="1"/>
  <c r="AO375" i="1"/>
  <c r="AI375" i="1"/>
  <c r="BF375" i="1" s="1"/>
  <c r="BH375" i="1" s="1"/>
  <c r="AH375" i="1"/>
  <c r="AG375" i="1"/>
  <c r="CJ374" i="1"/>
  <c r="BU374" i="1"/>
  <c r="BX374" i="1" s="1"/>
  <c r="CK374" i="1" s="1"/>
  <c r="BS374" i="1"/>
  <c r="BR374" i="1"/>
  <c r="BN374" i="1"/>
  <c r="BM374" i="1"/>
  <c r="BG374" i="1"/>
  <c r="BE374" i="1"/>
  <c r="BD374" i="1"/>
  <c r="BA374" i="1"/>
  <c r="AR374" i="1"/>
  <c r="AU374" i="1" s="1"/>
  <c r="AP374" i="1"/>
  <c r="AO374" i="1"/>
  <c r="AI374" i="1"/>
  <c r="BF374" i="1" s="1"/>
  <c r="BH374" i="1" s="1"/>
  <c r="AH374" i="1"/>
  <c r="AG374" i="1"/>
  <c r="CJ373" i="1"/>
  <c r="BU373" i="1"/>
  <c r="BX373" i="1" s="1"/>
  <c r="CK373" i="1" s="1"/>
  <c r="BS373" i="1"/>
  <c r="BR373" i="1"/>
  <c r="BN373" i="1"/>
  <c r="BM373" i="1"/>
  <c r="BG373" i="1"/>
  <c r="BE373" i="1"/>
  <c r="BD373" i="1"/>
  <c r="BA373" i="1"/>
  <c r="AR373" i="1"/>
  <c r="AU373" i="1" s="1"/>
  <c r="AP373" i="1"/>
  <c r="AO373" i="1"/>
  <c r="AI373" i="1"/>
  <c r="AH373" i="1"/>
  <c r="AG373" i="1"/>
  <c r="CJ372" i="1"/>
  <c r="BU372" i="1"/>
  <c r="BX372" i="1" s="1"/>
  <c r="BS372" i="1"/>
  <c r="BR372" i="1"/>
  <c r="BN372" i="1"/>
  <c r="BM372" i="1"/>
  <c r="BG372" i="1"/>
  <c r="BE372" i="1"/>
  <c r="BD372" i="1"/>
  <c r="BA372" i="1"/>
  <c r="AR372" i="1"/>
  <c r="AU372" i="1" s="1"/>
  <c r="AP372" i="1"/>
  <c r="AO372" i="1"/>
  <c r="AI372" i="1"/>
  <c r="BF372" i="1" s="1"/>
  <c r="AH372" i="1"/>
  <c r="AG372" i="1"/>
  <c r="CJ371" i="1"/>
  <c r="BU371" i="1"/>
  <c r="BX371" i="1" s="1"/>
  <c r="BS371" i="1"/>
  <c r="BR371" i="1"/>
  <c r="BN371" i="1"/>
  <c r="BM371" i="1"/>
  <c r="BG371" i="1"/>
  <c r="BF371" i="1"/>
  <c r="BH371" i="1" s="1"/>
  <c r="BE371" i="1"/>
  <c r="BD371" i="1"/>
  <c r="BA371" i="1"/>
  <c r="AR371" i="1"/>
  <c r="AU371" i="1" s="1"/>
  <c r="AP371" i="1"/>
  <c r="AO371" i="1"/>
  <c r="AI371" i="1"/>
  <c r="AQ371" i="1" s="1"/>
  <c r="AH371" i="1"/>
  <c r="AG371" i="1"/>
  <c r="CJ370" i="1"/>
  <c r="BU370" i="1"/>
  <c r="BX370" i="1" s="1"/>
  <c r="BS370" i="1"/>
  <c r="BR370" i="1"/>
  <c r="BN370" i="1"/>
  <c r="BM370" i="1"/>
  <c r="BH370" i="1"/>
  <c r="BG370" i="1"/>
  <c r="BE370" i="1"/>
  <c r="BD370" i="1"/>
  <c r="BA370" i="1"/>
  <c r="AR370" i="1"/>
  <c r="AU370" i="1" s="1"/>
  <c r="AP370" i="1"/>
  <c r="AO370" i="1"/>
  <c r="AI370" i="1"/>
  <c r="BF370" i="1" s="1"/>
  <c r="AH370" i="1"/>
  <c r="AG370" i="1"/>
  <c r="CJ369" i="1"/>
  <c r="BU369" i="1"/>
  <c r="BX369" i="1" s="1"/>
  <c r="BS369" i="1"/>
  <c r="BR369" i="1"/>
  <c r="BN369" i="1"/>
  <c r="BM369" i="1"/>
  <c r="BG369" i="1"/>
  <c r="BE369" i="1"/>
  <c r="BD369" i="1"/>
  <c r="BA369" i="1"/>
  <c r="AU369" i="1"/>
  <c r="AR369" i="1"/>
  <c r="AP369" i="1"/>
  <c r="AO369" i="1"/>
  <c r="AI369" i="1"/>
  <c r="BF369" i="1" s="1"/>
  <c r="AH369" i="1"/>
  <c r="AG369" i="1"/>
  <c r="CJ368" i="1"/>
  <c r="BU368" i="1"/>
  <c r="BX368" i="1" s="1"/>
  <c r="BS368" i="1"/>
  <c r="BR368" i="1"/>
  <c r="BN368" i="1"/>
  <c r="BM368" i="1"/>
  <c r="BG368" i="1"/>
  <c r="BE368" i="1"/>
  <c r="BD368" i="1"/>
  <c r="BA368" i="1"/>
  <c r="AR368" i="1"/>
  <c r="AU368" i="1" s="1"/>
  <c r="AP368" i="1"/>
  <c r="AO368" i="1"/>
  <c r="AI368" i="1"/>
  <c r="AH368" i="1"/>
  <c r="AG368" i="1"/>
  <c r="CJ367" i="1"/>
  <c r="CI367" i="1"/>
  <c r="CH367" i="1"/>
  <c r="BU367" i="1"/>
  <c r="BX367" i="1" s="1"/>
  <c r="CK367" i="1" s="1"/>
  <c r="BS367" i="1"/>
  <c r="BR367" i="1"/>
  <c r="BN367" i="1"/>
  <c r="BM367" i="1"/>
  <c r="BG367" i="1"/>
  <c r="BE367" i="1"/>
  <c r="BD367" i="1"/>
  <c r="BA367" i="1"/>
  <c r="AR367" i="1"/>
  <c r="AU367" i="1" s="1"/>
  <c r="AP367" i="1"/>
  <c r="AO367" i="1"/>
  <c r="AI367" i="1"/>
  <c r="AQ367" i="1" s="1"/>
  <c r="AH367" i="1"/>
  <c r="AG367" i="1"/>
  <c r="CJ366" i="1"/>
  <c r="BU366" i="1"/>
  <c r="BX366" i="1" s="1"/>
  <c r="CK366" i="1" s="1"/>
  <c r="BS366" i="1"/>
  <c r="BR366" i="1"/>
  <c r="BN366" i="1"/>
  <c r="BM366" i="1"/>
  <c r="BG366" i="1"/>
  <c r="BE366" i="1"/>
  <c r="BD366" i="1"/>
  <c r="BA366" i="1"/>
  <c r="AR366" i="1"/>
  <c r="AU366" i="1" s="1"/>
  <c r="AP366" i="1"/>
  <c r="AO366" i="1"/>
  <c r="AI366" i="1"/>
  <c r="AH366" i="1"/>
  <c r="AG366" i="1"/>
  <c r="CJ365" i="1"/>
  <c r="BU365" i="1"/>
  <c r="BX365" i="1" s="1"/>
  <c r="CK365" i="1" s="1"/>
  <c r="BS365" i="1"/>
  <c r="BR365" i="1"/>
  <c r="BN365" i="1"/>
  <c r="BM365" i="1"/>
  <c r="BG365" i="1"/>
  <c r="BT365" i="1" s="1"/>
  <c r="BE365" i="1"/>
  <c r="BD365" i="1"/>
  <c r="BA365" i="1"/>
  <c r="AR365" i="1"/>
  <c r="AU365" i="1" s="1"/>
  <c r="AP365" i="1"/>
  <c r="AO365" i="1"/>
  <c r="AI365" i="1"/>
  <c r="AH365" i="1"/>
  <c r="AG365" i="1"/>
  <c r="CJ364" i="1"/>
  <c r="BU364" i="1"/>
  <c r="BX364" i="1" s="1"/>
  <c r="CK364" i="1" s="1"/>
  <c r="BT364" i="1"/>
  <c r="BS364" i="1"/>
  <c r="BR364" i="1"/>
  <c r="BN364" i="1"/>
  <c r="BM364" i="1"/>
  <c r="BG364" i="1"/>
  <c r="BJ364" i="1" s="1"/>
  <c r="BW364" i="1" s="1"/>
  <c r="BE364" i="1"/>
  <c r="BD364" i="1"/>
  <c r="BA364" i="1"/>
  <c r="AR364" i="1"/>
  <c r="AU364" i="1" s="1"/>
  <c r="AP364" i="1"/>
  <c r="AO364" i="1"/>
  <c r="AI364" i="1"/>
  <c r="AH364" i="1"/>
  <c r="AG364" i="1"/>
  <c r="CJ363" i="1"/>
  <c r="BW363" i="1"/>
  <c r="BU363" i="1"/>
  <c r="BX363" i="1" s="1"/>
  <c r="CK363" i="1" s="1"/>
  <c r="BS363" i="1"/>
  <c r="BR363" i="1"/>
  <c r="BN363" i="1"/>
  <c r="BM363" i="1"/>
  <c r="BG363" i="1"/>
  <c r="BJ363" i="1" s="1"/>
  <c r="BE363" i="1"/>
  <c r="BD363" i="1"/>
  <c r="BA363" i="1"/>
  <c r="AR363" i="1"/>
  <c r="AU363" i="1" s="1"/>
  <c r="AP363" i="1"/>
  <c r="AO363" i="1"/>
  <c r="AI363" i="1"/>
  <c r="AH363" i="1"/>
  <c r="AG363" i="1"/>
  <c r="CJ362" i="1"/>
  <c r="BU362" i="1"/>
  <c r="BX362" i="1" s="1"/>
  <c r="CK362" i="1" s="1"/>
  <c r="BS362" i="1"/>
  <c r="BR362" i="1"/>
  <c r="BN362" i="1"/>
  <c r="BM362" i="1"/>
  <c r="BG362" i="1"/>
  <c r="BF362" i="1"/>
  <c r="BE362" i="1"/>
  <c r="BD362" i="1"/>
  <c r="BA362" i="1"/>
  <c r="AR362" i="1"/>
  <c r="AU362" i="1" s="1"/>
  <c r="AP362" i="1"/>
  <c r="AO362" i="1"/>
  <c r="AI362" i="1"/>
  <c r="AQ362" i="1" s="1"/>
  <c r="AH362" i="1"/>
  <c r="AG362" i="1"/>
  <c r="CJ361" i="1"/>
  <c r="BU361" i="1"/>
  <c r="BX361" i="1" s="1"/>
  <c r="CK361" i="1" s="1"/>
  <c r="BS361" i="1"/>
  <c r="BR361" i="1"/>
  <c r="BN361" i="1"/>
  <c r="BM361" i="1"/>
  <c r="BG361" i="1"/>
  <c r="BF361" i="1"/>
  <c r="BH361" i="1" s="1"/>
  <c r="BE361" i="1"/>
  <c r="BD361" i="1"/>
  <c r="BA361" i="1"/>
  <c r="AU361" i="1"/>
  <c r="AR361" i="1"/>
  <c r="AP361" i="1"/>
  <c r="AO361" i="1"/>
  <c r="AI361" i="1"/>
  <c r="AH361" i="1"/>
  <c r="AG361" i="1"/>
  <c r="CJ360" i="1"/>
  <c r="BU360" i="1"/>
  <c r="BX360" i="1" s="1"/>
  <c r="CK360" i="1" s="1"/>
  <c r="BS360" i="1"/>
  <c r="BR360" i="1"/>
  <c r="BN360" i="1"/>
  <c r="BM360" i="1"/>
  <c r="BJ360" i="1"/>
  <c r="BW360" i="1" s="1"/>
  <c r="BY360" i="1" s="1"/>
  <c r="BG360" i="1"/>
  <c r="BT360" i="1" s="1"/>
  <c r="BE360" i="1"/>
  <c r="BD360" i="1"/>
  <c r="BA360" i="1"/>
  <c r="AR360" i="1"/>
  <c r="AU360" i="1" s="1"/>
  <c r="AP360" i="1"/>
  <c r="AO360" i="1"/>
  <c r="AI360" i="1"/>
  <c r="AJ360" i="1" s="1"/>
  <c r="AH360" i="1"/>
  <c r="AG360" i="1"/>
  <c r="CJ359" i="1"/>
  <c r="CI359" i="1"/>
  <c r="BU359" i="1"/>
  <c r="BX359" i="1" s="1"/>
  <c r="CK359" i="1" s="1"/>
  <c r="BS359" i="1"/>
  <c r="BR359" i="1"/>
  <c r="BN359" i="1"/>
  <c r="BM359" i="1"/>
  <c r="BG359" i="1"/>
  <c r="BT359" i="1" s="1"/>
  <c r="BE359" i="1"/>
  <c r="BD359" i="1"/>
  <c r="BA359" i="1"/>
  <c r="AR359" i="1"/>
  <c r="AU359" i="1" s="1"/>
  <c r="AP359" i="1"/>
  <c r="AO359" i="1"/>
  <c r="AI359" i="1"/>
  <c r="AH359" i="1"/>
  <c r="AG359" i="1"/>
  <c r="CJ358" i="1"/>
  <c r="BU358" i="1"/>
  <c r="BX358" i="1" s="1"/>
  <c r="CK358" i="1" s="1"/>
  <c r="BS358" i="1"/>
  <c r="BR358" i="1"/>
  <c r="BN358" i="1"/>
  <c r="BM358" i="1"/>
  <c r="BG358" i="1"/>
  <c r="BE358" i="1"/>
  <c r="BD358" i="1"/>
  <c r="BA358" i="1"/>
  <c r="AR358" i="1"/>
  <c r="AU358" i="1" s="1"/>
  <c r="AQ358" i="1"/>
  <c r="AS358" i="1" s="1"/>
  <c r="AP358" i="1"/>
  <c r="AO358" i="1"/>
  <c r="AJ358" i="1"/>
  <c r="AI358" i="1"/>
  <c r="BF358" i="1" s="1"/>
  <c r="BH358" i="1" s="1"/>
  <c r="AH358" i="1"/>
  <c r="AG358" i="1"/>
  <c r="CJ357" i="1"/>
  <c r="BU357" i="1"/>
  <c r="BX357" i="1" s="1"/>
  <c r="CK357" i="1" s="1"/>
  <c r="BS357" i="1"/>
  <c r="BR357" i="1"/>
  <c r="BN357" i="1"/>
  <c r="BM357" i="1"/>
  <c r="BG357" i="1"/>
  <c r="BE357" i="1"/>
  <c r="BD357" i="1"/>
  <c r="BA357" i="1"/>
  <c r="AR357" i="1"/>
  <c r="AU357" i="1" s="1"/>
  <c r="AP357" i="1"/>
  <c r="AO357" i="1"/>
  <c r="AI357" i="1"/>
  <c r="AQ357" i="1" s="1"/>
  <c r="AH357" i="1"/>
  <c r="AG357" i="1"/>
  <c r="CJ356" i="1"/>
  <c r="BU356" i="1"/>
  <c r="BX356" i="1" s="1"/>
  <c r="BS356" i="1"/>
  <c r="BR356" i="1"/>
  <c r="BN356" i="1"/>
  <c r="BM356" i="1"/>
  <c r="BG356" i="1"/>
  <c r="BE356" i="1"/>
  <c r="BD356" i="1"/>
  <c r="BA356" i="1"/>
  <c r="AU356" i="1"/>
  <c r="AR356" i="1"/>
  <c r="AP356" i="1"/>
  <c r="AO356" i="1"/>
  <c r="AI356" i="1"/>
  <c r="AH356" i="1"/>
  <c r="AG356" i="1"/>
  <c r="CJ355" i="1"/>
  <c r="BX355" i="1"/>
  <c r="BU355" i="1"/>
  <c r="BS355" i="1"/>
  <c r="BR355" i="1"/>
  <c r="BN355" i="1"/>
  <c r="BM355" i="1"/>
  <c r="BG355" i="1"/>
  <c r="BJ355" i="1" s="1"/>
  <c r="BW355" i="1" s="1"/>
  <c r="BY355" i="1" s="1"/>
  <c r="BF355" i="1"/>
  <c r="BH355" i="1" s="1"/>
  <c r="BE355" i="1"/>
  <c r="BD355" i="1"/>
  <c r="BA355" i="1"/>
  <c r="AU355" i="1"/>
  <c r="AV355" i="1" s="1"/>
  <c r="AT355" i="1"/>
  <c r="AR355" i="1"/>
  <c r="AQ355" i="1"/>
  <c r="AP355" i="1"/>
  <c r="AO355" i="1"/>
  <c r="AI355" i="1"/>
  <c r="AJ355" i="1" s="1"/>
  <c r="BI355" i="1" s="1"/>
  <c r="AH355" i="1"/>
  <c r="AG355" i="1"/>
  <c r="CJ354" i="1"/>
  <c r="BU354" i="1"/>
  <c r="BS354" i="1"/>
  <c r="BR354" i="1"/>
  <c r="BN354" i="1"/>
  <c r="BM354" i="1"/>
  <c r="BG354" i="1"/>
  <c r="BE354" i="1"/>
  <c r="BD354" i="1"/>
  <c r="BA354" i="1"/>
  <c r="AR354" i="1"/>
  <c r="AU354" i="1" s="1"/>
  <c r="AP354" i="1"/>
  <c r="AO354" i="1"/>
  <c r="AI354" i="1"/>
  <c r="AH354" i="1"/>
  <c r="AG354" i="1"/>
  <c r="CJ353" i="1"/>
  <c r="BU353" i="1"/>
  <c r="BX353" i="1" s="1"/>
  <c r="BS353" i="1"/>
  <c r="BR353" i="1"/>
  <c r="BN353" i="1"/>
  <c r="BM353" i="1"/>
  <c r="BG353" i="1"/>
  <c r="BT353" i="1" s="1"/>
  <c r="BV353" i="1" s="1"/>
  <c r="BE353" i="1"/>
  <c r="BD353" i="1"/>
  <c r="BA353" i="1"/>
  <c r="AR353" i="1"/>
  <c r="AU353" i="1" s="1"/>
  <c r="AP353" i="1"/>
  <c r="AO353" i="1"/>
  <c r="AI353" i="1"/>
  <c r="AJ353" i="1" s="1"/>
  <c r="AH353" i="1"/>
  <c r="AG353" i="1"/>
  <c r="CJ352" i="1"/>
  <c r="BU352" i="1"/>
  <c r="BX352" i="1" s="1"/>
  <c r="BS352" i="1"/>
  <c r="BR352" i="1"/>
  <c r="BN352" i="1"/>
  <c r="BM352" i="1"/>
  <c r="BG352" i="1"/>
  <c r="BE352" i="1"/>
  <c r="BD352" i="1"/>
  <c r="BA352" i="1"/>
  <c r="AR352" i="1"/>
  <c r="AU352" i="1" s="1"/>
  <c r="AQ352" i="1"/>
  <c r="AP352" i="1"/>
  <c r="AO352" i="1"/>
  <c r="AJ352" i="1"/>
  <c r="AI352" i="1"/>
  <c r="BF352" i="1" s="1"/>
  <c r="AH352" i="1"/>
  <c r="AG352" i="1"/>
  <c r="CJ351" i="1"/>
  <c r="CI351" i="1"/>
  <c r="CI352" i="1" s="1"/>
  <c r="CH351" i="1"/>
  <c r="BU351" i="1"/>
  <c r="BX351" i="1" s="1"/>
  <c r="BS351" i="1"/>
  <c r="BR351" i="1"/>
  <c r="BN351" i="1"/>
  <c r="BM351" i="1"/>
  <c r="BG351" i="1"/>
  <c r="BE351" i="1"/>
  <c r="BD351" i="1"/>
  <c r="BA351" i="1"/>
  <c r="AR351" i="1"/>
  <c r="AU351" i="1" s="1"/>
  <c r="AP351" i="1"/>
  <c r="AO351" i="1"/>
  <c r="AJ351" i="1"/>
  <c r="AI351" i="1"/>
  <c r="BF351" i="1" s="1"/>
  <c r="AH351" i="1"/>
  <c r="AG351" i="1"/>
  <c r="CJ350" i="1"/>
  <c r="BU350" i="1"/>
  <c r="BX350" i="1" s="1"/>
  <c r="CK350" i="1" s="1"/>
  <c r="BS350" i="1"/>
  <c r="BR350" i="1"/>
  <c r="BN350" i="1"/>
  <c r="BM350" i="1"/>
  <c r="BG350" i="1"/>
  <c r="BE350" i="1"/>
  <c r="BD350" i="1"/>
  <c r="BA350" i="1"/>
  <c r="AR350" i="1"/>
  <c r="AU350" i="1" s="1"/>
  <c r="AP350" i="1"/>
  <c r="AO350" i="1"/>
  <c r="AJ350" i="1"/>
  <c r="AI350" i="1"/>
  <c r="AH350" i="1"/>
  <c r="AG350" i="1"/>
  <c r="CJ349" i="1"/>
  <c r="BU349" i="1"/>
  <c r="BX349" i="1" s="1"/>
  <c r="CK349" i="1" s="1"/>
  <c r="BT349" i="1"/>
  <c r="BV349" i="1" s="1"/>
  <c r="BS349" i="1"/>
  <c r="BR349" i="1"/>
  <c r="BN349" i="1"/>
  <c r="BM349" i="1"/>
  <c r="BG349" i="1"/>
  <c r="BJ349" i="1" s="1"/>
  <c r="BW349" i="1" s="1"/>
  <c r="BY349" i="1" s="1"/>
  <c r="BE349" i="1"/>
  <c r="BD349" i="1"/>
  <c r="BA349" i="1"/>
  <c r="AR349" i="1"/>
  <c r="AU349" i="1" s="1"/>
  <c r="AP349" i="1"/>
  <c r="AO349" i="1"/>
  <c r="AI349" i="1"/>
  <c r="BF349" i="1" s="1"/>
  <c r="AH349" i="1"/>
  <c r="AG349" i="1"/>
  <c r="CJ348" i="1"/>
  <c r="BX348" i="1"/>
  <c r="BU348" i="1"/>
  <c r="BS348" i="1"/>
  <c r="BR348" i="1"/>
  <c r="BN348" i="1"/>
  <c r="BM348" i="1"/>
  <c r="BG348" i="1"/>
  <c r="BE348" i="1"/>
  <c r="BD348" i="1"/>
  <c r="BA348" i="1"/>
  <c r="AR348" i="1"/>
  <c r="AU348" i="1" s="1"/>
  <c r="AQ348" i="1"/>
  <c r="AS348" i="1" s="1"/>
  <c r="AP348" i="1"/>
  <c r="AO348" i="1"/>
  <c r="AI348" i="1"/>
  <c r="AH348" i="1"/>
  <c r="AG348" i="1"/>
  <c r="CJ347" i="1"/>
  <c r="BW347" i="1"/>
  <c r="BU347" i="1"/>
  <c r="BX347" i="1" s="1"/>
  <c r="BT347" i="1"/>
  <c r="BV347" i="1" s="1"/>
  <c r="BS347" i="1"/>
  <c r="BR347" i="1"/>
  <c r="BN347" i="1"/>
  <c r="BM347" i="1"/>
  <c r="BG347" i="1"/>
  <c r="BJ347" i="1" s="1"/>
  <c r="BE347" i="1"/>
  <c r="BD347" i="1"/>
  <c r="BA347" i="1"/>
  <c r="AR347" i="1"/>
  <c r="AU347" i="1" s="1"/>
  <c r="AP347" i="1"/>
  <c r="AO347" i="1"/>
  <c r="AI347" i="1"/>
  <c r="BF347" i="1" s="1"/>
  <c r="BH347" i="1" s="1"/>
  <c r="AH347" i="1"/>
  <c r="AG347" i="1"/>
  <c r="CJ346" i="1"/>
  <c r="BX346" i="1"/>
  <c r="BU346" i="1"/>
  <c r="BS346" i="1"/>
  <c r="BR346" i="1"/>
  <c r="BN346" i="1"/>
  <c r="BM346" i="1"/>
  <c r="BG346" i="1"/>
  <c r="BE346" i="1"/>
  <c r="BD346" i="1"/>
  <c r="BA346" i="1"/>
  <c r="AR346" i="1"/>
  <c r="AU346" i="1" s="1"/>
  <c r="AP346" i="1"/>
  <c r="AO346" i="1"/>
  <c r="AI346" i="1"/>
  <c r="AJ346" i="1" s="1"/>
  <c r="AH346" i="1"/>
  <c r="AG346" i="1"/>
  <c r="CJ345" i="1"/>
  <c r="BU345" i="1"/>
  <c r="BX345" i="1" s="1"/>
  <c r="BS345" i="1"/>
  <c r="BR345" i="1"/>
  <c r="BN345" i="1"/>
  <c r="BM345" i="1"/>
  <c r="BG345" i="1"/>
  <c r="BE345" i="1"/>
  <c r="BD345" i="1"/>
  <c r="BA345" i="1"/>
  <c r="AR345" i="1"/>
  <c r="AU345" i="1" s="1"/>
  <c r="AP345" i="1"/>
  <c r="AO345" i="1"/>
  <c r="AI345" i="1"/>
  <c r="AH345" i="1"/>
  <c r="AG345" i="1"/>
  <c r="CJ344" i="1"/>
  <c r="BU344" i="1"/>
  <c r="BX344" i="1" s="1"/>
  <c r="BS344" i="1"/>
  <c r="BR344" i="1"/>
  <c r="BN344" i="1"/>
  <c r="BM344" i="1"/>
  <c r="BG344" i="1"/>
  <c r="BE344" i="1"/>
  <c r="BD344" i="1"/>
  <c r="BA344" i="1"/>
  <c r="AT344" i="1"/>
  <c r="AR344" i="1"/>
  <c r="AU344" i="1" s="1"/>
  <c r="AP344" i="1"/>
  <c r="AO344" i="1"/>
  <c r="AI344" i="1"/>
  <c r="AJ344" i="1" s="1"/>
  <c r="BI344" i="1" s="1"/>
  <c r="AH344" i="1"/>
  <c r="AG344" i="1"/>
  <c r="CJ343" i="1"/>
  <c r="CH343" i="1"/>
  <c r="CH344" i="1" s="1"/>
  <c r="BU343" i="1"/>
  <c r="BX343" i="1" s="1"/>
  <c r="CK343" i="1" s="1"/>
  <c r="BS343" i="1"/>
  <c r="BR343" i="1"/>
  <c r="BN343" i="1"/>
  <c r="BM343" i="1"/>
  <c r="BG343" i="1"/>
  <c r="BJ343" i="1" s="1"/>
  <c r="BW343" i="1" s="1"/>
  <c r="BE343" i="1"/>
  <c r="BD343" i="1"/>
  <c r="BA343" i="1"/>
  <c r="AR343" i="1"/>
  <c r="AU343" i="1" s="1"/>
  <c r="AP343" i="1"/>
  <c r="AO343" i="1"/>
  <c r="AI343" i="1"/>
  <c r="AH343" i="1"/>
  <c r="AG343" i="1"/>
  <c r="CJ342" i="1"/>
  <c r="BU342" i="1"/>
  <c r="BX342" i="1" s="1"/>
  <c r="CK342" i="1" s="1"/>
  <c r="BS342" i="1"/>
  <c r="BR342" i="1"/>
  <c r="BN342" i="1"/>
  <c r="BM342" i="1"/>
  <c r="BG342" i="1"/>
  <c r="BE342" i="1"/>
  <c r="BD342" i="1"/>
  <c r="BA342" i="1"/>
  <c r="AR342" i="1"/>
  <c r="AP342" i="1"/>
  <c r="AO342" i="1"/>
  <c r="AI342" i="1"/>
  <c r="AH342" i="1"/>
  <c r="AG342" i="1"/>
  <c r="CJ341" i="1"/>
  <c r="BU341" i="1"/>
  <c r="BX341" i="1" s="1"/>
  <c r="CK341" i="1" s="1"/>
  <c r="BS341" i="1"/>
  <c r="BR341" i="1"/>
  <c r="BN341" i="1"/>
  <c r="BM341" i="1"/>
  <c r="BG341" i="1"/>
  <c r="BE341" i="1"/>
  <c r="BD341" i="1"/>
  <c r="BA341" i="1"/>
  <c r="AU341" i="1"/>
  <c r="AR341" i="1"/>
  <c r="AP341" i="1"/>
  <c r="AO341" i="1"/>
  <c r="AI341" i="1"/>
  <c r="AH341" i="1"/>
  <c r="AG341" i="1"/>
  <c r="CJ340" i="1"/>
  <c r="BU340" i="1"/>
  <c r="BX340" i="1" s="1"/>
  <c r="CK340" i="1" s="1"/>
  <c r="BS340" i="1"/>
  <c r="BR340" i="1"/>
  <c r="BN340" i="1"/>
  <c r="BM340" i="1"/>
  <c r="BG340" i="1"/>
  <c r="BE340" i="1"/>
  <c r="BD340" i="1"/>
  <c r="BA340" i="1"/>
  <c r="AR340" i="1"/>
  <c r="AU340" i="1" s="1"/>
  <c r="AP340" i="1"/>
  <c r="AO340" i="1"/>
  <c r="AI340" i="1"/>
  <c r="AH340" i="1"/>
  <c r="AG340" i="1"/>
  <c r="CJ339" i="1"/>
  <c r="BU339" i="1"/>
  <c r="BX339" i="1" s="1"/>
  <c r="CK339" i="1" s="1"/>
  <c r="BS339" i="1"/>
  <c r="BR339" i="1"/>
  <c r="BN339" i="1"/>
  <c r="BM339" i="1"/>
  <c r="BG339" i="1"/>
  <c r="BE339" i="1"/>
  <c r="BD339" i="1"/>
  <c r="BA339" i="1"/>
  <c r="AR339" i="1"/>
  <c r="AU339" i="1" s="1"/>
  <c r="AP339" i="1"/>
  <c r="AO339" i="1"/>
  <c r="AI339" i="1"/>
  <c r="BF339" i="1" s="1"/>
  <c r="AH339" i="1"/>
  <c r="AG339" i="1"/>
  <c r="CJ338" i="1"/>
  <c r="BU338" i="1"/>
  <c r="BX338" i="1" s="1"/>
  <c r="CK338" i="1" s="1"/>
  <c r="BS338" i="1"/>
  <c r="BR338" i="1"/>
  <c r="BN338" i="1"/>
  <c r="BM338" i="1"/>
  <c r="BG338" i="1"/>
  <c r="BE338" i="1"/>
  <c r="BD338" i="1"/>
  <c r="BA338" i="1"/>
  <c r="AR338" i="1"/>
  <c r="AU338" i="1" s="1"/>
  <c r="AP338" i="1"/>
  <c r="AO338" i="1"/>
  <c r="AI338" i="1"/>
  <c r="AQ338" i="1" s="1"/>
  <c r="AS338" i="1" s="1"/>
  <c r="AH338" i="1"/>
  <c r="AG338" i="1"/>
  <c r="CJ337" i="1"/>
  <c r="BU337" i="1"/>
  <c r="BX337" i="1" s="1"/>
  <c r="CK337" i="1" s="1"/>
  <c r="BS337" i="1"/>
  <c r="BR337" i="1"/>
  <c r="BN337" i="1"/>
  <c r="BM337" i="1"/>
  <c r="BG337" i="1"/>
  <c r="BE337" i="1"/>
  <c r="BD337" i="1"/>
  <c r="BA337" i="1"/>
  <c r="AR337" i="1"/>
  <c r="AU337" i="1" s="1"/>
  <c r="AP337" i="1"/>
  <c r="AO337" i="1"/>
  <c r="AI337" i="1"/>
  <c r="AJ337" i="1" s="1"/>
  <c r="AH337" i="1"/>
  <c r="AG337" i="1"/>
  <c r="CJ336" i="1"/>
  <c r="BU336" i="1"/>
  <c r="BX336" i="1" s="1"/>
  <c r="CK336" i="1" s="1"/>
  <c r="BS336" i="1"/>
  <c r="BR336" i="1"/>
  <c r="BN336" i="1"/>
  <c r="BM336" i="1"/>
  <c r="BG336" i="1"/>
  <c r="BE336" i="1"/>
  <c r="BD336" i="1"/>
  <c r="BA336" i="1"/>
  <c r="AR336" i="1"/>
  <c r="AP336" i="1"/>
  <c r="AO336" i="1"/>
  <c r="AJ336" i="1"/>
  <c r="AI336" i="1"/>
  <c r="BF336" i="1" s="1"/>
  <c r="AH336" i="1"/>
  <c r="AG336" i="1"/>
  <c r="CJ335" i="1"/>
  <c r="BU335" i="1"/>
  <c r="BX335" i="1" s="1"/>
  <c r="BS335" i="1"/>
  <c r="BR335" i="1"/>
  <c r="BN335" i="1"/>
  <c r="BM335" i="1"/>
  <c r="BG335" i="1"/>
  <c r="BJ335" i="1" s="1"/>
  <c r="BW335" i="1" s="1"/>
  <c r="BE335" i="1"/>
  <c r="BD335" i="1"/>
  <c r="BA335" i="1"/>
  <c r="AR335" i="1"/>
  <c r="AU335" i="1" s="1"/>
  <c r="AQ335" i="1"/>
  <c r="AP335" i="1"/>
  <c r="AO335" i="1"/>
  <c r="AI335" i="1"/>
  <c r="BF335" i="1" s="1"/>
  <c r="AH335" i="1"/>
  <c r="AG335" i="1"/>
  <c r="CJ334" i="1"/>
  <c r="BU334" i="1"/>
  <c r="BX334" i="1" s="1"/>
  <c r="CK334" i="1" s="1"/>
  <c r="BS334" i="1"/>
  <c r="BR334" i="1"/>
  <c r="BN334" i="1"/>
  <c r="BM334" i="1"/>
  <c r="BG334" i="1"/>
  <c r="BF334" i="1"/>
  <c r="BE334" i="1"/>
  <c r="BD334" i="1"/>
  <c r="BA334" i="1"/>
  <c r="AR334" i="1"/>
  <c r="AU334" i="1" s="1"/>
  <c r="AP334" i="1"/>
  <c r="AO334" i="1"/>
  <c r="AI334" i="1"/>
  <c r="AQ334" i="1" s="1"/>
  <c r="AH334" i="1"/>
  <c r="AG334" i="1"/>
  <c r="CJ333" i="1"/>
  <c r="BU333" i="1"/>
  <c r="BX333" i="1" s="1"/>
  <c r="CK333" i="1" s="1"/>
  <c r="BT333" i="1"/>
  <c r="BV333" i="1" s="1"/>
  <c r="BS333" i="1"/>
  <c r="BR333" i="1"/>
  <c r="BN333" i="1"/>
  <c r="BM333" i="1"/>
  <c r="BG333" i="1"/>
  <c r="BJ333" i="1" s="1"/>
  <c r="BW333" i="1" s="1"/>
  <c r="BY333" i="1" s="1"/>
  <c r="BE333" i="1"/>
  <c r="BD333" i="1"/>
  <c r="BA333" i="1"/>
  <c r="AR333" i="1"/>
  <c r="AU333" i="1" s="1"/>
  <c r="AP333" i="1"/>
  <c r="AO333" i="1"/>
  <c r="AI333" i="1"/>
  <c r="AH333" i="1"/>
  <c r="AG333" i="1"/>
  <c r="CJ332" i="1"/>
  <c r="BU332" i="1"/>
  <c r="BX332" i="1" s="1"/>
  <c r="CK332" i="1" s="1"/>
  <c r="BS332" i="1"/>
  <c r="BR332" i="1"/>
  <c r="BN332" i="1"/>
  <c r="BM332" i="1"/>
  <c r="BG332" i="1"/>
  <c r="BE332" i="1"/>
  <c r="BD332" i="1"/>
  <c r="BA332" i="1"/>
  <c r="AR332" i="1"/>
  <c r="AU332" i="1" s="1"/>
  <c r="AP332" i="1"/>
  <c r="AO332" i="1"/>
  <c r="AI332" i="1"/>
  <c r="AJ332" i="1" s="1"/>
  <c r="AH332" i="1"/>
  <c r="AG332" i="1"/>
  <c r="CJ331" i="1"/>
  <c r="BU331" i="1"/>
  <c r="BX331" i="1" s="1"/>
  <c r="CK331" i="1" s="1"/>
  <c r="BS331" i="1"/>
  <c r="BR331" i="1"/>
  <c r="BN331" i="1"/>
  <c r="BM331" i="1"/>
  <c r="BG331" i="1"/>
  <c r="BT331" i="1" s="1"/>
  <c r="BE331" i="1"/>
  <c r="BD331" i="1"/>
  <c r="BA331" i="1"/>
  <c r="AR331" i="1"/>
  <c r="AU331" i="1" s="1"/>
  <c r="AP331" i="1"/>
  <c r="AO331" i="1"/>
  <c r="AI331" i="1"/>
  <c r="AH331" i="1"/>
  <c r="AG331" i="1"/>
  <c r="CJ330" i="1"/>
  <c r="BX330" i="1"/>
  <c r="CK330" i="1" s="1"/>
  <c r="BU330" i="1"/>
  <c r="BS330" i="1"/>
  <c r="BR330" i="1"/>
  <c r="BN330" i="1"/>
  <c r="BM330" i="1"/>
  <c r="BG330" i="1"/>
  <c r="BE330" i="1"/>
  <c r="BD330" i="1"/>
  <c r="BA330" i="1"/>
  <c r="AR330" i="1"/>
  <c r="AU330" i="1" s="1"/>
  <c r="AP330" i="1"/>
  <c r="AO330" i="1"/>
  <c r="AI330" i="1"/>
  <c r="AQ330" i="1" s="1"/>
  <c r="AH330" i="1"/>
  <c r="AG330" i="1"/>
  <c r="CJ329" i="1"/>
  <c r="BU329" i="1"/>
  <c r="BX329" i="1" s="1"/>
  <c r="CK329" i="1" s="1"/>
  <c r="BT329" i="1"/>
  <c r="BS329" i="1"/>
  <c r="BR329" i="1"/>
  <c r="BN329" i="1"/>
  <c r="BM329" i="1"/>
  <c r="BG329" i="1"/>
  <c r="BJ329" i="1" s="1"/>
  <c r="BW329" i="1" s="1"/>
  <c r="BE329" i="1"/>
  <c r="BD329" i="1"/>
  <c r="BA329" i="1"/>
  <c r="AR329" i="1"/>
  <c r="AU329" i="1" s="1"/>
  <c r="AP329" i="1"/>
  <c r="AO329" i="1"/>
  <c r="AI329" i="1"/>
  <c r="AH329" i="1"/>
  <c r="AG329" i="1"/>
  <c r="CJ328" i="1"/>
  <c r="BU328" i="1"/>
  <c r="BX328" i="1" s="1"/>
  <c r="CK328" i="1" s="1"/>
  <c r="BS328" i="1"/>
  <c r="BR328" i="1"/>
  <c r="BN328" i="1"/>
  <c r="BM328" i="1"/>
  <c r="BG328" i="1"/>
  <c r="BT328" i="1" s="1"/>
  <c r="BE328" i="1"/>
  <c r="BD328" i="1"/>
  <c r="BA328" i="1"/>
  <c r="AT328" i="1"/>
  <c r="AR328" i="1"/>
  <c r="AU328" i="1" s="1"/>
  <c r="AQ328" i="1"/>
  <c r="AS328" i="1" s="1"/>
  <c r="AP328" i="1"/>
  <c r="AO328" i="1"/>
  <c r="AJ328" i="1"/>
  <c r="BI328" i="1" s="1"/>
  <c r="AI328" i="1"/>
  <c r="BF328" i="1" s="1"/>
  <c r="AH328" i="1"/>
  <c r="AG328" i="1"/>
  <c r="CJ327" i="1"/>
  <c r="BU327" i="1"/>
  <c r="BX327" i="1" s="1"/>
  <c r="CK327" i="1" s="1"/>
  <c r="BS327" i="1"/>
  <c r="BR327" i="1"/>
  <c r="BN327" i="1"/>
  <c r="BM327" i="1"/>
  <c r="BG327" i="1"/>
  <c r="BJ327" i="1" s="1"/>
  <c r="BW327" i="1" s="1"/>
  <c r="BE327" i="1"/>
  <c r="BD327" i="1"/>
  <c r="BA327" i="1"/>
  <c r="AU327" i="1"/>
  <c r="AR327" i="1"/>
  <c r="AQ327" i="1"/>
  <c r="AP327" i="1"/>
  <c r="AO327" i="1"/>
  <c r="AI327" i="1"/>
  <c r="BF327" i="1" s="1"/>
  <c r="AH327" i="1"/>
  <c r="AG327" i="1"/>
  <c r="CJ326" i="1"/>
  <c r="BU326" i="1"/>
  <c r="BX326" i="1" s="1"/>
  <c r="CK326" i="1" s="1"/>
  <c r="BS326" i="1"/>
  <c r="BR326" i="1"/>
  <c r="BN326" i="1"/>
  <c r="BM326" i="1"/>
  <c r="BG326" i="1"/>
  <c r="BE326" i="1"/>
  <c r="BD326" i="1"/>
  <c r="BA326" i="1"/>
  <c r="AR326" i="1"/>
  <c r="AU326" i="1" s="1"/>
  <c r="AP326" i="1"/>
  <c r="AO326" i="1"/>
  <c r="AI326" i="1"/>
  <c r="AH326" i="1"/>
  <c r="AG326" i="1"/>
  <c r="CJ325" i="1"/>
  <c r="BU325" i="1"/>
  <c r="BX325" i="1" s="1"/>
  <c r="CK325" i="1" s="1"/>
  <c r="BS325" i="1"/>
  <c r="BR325" i="1"/>
  <c r="BN325" i="1"/>
  <c r="BM325" i="1"/>
  <c r="BG325" i="1"/>
  <c r="BE325" i="1"/>
  <c r="BD325" i="1"/>
  <c r="BA325" i="1"/>
  <c r="AR325" i="1"/>
  <c r="AU325" i="1" s="1"/>
  <c r="AP325" i="1"/>
  <c r="AO325" i="1"/>
  <c r="AI325" i="1"/>
  <c r="AH325" i="1"/>
  <c r="AG325" i="1"/>
  <c r="CJ324" i="1"/>
  <c r="CH324" i="1"/>
  <c r="CH323" i="1" s="1"/>
  <c r="CH322" i="1" s="1"/>
  <c r="CH321" i="1" s="1"/>
  <c r="BU324" i="1"/>
  <c r="BX324" i="1" s="1"/>
  <c r="BS324" i="1"/>
  <c r="BR324" i="1"/>
  <c r="BN324" i="1"/>
  <c r="BM324" i="1"/>
  <c r="BG324" i="1"/>
  <c r="BE324" i="1"/>
  <c r="BD324" i="1"/>
  <c r="BA324" i="1"/>
  <c r="AR324" i="1"/>
  <c r="AU324" i="1" s="1"/>
  <c r="AP324" i="1"/>
  <c r="AO324" i="1"/>
  <c r="AI324" i="1"/>
  <c r="AH324" i="1"/>
  <c r="AG324" i="1"/>
  <c r="CJ323" i="1"/>
  <c r="CI323" i="1"/>
  <c r="BU323" i="1"/>
  <c r="BX323" i="1" s="1"/>
  <c r="BS323" i="1"/>
  <c r="BR323" i="1"/>
  <c r="BN323" i="1"/>
  <c r="BM323" i="1"/>
  <c r="BG323" i="1"/>
  <c r="BE323" i="1"/>
  <c r="BD323" i="1"/>
  <c r="BA323" i="1"/>
  <c r="AR323" i="1"/>
  <c r="AU323" i="1" s="1"/>
  <c r="AP323" i="1"/>
  <c r="AO323" i="1"/>
  <c r="AI323" i="1"/>
  <c r="AH323" i="1"/>
  <c r="AG323" i="1"/>
  <c r="CJ322" i="1"/>
  <c r="BU322" i="1"/>
  <c r="BX322" i="1" s="1"/>
  <c r="BS322" i="1"/>
  <c r="BR322" i="1"/>
  <c r="BN322" i="1"/>
  <c r="BM322" i="1"/>
  <c r="BG322" i="1"/>
  <c r="BE322" i="1"/>
  <c r="BD322" i="1"/>
  <c r="BA322" i="1"/>
  <c r="AR322" i="1"/>
  <c r="AU322" i="1" s="1"/>
  <c r="AP322" i="1"/>
  <c r="AO322" i="1"/>
  <c r="AI322" i="1"/>
  <c r="AH322" i="1"/>
  <c r="AG322" i="1"/>
  <c r="CJ321" i="1"/>
  <c r="BX321" i="1"/>
  <c r="BU321" i="1"/>
  <c r="BS321" i="1"/>
  <c r="BR321" i="1"/>
  <c r="BN321" i="1"/>
  <c r="BM321" i="1"/>
  <c r="BI321" i="1"/>
  <c r="BG321" i="1"/>
  <c r="BF321" i="1"/>
  <c r="BE321" i="1"/>
  <c r="BD321" i="1"/>
  <c r="BA321" i="1"/>
  <c r="AR321" i="1"/>
  <c r="AU321" i="1" s="1"/>
  <c r="AP321" i="1"/>
  <c r="AO321" i="1"/>
  <c r="AJ321" i="1"/>
  <c r="AT321" i="1" s="1"/>
  <c r="AI321" i="1"/>
  <c r="AQ321" i="1" s="1"/>
  <c r="AH321" i="1"/>
  <c r="AG321" i="1"/>
  <c r="CJ320" i="1"/>
  <c r="BU320" i="1"/>
  <c r="BX320" i="1" s="1"/>
  <c r="CK320" i="1" s="1"/>
  <c r="BS320" i="1"/>
  <c r="BR320" i="1"/>
  <c r="BN320" i="1"/>
  <c r="BM320" i="1"/>
  <c r="BG320" i="1"/>
  <c r="BF320" i="1"/>
  <c r="BE320" i="1"/>
  <c r="BD320" i="1"/>
  <c r="BA320" i="1"/>
  <c r="AU320" i="1"/>
  <c r="AR320" i="1"/>
  <c r="AP320" i="1"/>
  <c r="AO320" i="1"/>
  <c r="AI320" i="1"/>
  <c r="AH320" i="1"/>
  <c r="AG320" i="1"/>
  <c r="CJ319" i="1"/>
  <c r="CI319" i="1"/>
  <c r="CI320" i="1" s="1"/>
  <c r="BU319" i="1"/>
  <c r="BX319" i="1" s="1"/>
  <c r="CK319" i="1" s="1"/>
  <c r="BS319" i="1"/>
  <c r="BR319" i="1"/>
  <c r="BN319" i="1"/>
  <c r="BM319" i="1"/>
  <c r="BG319" i="1"/>
  <c r="BE319" i="1"/>
  <c r="BD319" i="1"/>
  <c r="BA319" i="1"/>
  <c r="AR319" i="1"/>
  <c r="AU319" i="1" s="1"/>
  <c r="AP319" i="1"/>
  <c r="AO319" i="1"/>
  <c r="AI319" i="1"/>
  <c r="BF319" i="1" s="1"/>
  <c r="AH319" i="1"/>
  <c r="AG319" i="1"/>
  <c r="CJ318" i="1"/>
  <c r="BU318" i="1"/>
  <c r="BX318" i="1" s="1"/>
  <c r="CK318" i="1" s="1"/>
  <c r="BS318" i="1"/>
  <c r="BR318" i="1"/>
  <c r="BN318" i="1"/>
  <c r="BM318" i="1"/>
  <c r="BG318" i="1"/>
  <c r="BE318" i="1"/>
  <c r="BD318" i="1"/>
  <c r="BA318" i="1"/>
  <c r="AR318" i="1"/>
  <c r="AU318" i="1" s="1"/>
  <c r="AP318" i="1"/>
  <c r="AO318" i="1"/>
  <c r="AI318" i="1"/>
  <c r="AH318" i="1"/>
  <c r="AG318" i="1"/>
  <c r="CJ317" i="1"/>
  <c r="BX317" i="1"/>
  <c r="CK317" i="1" s="1"/>
  <c r="BU317" i="1"/>
  <c r="BS317" i="1"/>
  <c r="BR317" i="1"/>
  <c r="BN317" i="1"/>
  <c r="BM317" i="1"/>
  <c r="BG317" i="1"/>
  <c r="BE317" i="1"/>
  <c r="BD317" i="1"/>
  <c r="BA317" i="1"/>
  <c r="AR317" i="1"/>
  <c r="AU317" i="1" s="1"/>
  <c r="AP317" i="1"/>
  <c r="AO317" i="1"/>
  <c r="AI317" i="1"/>
  <c r="AH317" i="1"/>
  <c r="AG317" i="1"/>
  <c r="CJ316" i="1"/>
  <c r="BU316" i="1"/>
  <c r="BX316" i="1" s="1"/>
  <c r="CK316" i="1" s="1"/>
  <c r="BS316" i="1"/>
  <c r="BR316" i="1"/>
  <c r="BG316" i="1"/>
  <c r="BT316" i="1" s="1"/>
  <c r="BE316" i="1"/>
  <c r="BD316" i="1"/>
  <c r="BA316" i="1"/>
  <c r="AR316" i="1"/>
  <c r="AU316" i="1" s="1"/>
  <c r="AP316" i="1"/>
  <c r="AO316" i="1"/>
  <c r="AI316" i="1"/>
  <c r="AH316" i="1"/>
  <c r="AG316" i="1"/>
  <c r="CJ315" i="1"/>
  <c r="BU315" i="1"/>
  <c r="BX315" i="1" s="1"/>
  <c r="CK315" i="1" s="1"/>
  <c r="BS315" i="1"/>
  <c r="BR315" i="1"/>
  <c r="BJ315" i="1"/>
  <c r="BW315" i="1" s="1"/>
  <c r="BG315" i="1"/>
  <c r="BT315" i="1" s="1"/>
  <c r="BE315" i="1"/>
  <c r="BD315" i="1"/>
  <c r="BA315" i="1"/>
  <c r="AR315" i="1"/>
  <c r="AU315" i="1" s="1"/>
  <c r="AP315" i="1"/>
  <c r="AO315" i="1"/>
  <c r="AI315" i="1"/>
  <c r="BF315" i="1" s="1"/>
  <c r="BH315" i="1" s="1"/>
  <c r="AH315" i="1"/>
  <c r="AG315" i="1"/>
  <c r="CJ314" i="1"/>
  <c r="BU314" i="1"/>
  <c r="BX314" i="1" s="1"/>
  <c r="CK314" i="1" s="1"/>
  <c r="BS314" i="1"/>
  <c r="BR314" i="1"/>
  <c r="BG314" i="1"/>
  <c r="BT314" i="1" s="1"/>
  <c r="BE314" i="1"/>
  <c r="BD314" i="1"/>
  <c r="BA314" i="1"/>
  <c r="AR314" i="1"/>
  <c r="AU314" i="1" s="1"/>
  <c r="AP314" i="1"/>
  <c r="AO314" i="1"/>
  <c r="AI314" i="1"/>
  <c r="AJ314" i="1" s="1"/>
  <c r="AT314" i="1" s="1"/>
  <c r="AV314" i="1" s="1"/>
  <c r="AH314" i="1"/>
  <c r="AG314" i="1"/>
  <c r="CJ313" i="1"/>
  <c r="BU313" i="1"/>
  <c r="BX313" i="1" s="1"/>
  <c r="CK313" i="1" s="1"/>
  <c r="BS313" i="1"/>
  <c r="BR313" i="1"/>
  <c r="BG313" i="1"/>
  <c r="BT313" i="1" s="1"/>
  <c r="BE313" i="1"/>
  <c r="BD313" i="1"/>
  <c r="BA313" i="1"/>
  <c r="AR313" i="1"/>
  <c r="AU313" i="1" s="1"/>
  <c r="AP313" i="1"/>
  <c r="AO313" i="1"/>
  <c r="AI313" i="1"/>
  <c r="AH313" i="1"/>
  <c r="AG313" i="1"/>
  <c r="CJ312" i="1"/>
  <c r="BU312" i="1"/>
  <c r="BS312" i="1"/>
  <c r="BR312" i="1"/>
  <c r="BG312" i="1"/>
  <c r="BE312" i="1"/>
  <c r="BD312" i="1"/>
  <c r="BA312" i="1"/>
  <c r="AR312" i="1"/>
  <c r="AU312" i="1" s="1"/>
  <c r="AP312" i="1"/>
  <c r="AO312" i="1"/>
  <c r="AI312" i="1"/>
  <c r="AH312" i="1"/>
  <c r="AG312" i="1"/>
  <c r="CJ311" i="1"/>
  <c r="BU311" i="1"/>
  <c r="BX311" i="1" s="1"/>
  <c r="CK311" i="1" s="1"/>
  <c r="BS311" i="1"/>
  <c r="BR311" i="1"/>
  <c r="BG311" i="1"/>
  <c r="BE311" i="1"/>
  <c r="BD311" i="1"/>
  <c r="BA311" i="1"/>
  <c r="AR311" i="1"/>
  <c r="AU311" i="1" s="1"/>
  <c r="AP311" i="1"/>
  <c r="AO311" i="1"/>
  <c r="AI311" i="1"/>
  <c r="AH311" i="1"/>
  <c r="AG311" i="1"/>
  <c r="CJ310" i="1"/>
  <c r="BU310" i="1"/>
  <c r="BS310" i="1"/>
  <c r="BR310" i="1"/>
  <c r="BG310" i="1"/>
  <c r="BF310" i="1"/>
  <c r="BH310" i="1" s="1"/>
  <c r="BE310" i="1"/>
  <c r="BD310" i="1"/>
  <c r="BA310" i="1"/>
  <c r="AT310" i="1"/>
  <c r="AR310" i="1"/>
  <c r="AU310" i="1" s="1"/>
  <c r="AP310" i="1"/>
  <c r="AO310" i="1"/>
  <c r="AI310" i="1"/>
  <c r="AJ310" i="1" s="1"/>
  <c r="BI310" i="1" s="1"/>
  <c r="AH310" i="1"/>
  <c r="AG310" i="1"/>
  <c r="CJ309" i="1"/>
  <c r="BU309" i="1"/>
  <c r="BX309" i="1" s="1"/>
  <c r="CK309" i="1" s="1"/>
  <c r="BS309" i="1"/>
  <c r="BR309" i="1"/>
  <c r="BG309" i="1"/>
  <c r="BT309" i="1" s="1"/>
  <c r="BE309" i="1"/>
  <c r="BD309" i="1"/>
  <c r="BA309" i="1"/>
  <c r="AR309" i="1"/>
  <c r="AU309" i="1" s="1"/>
  <c r="AP309" i="1"/>
  <c r="AO309" i="1"/>
  <c r="AI309" i="1"/>
  <c r="AH309" i="1"/>
  <c r="AG309" i="1"/>
  <c r="CJ308" i="1"/>
  <c r="BU308" i="1"/>
  <c r="BX308" i="1" s="1"/>
  <c r="CK308" i="1" s="1"/>
  <c r="BS308" i="1"/>
  <c r="BR308" i="1"/>
  <c r="BG308" i="1"/>
  <c r="BF308" i="1"/>
  <c r="BE308" i="1"/>
  <c r="BD308" i="1"/>
  <c r="BA308" i="1"/>
  <c r="AR308" i="1"/>
  <c r="AU308" i="1" s="1"/>
  <c r="AP308" i="1"/>
  <c r="AO308" i="1"/>
  <c r="AI308" i="1"/>
  <c r="AH308" i="1"/>
  <c r="AG308" i="1"/>
  <c r="CJ307" i="1"/>
  <c r="BU307" i="1"/>
  <c r="BX307" i="1" s="1"/>
  <c r="CK307" i="1" s="1"/>
  <c r="BS307" i="1"/>
  <c r="BR307" i="1"/>
  <c r="BJ307" i="1"/>
  <c r="BG307" i="1"/>
  <c r="BT307" i="1" s="1"/>
  <c r="BE307" i="1"/>
  <c r="BD307" i="1"/>
  <c r="BA307" i="1"/>
  <c r="AR307" i="1"/>
  <c r="AU307" i="1" s="1"/>
  <c r="AP307" i="1"/>
  <c r="AO307" i="1"/>
  <c r="AI307" i="1"/>
  <c r="BF307" i="1" s="1"/>
  <c r="AH307" i="1"/>
  <c r="AG307" i="1"/>
  <c r="CJ306" i="1"/>
  <c r="BU306" i="1"/>
  <c r="BX306" i="1" s="1"/>
  <c r="CK306" i="1" s="1"/>
  <c r="BS306" i="1"/>
  <c r="BR306" i="1"/>
  <c r="BJ306" i="1"/>
  <c r="BW306" i="1" s="1"/>
  <c r="BG306" i="1"/>
  <c r="BT306" i="1" s="1"/>
  <c r="BE306" i="1"/>
  <c r="BD306" i="1"/>
  <c r="BA306" i="1"/>
  <c r="AR306" i="1"/>
  <c r="AU306" i="1" s="1"/>
  <c r="AP306" i="1"/>
  <c r="AO306" i="1"/>
  <c r="AI306" i="1"/>
  <c r="AH306" i="1"/>
  <c r="AG306" i="1"/>
  <c r="CJ305" i="1"/>
  <c r="BU305" i="1"/>
  <c r="BX305" i="1" s="1"/>
  <c r="CK305" i="1" s="1"/>
  <c r="BS305" i="1"/>
  <c r="BR305" i="1"/>
  <c r="BG305" i="1"/>
  <c r="BF305" i="1"/>
  <c r="BH305" i="1" s="1"/>
  <c r="BE305" i="1"/>
  <c r="BD305" i="1"/>
  <c r="BA305" i="1"/>
  <c r="AR305" i="1"/>
  <c r="AU305" i="1" s="1"/>
  <c r="AP305" i="1"/>
  <c r="AO305" i="1"/>
  <c r="AI305" i="1"/>
  <c r="AQ305" i="1" s="1"/>
  <c r="AH305" i="1"/>
  <c r="AG305" i="1"/>
  <c r="CJ304" i="1"/>
  <c r="CH304" i="1"/>
  <c r="BU304" i="1"/>
  <c r="BX304" i="1" s="1"/>
  <c r="BS304" i="1"/>
  <c r="BR304" i="1"/>
  <c r="BG304" i="1"/>
  <c r="BE304" i="1"/>
  <c r="BD304" i="1"/>
  <c r="BA304" i="1"/>
  <c r="AR304" i="1"/>
  <c r="AU304" i="1" s="1"/>
  <c r="AP304" i="1"/>
  <c r="AO304" i="1"/>
  <c r="AI304" i="1"/>
  <c r="AQ304" i="1" s="1"/>
  <c r="AH304" i="1"/>
  <c r="AG304" i="1"/>
  <c r="CJ303" i="1"/>
  <c r="BU303" i="1"/>
  <c r="BX303" i="1" s="1"/>
  <c r="CK303" i="1" s="1"/>
  <c r="BS303" i="1"/>
  <c r="BR303" i="1"/>
  <c r="BG303" i="1"/>
  <c r="BJ303" i="1" s="1"/>
  <c r="BW303" i="1" s="1"/>
  <c r="BY303" i="1" s="1"/>
  <c r="BE303" i="1"/>
  <c r="BD303" i="1"/>
  <c r="BA303" i="1"/>
  <c r="AR303" i="1"/>
  <c r="AU303" i="1" s="1"/>
  <c r="AP303" i="1"/>
  <c r="AO303" i="1"/>
  <c r="AI303" i="1"/>
  <c r="AH303" i="1"/>
  <c r="AG303" i="1"/>
  <c r="CJ302" i="1"/>
  <c r="BU302" i="1"/>
  <c r="BX302" i="1" s="1"/>
  <c r="CK302" i="1" s="1"/>
  <c r="BS302" i="1"/>
  <c r="BR302" i="1"/>
  <c r="BG302" i="1"/>
  <c r="BE302" i="1"/>
  <c r="BD302" i="1"/>
  <c r="BA302" i="1"/>
  <c r="AU302" i="1"/>
  <c r="AR302" i="1"/>
  <c r="AP302" i="1"/>
  <c r="AO302" i="1"/>
  <c r="AI302" i="1"/>
  <c r="BF302" i="1" s="1"/>
  <c r="BH302" i="1" s="1"/>
  <c r="AH302" i="1"/>
  <c r="AG302" i="1"/>
  <c r="CJ301" i="1"/>
  <c r="BU301" i="1"/>
  <c r="BX301" i="1" s="1"/>
  <c r="CK301" i="1" s="1"/>
  <c r="BS301" i="1"/>
  <c r="BR301" i="1"/>
  <c r="BJ301" i="1"/>
  <c r="BW301" i="1" s="1"/>
  <c r="BG301" i="1"/>
  <c r="BT301" i="1" s="1"/>
  <c r="BE301" i="1"/>
  <c r="BD301" i="1"/>
  <c r="BA301" i="1"/>
  <c r="AU301" i="1"/>
  <c r="AR301" i="1"/>
  <c r="AQ301" i="1"/>
  <c r="AS301" i="1" s="1"/>
  <c r="AP301" i="1"/>
  <c r="AO301" i="1"/>
  <c r="AI301" i="1"/>
  <c r="AJ301" i="1" s="1"/>
  <c r="BI301" i="1" s="1"/>
  <c r="AH301" i="1"/>
  <c r="AG301" i="1"/>
  <c r="CJ300" i="1"/>
  <c r="CH300" i="1"/>
  <c r="BU300" i="1"/>
  <c r="BX300" i="1" s="1"/>
  <c r="BS300" i="1"/>
  <c r="BR300" i="1"/>
  <c r="BG300" i="1"/>
  <c r="BE300" i="1"/>
  <c r="BD300" i="1"/>
  <c r="BA300" i="1"/>
  <c r="AR300" i="1"/>
  <c r="AU300" i="1" s="1"/>
  <c r="AP300" i="1"/>
  <c r="AO300" i="1"/>
  <c r="AI300" i="1"/>
  <c r="AH300" i="1"/>
  <c r="AG300" i="1"/>
  <c r="CJ299" i="1"/>
  <c r="CI299" i="1"/>
  <c r="CI300" i="1" s="1"/>
  <c r="BU299" i="1"/>
  <c r="BX299" i="1" s="1"/>
  <c r="CK299" i="1" s="1"/>
  <c r="BS299" i="1"/>
  <c r="BR299" i="1"/>
  <c r="BG299" i="1"/>
  <c r="BT299" i="1" s="1"/>
  <c r="BV299" i="1" s="1"/>
  <c r="BE299" i="1"/>
  <c r="BD299" i="1"/>
  <c r="BA299" i="1"/>
  <c r="AR299" i="1"/>
  <c r="AU299" i="1" s="1"/>
  <c r="AP299" i="1"/>
  <c r="AO299" i="1"/>
  <c r="AI299" i="1"/>
  <c r="AH299" i="1"/>
  <c r="AG299" i="1"/>
  <c r="CJ298" i="1"/>
  <c r="BU298" i="1"/>
  <c r="BX298" i="1" s="1"/>
  <c r="CK298" i="1" s="1"/>
  <c r="BS298" i="1"/>
  <c r="BR298" i="1"/>
  <c r="BG298" i="1"/>
  <c r="BJ298" i="1" s="1"/>
  <c r="BW298" i="1" s="1"/>
  <c r="BE298" i="1"/>
  <c r="BD298" i="1"/>
  <c r="BA298" i="1"/>
  <c r="AR298" i="1"/>
  <c r="AU298" i="1" s="1"/>
  <c r="AP298" i="1"/>
  <c r="AO298" i="1"/>
  <c r="AI298" i="1"/>
  <c r="AH298" i="1"/>
  <c r="AG298" i="1"/>
  <c r="CJ297" i="1"/>
  <c r="BU297" i="1"/>
  <c r="BX297" i="1" s="1"/>
  <c r="CK297" i="1" s="1"/>
  <c r="BS297" i="1"/>
  <c r="BR297" i="1"/>
  <c r="BG297" i="1"/>
  <c r="BE297" i="1"/>
  <c r="BD297" i="1"/>
  <c r="BA297" i="1"/>
  <c r="AR297" i="1"/>
  <c r="AU297" i="1" s="1"/>
  <c r="AP297" i="1"/>
  <c r="AO297" i="1"/>
  <c r="AI297" i="1"/>
  <c r="BF297" i="1" s="1"/>
  <c r="AH297" i="1"/>
  <c r="AG297" i="1"/>
  <c r="CJ296" i="1"/>
  <c r="BU296" i="1"/>
  <c r="BX296" i="1" s="1"/>
  <c r="BS296" i="1"/>
  <c r="BR296" i="1"/>
  <c r="BG296" i="1"/>
  <c r="BT296" i="1" s="1"/>
  <c r="BE296" i="1"/>
  <c r="BD296" i="1"/>
  <c r="BA296" i="1"/>
  <c r="AR296" i="1"/>
  <c r="AU296" i="1" s="1"/>
  <c r="AP296" i="1"/>
  <c r="AO296" i="1"/>
  <c r="AJ296" i="1"/>
  <c r="AI296" i="1"/>
  <c r="AH296" i="1"/>
  <c r="AG296" i="1"/>
  <c r="CJ295" i="1"/>
  <c r="BU295" i="1"/>
  <c r="BX295" i="1" s="1"/>
  <c r="BS295" i="1"/>
  <c r="BR295" i="1"/>
  <c r="BG295" i="1"/>
  <c r="BT295" i="1" s="1"/>
  <c r="BV295" i="1" s="1"/>
  <c r="BF295" i="1"/>
  <c r="BH295" i="1" s="1"/>
  <c r="BE295" i="1"/>
  <c r="BD295" i="1"/>
  <c r="BA295" i="1"/>
  <c r="AR295" i="1"/>
  <c r="AU295" i="1" s="1"/>
  <c r="AP295" i="1"/>
  <c r="AO295" i="1"/>
  <c r="AI295" i="1"/>
  <c r="AJ295" i="1" s="1"/>
  <c r="AH295" i="1"/>
  <c r="AG295" i="1"/>
  <c r="CJ294" i="1"/>
  <c r="BU294" i="1"/>
  <c r="BX294" i="1" s="1"/>
  <c r="BS294" i="1"/>
  <c r="BR294" i="1"/>
  <c r="BG294" i="1"/>
  <c r="BE294" i="1"/>
  <c r="BD294" i="1"/>
  <c r="BA294" i="1"/>
  <c r="AR294" i="1"/>
  <c r="AU294" i="1" s="1"/>
  <c r="AP294" i="1"/>
  <c r="AO294" i="1"/>
  <c r="AI294" i="1"/>
  <c r="AQ294" i="1" s="1"/>
  <c r="AH294" i="1"/>
  <c r="AG294" i="1"/>
  <c r="CJ293" i="1"/>
  <c r="CH293" i="1"/>
  <c r="BU293" i="1"/>
  <c r="BX293" i="1" s="1"/>
  <c r="BS293" i="1"/>
  <c r="BR293" i="1"/>
  <c r="BN293" i="1"/>
  <c r="BM293" i="1"/>
  <c r="BG293" i="1"/>
  <c r="BT293" i="1" s="1"/>
  <c r="BV293" i="1" s="1"/>
  <c r="BF293" i="1"/>
  <c r="BE293" i="1"/>
  <c r="BD293" i="1"/>
  <c r="BA293" i="1"/>
  <c r="AU293" i="1"/>
  <c r="AR293" i="1"/>
  <c r="AP293" i="1"/>
  <c r="AO293" i="1"/>
  <c r="AI293" i="1"/>
  <c r="AQ293" i="1" s="1"/>
  <c r="AS293" i="1" s="1"/>
  <c r="AH293" i="1"/>
  <c r="AG293" i="1"/>
  <c r="CJ292" i="1"/>
  <c r="BU292" i="1"/>
  <c r="BX292" i="1" s="1"/>
  <c r="CK292" i="1" s="1"/>
  <c r="BS292" i="1"/>
  <c r="BR292" i="1"/>
  <c r="BN292" i="1"/>
  <c r="BM292" i="1"/>
  <c r="BG292" i="1"/>
  <c r="BE292" i="1"/>
  <c r="BD292" i="1"/>
  <c r="BA292" i="1"/>
  <c r="AR292" i="1"/>
  <c r="AP292" i="1"/>
  <c r="AO292" i="1"/>
  <c r="AI292" i="1"/>
  <c r="AH292" i="1"/>
  <c r="AG292" i="1"/>
  <c r="CJ291" i="1"/>
  <c r="BU291" i="1"/>
  <c r="BX291" i="1" s="1"/>
  <c r="CK291" i="1" s="1"/>
  <c r="BS291" i="1"/>
  <c r="BR291" i="1"/>
  <c r="BN291" i="1"/>
  <c r="BM291" i="1"/>
  <c r="BG291" i="1"/>
  <c r="BT291" i="1" s="1"/>
  <c r="BE291" i="1"/>
  <c r="BD291" i="1"/>
  <c r="BA291" i="1"/>
  <c r="AR291" i="1"/>
  <c r="AU291" i="1" s="1"/>
  <c r="AP291" i="1"/>
  <c r="AO291" i="1"/>
  <c r="AI291" i="1"/>
  <c r="AH291" i="1"/>
  <c r="AG291" i="1"/>
  <c r="CJ290" i="1"/>
  <c r="BU290" i="1"/>
  <c r="BX290" i="1" s="1"/>
  <c r="CK290" i="1" s="1"/>
  <c r="BS290" i="1"/>
  <c r="BR290" i="1"/>
  <c r="BN290" i="1"/>
  <c r="BM290" i="1"/>
  <c r="BG290" i="1"/>
  <c r="BE290" i="1"/>
  <c r="BD290" i="1"/>
  <c r="BA290" i="1"/>
  <c r="AR290" i="1"/>
  <c r="AU290" i="1" s="1"/>
  <c r="AP290" i="1"/>
  <c r="AO290" i="1"/>
  <c r="AI290" i="1"/>
  <c r="AH290" i="1"/>
  <c r="AG290" i="1"/>
  <c r="CJ289" i="1"/>
  <c r="BX289" i="1"/>
  <c r="CK289" i="1" s="1"/>
  <c r="BU289" i="1"/>
  <c r="BS289" i="1"/>
  <c r="BR289" i="1"/>
  <c r="BN289" i="1"/>
  <c r="BM289" i="1"/>
  <c r="BG289" i="1"/>
  <c r="BT289" i="1" s="1"/>
  <c r="BE289" i="1"/>
  <c r="BD289" i="1"/>
  <c r="BA289" i="1"/>
  <c r="AR289" i="1"/>
  <c r="AU289" i="1" s="1"/>
  <c r="AP289" i="1"/>
  <c r="AO289" i="1"/>
  <c r="AI289" i="1"/>
  <c r="AJ289" i="1" s="1"/>
  <c r="AH289" i="1"/>
  <c r="AG289" i="1"/>
  <c r="CJ288" i="1"/>
  <c r="CI288" i="1"/>
  <c r="BU288" i="1"/>
  <c r="BX288" i="1" s="1"/>
  <c r="CK288" i="1" s="1"/>
  <c r="BS288" i="1"/>
  <c r="BR288" i="1"/>
  <c r="BN288" i="1"/>
  <c r="BM288" i="1"/>
  <c r="BG288" i="1"/>
  <c r="BE288" i="1"/>
  <c r="BD288" i="1"/>
  <c r="BA288" i="1"/>
  <c r="AR288" i="1"/>
  <c r="AU288" i="1" s="1"/>
  <c r="AP288" i="1"/>
  <c r="AO288" i="1"/>
  <c r="AI288" i="1"/>
  <c r="AJ288" i="1" s="1"/>
  <c r="AH288" i="1"/>
  <c r="AG288" i="1"/>
  <c r="CJ287" i="1"/>
  <c r="BU287" i="1"/>
  <c r="BX287" i="1" s="1"/>
  <c r="CK287" i="1" s="1"/>
  <c r="BS287" i="1"/>
  <c r="BR287" i="1"/>
  <c r="BN287" i="1"/>
  <c r="BM287" i="1"/>
  <c r="BG287" i="1"/>
  <c r="BE287" i="1"/>
  <c r="BD287" i="1"/>
  <c r="BA287" i="1"/>
  <c r="AR287" i="1"/>
  <c r="AU287" i="1" s="1"/>
  <c r="AQ287" i="1"/>
  <c r="AS287" i="1" s="1"/>
  <c r="AP287" i="1"/>
  <c r="AO287" i="1"/>
  <c r="AI287" i="1"/>
  <c r="BF287" i="1" s="1"/>
  <c r="AH287" i="1"/>
  <c r="AG287" i="1"/>
  <c r="CJ286" i="1"/>
  <c r="BU286" i="1"/>
  <c r="BX286" i="1" s="1"/>
  <c r="CK286" i="1" s="1"/>
  <c r="BS286" i="1"/>
  <c r="BR286" i="1"/>
  <c r="BM286" i="1"/>
  <c r="BG286" i="1"/>
  <c r="BE286" i="1"/>
  <c r="BD286" i="1"/>
  <c r="BA286" i="1"/>
  <c r="AR286" i="1"/>
  <c r="AU286" i="1" s="1"/>
  <c r="AP286" i="1"/>
  <c r="AO286" i="1"/>
  <c r="AI286" i="1"/>
  <c r="AH286" i="1"/>
  <c r="AG286" i="1"/>
  <c r="CJ285" i="1"/>
  <c r="BU285" i="1"/>
  <c r="BX285" i="1" s="1"/>
  <c r="CK285" i="1" s="1"/>
  <c r="BS285" i="1"/>
  <c r="BR285" i="1"/>
  <c r="BN285" i="1"/>
  <c r="BM285" i="1"/>
  <c r="BG285" i="1"/>
  <c r="BE285" i="1"/>
  <c r="BD285" i="1"/>
  <c r="BA285" i="1"/>
  <c r="AR285" i="1"/>
  <c r="AU285" i="1" s="1"/>
  <c r="AP285" i="1"/>
  <c r="AO285" i="1"/>
  <c r="AI285" i="1"/>
  <c r="AH285" i="1"/>
  <c r="AG285" i="1"/>
  <c r="CJ284" i="1"/>
  <c r="BU284" i="1"/>
  <c r="BX284" i="1" s="1"/>
  <c r="CK284" i="1" s="1"/>
  <c r="BS284" i="1"/>
  <c r="BR284" i="1"/>
  <c r="BN284" i="1"/>
  <c r="BM284" i="1"/>
  <c r="BG284" i="1"/>
  <c r="BE284" i="1"/>
  <c r="BD284" i="1"/>
  <c r="BA284" i="1"/>
  <c r="AR284" i="1"/>
  <c r="AU284" i="1" s="1"/>
  <c r="AP284" i="1"/>
  <c r="AO284" i="1"/>
  <c r="AI284" i="1"/>
  <c r="AH284" i="1"/>
  <c r="AG284" i="1"/>
  <c r="CJ283" i="1"/>
  <c r="BU283" i="1"/>
  <c r="BX283" i="1" s="1"/>
  <c r="CK283" i="1" s="1"/>
  <c r="BS283" i="1"/>
  <c r="BR283" i="1"/>
  <c r="BN283" i="1"/>
  <c r="BM283" i="1"/>
  <c r="BG283" i="1"/>
  <c r="BT283" i="1" s="1"/>
  <c r="BV283" i="1" s="1"/>
  <c r="BE283" i="1"/>
  <c r="BD283" i="1"/>
  <c r="BA283" i="1"/>
  <c r="AR283" i="1"/>
  <c r="AU283" i="1" s="1"/>
  <c r="AP283" i="1"/>
  <c r="AO283" i="1"/>
  <c r="AI283" i="1"/>
  <c r="BF283" i="1" s="1"/>
  <c r="AH283" i="1"/>
  <c r="AG283" i="1"/>
  <c r="CJ282" i="1"/>
  <c r="BU282" i="1"/>
  <c r="BX282" i="1" s="1"/>
  <c r="CK282" i="1" s="1"/>
  <c r="BS282" i="1"/>
  <c r="BR282" i="1"/>
  <c r="BN282" i="1"/>
  <c r="BM282" i="1"/>
  <c r="BG282" i="1"/>
  <c r="BT282" i="1" s="1"/>
  <c r="BV282" i="1" s="1"/>
  <c r="BE282" i="1"/>
  <c r="BD282" i="1"/>
  <c r="BA282" i="1"/>
  <c r="AR282" i="1"/>
  <c r="AU282" i="1" s="1"/>
  <c r="AP282" i="1"/>
  <c r="AO282" i="1"/>
  <c r="AI282" i="1"/>
  <c r="AH282" i="1"/>
  <c r="AG282" i="1"/>
  <c r="CJ281" i="1"/>
  <c r="BU281" i="1"/>
  <c r="BX281" i="1" s="1"/>
  <c r="CK281" i="1" s="1"/>
  <c r="BS281" i="1"/>
  <c r="BR281" i="1"/>
  <c r="BN281" i="1"/>
  <c r="BM281" i="1"/>
  <c r="BG281" i="1"/>
  <c r="BE281" i="1"/>
  <c r="BD281" i="1"/>
  <c r="BA281" i="1"/>
  <c r="AR281" i="1"/>
  <c r="AU281" i="1" s="1"/>
  <c r="AP281" i="1"/>
  <c r="AO281" i="1"/>
  <c r="AI281" i="1"/>
  <c r="BF281" i="1" s="1"/>
  <c r="AH281" i="1"/>
  <c r="AG281" i="1"/>
  <c r="CJ280" i="1"/>
  <c r="BU280" i="1"/>
  <c r="BX280" i="1" s="1"/>
  <c r="CK280" i="1" s="1"/>
  <c r="BS280" i="1"/>
  <c r="BR280" i="1"/>
  <c r="BN280" i="1"/>
  <c r="BM280" i="1"/>
  <c r="BG280" i="1"/>
  <c r="BE280" i="1"/>
  <c r="BD280" i="1"/>
  <c r="BA280" i="1"/>
  <c r="AR280" i="1"/>
  <c r="AP280" i="1"/>
  <c r="AO280" i="1"/>
  <c r="AI280" i="1"/>
  <c r="AH280" i="1"/>
  <c r="AG280" i="1"/>
  <c r="CJ279" i="1"/>
  <c r="BU279" i="1"/>
  <c r="BX279" i="1" s="1"/>
  <c r="CK279" i="1" s="1"/>
  <c r="BS279" i="1"/>
  <c r="BR279" i="1"/>
  <c r="BN279" i="1"/>
  <c r="BM279" i="1"/>
  <c r="BG279" i="1"/>
  <c r="BE279" i="1"/>
  <c r="BD279" i="1"/>
  <c r="BA279" i="1"/>
  <c r="AR279" i="1"/>
  <c r="AP279" i="1"/>
  <c r="AO279" i="1"/>
  <c r="AI279" i="1"/>
  <c r="AH279" i="1"/>
  <c r="AG279" i="1"/>
  <c r="CJ278" i="1"/>
  <c r="BW278" i="1"/>
  <c r="BU278" i="1"/>
  <c r="BX278" i="1" s="1"/>
  <c r="CK278" i="1" s="1"/>
  <c r="BT278" i="1"/>
  <c r="BS278" i="1"/>
  <c r="BR278" i="1"/>
  <c r="BN278" i="1"/>
  <c r="BM278" i="1"/>
  <c r="BG278" i="1"/>
  <c r="BJ278" i="1" s="1"/>
  <c r="BE278" i="1"/>
  <c r="BD278" i="1"/>
  <c r="BA278" i="1"/>
  <c r="AR278" i="1"/>
  <c r="AU278" i="1" s="1"/>
  <c r="AP278" i="1"/>
  <c r="AO278" i="1"/>
  <c r="AI278" i="1"/>
  <c r="AJ278" i="1" s="1"/>
  <c r="AH278" i="1"/>
  <c r="AG278" i="1"/>
  <c r="CK277" i="1"/>
  <c r="CJ277" i="1"/>
  <c r="BU277" i="1"/>
  <c r="BX277" i="1" s="1"/>
  <c r="BS277" i="1"/>
  <c r="BR277" i="1"/>
  <c r="BN277" i="1"/>
  <c r="BM277" i="1"/>
  <c r="BG277" i="1"/>
  <c r="BE277" i="1"/>
  <c r="BD277" i="1"/>
  <c r="BA277" i="1"/>
  <c r="AR277" i="1"/>
  <c r="AU277" i="1" s="1"/>
  <c r="AP277" i="1"/>
  <c r="AO277" i="1"/>
  <c r="AI277" i="1"/>
  <c r="AH277" i="1"/>
  <c r="AG277" i="1"/>
  <c r="CJ276" i="1"/>
  <c r="BU276" i="1"/>
  <c r="BX276" i="1" s="1"/>
  <c r="CK276" i="1" s="1"/>
  <c r="BS276" i="1"/>
  <c r="BR276" i="1"/>
  <c r="BN276" i="1"/>
  <c r="BM276" i="1"/>
  <c r="BG276" i="1"/>
  <c r="BE276" i="1"/>
  <c r="BD276" i="1"/>
  <c r="BA276" i="1"/>
  <c r="AR276" i="1"/>
  <c r="AU276" i="1" s="1"/>
  <c r="AP276" i="1"/>
  <c r="AO276" i="1"/>
  <c r="AI276" i="1"/>
  <c r="AQ276" i="1" s="1"/>
  <c r="AH276" i="1"/>
  <c r="AG276" i="1"/>
  <c r="CJ275" i="1"/>
  <c r="BU275" i="1"/>
  <c r="BX275" i="1" s="1"/>
  <c r="CK275" i="1" s="1"/>
  <c r="BS275" i="1"/>
  <c r="BR275" i="1"/>
  <c r="BN275" i="1"/>
  <c r="BM275" i="1"/>
  <c r="BG275" i="1"/>
  <c r="BE275" i="1"/>
  <c r="BD275" i="1"/>
  <c r="BA275" i="1"/>
  <c r="AR275" i="1"/>
  <c r="AU275" i="1" s="1"/>
  <c r="AP275" i="1"/>
  <c r="AO275" i="1"/>
  <c r="AI275" i="1"/>
  <c r="AH275" i="1"/>
  <c r="AG275" i="1"/>
  <c r="CJ274" i="1"/>
  <c r="BU274" i="1"/>
  <c r="BX274" i="1" s="1"/>
  <c r="CK274" i="1" s="1"/>
  <c r="BS274" i="1"/>
  <c r="BR274" i="1"/>
  <c r="BN274" i="1"/>
  <c r="BM274" i="1"/>
  <c r="BG274" i="1"/>
  <c r="BT274" i="1" s="1"/>
  <c r="BE274" i="1"/>
  <c r="BD274" i="1"/>
  <c r="BA274" i="1"/>
  <c r="AR274" i="1"/>
  <c r="AU274" i="1" s="1"/>
  <c r="AP274" i="1"/>
  <c r="AO274" i="1"/>
  <c r="AI274" i="1"/>
  <c r="AH274" i="1"/>
  <c r="AG274" i="1"/>
  <c r="CJ273" i="1"/>
  <c r="BU273" i="1"/>
  <c r="BX273" i="1" s="1"/>
  <c r="CK273" i="1" s="1"/>
  <c r="BS273" i="1"/>
  <c r="BR273" i="1"/>
  <c r="BN273" i="1"/>
  <c r="BM273" i="1"/>
  <c r="BG273" i="1"/>
  <c r="BE273" i="1"/>
  <c r="BD273" i="1"/>
  <c r="BA273" i="1"/>
  <c r="AR273" i="1"/>
  <c r="AU273" i="1" s="1"/>
  <c r="AP273" i="1"/>
  <c r="AO273" i="1"/>
  <c r="AI273" i="1"/>
  <c r="AH273" i="1"/>
  <c r="AG273" i="1"/>
  <c r="CJ272" i="1"/>
  <c r="BU272" i="1"/>
  <c r="BX272" i="1" s="1"/>
  <c r="CK272" i="1" s="1"/>
  <c r="BS272" i="1"/>
  <c r="BR272" i="1"/>
  <c r="BN272" i="1"/>
  <c r="BM272" i="1"/>
  <c r="BG272" i="1"/>
  <c r="BE272" i="1"/>
  <c r="BD272" i="1"/>
  <c r="BA272" i="1"/>
  <c r="AR272" i="1"/>
  <c r="AU272" i="1" s="1"/>
  <c r="AP272" i="1"/>
  <c r="AO272" i="1"/>
  <c r="AI272" i="1"/>
  <c r="AJ272" i="1" s="1"/>
  <c r="AH272" i="1"/>
  <c r="AG272" i="1"/>
  <c r="CJ271" i="1"/>
  <c r="BU271" i="1"/>
  <c r="BX271" i="1" s="1"/>
  <c r="CK271" i="1" s="1"/>
  <c r="BS271" i="1"/>
  <c r="BR271" i="1"/>
  <c r="BN271" i="1"/>
  <c r="BM271" i="1"/>
  <c r="BG271" i="1"/>
  <c r="BT271" i="1" s="1"/>
  <c r="BV271" i="1" s="1"/>
  <c r="BE271" i="1"/>
  <c r="BD271" i="1"/>
  <c r="BA271" i="1"/>
  <c r="AR271" i="1"/>
  <c r="AU271" i="1" s="1"/>
  <c r="AP271" i="1"/>
  <c r="AO271" i="1"/>
  <c r="AI271" i="1"/>
  <c r="AH271" i="1"/>
  <c r="AG271" i="1"/>
  <c r="CJ270" i="1"/>
  <c r="BU270" i="1"/>
  <c r="BX270" i="1" s="1"/>
  <c r="CK270" i="1" s="1"/>
  <c r="BS270" i="1"/>
  <c r="BR270" i="1"/>
  <c r="BN270" i="1"/>
  <c r="BM270" i="1"/>
  <c r="BG270" i="1"/>
  <c r="BT270" i="1" s="1"/>
  <c r="BV270" i="1" s="1"/>
  <c r="BF270" i="1"/>
  <c r="BE270" i="1"/>
  <c r="BD270" i="1"/>
  <c r="BA270" i="1"/>
  <c r="AR270" i="1"/>
  <c r="AU270" i="1" s="1"/>
  <c r="AP270" i="1"/>
  <c r="AO270" i="1"/>
  <c r="AI270" i="1"/>
  <c r="AH270" i="1"/>
  <c r="AG270" i="1"/>
  <c r="CJ269" i="1"/>
  <c r="BV269" i="1"/>
  <c r="BU269" i="1"/>
  <c r="BX269" i="1" s="1"/>
  <c r="BS269" i="1"/>
  <c r="BR269" i="1"/>
  <c r="BN269" i="1"/>
  <c r="BM269" i="1"/>
  <c r="BG269" i="1"/>
  <c r="BT269" i="1" s="1"/>
  <c r="BE269" i="1"/>
  <c r="BD269" i="1"/>
  <c r="BA269" i="1"/>
  <c r="AR269" i="1"/>
  <c r="AU269" i="1" s="1"/>
  <c r="AP269" i="1"/>
  <c r="AO269" i="1"/>
  <c r="AI269" i="1"/>
  <c r="BF269" i="1" s="1"/>
  <c r="BH269" i="1" s="1"/>
  <c r="AH269" i="1"/>
  <c r="AG269" i="1"/>
  <c r="CJ268" i="1"/>
  <c r="BU268" i="1"/>
  <c r="BX268" i="1" s="1"/>
  <c r="BS268" i="1"/>
  <c r="BR268" i="1"/>
  <c r="BN268" i="1"/>
  <c r="BM268" i="1"/>
  <c r="BG268" i="1"/>
  <c r="BE268" i="1"/>
  <c r="BD268" i="1"/>
  <c r="BA268" i="1"/>
  <c r="AR268" i="1"/>
  <c r="AU268" i="1" s="1"/>
  <c r="AP268" i="1"/>
  <c r="AO268" i="1"/>
  <c r="AI268" i="1"/>
  <c r="AH268" i="1"/>
  <c r="AG268" i="1"/>
  <c r="CJ267" i="1"/>
  <c r="BU267" i="1"/>
  <c r="BX267" i="1" s="1"/>
  <c r="BS267" i="1"/>
  <c r="BR267" i="1"/>
  <c r="BN267" i="1"/>
  <c r="BM267" i="1"/>
  <c r="BG267" i="1"/>
  <c r="BE267" i="1"/>
  <c r="BD267" i="1"/>
  <c r="BA267" i="1"/>
  <c r="AU267" i="1"/>
  <c r="AR267" i="1"/>
  <c r="AP267" i="1"/>
  <c r="AO267" i="1"/>
  <c r="AI267" i="1"/>
  <c r="AH267" i="1"/>
  <c r="AG267" i="1"/>
  <c r="CJ266" i="1"/>
  <c r="BU266" i="1"/>
  <c r="BX266" i="1" s="1"/>
  <c r="BS266" i="1"/>
  <c r="BR266" i="1"/>
  <c r="BN266" i="1"/>
  <c r="BM266" i="1"/>
  <c r="BG266" i="1"/>
  <c r="BE266" i="1"/>
  <c r="BD266" i="1"/>
  <c r="BA266" i="1"/>
  <c r="AR266" i="1"/>
  <c r="AU266" i="1" s="1"/>
  <c r="AP266" i="1"/>
  <c r="AO266" i="1"/>
  <c r="AI266" i="1"/>
  <c r="AH266" i="1"/>
  <c r="AG266" i="1"/>
  <c r="CJ265" i="1"/>
  <c r="BX265" i="1"/>
  <c r="BU265" i="1"/>
  <c r="BS265" i="1"/>
  <c r="BR265" i="1"/>
  <c r="BN265" i="1"/>
  <c r="BM265" i="1"/>
  <c r="BG265" i="1"/>
  <c r="BT265" i="1" s="1"/>
  <c r="BV265" i="1" s="1"/>
  <c r="BE265" i="1"/>
  <c r="BD265" i="1"/>
  <c r="BA265" i="1"/>
  <c r="AR265" i="1"/>
  <c r="AU265" i="1" s="1"/>
  <c r="AP265" i="1"/>
  <c r="AO265" i="1"/>
  <c r="AI265" i="1"/>
  <c r="AH265" i="1"/>
  <c r="AG265" i="1"/>
  <c r="CJ264" i="1"/>
  <c r="CH264" i="1"/>
  <c r="BU264" i="1"/>
  <c r="BV264" i="1" s="1"/>
  <c r="BS264" i="1"/>
  <c r="BR264" i="1"/>
  <c r="BN264" i="1"/>
  <c r="BM264" i="1"/>
  <c r="BG264" i="1"/>
  <c r="BT264" i="1" s="1"/>
  <c r="BE264" i="1"/>
  <c r="BD264" i="1"/>
  <c r="BA264" i="1"/>
  <c r="AR264" i="1"/>
  <c r="AU264" i="1" s="1"/>
  <c r="AP264" i="1"/>
  <c r="AO264" i="1"/>
  <c r="AI264" i="1"/>
  <c r="AH264" i="1"/>
  <c r="AG264" i="1"/>
  <c r="CJ263" i="1"/>
  <c r="BU263" i="1"/>
  <c r="BX263" i="1" s="1"/>
  <c r="CK263" i="1" s="1"/>
  <c r="BS263" i="1"/>
  <c r="BR263" i="1"/>
  <c r="BN263" i="1"/>
  <c r="BM263" i="1"/>
  <c r="BG263" i="1"/>
  <c r="BE263" i="1"/>
  <c r="BD263" i="1"/>
  <c r="BA263" i="1"/>
  <c r="AR263" i="1"/>
  <c r="AU263" i="1" s="1"/>
  <c r="AP263" i="1"/>
  <c r="AO263" i="1"/>
  <c r="AI263" i="1"/>
  <c r="AH263" i="1"/>
  <c r="AG263" i="1"/>
  <c r="CJ262" i="1"/>
  <c r="BU262" i="1"/>
  <c r="BX262" i="1" s="1"/>
  <c r="CK262" i="1" s="1"/>
  <c r="BS262" i="1"/>
  <c r="BR262" i="1"/>
  <c r="BN262" i="1"/>
  <c r="BM262" i="1"/>
  <c r="BG262" i="1"/>
  <c r="BE262" i="1"/>
  <c r="BD262" i="1"/>
  <c r="BA262" i="1"/>
  <c r="AR262" i="1"/>
  <c r="AU262" i="1" s="1"/>
  <c r="AP262" i="1"/>
  <c r="AO262" i="1"/>
  <c r="AI262" i="1"/>
  <c r="AQ262" i="1" s="1"/>
  <c r="AS262" i="1" s="1"/>
  <c r="AH262" i="1"/>
  <c r="AG262" i="1"/>
  <c r="CJ261" i="1"/>
  <c r="BU261" i="1"/>
  <c r="BX261" i="1" s="1"/>
  <c r="CK261" i="1" s="1"/>
  <c r="BS261" i="1"/>
  <c r="BR261" i="1"/>
  <c r="BN261" i="1"/>
  <c r="BM261" i="1"/>
  <c r="BG261" i="1"/>
  <c r="BE261" i="1"/>
  <c r="BD261" i="1"/>
  <c r="BA261" i="1"/>
  <c r="AR261" i="1"/>
  <c r="AU261" i="1" s="1"/>
  <c r="AQ261" i="1"/>
  <c r="AS261" i="1" s="1"/>
  <c r="AP261" i="1"/>
  <c r="AO261" i="1"/>
  <c r="AI261" i="1"/>
  <c r="AJ261" i="1" s="1"/>
  <c r="AH261" i="1"/>
  <c r="AG261" i="1"/>
  <c r="CJ260" i="1"/>
  <c r="BU260" i="1"/>
  <c r="BX260" i="1" s="1"/>
  <c r="CK260" i="1" s="1"/>
  <c r="BS260" i="1"/>
  <c r="BR260" i="1"/>
  <c r="BN260" i="1"/>
  <c r="BM260" i="1"/>
  <c r="BG260" i="1"/>
  <c r="BE260" i="1"/>
  <c r="BD260" i="1"/>
  <c r="BA260" i="1"/>
  <c r="AR260" i="1"/>
  <c r="AU260" i="1" s="1"/>
  <c r="AP260" i="1"/>
  <c r="AO260" i="1"/>
  <c r="AI260" i="1"/>
  <c r="AQ260" i="1" s="1"/>
  <c r="AH260" i="1"/>
  <c r="AG260" i="1"/>
  <c r="CJ259" i="1"/>
  <c r="BU259" i="1"/>
  <c r="BX259" i="1" s="1"/>
  <c r="CK259" i="1" s="1"/>
  <c r="BS259" i="1"/>
  <c r="BR259" i="1"/>
  <c r="BN259" i="1"/>
  <c r="BM259" i="1"/>
  <c r="BI259" i="1"/>
  <c r="BG259" i="1"/>
  <c r="BT259" i="1" s="1"/>
  <c r="BF259" i="1"/>
  <c r="BH259" i="1" s="1"/>
  <c r="BE259" i="1"/>
  <c r="BD259" i="1"/>
  <c r="BA259" i="1"/>
  <c r="AR259" i="1"/>
  <c r="AU259" i="1" s="1"/>
  <c r="AQ259" i="1"/>
  <c r="AP259" i="1"/>
  <c r="AO259" i="1"/>
  <c r="AI259" i="1"/>
  <c r="AJ259" i="1" s="1"/>
  <c r="AT259" i="1" s="1"/>
  <c r="AH259" i="1"/>
  <c r="AG259" i="1"/>
  <c r="CJ258" i="1"/>
  <c r="BU258" i="1"/>
  <c r="BX258" i="1" s="1"/>
  <c r="CK258" i="1" s="1"/>
  <c r="BS258" i="1"/>
  <c r="BR258" i="1"/>
  <c r="BN258" i="1"/>
  <c r="BM258" i="1"/>
  <c r="BG258" i="1"/>
  <c r="BT258" i="1" s="1"/>
  <c r="BV258" i="1" s="1"/>
  <c r="BE258" i="1"/>
  <c r="BD258" i="1"/>
  <c r="BA258" i="1"/>
  <c r="AR258" i="1"/>
  <c r="AU258" i="1" s="1"/>
  <c r="AP258" i="1"/>
  <c r="AO258" i="1"/>
  <c r="AI258" i="1"/>
  <c r="AH258" i="1"/>
  <c r="AG258" i="1"/>
  <c r="CJ257" i="1"/>
  <c r="BU257" i="1"/>
  <c r="BX257" i="1" s="1"/>
  <c r="CK257" i="1" s="1"/>
  <c r="BS257" i="1"/>
  <c r="BR257" i="1"/>
  <c r="BN257" i="1"/>
  <c r="BM257" i="1"/>
  <c r="BJ257" i="1"/>
  <c r="BW257" i="1" s="1"/>
  <c r="BY257" i="1" s="1"/>
  <c r="BG257" i="1"/>
  <c r="BT257" i="1" s="1"/>
  <c r="BV257" i="1" s="1"/>
  <c r="BE257" i="1"/>
  <c r="BD257" i="1"/>
  <c r="BA257" i="1"/>
  <c r="AR257" i="1"/>
  <c r="AU257" i="1" s="1"/>
  <c r="AP257" i="1"/>
  <c r="AO257" i="1"/>
  <c r="AI257" i="1"/>
  <c r="BF257" i="1" s="1"/>
  <c r="AH257" i="1"/>
  <c r="AG257" i="1"/>
  <c r="CJ256" i="1"/>
  <c r="BU256" i="1"/>
  <c r="BS256" i="1"/>
  <c r="BR256" i="1"/>
  <c r="BN256" i="1"/>
  <c r="BM256" i="1"/>
  <c r="BG256" i="1"/>
  <c r="BT256" i="1" s="1"/>
  <c r="BE256" i="1"/>
  <c r="BD256" i="1"/>
  <c r="BA256" i="1"/>
  <c r="AR256" i="1"/>
  <c r="AU256" i="1" s="1"/>
  <c r="AP256" i="1"/>
  <c r="AO256" i="1"/>
  <c r="AI256" i="1"/>
  <c r="AH256" i="1"/>
  <c r="AG256" i="1"/>
  <c r="CJ255" i="1"/>
  <c r="BU255" i="1"/>
  <c r="BX255" i="1" s="1"/>
  <c r="CK255" i="1" s="1"/>
  <c r="BS255" i="1"/>
  <c r="BR255" i="1"/>
  <c r="BN255" i="1"/>
  <c r="BM255" i="1"/>
  <c r="BG255" i="1"/>
  <c r="BT255" i="1" s="1"/>
  <c r="BV255" i="1" s="1"/>
  <c r="BF255" i="1"/>
  <c r="BH255" i="1" s="1"/>
  <c r="BE255" i="1"/>
  <c r="BD255" i="1"/>
  <c r="BA255" i="1"/>
  <c r="AR255" i="1"/>
  <c r="AU255" i="1" s="1"/>
  <c r="AP255" i="1"/>
  <c r="AO255" i="1"/>
  <c r="AI255" i="1"/>
  <c r="AH255" i="1"/>
  <c r="AG255" i="1"/>
  <c r="CJ254" i="1"/>
  <c r="BU254" i="1"/>
  <c r="BX254" i="1" s="1"/>
  <c r="CK254" i="1" s="1"/>
  <c r="BS254" i="1"/>
  <c r="BR254" i="1"/>
  <c r="BN254" i="1"/>
  <c r="BM254" i="1"/>
  <c r="BG254" i="1"/>
  <c r="BJ254" i="1" s="1"/>
  <c r="BW254" i="1" s="1"/>
  <c r="BE254" i="1"/>
  <c r="BD254" i="1"/>
  <c r="BA254" i="1"/>
  <c r="AU254" i="1"/>
  <c r="AR254" i="1"/>
  <c r="AP254" i="1"/>
  <c r="AO254" i="1"/>
  <c r="AI254" i="1"/>
  <c r="AH254" i="1"/>
  <c r="AG254" i="1"/>
  <c r="CJ253" i="1"/>
  <c r="BU253" i="1"/>
  <c r="BS253" i="1"/>
  <c r="BR253" i="1"/>
  <c r="BN253" i="1"/>
  <c r="BM253" i="1"/>
  <c r="BG253" i="1"/>
  <c r="BE253" i="1"/>
  <c r="BD253" i="1"/>
  <c r="BA253" i="1"/>
  <c r="AR253" i="1"/>
  <c r="AU253" i="1" s="1"/>
  <c r="AP253" i="1"/>
  <c r="AO253" i="1"/>
  <c r="AI253" i="1"/>
  <c r="AH253" i="1"/>
  <c r="AG253" i="1"/>
  <c r="CJ252" i="1"/>
  <c r="BU252" i="1"/>
  <c r="BX252" i="1" s="1"/>
  <c r="CK252" i="1" s="1"/>
  <c r="BT252" i="1"/>
  <c r="BV252" i="1" s="1"/>
  <c r="BS252" i="1"/>
  <c r="BR252" i="1"/>
  <c r="BN252" i="1"/>
  <c r="BM252" i="1"/>
  <c r="BG252" i="1"/>
  <c r="BJ252" i="1" s="1"/>
  <c r="BW252" i="1" s="1"/>
  <c r="BE252" i="1"/>
  <c r="BD252" i="1"/>
  <c r="BA252" i="1"/>
  <c r="AR252" i="1"/>
  <c r="AU252" i="1" s="1"/>
  <c r="AP252" i="1"/>
  <c r="AO252" i="1"/>
  <c r="AI252" i="1"/>
  <c r="AH252" i="1"/>
  <c r="AG252" i="1"/>
  <c r="CJ251" i="1"/>
  <c r="BU251" i="1"/>
  <c r="BX251" i="1" s="1"/>
  <c r="CK251" i="1" s="1"/>
  <c r="BS251" i="1"/>
  <c r="BR251" i="1"/>
  <c r="BN251" i="1"/>
  <c r="BM251" i="1"/>
  <c r="BG251" i="1"/>
  <c r="BE251" i="1"/>
  <c r="BD251" i="1"/>
  <c r="BA251" i="1"/>
  <c r="AR251" i="1"/>
  <c r="AU251" i="1" s="1"/>
  <c r="AP251" i="1"/>
  <c r="AO251" i="1"/>
  <c r="AI251" i="1"/>
  <c r="BF251" i="1" s="1"/>
  <c r="BH251" i="1" s="1"/>
  <c r="AH251" i="1"/>
  <c r="AG251" i="1"/>
  <c r="CJ250" i="1"/>
  <c r="BX250" i="1"/>
  <c r="CK250" i="1" s="1"/>
  <c r="BU250" i="1"/>
  <c r="BS250" i="1"/>
  <c r="BR250" i="1"/>
  <c r="BN250" i="1"/>
  <c r="BM250" i="1"/>
  <c r="BH250" i="1"/>
  <c r="BG250" i="1"/>
  <c r="BF250" i="1"/>
  <c r="BE250" i="1"/>
  <c r="BD250" i="1"/>
  <c r="BA250" i="1"/>
  <c r="AR250" i="1"/>
  <c r="AU250" i="1" s="1"/>
  <c r="AP250" i="1"/>
  <c r="AO250" i="1"/>
  <c r="AJ250" i="1"/>
  <c r="AT250" i="1" s="1"/>
  <c r="AI250" i="1"/>
  <c r="AQ250" i="1" s="1"/>
  <c r="AH250" i="1"/>
  <c r="AG250" i="1"/>
  <c r="CJ249" i="1"/>
  <c r="BU249" i="1"/>
  <c r="BX249" i="1" s="1"/>
  <c r="BS249" i="1"/>
  <c r="BR249" i="1"/>
  <c r="BN249" i="1"/>
  <c r="BM249" i="1"/>
  <c r="BG249" i="1"/>
  <c r="BE249" i="1"/>
  <c r="BD249" i="1"/>
  <c r="BA249" i="1"/>
  <c r="AR249" i="1"/>
  <c r="AU249" i="1" s="1"/>
  <c r="AP249" i="1"/>
  <c r="AO249" i="1"/>
  <c r="AJ249" i="1"/>
  <c r="AI249" i="1"/>
  <c r="BF249" i="1" s="1"/>
  <c r="AH249" i="1"/>
  <c r="AG249" i="1"/>
  <c r="CJ248" i="1"/>
  <c r="BU248" i="1"/>
  <c r="BX248" i="1" s="1"/>
  <c r="CK248" i="1" s="1"/>
  <c r="BS248" i="1"/>
  <c r="BR248" i="1"/>
  <c r="BN248" i="1"/>
  <c r="BM248" i="1"/>
  <c r="BG248" i="1"/>
  <c r="BE248" i="1"/>
  <c r="BD248" i="1"/>
  <c r="BA248" i="1"/>
  <c r="AR248" i="1"/>
  <c r="AU248" i="1" s="1"/>
  <c r="AP248" i="1"/>
  <c r="AO248" i="1"/>
  <c r="AI248" i="1"/>
  <c r="AH248" i="1"/>
  <c r="AG248" i="1"/>
  <c r="CJ247" i="1"/>
  <c r="BU247" i="1"/>
  <c r="BS247" i="1"/>
  <c r="BR247" i="1"/>
  <c r="BN247" i="1"/>
  <c r="BM247" i="1"/>
  <c r="BG247" i="1"/>
  <c r="BE247" i="1"/>
  <c r="BD247" i="1"/>
  <c r="BA247" i="1"/>
  <c r="AR247" i="1"/>
  <c r="AU247" i="1" s="1"/>
  <c r="AP247" i="1"/>
  <c r="AO247" i="1"/>
  <c r="AI247" i="1"/>
  <c r="AH247" i="1"/>
  <c r="AG247" i="1"/>
  <c r="CJ246" i="1"/>
  <c r="BU246" i="1"/>
  <c r="BX246" i="1" s="1"/>
  <c r="CK246" i="1" s="1"/>
  <c r="BS246" i="1"/>
  <c r="BR246" i="1"/>
  <c r="BN246" i="1"/>
  <c r="BM246" i="1"/>
  <c r="BG246" i="1"/>
  <c r="BE246" i="1"/>
  <c r="BD246" i="1"/>
  <c r="BA246" i="1"/>
  <c r="AR246" i="1"/>
  <c r="AP246" i="1"/>
  <c r="AO246" i="1"/>
  <c r="AI246" i="1"/>
  <c r="AH246" i="1"/>
  <c r="AG246" i="1"/>
  <c r="CJ245" i="1"/>
  <c r="BU245" i="1"/>
  <c r="BX245" i="1" s="1"/>
  <c r="CK245" i="1" s="1"/>
  <c r="BS245" i="1"/>
  <c r="BR245" i="1"/>
  <c r="BN245" i="1"/>
  <c r="BM245" i="1"/>
  <c r="BG245" i="1"/>
  <c r="BJ245" i="1" s="1"/>
  <c r="BW245" i="1" s="1"/>
  <c r="BE245" i="1"/>
  <c r="BD245" i="1"/>
  <c r="BA245" i="1"/>
  <c r="AR245" i="1"/>
  <c r="AU245" i="1" s="1"/>
  <c r="AP245" i="1"/>
  <c r="AO245" i="1"/>
  <c r="AI245" i="1"/>
  <c r="AH245" i="1"/>
  <c r="AG245" i="1"/>
  <c r="CJ244" i="1"/>
  <c r="BU244" i="1"/>
  <c r="BX244" i="1" s="1"/>
  <c r="CK244" i="1" s="1"/>
  <c r="BS244" i="1"/>
  <c r="BR244" i="1"/>
  <c r="BN244" i="1"/>
  <c r="BM244" i="1"/>
  <c r="BG244" i="1"/>
  <c r="BT244" i="1" s="1"/>
  <c r="BE244" i="1"/>
  <c r="BD244" i="1"/>
  <c r="BA244" i="1"/>
  <c r="AR244" i="1"/>
  <c r="AU244" i="1" s="1"/>
  <c r="AP244" i="1"/>
  <c r="AO244" i="1"/>
  <c r="AJ244" i="1"/>
  <c r="AI244" i="1"/>
  <c r="AQ244" i="1" s="1"/>
  <c r="AS244" i="1" s="1"/>
  <c r="AH244" i="1"/>
  <c r="AG244" i="1"/>
  <c r="CJ243" i="1"/>
  <c r="BU243" i="1"/>
  <c r="BX243" i="1" s="1"/>
  <c r="CK243" i="1" s="1"/>
  <c r="BS243" i="1"/>
  <c r="BR243" i="1"/>
  <c r="BN243" i="1"/>
  <c r="BM243" i="1"/>
  <c r="BG243" i="1"/>
  <c r="BT243" i="1" s="1"/>
  <c r="BE243" i="1"/>
  <c r="BD243" i="1"/>
  <c r="BA243" i="1"/>
  <c r="AR243" i="1"/>
  <c r="AU243" i="1" s="1"/>
  <c r="AP243" i="1"/>
  <c r="AO243" i="1"/>
  <c r="AI243" i="1"/>
  <c r="AJ243" i="1" s="1"/>
  <c r="AT243" i="1" s="1"/>
  <c r="AV243" i="1" s="1"/>
  <c r="AH243" i="1"/>
  <c r="AG243" i="1"/>
  <c r="CJ242" i="1"/>
  <c r="BU242" i="1"/>
  <c r="BX242" i="1" s="1"/>
  <c r="CK242" i="1" s="1"/>
  <c r="BS242" i="1"/>
  <c r="BR242" i="1"/>
  <c r="BN242" i="1"/>
  <c r="BM242" i="1"/>
  <c r="BJ242" i="1"/>
  <c r="BW242" i="1" s="1"/>
  <c r="BG242" i="1"/>
  <c r="BT242" i="1" s="1"/>
  <c r="BE242" i="1"/>
  <c r="BD242" i="1"/>
  <c r="BA242" i="1"/>
  <c r="AR242" i="1"/>
  <c r="AU242" i="1" s="1"/>
  <c r="AP242" i="1"/>
  <c r="AO242" i="1"/>
  <c r="AI242" i="1"/>
  <c r="AQ242" i="1" s="1"/>
  <c r="AH242" i="1"/>
  <c r="AG242" i="1"/>
  <c r="CJ241" i="1"/>
  <c r="BU241" i="1"/>
  <c r="BX241" i="1" s="1"/>
  <c r="CK241" i="1" s="1"/>
  <c r="BS241" i="1"/>
  <c r="BR241" i="1"/>
  <c r="BN241" i="1"/>
  <c r="BG241" i="1"/>
  <c r="BE241" i="1"/>
  <c r="BD241" i="1"/>
  <c r="BA241" i="1"/>
  <c r="AR241" i="1"/>
  <c r="AU241" i="1" s="1"/>
  <c r="AP241" i="1"/>
  <c r="AO241" i="1"/>
  <c r="AI241" i="1"/>
  <c r="AH241" i="1"/>
  <c r="AG241" i="1"/>
  <c r="CJ240" i="1"/>
  <c r="BU240" i="1"/>
  <c r="BX240" i="1" s="1"/>
  <c r="CK240" i="1" s="1"/>
  <c r="BS240" i="1"/>
  <c r="BR240" i="1"/>
  <c r="BN240" i="1"/>
  <c r="BM240" i="1"/>
  <c r="BG240" i="1"/>
  <c r="BE240" i="1"/>
  <c r="BD240" i="1"/>
  <c r="BA240" i="1"/>
  <c r="AU240" i="1"/>
  <c r="AR240" i="1"/>
  <c r="AP240" i="1"/>
  <c r="AO240" i="1"/>
  <c r="AI240" i="1"/>
  <c r="AQ240" i="1" s="1"/>
  <c r="AS240" i="1" s="1"/>
  <c r="AH240" i="1"/>
  <c r="AG240" i="1"/>
  <c r="CJ239" i="1"/>
  <c r="BU239" i="1"/>
  <c r="BX239" i="1" s="1"/>
  <c r="CK239" i="1" s="1"/>
  <c r="BS239" i="1"/>
  <c r="BR239" i="1"/>
  <c r="BN239" i="1"/>
  <c r="BM239" i="1"/>
  <c r="BG239" i="1"/>
  <c r="BT239" i="1" s="1"/>
  <c r="BE239" i="1"/>
  <c r="BD239" i="1"/>
  <c r="BA239" i="1"/>
  <c r="AR239" i="1"/>
  <c r="AU239" i="1" s="1"/>
  <c r="AP239" i="1"/>
  <c r="AO239" i="1"/>
  <c r="AI239" i="1"/>
  <c r="AH239" i="1"/>
  <c r="AG239" i="1"/>
  <c r="CJ238" i="1"/>
  <c r="BU238" i="1"/>
  <c r="BS238" i="1"/>
  <c r="BR238" i="1"/>
  <c r="BN238" i="1"/>
  <c r="BM238" i="1"/>
  <c r="BJ238" i="1"/>
  <c r="BW238" i="1" s="1"/>
  <c r="BG238" i="1"/>
  <c r="BT238" i="1" s="1"/>
  <c r="BE238" i="1"/>
  <c r="BD238" i="1"/>
  <c r="BA238" i="1"/>
  <c r="AR238" i="1"/>
  <c r="AU238" i="1" s="1"/>
  <c r="AP238" i="1"/>
  <c r="AO238" i="1"/>
  <c r="AI238" i="1"/>
  <c r="AH238" i="1"/>
  <c r="AG238" i="1"/>
  <c r="CJ237" i="1"/>
  <c r="BW237" i="1"/>
  <c r="BY237" i="1" s="1"/>
  <c r="BU237" i="1"/>
  <c r="BX237" i="1" s="1"/>
  <c r="CK237" i="1" s="1"/>
  <c r="BS237" i="1"/>
  <c r="BR237" i="1"/>
  <c r="BN237" i="1"/>
  <c r="BM237" i="1"/>
  <c r="BG237" i="1"/>
  <c r="BJ237" i="1" s="1"/>
  <c r="BE237" i="1"/>
  <c r="BD237" i="1"/>
  <c r="BA237" i="1"/>
  <c r="AR237" i="1"/>
  <c r="AU237" i="1" s="1"/>
  <c r="AP237" i="1"/>
  <c r="AO237" i="1"/>
  <c r="AI237" i="1"/>
  <c r="AJ237" i="1" s="1"/>
  <c r="AH237" i="1"/>
  <c r="AG237" i="1"/>
  <c r="CJ236" i="1"/>
  <c r="BU236" i="1"/>
  <c r="BX236" i="1" s="1"/>
  <c r="CK236" i="1" s="1"/>
  <c r="BS236" i="1"/>
  <c r="BR236" i="1"/>
  <c r="BN236" i="1"/>
  <c r="BM236" i="1"/>
  <c r="BG236" i="1"/>
  <c r="BE236" i="1"/>
  <c r="BD236" i="1"/>
  <c r="BA236" i="1"/>
  <c r="AR236" i="1"/>
  <c r="AU236" i="1" s="1"/>
  <c r="AP236" i="1"/>
  <c r="AO236" i="1"/>
  <c r="AI236" i="1"/>
  <c r="AJ236" i="1" s="1"/>
  <c r="AH236" i="1"/>
  <c r="AG236" i="1"/>
  <c r="CJ235" i="1"/>
  <c r="BU235" i="1"/>
  <c r="BX235" i="1" s="1"/>
  <c r="CK235" i="1" s="1"/>
  <c r="BS235" i="1"/>
  <c r="BR235" i="1"/>
  <c r="BN235" i="1"/>
  <c r="BM235" i="1"/>
  <c r="BG235" i="1"/>
  <c r="BJ235" i="1" s="1"/>
  <c r="BW235" i="1" s="1"/>
  <c r="BE235" i="1"/>
  <c r="BD235" i="1"/>
  <c r="BA235" i="1"/>
  <c r="AU235" i="1"/>
  <c r="AR235" i="1"/>
  <c r="AP235" i="1"/>
  <c r="AO235" i="1"/>
  <c r="AI235" i="1"/>
  <c r="AH235" i="1"/>
  <c r="AG235" i="1"/>
  <c r="CJ234" i="1"/>
  <c r="BU234" i="1"/>
  <c r="BX234" i="1" s="1"/>
  <c r="CK234" i="1" s="1"/>
  <c r="BS234" i="1"/>
  <c r="BR234" i="1"/>
  <c r="BN234" i="1"/>
  <c r="BM234" i="1"/>
  <c r="BG234" i="1"/>
  <c r="BE234" i="1"/>
  <c r="BD234" i="1"/>
  <c r="BA234" i="1"/>
  <c r="AR234" i="1"/>
  <c r="AU234" i="1" s="1"/>
  <c r="AP234" i="1"/>
  <c r="AO234" i="1"/>
  <c r="AI234" i="1"/>
  <c r="BF234" i="1" s="1"/>
  <c r="AH234" i="1"/>
  <c r="AG234" i="1"/>
  <c r="CJ233" i="1"/>
  <c r="BU233" i="1"/>
  <c r="BX233" i="1" s="1"/>
  <c r="CK233" i="1" s="1"/>
  <c r="BS233" i="1"/>
  <c r="BR233" i="1"/>
  <c r="BN233" i="1"/>
  <c r="BM233" i="1"/>
  <c r="BJ233" i="1"/>
  <c r="BW233" i="1" s="1"/>
  <c r="BG233" i="1"/>
  <c r="BT233" i="1" s="1"/>
  <c r="BV233" i="1" s="1"/>
  <c r="BE233" i="1"/>
  <c r="BD233" i="1"/>
  <c r="BA233" i="1"/>
  <c r="AR233" i="1"/>
  <c r="AU233" i="1" s="1"/>
  <c r="AP233" i="1"/>
  <c r="AO233" i="1"/>
  <c r="AI233" i="1"/>
  <c r="AH233" i="1"/>
  <c r="AG233" i="1"/>
  <c r="CJ232" i="1"/>
  <c r="CI232" i="1"/>
  <c r="BU232" i="1"/>
  <c r="BX232" i="1" s="1"/>
  <c r="CK232" i="1" s="1"/>
  <c r="BS232" i="1"/>
  <c r="BR232" i="1"/>
  <c r="BN232" i="1"/>
  <c r="BM232" i="1"/>
  <c r="BG232" i="1"/>
  <c r="BT232" i="1" s="1"/>
  <c r="BV232" i="1" s="1"/>
  <c r="BE232" i="1"/>
  <c r="BD232" i="1"/>
  <c r="BA232" i="1"/>
  <c r="AT232" i="1"/>
  <c r="AR232" i="1"/>
  <c r="AP232" i="1"/>
  <c r="AO232" i="1"/>
  <c r="AI232" i="1"/>
  <c r="AJ232" i="1" s="1"/>
  <c r="BI232" i="1" s="1"/>
  <c r="AH232" i="1"/>
  <c r="AG232" i="1"/>
  <c r="CJ231" i="1"/>
  <c r="BW231" i="1"/>
  <c r="BU231" i="1"/>
  <c r="BX231" i="1" s="1"/>
  <c r="CK231" i="1" s="1"/>
  <c r="BT231" i="1"/>
  <c r="BS231" i="1"/>
  <c r="BR231" i="1"/>
  <c r="BN231" i="1"/>
  <c r="BM231" i="1"/>
  <c r="BG231" i="1"/>
  <c r="BJ231" i="1" s="1"/>
  <c r="BE231" i="1"/>
  <c r="BD231" i="1"/>
  <c r="BA231" i="1"/>
  <c r="AR231" i="1"/>
  <c r="AU231" i="1" s="1"/>
  <c r="AP231" i="1"/>
  <c r="AO231" i="1"/>
  <c r="AI231" i="1"/>
  <c r="AH231" i="1"/>
  <c r="AG231" i="1"/>
  <c r="CJ230" i="1"/>
  <c r="BU230" i="1"/>
  <c r="BX230" i="1" s="1"/>
  <c r="CK230" i="1" s="1"/>
  <c r="BT230" i="1"/>
  <c r="BV230" i="1" s="1"/>
  <c r="BS230" i="1"/>
  <c r="BR230" i="1"/>
  <c r="BN230" i="1"/>
  <c r="BM230" i="1"/>
  <c r="BG230" i="1"/>
  <c r="BJ230" i="1" s="1"/>
  <c r="BW230" i="1" s="1"/>
  <c r="BE230" i="1"/>
  <c r="BD230" i="1"/>
  <c r="BA230" i="1"/>
  <c r="AR230" i="1"/>
  <c r="AU230" i="1" s="1"/>
  <c r="AP230" i="1"/>
  <c r="AO230" i="1"/>
  <c r="AI230" i="1"/>
  <c r="BF230" i="1" s="1"/>
  <c r="BH230" i="1" s="1"/>
  <c r="AH230" i="1"/>
  <c r="AG230" i="1"/>
  <c r="CJ229" i="1"/>
  <c r="BU229" i="1"/>
  <c r="BX229" i="1" s="1"/>
  <c r="CK229" i="1" s="1"/>
  <c r="BS229" i="1"/>
  <c r="BR229" i="1"/>
  <c r="BN229" i="1"/>
  <c r="BM229" i="1"/>
  <c r="BG229" i="1"/>
  <c r="BE229" i="1"/>
  <c r="BD229" i="1"/>
  <c r="BA229" i="1"/>
  <c r="AR229" i="1"/>
  <c r="AU229" i="1" s="1"/>
  <c r="AP229" i="1"/>
  <c r="AO229" i="1"/>
  <c r="AI229" i="1"/>
  <c r="AJ229" i="1" s="1"/>
  <c r="AH229" i="1"/>
  <c r="AG229" i="1"/>
  <c r="CJ228" i="1"/>
  <c r="BU228" i="1"/>
  <c r="BX228" i="1" s="1"/>
  <c r="CK228" i="1" s="1"/>
  <c r="BS228" i="1"/>
  <c r="BR228" i="1"/>
  <c r="BN228" i="1"/>
  <c r="BM228" i="1"/>
  <c r="BG228" i="1"/>
  <c r="BE228" i="1"/>
  <c r="BD228" i="1"/>
  <c r="BA228" i="1"/>
  <c r="AR228" i="1"/>
  <c r="AU228" i="1" s="1"/>
  <c r="AP228" i="1"/>
  <c r="AO228" i="1"/>
  <c r="AI228" i="1"/>
  <c r="AJ228" i="1" s="1"/>
  <c r="AH228" i="1"/>
  <c r="AG228" i="1"/>
  <c r="CJ227" i="1"/>
  <c r="BU227" i="1"/>
  <c r="BX227" i="1" s="1"/>
  <c r="CK227" i="1" s="1"/>
  <c r="BS227" i="1"/>
  <c r="BR227" i="1"/>
  <c r="BN227" i="1"/>
  <c r="BM227" i="1"/>
  <c r="BG227" i="1"/>
  <c r="BT227" i="1" s="1"/>
  <c r="BE227" i="1"/>
  <c r="BD227" i="1"/>
  <c r="BA227" i="1"/>
  <c r="AR227" i="1"/>
  <c r="AU227" i="1" s="1"/>
  <c r="AP227" i="1"/>
  <c r="AO227" i="1"/>
  <c r="AI227" i="1"/>
  <c r="AH227" i="1"/>
  <c r="AG227" i="1"/>
  <c r="CK226" i="1"/>
  <c r="CJ226" i="1"/>
  <c r="BX226" i="1"/>
  <c r="BU226" i="1"/>
  <c r="BS226" i="1"/>
  <c r="BR226" i="1"/>
  <c r="BN226" i="1"/>
  <c r="BM226" i="1"/>
  <c r="BG226" i="1"/>
  <c r="BE226" i="1"/>
  <c r="BD226" i="1"/>
  <c r="BA226" i="1"/>
  <c r="AR226" i="1"/>
  <c r="AU226" i="1" s="1"/>
  <c r="AP226" i="1"/>
  <c r="AO226" i="1"/>
  <c r="AI226" i="1"/>
  <c r="AH226" i="1"/>
  <c r="AG226" i="1"/>
  <c r="CJ225" i="1"/>
  <c r="BU225" i="1"/>
  <c r="BX225" i="1" s="1"/>
  <c r="CK225" i="1" s="1"/>
  <c r="BS225" i="1"/>
  <c r="BR225" i="1"/>
  <c r="BN225" i="1"/>
  <c r="BM225" i="1"/>
  <c r="BG225" i="1"/>
  <c r="BT225" i="1" s="1"/>
  <c r="BV225" i="1" s="1"/>
  <c r="BE225" i="1"/>
  <c r="BD225" i="1"/>
  <c r="BA225" i="1"/>
  <c r="AR225" i="1"/>
  <c r="AU225" i="1" s="1"/>
  <c r="AP225" i="1"/>
  <c r="AO225" i="1"/>
  <c r="AI225" i="1"/>
  <c r="AH225" i="1"/>
  <c r="AG225" i="1"/>
  <c r="CJ224" i="1"/>
  <c r="CI224" i="1"/>
  <c r="CI225" i="1" s="1"/>
  <c r="CI226" i="1" s="1"/>
  <c r="BU224" i="1"/>
  <c r="BX224" i="1" s="1"/>
  <c r="CK224" i="1" s="1"/>
  <c r="BS224" i="1"/>
  <c r="BR224" i="1"/>
  <c r="BN224" i="1"/>
  <c r="BM224" i="1"/>
  <c r="BG224" i="1"/>
  <c r="BJ224" i="1" s="1"/>
  <c r="BW224" i="1" s="1"/>
  <c r="BE224" i="1"/>
  <c r="BD224" i="1"/>
  <c r="BA224" i="1"/>
  <c r="AR224" i="1"/>
  <c r="AU224" i="1" s="1"/>
  <c r="AP224" i="1"/>
  <c r="AO224" i="1"/>
  <c r="AI224" i="1"/>
  <c r="AQ224" i="1" s="1"/>
  <c r="AS224" i="1" s="1"/>
  <c r="AH224" i="1"/>
  <c r="AG224" i="1"/>
  <c r="CJ223" i="1"/>
  <c r="BU223" i="1"/>
  <c r="BX223" i="1" s="1"/>
  <c r="CK223" i="1" s="1"/>
  <c r="BS223" i="1"/>
  <c r="BR223" i="1"/>
  <c r="BN223" i="1"/>
  <c r="BM223" i="1"/>
  <c r="BG223" i="1"/>
  <c r="BE223" i="1"/>
  <c r="BD223" i="1"/>
  <c r="BA223" i="1"/>
  <c r="AR223" i="1"/>
  <c r="AU223" i="1" s="1"/>
  <c r="AP223" i="1"/>
  <c r="AO223" i="1"/>
  <c r="AI223" i="1"/>
  <c r="BF223" i="1" s="1"/>
  <c r="AH223" i="1"/>
  <c r="AG223" i="1"/>
  <c r="CJ222" i="1"/>
  <c r="BX222" i="1"/>
  <c r="CK222" i="1" s="1"/>
  <c r="BU222" i="1"/>
  <c r="BS222" i="1"/>
  <c r="BR222" i="1"/>
  <c r="BN222" i="1"/>
  <c r="BM222" i="1"/>
  <c r="BG222" i="1"/>
  <c r="BT222" i="1" s="1"/>
  <c r="BV222" i="1" s="1"/>
  <c r="BE222" i="1"/>
  <c r="BD222" i="1"/>
  <c r="BA222" i="1"/>
  <c r="AR222" i="1"/>
  <c r="AU222" i="1" s="1"/>
  <c r="AP222" i="1"/>
  <c r="AO222" i="1"/>
  <c r="AI222" i="1"/>
  <c r="AH222" i="1"/>
  <c r="AG222" i="1"/>
  <c r="CJ221" i="1"/>
  <c r="BU221" i="1"/>
  <c r="BX221" i="1" s="1"/>
  <c r="CK221" i="1" s="1"/>
  <c r="BT221" i="1"/>
  <c r="BV221" i="1" s="1"/>
  <c r="BS221" i="1"/>
  <c r="BR221" i="1"/>
  <c r="BN221" i="1"/>
  <c r="BM221" i="1"/>
  <c r="BG221" i="1"/>
  <c r="BJ221" i="1" s="1"/>
  <c r="BW221" i="1" s="1"/>
  <c r="BF221" i="1"/>
  <c r="BH221" i="1" s="1"/>
  <c r="BE221" i="1"/>
  <c r="BD221" i="1"/>
  <c r="BA221" i="1"/>
  <c r="AR221" i="1"/>
  <c r="AU221" i="1" s="1"/>
  <c r="AP221" i="1"/>
  <c r="AO221" i="1"/>
  <c r="AI221" i="1"/>
  <c r="AQ221" i="1" s="1"/>
  <c r="AS221" i="1" s="1"/>
  <c r="AH221" i="1"/>
  <c r="AG221" i="1"/>
  <c r="CJ220" i="1"/>
  <c r="CI220" i="1"/>
  <c r="CI221" i="1" s="1"/>
  <c r="BU220" i="1"/>
  <c r="BX220" i="1" s="1"/>
  <c r="CK220" i="1" s="1"/>
  <c r="BS220" i="1"/>
  <c r="BR220" i="1"/>
  <c r="BN220" i="1"/>
  <c r="BM220" i="1"/>
  <c r="BG220" i="1"/>
  <c r="BE220" i="1"/>
  <c r="BD220" i="1"/>
  <c r="BA220" i="1"/>
  <c r="AR220" i="1"/>
  <c r="AP220" i="1"/>
  <c r="AO220" i="1"/>
  <c r="AI220" i="1"/>
  <c r="AQ220" i="1" s="1"/>
  <c r="AH220" i="1"/>
  <c r="AG220" i="1"/>
  <c r="CJ219" i="1"/>
  <c r="BU219" i="1"/>
  <c r="BX219" i="1" s="1"/>
  <c r="CK219" i="1" s="1"/>
  <c r="BS219" i="1"/>
  <c r="BR219" i="1"/>
  <c r="BN219" i="1"/>
  <c r="BM219" i="1"/>
  <c r="BG219" i="1"/>
  <c r="BE219" i="1"/>
  <c r="BD219" i="1"/>
  <c r="BA219" i="1"/>
  <c r="AR219" i="1"/>
  <c r="AU219" i="1" s="1"/>
  <c r="AP219" i="1"/>
  <c r="AO219" i="1"/>
  <c r="AI219" i="1"/>
  <c r="AH219" i="1"/>
  <c r="AG219" i="1"/>
  <c r="CJ218" i="1"/>
  <c r="BU218" i="1"/>
  <c r="BX218" i="1" s="1"/>
  <c r="CK218" i="1" s="1"/>
  <c r="BS218" i="1"/>
  <c r="BR218" i="1"/>
  <c r="BN218" i="1"/>
  <c r="BM218" i="1"/>
  <c r="BG218" i="1"/>
  <c r="BT218" i="1" s="1"/>
  <c r="BE218" i="1"/>
  <c r="BD218" i="1"/>
  <c r="BA218" i="1"/>
  <c r="AR218" i="1"/>
  <c r="AU218" i="1" s="1"/>
  <c r="AP218" i="1"/>
  <c r="AO218" i="1"/>
  <c r="AI218" i="1"/>
  <c r="BF218" i="1" s="1"/>
  <c r="BH218" i="1" s="1"/>
  <c r="AH218" i="1"/>
  <c r="AG218" i="1"/>
  <c r="CK217" i="1"/>
  <c r="CJ217" i="1"/>
  <c r="BU217" i="1"/>
  <c r="BX217" i="1" s="1"/>
  <c r="BS217" i="1"/>
  <c r="BR217" i="1"/>
  <c r="BN217" i="1"/>
  <c r="BM217" i="1"/>
  <c r="BG217" i="1"/>
  <c r="BE217" i="1"/>
  <c r="BD217" i="1"/>
  <c r="BA217" i="1"/>
  <c r="AR217" i="1"/>
  <c r="AU217" i="1" s="1"/>
  <c r="AP217" i="1"/>
  <c r="AO217" i="1"/>
  <c r="AI217" i="1"/>
  <c r="BF217" i="1" s="1"/>
  <c r="AH217" i="1"/>
  <c r="AG217" i="1"/>
  <c r="CJ216" i="1"/>
  <c r="CI216" i="1"/>
  <c r="CI217" i="1" s="1"/>
  <c r="BU216" i="1"/>
  <c r="BX216" i="1" s="1"/>
  <c r="BS216" i="1"/>
  <c r="BR216" i="1"/>
  <c r="BN216" i="1"/>
  <c r="BM216" i="1"/>
  <c r="BG216" i="1"/>
  <c r="BE216" i="1"/>
  <c r="BD216" i="1"/>
  <c r="BA216" i="1"/>
  <c r="AR216" i="1"/>
  <c r="AU216" i="1" s="1"/>
  <c r="AP216" i="1"/>
  <c r="AO216" i="1"/>
  <c r="AI216" i="1"/>
  <c r="AH216" i="1"/>
  <c r="AG216" i="1"/>
  <c r="CJ215" i="1"/>
  <c r="BU215" i="1"/>
  <c r="BX215" i="1" s="1"/>
  <c r="CK215" i="1" s="1"/>
  <c r="BS215" i="1"/>
  <c r="BR215" i="1"/>
  <c r="BN215" i="1"/>
  <c r="BM215" i="1"/>
  <c r="BG215" i="1"/>
  <c r="BE215" i="1"/>
  <c r="BD215" i="1"/>
  <c r="BA215" i="1"/>
  <c r="AR215" i="1"/>
  <c r="AU215" i="1" s="1"/>
  <c r="AP215" i="1"/>
  <c r="AO215" i="1"/>
  <c r="AI215" i="1"/>
  <c r="BF215" i="1" s="1"/>
  <c r="AH215" i="1"/>
  <c r="AG215" i="1"/>
  <c r="CJ214" i="1"/>
  <c r="BU214" i="1"/>
  <c r="BX214" i="1" s="1"/>
  <c r="CK214" i="1" s="1"/>
  <c r="BS214" i="1"/>
  <c r="BR214" i="1"/>
  <c r="BN214" i="1"/>
  <c r="BM214" i="1"/>
  <c r="BG214" i="1"/>
  <c r="BE214" i="1"/>
  <c r="BD214" i="1"/>
  <c r="BA214" i="1"/>
  <c r="AR214" i="1"/>
  <c r="AU214" i="1" s="1"/>
  <c r="AP214" i="1"/>
  <c r="AO214" i="1"/>
  <c r="AI214" i="1"/>
  <c r="AH214" i="1"/>
  <c r="AG214" i="1"/>
  <c r="CJ213" i="1"/>
  <c r="CI213" i="1"/>
  <c r="BU213" i="1"/>
  <c r="BX213" i="1" s="1"/>
  <c r="CK213" i="1" s="1"/>
  <c r="BS213" i="1"/>
  <c r="BR213" i="1"/>
  <c r="BG213" i="1"/>
  <c r="BT213" i="1" s="1"/>
  <c r="BV213" i="1" s="1"/>
  <c r="BE213" i="1"/>
  <c r="BD213" i="1"/>
  <c r="BA213" i="1"/>
  <c r="AR213" i="1"/>
  <c r="AU213" i="1" s="1"/>
  <c r="AP213" i="1"/>
  <c r="AO213" i="1"/>
  <c r="AI213" i="1"/>
  <c r="AQ213" i="1" s="1"/>
  <c r="AH213" i="1"/>
  <c r="AG213" i="1"/>
  <c r="CJ212" i="1"/>
  <c r="BU212" i="1"/>
  <c r="BX212" i="1" s="1"/>
  <c r="CK212" i="1" s="1"/>
  <c r="BS212" i="1"/>
  <c r="BR212" i="1"/>
  <c r="BG212" i="1"/>
  <c r="BT212" i="1" s="1"/>
  <c r="BV212" i="1" s="1"/>
  <c r="BF212" i="1"/>
  <c r="BE212" i="1"/>
  <c r="BD212" i="1"/>
  <c r="BA212" i="1"/>
  <c r="AU212" i="1"/>
  <c r="AR212" i="1"/>
  <c r="AP212" i="1"/>
  <c r="AO212" i="1"/>
  <c r="AI212" i="1"/>
  <c r="AJ212" i="1" s="1"/>
  <c r="AH212" i="1"/>
  <c r="AG212" i="1"/>
  <c r="CJ211" i="1"/>
  <c r="BU211" i="1"/>
  <c r="BX211" i="1" s="1"/>
  <c r="CK211" i="1" s="1"/>
  <c r="BT211" i="1"/>
  <c r="BV211" i="1" s="1"/>
  <c r="BS211" i="1"/>
  <c r="BR211" i="1"/>
  <c r="BG211" i="1"/>
  <c r="BJ211" i="1" s="1"/>
  <c r="BW211" i="1" s="1"/>
  <c r="BY211" i="1" s="1"/>
  <c r="BE211" i="1"/>
  <c r="BD211" i="1"/>
  <c r="BA211" i="1"/>
  <c r="AR211" i="1"/>
  <c r="AU211" i="1" s="1"/>
  <c r="AP211" i="1"/>
  <c r="AO211" i="1"/>
  <c r="AI211" i="1"/>
  <c r="AQ211" i="1" s="1"/>
  <c r="AH211" i="1"/>
  <c r="AG211" i="1"/>
  <c r="CJ210" i="1"/>
  <c r="BU210" i="1"/>
  <c r="BX210" i="1" s="1"/>
  <c r="CK210" i="1" s="1"/>
  <c r="BS210" i="1"/>
  <c r="BR210" i="1"/>
  <c r="BG210" i="1"/>
  <c r="BE210" i="1"/>
  <c r="BD210" i="1"/>
  <c r="BA210" i="1"/>
  <c r="AR210" i="1"/>
  <c r="AU210" i="1" s="1"/>
  <c r="AP210" i="1"/>
  <c r="AO210" i="1"/>
  <c r="AI210" i="1"/>
  <c r="AH210" i="1"/>
  <c r="AG210" i="1"/>
  <c r="CJ209" i="1"/>
  <c r="BU209" i="1"/>
  <c r="BX209" i="1" s="1"/>
  <c r="CK209" i="1" s="1"/>
  <c r="BS209" i="1"/>
  <c r="BR209" i="1"/>
  <c r="BG209" i="1"/>
  <c r="BE209" i="1"/>
  <c r="BD209" i="1"/>
  <c r="BA209" i="1"/>
  <c r="AR209" i="1"/>
  <c r="AU209" i="1" s="1"/>
  <c r="AP209" i="1"/>
  <c r="AO209" i="1"/>
  <c r="AI209" i="1"/>
  <c r="AQ209" i="1" s="1"/>
  <c r="AH209" i="1"/>
  <c r="AG209" i="1"/>
  <c r="CJ208" i="1"/>
  <c r="BU208" i="1"/>
  <c r="BX208" i="1" s="1"/>
  <c r="CK208" i="1" s="1"/>
  <c r="BS208" i="1"/>
  <c r="BR208" i="1"/>
  <c r="BG208" i="1"/>
  <c r="BT208" i="1" s="1"/>
  <c r="BE208" i="1"/>
  <c r="BD208" i="1"/>
  <c r="BA208" i="1"/>
  <c r="AR208" i="1"/>
  <c r="AU208" i="1" s="1"/>
  <c r="AP208" i="1"/>
  <c r="AO208" i="1"/>
  <c r="AI208" i="1"/>
  <c r="AH208" i="1"/>
  <c r="AG208" i="1"/>
  <c r="CJ207" i="1"/>
  <c r="BU207" i="1"/>
  <c r="BX207" i="1" s="1"/>
  <c r="CK207" i="1" s="1"/>
  <c r="BS207" i="1"/>
  <c r="BR207" i="1"/>
  <c r="BG207" i="1"/>
  <c r="BT207" i="1" s="1"/>
  <c r="BV207" i="1" s="1"/>
  <c r="BE207" i="1"/>
  <c r="BD207" i="1"/>
  <c r="BA207" i="1"/>
  <c r="AR207" i="1"/>
  <c r="AU207" i="1" s="1"/>
  <c r="AP207" i="1"/>
  <c r="AO207" i="1"/>
  <c r="AI207" i="1"/>
  <c r="AH207" i="1"/>
  <c r="AG207" i="1"/>
  <c r="CJ206" i="1"/>
  <c r="BU206" i="1"/>
  <c r="BX206" i="1" s="1"/>
  <c r="CK206" i="1" s="1"/>
  <c r="BS206" i="1"/>
  <c r="BR206" i="1"/>
  <c r="BG206" i="1"/>
  <c r="BE206" i="1"/>
  <c r="BD206" i="1"/>
  <c r="BA206" i="1"/>
  <c r="AR206" i="1"/>
  <c r="AU206" i="1" s="1"/>
  <c r="AP206" i="1"/>
  <c r="AO206" i="1"/>
  <c r="AI206" i="1"/>
  <c r="BF206" i="1" s="1"/>
  <c r="BH206" i="1" s="1"/>
  <c r="AH206" i="1"/>
  <c r="AG206" i="1"/>
  <c r="CJ205" i="1"/>
  <c r="BX205" i="1"/>
  <c r="CK205" i="1" s="1"/>
  <c r="BU205" i="1"/>
  <c r="BS205" i="1"/>
  <c r="BR205" i="1"/>
  <c r="BG205" i="1"/>
  <c r="BT205" i="1" s="1"/>
  <c r="BV205" i="1" s="1"/>
  <c r="BE205" i="1"/>
  <c r="BD205" i="1"/>
  <c r="BA205" i="1"/>
  <c r="AR205" i="1"/>
  <c r="AQ205" i="1"/>
  <c r="AP205" i="1"/>
  <c r="AO205" i="1"/>
  <c r="AI205" i="1"/>
  <c r="BF205" i="1" s="1"/>
  <c r="AH205" i="1"/>
  <c r="AG205" i="1"/>
  <c r="CJ204" i="1"/>
  <c r="BU204" i="1"/>
  <c r="BX204" i="1" s="1"/>
  <c r="CK204" i="1" s="1"/>
  <c r="BS204" i="1"/>
  <c r="BR204" i="1"/>
  <c r="BG204" i="1"/>
  <c r="BE204" i="1"/>
  <c r="BD204" i="1"/>
  <c r="BA204" i="1"/>
  <c r="AR204" i="1"/>
  <c r="AU204" i="1" s="1"/>
  <c r="AP204" i="1"/>
  <c r="AO204" i="1"/>
  <c r="AI204" i="1"/>
  <c r="AH204" i="1"/>
  <c r="AG204" i="1"/>
  <c r="CJ203" i="1"/>
  <c r="BX203" i="1"/>
  <c r="CK203" i="1" s="1"/>
  <c r="BU203" i="1"/>
  <c r="BS203" i="1"/>
  <c r="BR203" i="1"/>
  <c r="BG203" i="1"/>
  <c r="BT203" i="1" s="1"/>
  <c r="BV203" i="1" s="1"/>
  <c r="BE203" i="1"/>
  <c r="BD203" i="1"/>
  <c r="BA203" i="1"/>
  <c r="AT203" i="1"/>
  <c r="AR203" i="1"/>
  <c r="AS203" i="1" s="1"/>
  <c r="AP203" i="1"/>
  <c r="AO203" i="1"/>
  <c r="AJ203" i="1"/>
  <c r="BI203" i="1" s="1"/>
  <c r="AI203" i="1"/>
  <c r="AQ203" i="1" s="1"/>
  <c r="AH203" i="1"/>
  <c r="AG203" i="1"/>
  <c r="CJ202" i="1"/>
  <c r="BU202" i="1"/>
  <c r="BX202" i="1" s="1"/>
  <c r="CK202" i="1" s="1"/>
  <c r="BS202" i="1"/>
  <c r="BR202" i="1"/>
  <c r="BG202" i="1"/>
  <c r="BE202" i="1"/>
  <c r="BD202" i="1"/>
  <c r="BA202" i="1"/>
  <c r="AU202" i="1"/>
  <c r="AT202" i="1"/>
  <c r="AR202" i="1"/>
  <c r="AQ202" i="1"/>
  <c r="AS202" i="1" s="1"/>
  <c r="AP202" i="1"/>
  <c r="AO202" i="1"/>
  <c r="AI202" i="1"/>
  <c r="AJ202" i="1" s="1"/>
  <c r="BI202" i="1" s="1"/>
  <c r="AH202" i="1"/>
  <c r="AG202" i="1"/>
  <c r="CJ201" i="1"/>
  <c r="BU201" i="1"/>
  <c r="BX201" i="1" s="1"/>
  <c r="CK201" i="1" s="1"/>
  <c r="BS201" i="1"/>
  <c r="BR201" i="1"/>
  <c r="BG201" i="1"/>
  <c r="BJ201" i="1" s="1"/>
  <c r="BW201" i="1" s="1"/>
  <c r="BE201" i="1"/>
  <c r="BD201" i="1"/>
  <c r="BA201" i="1"/>
  <c r="AR201" i="1"/>
  <c r="AU201" i="1" s="1"/>
  <c r="AP201" i="1"/>
  <c r="AO201" i="1"/>
  <c r="AI201" i="1"/>
  <c r="AH201" i="1"/>
  <c r="AG201" i="1"/>
  <c r="CJ200" i="1"/>
  <c r="BU200" i="1"/>
  <c r="BX200" i="1" s="1"/>
  <c r="CK200" i="1" s="1"/>
  <c r="BS200" i="1"/>
  <c r="BR200" i="1"/>
  <c r="BG200" i="1"/>
  <c r="BT200" i="1" s="1"/>
  <c r="BE200" i="1"/>
  <c r="BD200" i="1"/>
  <c r="BA200" i="1"/>
  <c r="AR200" i="1"/>
  <c r="AU200" i="1" s="1"/>
  <c r="AP200" i="1"/>
  <c r="AO200" i="1"/>
  <c r="AI200" i="1"/>
  <c r="AH200" i="1"/>
  <c r="AG200" i="1"/>
  <c r="CJ199" i="1"/>
  <c r="BU199" i="1"/>
  <c r="BX199" i="1" s="1"/>
  <c r="CK199" i="1" s="1"/>
  <c r="BS199" i="1"/>
  <c r="BR199" i="1"/>
  <c r="BJ199" i="1"/>
  <c r="BW199" i="1" s="1"/>
  <c r="BG199" i="1"/>
  <c r="BT199" i="1" s="1"/>
  <c r="BV199" i="1" s="1"/>
  <c r="BE199" i="1"/>
  <c r="BD199" i="1"/>
  <c r="BA199" i="1"/>
  <c r="AR199" i="1"/>
  <c r="AU199" i="1" s="1"/>
  <c r="AP199" i="1"/>
  <c r="AO199" i="1"/>
  <c r="AI199" i="1"/>
  <c r="AH199" i="1"/>
  <c r="AG199" i="1"/>
  <c r="CJ198" i="1"/>
  <c r="BU198" i="1"/>
  <c r="BX198" i="1" s="1"/>
  <c r="CK198" i="1" s="1"/>
  <c r="BS198" i="1"/>
  <c r="BR198" i="1"/>
  <c r="BG198" i="1"/>
  <c r="BJ198" i="1" s="1"/>
  <c r="BW198" i="1" s="1"/>
  <c r="BY198" i="1" s="1"/>
  <c r="BE198" i="1"/>
  <c r="BD198" i="1"/>
  <c r="BA198" i="1"/>
  <c r="AR198" i="1"/>
  <c r="AU198" i="1" s="1"/>
  <c r="AP198" i="1"/>
  <c r="AO198" i="1"/>
  <c r="AI198" i="1"/>
  <c r="AH198" i="1"/>
  <c r="AG198" i="1"/>
  <c r="CJ197" i="1"/>
  <c r="BU197" i="1"/>
  <c r="BX197" i="1" s="1"/>
  <c r="CK197" i="1" s="1"/>
  <c r="BS197" i="1"/>
  <c r="BR197" i="1"/>
  <c r="BG197" i="1"/>
  <c r="BE197" i="1"/>
  <c r="BD197" i="1"/>
  <c r="BA197" i="1"/>
  <c r="AR197" i="1"/>
  <c r="AU197" i="1" s="1"/>
  <c r="AP197" i="1"/>
  <c r="AO197" i="1"/>
  <c r="AI197" i="1"/>
  <c r="AH197" i="1"/>
  <c r="AG197" i="1"/>
  <c r="CJ196" i="1"/>
  <c r="CI196" i="1"/>
  <c r="CI197" i="1" s="1"/>
  <c r="BU196" i="1"/>
  <c r="BX196" i="1" s="1"/>
  <c r="CK196" i="1" s="1"/>
  <c r="BS196" i="1"/>
  <c r="BR196" i="1"/>
  <c r="BG196" i="1"/>
  <c r="BJ196" i="1" s="1"/>
  <c r="BW196" i="1" s="1"/>
  <c r="BE196" i="1"/>
  <c r="BD196" i="1"/>
  <c r="BA196" i="1"/>
  <c r="AR196" i="1"/>
  <c r="AU196" i="1" s="1"/>
  <c r="AP196" i="1"/>
  <c r="AO196" i="1"/>
  <c r="AI196" i="1"/>
  <c r="AH196" i="1"/>
  <c r="AG196" i="1"/>
  <c r="CJ195" i="1"/>
  <c r="BX195" i="1"/>
  <c r="CK195" i="1" s="1"/>
  <c r="BU195" i="1"/>
  <c r="BS195" i="1"/>
  <c r="BR195" i="1"/>
  <c r="BG195" i="1"/>
  <c r="BE195" i="1"/>
  <c r="BD195" i="1"/>
  <c r="BA195" i="1"/>
  <c r="AR195" i="1"/>
  <c r="AU195" i="1" s="1"/>
  <c r="AP195" i="1"/>
  <c r="AO195" i="1"/>
  <c r="AI195" i="1"/>
  <c r="AH195" i="1"/>
  <c r="AG195" i="1"/>
  <c r="CK194" i="1"/>
  <c r="CJ194" i="1"/>
  <c r="BU194" i="1"/>
  <c r="BX194" i="1" s="1"/>
  <c r="BS194" i="1"/>
  <c r="BR194" i="1"/>
  <c r="BG194" i="1"/>
  <c r="BT194" i="1" s="1"/>
  <c r="BV194" i="1" s="1"/>
  <c r="BE194" i="1"/>
  <c r="BD194" i="1"/>
  <c r="BA194" i="1"/>
  <c r="AR194" i="1"/>
  <c r="AU194" i="1" s="1"/>
  <c r="AP194" i="1"/>
  <c r="AO194" i="1"/>
  <c r="AI194" i="1"/>
  <c r="AH194" i="1"/>
  <c r="AG194" i="1"/>
  <c r="CJ193" i="1"/>
  <c r="BU193" i="1"/>
  <c r="BX193" i="1" s="1"/>
  <c r="BS193" i="1"/>
  <c r="BR193" i="1"/>
  <c r="BG193" i="1"/>
  <c r="BT193" i="1" s="1"/>
  <c r="BE193" i="1"/>
  <c r="BD193" i="1"/>
  <c r="BA193" i="1"/>
  <c r="AR193" i="1"/>
  <c r="AU193" i="1" s="1"/>
  <c r="AP193" i="1"/>
  <c r="AO193" i="1"/>
  <c r="AI193" i="1"/>
  <c r="AH193" i="1"/>
  <c r="AG193" i="1"/>
  <c r="CJ192" i="1"/>
  <c r="BU192" i="1"/>
  <c r="BX192" i="1" s="1"/>
  <c r="BS192" i="1"/>
  <c r="BR192" i="1"/>
  <c r="BG192" i="1"/>
  <c r="BJ192" i="1" s="1"/>
  <c r="BW192" i="1" s="1"/>
  <c r="BE192" i="1"/>
  <c r="BD192" i="1"/>
  <c r="BA192" i="1"/>
  <c r="AR192" i="1"/>
  <c r="AU192" i="1" s="1"/>
  <c r="AP192" i="1"/>
  <c r="AO192" i="1"/>
  <c r="AI192" i="1"/>
  <c r="AJ192" i="1" s="1"/>
  <c r="BI192" i="1" s="1"/>
  <c r="AH192" i="1"/>
  <c r="AG192" i="1"/>
  <c r="CJ191" i="1"/>
  <c r="BU191" i="1"/>
  <c r="BX191" i="1" s="1"/>
  <c r="BS191" i="1"/>
  <c r="BR191" i="1"/>
  <c r="BG191" i="1"/>
  <c r="BJ191" i="1" s="1"/>
  <c r="BW191" i="1" s="1"/>
  <c r="BE191" i="1"/>
  <c r="BD191" i="1"/>
  <c r="BA191" i="1"/>
  <c r="AR191" i="1"/>
  <c r="AU191" i="1" s="1"/>
  <c r="AP191" i="1"/>
  <c r="AO191" i="1"/>
  <c r="AI191" i="1"/>
  <c r="BF191" i="1" s="1"/>
  <c r="AH191" i="1"/>
  <c r="AG191" i="1"/>
  <c r="CJ190" i="1"/>
  <c r="BU190" i="1"/>
  <c r="BX190" i="1" s="1"/>
  <c r="BS190" i="1"/>
  <c r="BR190" i="1"/>
  <c r="BN190" i="1"/>
  <c r="BM190" i="1"/>
  <c r="BG190" i="1"/>
  <c r="BJ190" i="1" s="1"/>
  <c r="BW190" i="1" s="1"/>
  <c r="BE190" i="1"/>
  <c r="BD190" i="1"/>
  <c r="BA190" i="1"/>
  <c r="AR190" i="1"/>
  <c r="AU190" i="1" s="1"/>
  <c r="AP190" i="1"/>
  <c r="AO190" i="1"/>
  <c r="AI190" i="1"/>
  <c r="AQ190" i="1" s="1"/>
  <c r="AS190" i="1" s="1"/>
  <c r="AH190" i="1"/>
  <c r="AG190" i="1"/>
  <c r="CJ189" i="1"/>
  <c r="BU189" i="1"/>
  <c r="BX189" i="1" s="1"/>
  <c r="BS189" i="1"/>
  <c r="BR189" i="1"/>
  <c r="BN189" i="1"/>
  <c r="BM189" i="1"/>
  <c r="BG189" i="1"/>
  <c r="BE189" i="1"/>
  <c r="BD189" i="1"/>
  <c r="BA189" i="1"/>
  <c r="AR189" i="1"/>
  <c r="AU189" i="1" s="1"/>
  <c r="AP189" i="1"/>
  <c r="AO189" i="1"/>
  <c r="AI189" i="1"/>
  <c r="BF189" i="1" s="1"/>
  <c r="BH189" i="1" s="1"/>
  <c r="AH189" i="1"/>
  <c r="AG189" i="1"/>
  <c r="CJ188" i="1"/>
  <c r="BU188" i="1"/>
  <c r="BX188" i="1" s="1"/>
  <c r="BS188" i="1"/>
  <c r="BR188" i="1"/>
  <c r="BN188" i="1"/>
  <c r="BM188" i="1"/>
  <c r="BG188" i="1"/>
  <c r="BT188" i="1" s="1"/>
  <c r="BE188" i="1"/>
  <c r="BD188" i="1"/>
  <c r="BA188" i="1"/>
  <c r="AU188" i="1"/>
  <c r="AR188" i="1"/>
  <c r="AP188" i="1"/>
  <c r="AO188" i="1"/>
  <c r="AI188" i="1"/>
  <c r="AJ188" i="1" s="1"/>
  <c r="AH188" i="1"/>
  <c r="AG188" i="1"/>
  <c r="CJ187" i="1"/>
  <c r="BU187" i="1"/>
  <c r="BX187" i="1" s="1"/>
  <c r="BS187" i="1"/>
  <c r="BR187" i="1"/>
  <c r="BN187" i="1"/>
  <c r="BM187" i="1"/>
  <c r="BG187" i="1"/>
  <c r="BT187" i="1" s="1"/>
  <c r="BE187" i="1"/>
  <c r="BD187" i="1"/>
  <c r="BA187" i="1"/>
  <c r="AR187" i="1"/>
  <c r="AU187" i="1" s="1"/>
  <c r="AP187" i="1"/>
  <c r="AO187" i="1"/>
  <c r="AI187" i="1"/>
  <c r="AH187" i="1"/>
  <c r="AG187" i="1"/>
  <c r="CJ186" i="1"/>
  <c r="CI186" i="1"/>
  <c r="CH186" i="1"/>
  <c r="BU186" i="1"/>
  <c r="BX186" i="1" s="1"/>
  <c r="BS186" i="1"/>
  <c r="BR186" i="1"/>
  <c r="BN186" i="1"/>
  <c r="BM186" i="1"/>
  <c r="BG186" i="1"/>
  <c r="BE186" i="1"/>
  <c r="BD186" i="1"/>
  <c r="BA186" i="1"/>
  <c r="AR186" i="1"/>
  <c r="AU186" i="1" s="1"/>
  <c r="AP186" i="1"/>
  <c r="AO186" i="1"/>
  <c r="AI186" i="1"/>
  <c r="AH186" i="1"/>
  <c r="AG186" i="1"/>
  <c r="CJ185" i="1"/>
  <c r="BU185" i="1"/>
  <c r="BX185" i="1" s="1"/>
  <c r="CK185" i="1" s="1"/>
  <c r="BS185" i="1"/>
  <c r="BR185" i="1"/>
  <c r="BN185" i="1"/>
  <c r="BM185" i="1"/>
  <c r="BG185" i="1"/>
  <c r="BE185" i="1"/>
  <c r="BD185" i="1"/>
  <c r="BA185" i="1"/>
  <c r="AU185" i="1"/>
  <c r="AR185" i="1"/>
  <c r="AQ185" i="1"/>
  <c r="AS185" i="1" s="1"/>
  <c r="AP185" i="1"/>
  <c r="AO185" i="1"/>
  <c r="AI185" i="1"/>
  <c r="BF185" i="1" s="1"/>
  <c r="AH185" i="1"/>
  <c r="AG185" i="1"/>
  <c r="CJ184" i="1"/>
  <c r="BU184" i="1"/>
  <c r="BX184" i="1" s="1"/>
  <c r="CK184" i="1" s="1"/>
  <c r="BS184" i="1"/>
  <c r="BR184" i="1"/>
  <c r="BN184" i="1"/>
  <c r="BM184" i="1"/>
  <c r="BI184" i="1"/>
  <c r="BG184" i="1"/>
  <c r="BE184" i="1"/>
  <c r="BD184" i="1"/>
  <c r="BA184" i="1"/>
  <c r="AR184" i="1"/>
  <c r="AU184" i="1" s="1"/>
  <c r="AP184" i="1"/>
  <c r="AO184" i="1"/>
  <c r="AI184" i="1"/>
  <c r="AJ184" i="1" s="1"/>
  <c r="AT184" i="1" s="1"/>
  <c r="AH184" i="1"/>
  <c r="AG184" i="1"/>
  <c r="CJ183" i="1"/>
  <c r="BU183" i="1"/>
  <c r="BX183" i="1" s="1"/>
  <c r="BS183" i="1"/>
  <c r="BR183" i="1"/>
  <c r="BN183" i="1"/>
  <c r="BM183" i="1"/>
  <c r="BG183" i="1"/>
  <c r="BE183" i="1"/>
  <c r="BD183" i="1"/>
  <c r="BA183" i="1"/>
  <c r="AR183" i="1"/>
  <c r="AU183" i="1" s="1"/>
  <c r="AP183" i="1"/>
  <c r="AO183" i="1"/>
  <c r="AJ183" i="1"/>
  <c r="BI183" i="1" s="1"/>
  <c r="AI183" i="1"/>
  <c r="AH183" i="1"/>
  <c r="AG183" i="1"/>
  <c r="CJ182" i="1"/>
  <c r="BV182" i="1"/>
  <c r="BU182" i="1"/>
  <c r="BX182" i="1" s="1"/>
  <c r="BS182" i="1"/>
  <c r="BR182" i="1"/>
  <c r="BN182" i="1"/>
  <c r="BM182" i="1"/>
  <c r="BG182" i="1"/>
  <c r="BT182" i="1" s="1"/>
  <c r="BE182" i="1"/>
  <c r="BD182" i="1"/>
  <c r="BA182" i="1"/>
  <c r="AR182" i="1"/>
  <c r="AU182" i="1" s="1"/>
  <c r="AP182" i="1"/>
  <c r="AO182" i="1"/>
  <c r="AI182" i="1"/>
  <c r="AH182" i="1"/>
  <c r="AG182" i="1"/>
  <c r="CJ181" i="1"/>
  <c r="BU181" i="1"/>
  <c r="BX181" i="1" s="1"/>
  <c r="BS181" i="1"/>
  <c r="BR181" i="1"/>
  <c r="BN181" i="1"/>
  <c r="BM181" i="1"/>
  <c r="BG181" i="1"/>
  <c r="BT181" i="1" s="1"/>
  <c r="BV181" i="1" s="1"/>
  <c r="BF181" i="1"/>
  <c r="BH181" i="1" s="1"/>
  <c r="BE181" i="1"/>
  <c r="BD181" i="1"/>
  <c r="BA181" i="1"/>
  <c r="AT181" i="1"/>
  <c r="AR181" i="1"/>
  <c r="AU181" i="1" s="1"/>
  <c r="AQ181" i="1"/>
  <c r="AP181" i="1"/>
  <c r="AO181" i="1"/>
  <c r="AI181" i="1"/>
  <c r="AJ181" i="1" s="1"/>
  <c r="BI181" i="1" s="1"/>
  <c r="AH181" i="1"/>
  <c r="AG181" i="1"/>
  <c r="CJ180" i="1"/>
  <c r="BU180" i="1"/>
  <c r="BX180" i="1" s="1"/>
  <c r="BS180" i="1"/>
  <c r="BR180" i="1"/>
  <c r="BN180" i="1"/>
  <c r="BM180" i="1"/>
  <c r="BG180" i="1"/>
  <c r="BT180" i="1" s="1"/>
  <c r="BE180" i="1"/>
  <c r="BD180" i="1"/>
  <c r="BA180" i="1"/>
  <c r="AU180" i="1"/>
  <c r="AR180" i="1"/>
  <c r="AQ180" i="1"/>
  <c r="AS180" i="1" s="1"/>
  <c r="AP180" i="1"/>
  <c r="AO180" i="1"/>
  <c r="AI180" i="1"/>
  <c r="BF180" i="1" s="1"/>
  <c r="AH180" i="1"/>
  <c r="AG180" i="1"/>
  <c r="CJ179" i="1"/>
  <c r="CH179" i="1"/>
  <c r="CH180" i="1" s="1"/>
  <c r="CH181" i="1" s="1"/>
  <c r="CH182" i="1" s="1"/>
  <c r="BU179" i="1"/>
  <c r="BX179" i="1" s="1"/>
  <c r="BS179" i="1"/>
  <c r="BR179" i="1"/>
  <c r="BN179" i="1"/>
  <c r="BM179" i="1"/>
  <c r="BG179" i="1"/>
  <c r="BE179" i="1"/>
  <c r="BD179" i="1"/>
  <c r="BA179" i="1"/>
  <c r="AR179" i="1"/>
  <c r="AU179" i="1" s="1"/>
  <c r="AP179" i="1"/>
  <c r="AO179" i="1"/>
  <c r="AI179" i="1"/>
  <c r="AH179" i="1"/>
  <c r="AG179" i="1"/>
  <c r="CJ178" i="1"/>
  <c r="BX178" i="1"/>
  <c r="CK178" i="1" s="1"/>
  <c r="BU178" i="1"/>
  <c r="BS178" i="1"/>
  <c r="BR178" i="1"/>
  <c r="BN178" i="1"/>
  <c r="BM178" i="1"/>
  <c r="BG178" i="1"/>
  <c r="BE178" i="1"/>
  <c r="BD178" i="1"/>
  <c r="BA178" i="1"/>
  <c r="AR178" i="1"/>
  <c r="AU178" i="1" s="1"/>
  <c r="AP178" i="1"/>
  <c r="AO178" i="1"/>
  <c r="AI178" i="1"/>
  <c r="AH178" i="1"/>
  <c r="AG178" i="1"/>
  <c r="CJ177" i="1"/>
  <c r="BU177" i="1"/>
  <c r="BX177" i="1" s="1"/>
  <c r="CK177" i="1" s="1"/>
  <c r="BS177" i="1"/>
  <c r="BR177" i="1"/>
  <c r="BN177" i="1"/>
  <c r="BM177" i="1"/>
  <c r="BG177" i="1"/>
  <c r="BE177" i="1"/>
  <c r="BD177" i="1"/>
  <c r="BA177" i="1"/>
  <c r="AR177" i="1"/>
  <c r="AU177" i="1" s="1"/>
  <c r="AP177" i="1"/>
  <c r="AO177" i="1"/>
  <c r="AI177" i="1"/>
  <c r="AJ177" i="1" s="1"/>
  <c r="AH177" i="1"/>
  <c r="AG177" i="1"/>
  <c r="CJ176" i="1"/>
  <c r="BU176" i="1"/>
  <c r="BX176" i="1" s="1"/>
  <c r="BS176" i="1"/>
  <c r="BR176" i="1"/>
  <c r="BN176" i="1"/>
  <c r="BM176" i="1"/>
  <c r="BG176" i="1"/>
  <c r="BE176" i="1"/>
  <c r="BD176" i="1"/>
  <c r="BA176" i="1"/>
  <c r="AR176" i="1"/>
  <c r="AU176" i="1" s="1"/>
  <c r="AP176" i="1"/>
  <c r="AO176" i="1"/>
  <c r="AI176" i="1"/>
  <c r="AQ176" i="1" s="1"/>
  <c r="AH176" i="1"/>
  <c r="AG176" i="1"/>
  <c r="CJ175" i="1"/>
  <c r="BX175" i="1"/>
  <c r="BU175" i="1"/>
  <c r="BS175" i="1"/>
  <c r="BR175" i="1"/>
  <c r="BN175" i="1"/>
  <c r="BM175" i="1"/>
  <c r="BG175" i="1"/>
  <c r="BJ175" i="1" s="1"/>
  <c r="BW175" i="1" s="1"/>
  <c r="BY175" i="1" s="1"/>
  <c r="BE175" i="1"/>
  <c r="BD175" i="1"/>
  <c r="BA175" i="1"/>
  <c r="AR175" i="1"/>
  <c r="AU175" i="1" s="1"/>
  <c r="AP175" i="1"/>
  <c r="AO175" i="1"/>
  <c r="AI175" i="1"/>
  <c r="AQ175" i="1" s="1"/>
  <c r="AH175" i="1"/>
  <c r="AG175" i="1"/>
  <c r="CJ174" i="1"/>
  <c r="BU174" i="1"/>
  <c r="BX174" i="1" s="1"/>
  <c r="BS174" i="1"/>
  <c r="BR174" i="1"/>
  <c r="BN174" i="1"/>
  <c r="BM174" i="1"/>
  <c r="BG174" i="1"/>
  <c r="BT174" i="1" s="1"/>
  <c r="BV174" i="1" s="1"/>
  <c r="BE174" i="1"/>
  <c r="BD174" i="1"/>
  <c r="BA174" i="1"/>
  <c r="AR174" i="1"/>
  <c r="AU174" i="1" s="1"/>
  <c r="AP174" i="1"/>
  <c r="AO174" i="1"/>
  <c r="AJ174" i="1"/>
  <c r="AI174" i="1"/>
  <c r="BF174" i="1" s="1"/>
  <c r="AH174" i="1"/>
  <c r="AG174" i="1"/>
  <c r="CJ173" i="1"/>
  <c r="BU173" i="1"/>
  <c r="BX173" i="1" s="1"/>
  <c r="BS173" i="1"/>
  <c r="BR173" i="1"/>
  <c r="BN173" i="1"/>
  <c r="BM173" i="1"/>
  <c r="BG173" i="1"/>
  <c r="BE173" i="1"/>
  <c r="BD173" i="1"/>
  <c r="BA173" i="1"/>
  <c r="AR173" i="1"/>
  <c r="AU173" i="1" s="1"/>
  <c r="AP173" i="1"/>
  <c r="AO173" i="1"/>
  <c r="AI173" i="1"/>
  <c r="AJ173" i="1" s="1"/>
  <c r="BI173" i="1" s="1"/>
  <c r="AH173" i="1"/>
  <c r="AG173" i="1"/>
  <c r="CJ172" i="1"/>
  <c r="CH172" i="1"/>
  <c r="BU172" i="1"/>
  <c r="BX172" i="1" s="1"/>
  <c r="BS172" i="1"/>
  <c r="BR172" i="1"/>
  <c r="BN172" i="1"/>
  <c r="BM172" i="1"/>
  <c r="BG172" i="1"/>
  <c r="BT172" i="1" s="1"/>
  <c r="BE172" i="1"/>
  <c r="BD172" i="1"/>
  <c r="BA172" i="1"/>
  <c r="AR172" i="1"/>
  <c r="AU172" i="1" s="1"/>
  <c r="AP172" i="1"/>
  <c r="AO172" i="1"/>
  <c r="AI172" i="1"/>
  <c r="AH172" i="1"/>
  <c r="AG172" i="1"/>
  <c r="CJ171" i="1"/>
  <c r="BU171" i="1"/>
  <c r="BX171" i="1" s="1"/>
  <c r="CK171" i="1" s="1"/>
  <c r="BS171" i="1"/>
  <c r="BR171" i="1"/>
  <c r="BN171" i="1"/>
  <c r="BM171" i="1"/>
  <c r="BG171" i="1"/>
  <c r="BE171" i="1"/>
  <c r="BD171" i="1"/>
  <c r="BA171" i="1"/>
  <c r="AR171" i="1"/>
  <c r="AU171" i="1" s="1"/>
  <c r="AP171" i="1"/>
  <c r="AO171" i="1"/>
  <c r="AI171" i="1"/>
  <c r="AJ171" i="1" s="1"/>
  <c r="AH171" i="1"/>
  <c r="AG171" i="1"/>
  <c r="CJ170" i="1"/>
  <c r="BU170" i="1"/>
  <c r="BX170" i="1" s="1"/>
  <c r="CK170" i="1" s="1"/>
  <c r="BS170" i="1"/>
  <c r="BR170" i="1"/>
  <c r="BN170" i="1"/>
  <c r="BM170" i="1"/>
  <c r="BG170" i="1"/>
  <c r="BE170" i="1"/>
  <c r="BD170" i="1"/>
  <c r="BA170" i="1"/>
  <c r="AR170" i="1"/>
  <c r="AU170" i="1" s="1"/>
  <c r="AQ170" i="1"/>
  <c r="AS170" i="1" s="1"/>
  <c r="AP170" i="1"/>
  <c r="AO170" i="1"/>
  <c r="AJ170" i="1"/>
  <c r="BI170" i="1" s="1"/>
  <c r="AI170" i="1"/>
  <c r="BF170" i="1" s="1"/>
  <c r="AH170" i="1"/>
  <c r="AG170" i="1"/>
  <c r="CJ169" i="1"/>
  <c r="BU169" i="1"/>
  <c r="BX169" i="1" s="1"/>
  <c r="BS169" i="1"/>
  <c r="BR169" i="1"/>
  <c r="BN169" i="1"/>
  <c r="BM169" i="1"/>
  <c r="BG169" i="1"/>
  <c r="BE169" i="1"/>
  <c r="BD169" i="1"/>
  <c r="BA169" i="1"/>
  <c r="AR169" i="1"/>
  <c r="AU169" i="1" s="1"/>
  <c r="AP169" i="1"/>
  <c r="AO169" i="1"/>
  <c r="AI169" i="1"/>
  <c r="AH169" i="1"/>
  <c r="AG169" i="1"/>
  <c r="CJ168" i="1"/>
  <c r="BU168" i="1"/>
  <c r="BX168" i="1" s="1"/>
  <c r="BS168" i="1"/>
  <c r="BR168" i="1"/>
  <c r="BN168" i="1"/>
  <c r="BM168" i="1"/>
  <c r="BG168" i="1"/>
  <c r="BE168" i="1"/>
  <c r="BD168" i="1"/>
  <c r="BA168" i="1"/>
  <c r="AR168" i="1"/>
  <c r="AU168" i="1" s="1"/>
  <c r="AP168" i="1"/>
  <c r="AO168" i="1"/>
  <c r="AI168" i="1"/>
  <c r="AQ168" i="1" s="1"/>
  <c r="AH168" i="1"/>
  <c r="AG168" i="1"/>
  <c r="CJ167" i="1"/>
  <c r="CH167" i="1"/>
  <c r="CH168" i="1" s="1"/>
  <c r="BU167" i="1"/>
  <c r="BX167" i="1" s="1"/>
  <c r="CK167" i="1" s="1"/>
  <c r="BS167" i="1"/>
  <c r="BR167" i="1"/>
  <c r="BN167" i="1"/>
  <c r="BM167" i="1"/>
  <c r="BI167" i="1"/>
  <c r="BG167" i="1"/>
  <c r="BE167" i="1"/>
  <c r="BD167" i="1"/>
  <c r="BA167" i="1"/>
  <c r="AR167" i="1"/>
  <c r="AU167" i="1" s="1"/>
  <c r="AP167" i="1"/>
  <c r="AO167" i="1"/>
  <c r="AI167" i="1"/>
  <c r="AJ167" i="1" s="1"/>
  <c r="AT167" i="1" s="1"/>
  <c r="AH167" i="1"/>
  <c r="AG167" i="1"/>
  <c r="CJ166" i="1"/>
  <c r="CI166" i="1"/>
  <c r="BU166" i="1"/>
  <c r="BX166" i="1" s="1"/>
  <c r="CK166" i="1" s="1"/>
  <c r="BT166" i="1"/>
  <c r="BV166" i="1" s="1"/>
  <c r="BS166" i="1"/>
  <c r="BR166" i="1"/>
  <c r="BN166" i="1"/>
  <c r="BM166" i="1"/>
  <c r="BG166" i="1"/>
  <c r="BJ166" i="1" s="1"/>
  <c r="BW166" i="1" s="1"/>
  <c r="BY166" i="1" s="1"/>
  <c r="BE166" i="1"/>
  <c r="BD166" i="1"/>
  <c r="BA166" i="1"/>
  <c r="AR166" i="1"/>
  <c r="AU166" i="1" s="1"/>
  <c r="AP166" i="1"/>
  <c r="AO166" i="1"/>
  <c r="AI166" i="1"/>
  <c r="BF166" i="1" s="1"/>
  <c r="AH166" i="1"/>
  <c r="AG166" i="1"/>
  <c r="CJ165" i="1"/>
  <c r="BU165" i="1"/>
  <c r="BX165" i="1" s="1"/>
  <c r="CK165" i="1" s="1"/>
  <c r="BS165" i="1"/>
  <c r="BR165" i="1"/>
  <c r="BN165" i="1"/>
  <c r="BM165" i="1"/>
  <c r="BG165" i="1"/>
  <c r="BE165" i="1"/>
  <c r="BD165" i="1"/>
  <c r="BA165" i="1"/>
  <c r="AR165" i="1"/>
  <c r="AU165" i="1" s="1"/>
  <c r="AP165" i="1"/>
  <c r="AO165" i="1"/>
  <c r="AI165" i="1"/>
  <c r="AQ165" i="1" s="1"/>
  <c r="AH165" i="1"/>
  <c r="AG165" i="1"/>
  <c r="CJ164" i="1"/>
  <c r="BW164" i="1"/>
  <c r="BU164" i="1"/>
  <c r="BX164" i="1" s="1"/>
  <c r="CK164" i="1" s="1"/>
  <c r="BT164" i="1"/>
  <c r="BS164" i="1"/>
  <c r="BR164" i="1"/>
  <c r="BN164" i="1"/>
  <c r="BM164" i="1"/>
  <c r="BG164" i="1"/>
  <c r="BJ164" i="1" s="1"/>
  <c r="BE164" i="1"/>
  <c r="BD164" i="1"/>
  <c r="BA164" i="1"/>
  <c r="AR164" i="1"/>
  <c r="AU164" i="1" s="1"/>
  <c r="AP164" i="1"/>
  <c r="AO164" i="1"/>
  <c r="AI164" i="1"/>
  <c r="AH164" i="1"/>
  <c r="AG164" i="1"/>
  <c r="CJ163" i="1"/>
  <c r="BU163" i="1"/>
  <c r="BX163" i="1" s="1"/>
  <c r="CK163" i="1" s="1"/>
  <c r="BS163" i="1"/>
  <c r="BR163" i="1"/>
  <c r="BN163" i="1"/>
  <c r="BM163" i="1"/>
  <c r="BG163" i="1"/>
  <c r="BJ163" i="1" s="1"/>
  <c r="BW163" i="1" s="1"/>
  <c r="BE163" i="1"/>
  <c r="BD163" i="1"/>
  <c r="BA163" i="1"/>
  <c r="AR163" i="1"/>
  <c r="AU163" i="1" s="1"/>
  <c r="AP163" i="1"/>
  <c r="AO163" i="1"/>
  <c r="AI163" i="1"/>
  <c r="BF163" i="1" s="1"/>
  <c r="AH163" i="1"/>
  <c r="AG163" i="1"/>
  <c r="CJ162" i="1"/>
  <c r="BU162" i="1"/>
  <c r="BX162" i="1" s="1"/>
  <c r="BS162" i="1"/>
  <c r="BR162" i="1"/>
  <c r="BN162" i="1"/>
  <c r="BM162" i="1"/>
  <c r="BG162" i="1"/>
  <c r="BT162" i="1" s="1"/>
  <c r="BV162" i="1" s="1"/>
  <c r="BE162" i="1"/>
  <c r="BD162" i="1"/>
  <c r="BA162" i="1"/>
  <c r="AR162" i="1"/>
  <c r="AU162" i="1" s="1"/>
  <c r="AP162" i="1"/>
  <c r="AO162" i="1"/>
  <c r="AI162" i="1"/>
  <c r="BF162" i="1" s="1"/>
  <c r="AH162" i="1"/>
  <c r="AG162" i="1"/>
  <c r="CJ161" i="1"/>
  <c r="BU161" i="1"/>
  <c r="BX161" i="1" s="1"/>
  <c r="BS161" i="1"/>
  <c r="BR161" i="1"/>
  <c r="BN161" i="1"/>
  <c r="BM161" i="1"/>
  <c r="BG161" i="1"/>
  <c r="BE161" i="1"/>
  <c r="BD161" i="1"/>
  <c r="BA161" i="1"/>
  <c r="AR161" i="1"/>
  <c r="AU161" i="1" s="1"/>
  <c r="AP161" i="1"/>
  <c r="AO161" i="1"/>
  <c r="AI161" i="1"/>
  <c r="AH161" i="1"/>
  <c r="AG161" i="1"/>
  <c r="CJ160" i="1"/>
  <c r="BU160" i="1"/>
  <c r="BX160" i="1" s="1"/>
  <c r="BS160" i="1"/>
  <c r="BR160" i="1"/>
  <c r="BN160" i="1"/>
  <c r="BM160" i="1"/>
  <c r="BG160" i="1"/>
  <c r="BE160" i="1"/>
  <c r="BD160" i="1"/>
  <c r="BA160" i="1"/>
  <c r="AR160" i="1"/>
  <c r="AU160" i="1" s="1"/>
  <c r="AP160" i="1"/>
  <c r="AO160" i="1"/>
  <c r="AI160" i="1"/>
  <c r="BF160" i="1" s="1"/>
  <c r="BH160" i="1" s="1"/>
  <c r="AH160" i="1"/>
  <c r="AG160" i="1"/>
  <c r="CJ159" i="1"/>
  <c r="BU159" i="1"/>
  <c r="BX159" i="1" s="1"/>
  <c r="BS159" i="1"/>
  <c r="BR159" i="1"/>
  <c r="BN159" i="1"/>
  <c r="BM159" i="1"/>
  <c r="BG159" i="1"/>
  <c r="BE159" i="1"/>
  <c r="BD159" i="1"/>
  <c r="BA159" i="1"/>
  <c r="AR159" i="1"/>
  <c r="AU159" i="1" s="1"/>
  <c r="AP159" i="1"/>
  <c r="AO159" i="1"/>
  <c r="AI159" i="1"/>
  <c r="AQ159" i="1" s="1"/>
  <c r="AH159" i="1"/>
  <c r="AG159" i="1"/>
  <c r="CJ158" i="1"/>
  <c r="CH158" i="1"/>
  <c r="CH159" i="1" s="1"/>
  <c r="CH160" i="1" s="1"/>
  <c r="CK160" i="1" s="1"/>
  <c r="BU158" i="1"/>
  <c r="BX158" i="1" s="1"/>
  <c r="BS158" i="1"/>
  <c r="BR158" i="1"/>
  <c r="BN158" i="1"/>
  <c r="BM158" i="1"/>
  <c r="BG158" i="1"/>
  <c r="BE158" i="1"/>
  <c r="BD158" i="1"/>
  <c r="BA158" i="1"/>
  <c r="AR158" i="1"/>
  <c r="AU158" i="1" s="1"/>
  <c r="AP158" i="1"/>
  <c r="AO158" i="1"/>
  <c r="AI158" i="1"/>
  <c r="AH158" i="1"/>
  <c r="AG158" i="1"/>
  <c r="CJ157" i="1"/>
  <c r="BU157" i="1"/>
  <c r="BX157" i="1" s="1"/>
  <c r="CK157" i="1" s="1"/>
  <c r="BS157" i="1"/>
  <c r="BR157" i="1"/>
  <c r="BN157" i="1"/>
  <c r="BM157" i="1"/>
  <c r="BG157" i="1"/>
  <c r="BT157" i="1" s="1"/>
  <c r="BV157" i="1" s="1"/>
  <c r="BE157" i="1"/>
  <c r="BD157" i="1"/>
  <c r="BA157" i="1"/>
  <c r="AR157" i="1"/>
  <c r="AU157" i="1" s="1"/>
  <c r="AP157" i="1"/>
  <c r="AO157" i="1"/>
  <c r="AI157" i="1"/>
  <c r="AH157" i="1"/>
  <c r="AG157" i="1"/>
  <c r="CJ156" i="1"/>
  <c r="BU156" i="1"/>
  <c r="BS156" i="1"/>
  <c r="BR156" i="1"/>
  <c r="BN156" i="1"/>
  <c r="BM156" i="1"/>
  <c r="BG156" i="1"/>
  <c r="BT156" i="1" s="1"/>
  <c r="BE156" i="1"/>
  <c r="BD156" i="1"/>
  <c r="BA156" i="1"/>
  <c r="AR156" i="1"/>
  <c r="AU156" i="1" s="1"/>
  <c r="AP156" i="1"/>
  <c r="AO156" i="1"/>
  <c r="AI156" i="1"/>
  <c r="AH156" i="1"/>
  <c r="AG156" i="1"/>
  <c r="CJ155" i="1"/>
  <c r="BU155" i="1"/>
  <c r="BX155" i="1" s="1"/>
  <c r="BS155" i="1"/>
  <c r="BR155" i="1"/>
  <c r="BN155" i="1"/>
  <c r="BM155" i="1"/>
  <c r="BG155" i="1"/>
  <c r="BJ155" i="1" s="1"/>
  <c r="BW155" i="1" s="1"/>
  <c r="BE155" i="1"/>
  <c r="BD155" i="1"/>
  <c r="BA155" i="1"/>
  <c r="AR155" i="1"/>
  <c r="AU155" i="1" s="1"/>
  <c r="AP155" i="1"/>
  <c r="AO155" i="1"/>
  <c r="AI155" i="1"/>
  <c r="AH155" i="1"/>
  <c r="AG155" i="1"/>
  <c r="CJ154" i="1"/>
  <c r="BU154" i="1"/>
  <c r="BX154" i="1" s="1"/>
  <c r="BS154" i="1"/>
  <c r="BR154" i="1"/>
  <c r="BN154" i="1"/>
  <c r="BM154" i="1"/>
  <c r="BG154" i="1"/>
  <c r="BJ154" i="1" s="1"/>
  <c r="BW154" i="1" s="1"/>
  <c r="BE154" i="1"/>
  <c r="BD154" i="1"/>
  <c r="BA154" i="1"/>
  <c r="AR154" i="1"/>
  <c r="AU154" i="1" s="1"/>
  <c r="AP154" i="1"/>
  <c r="AO154" i="1"/>
  <c r="AI154" i="1"/>
  <c r="AH154" i="1"/>
  <c r="AG154" i="1"/>
  <c r="CJ153" i="1"/>
  <c r="BU153" i="1"/>
  <c r="BX153" i="1" s="1"/>
  <c r="BS153" i="1"/>
  <c r="BR153" i="1"/>
  <c r="BN153" i="1"/>
  <c r="BM153" i="1"/>
  <c r="BJ153" i="1"/>
  <c r="BW153" i="1" s="1"/>
  <c r="BG153" i="1"/>
  <c r="BT153" i="1" s="1"/>
  <c r="BV153" i="1" s="1"/>
  <c r="BF153" i="1"/>
  <c r="BH153" i="1" s="1"/>
  <c r="BE153" i="1"/>
  <c r="BD153" i="1"/>
  <c r="BA153" i="1"/>
  <c r="AU153" i="1"/>
  <c r="AR153" i="1"/>
  <c r="AP153" i="1"/>
  <c r="AO153" i="1"/>
  <c r="AI153" i="1"/>
  <c r="AH153" i="1"/>
  <c r="AG153" i="1"/>
  <c r="CJ152" i="1"/>
  <c r="BU152" i="1"/>
  <c r="BX152" i="1" s="1"/>
  <c r="BS152" i="1"/>
  <c r="BR152" i="1"/>
  <c r="BN152" i="1"/>
  <c r="BM152" i="1"/>
  <c r="BG152" i="1"/>
  <c r="BT152" i="1" s="1"/>
  <c r="BE152" i="1"/>
  <c r="BD152" i="1"/>
  <c r="BA152" i="1"/>
  <c r="AR152" i="1"/>
  <c r="AU152" i="1" s="1"/>
  <c r="AP152" i="1"/>
  <c r="AO152" i="1"/>
  <c r="AI152" i="1"/>
  <c r="BF152" i="1" s="1"/>
  <c r="AH152" i="1"/>
  <c r="AG152" i="1"/>
  <c r="CJ151" i="1"/>
  <c r="CH151" i="1"/>
  <c r="CH152" i="1" s="1"/>
  <c r="BU151" i="1"/>
  <c r="BX151" i="1" s="1"/>
  <c r="CK151" i="1" s="1"/>
  <c r="BS151" i="1"/>
  <c r="BR151" i="1"/>
  <c r="BN151" i="1"/>
  <c r="BM151" i="1"/>
  <c r="BG151" i="1"/>
  <c r="BT151" i="1" s="1"/>
  <c r="BV151" i="1" s="1"/>
  <c r="BE151" i="1"/>
  <c r="BD151" i="1"/>
  <c r="BA151" i="1"/>
  <c r="AR151" i="1"/>
  <c r="AU151" i="1" s="1"/>
  <c r="AP151" i="1"/>
  <c r="AO151" i="1"/>
  <c r="AI151" i="1"/>
  <c r="AH151" i="1"/>
  <c r="AG151" i="1"/>
  <c r="CJ150" i="1"/>
  <c r="BU150" i="1"/>
  <c r="BX150" i="1" s="1"/>
  <c r="CK150" i="1" s="1"/>
  <c r="BS150" i="1"/>
  <c r="BR150" i="1"/>
  <c r="BN150" i="1"/>
  <c r="BM150" i="1"/>
  <c r="BG150" i="1"/>
  <c r="BT150" i="1" s="1"/>
  <c r="BE150" i="1"/>
  <c r="BD150" i="1"/>
  <c r="BA150" i="1"/>
  <c r="AR150" i="1"/>
  <c r="AU150" i="1" s="1"/>
  <c r="AP150" i="1"/>
  <c r="AO150" i="1"/>
  <c r="AI150" i="1"/>
  <c r="AQ150" i="1" s="1"/>
  <c r="AH150" i="1"/>
  <c r="AG150" i="1"/>
  <c r="CJ149" i="1"/>
  <c r="BU149" i="1"/>
  <c r="BX149" i="1" s="1"/>
  <c r="CK149" i="1" s="1"/>
  <c r="BS149" i="1"/>
  <c r="BR149" i="1"/>
  <c r="BN149" i="1"/>
  <c r="BM149" i="1"/>
  <c r="BG149" i="1"/>
  <c r="BJ149" i="1" s="1"/>
  <c r="BW149" i="1" s="1"/>
  <c r="BE149" i="1"/>
  <c r="BD149" i="1"/>
  <c r="BA149" i="1"/>
  <c r="AR149" i="1"/>
  <c r="AU149" i="1" s="1"/>
  <c r="AP149" i="1"/>
  <c r="AO149" i="1"/>
  <c r="AI149" i="1"/>
  <c r="AQ149" i="1" s="1"/>
  <c r="AH149" i="1"/>
  <c r="AG149" i="1"/>
  <c r="CJ148" i="1"/>
  <c r="BU148" i="1"/>
  <c r="BX148" i="1" s="1"/>
  <c r="BS148" i="1"/>
  <c r="BR148" i="1"/>
  <c r="BN148" i="1"/>
  <c r="BM148" i="1"/>
  <c r="BG148" i="1"/>
  <c r="BE148" i="1"/>
  <c r="BD148" i="1"/>
  <c r="BA148" i="1"/>
  <c r="AR148" i="1"/>
  <c r="AU148" i="1" s="1"/>
  <c r="AP148" i="1"/>
  <c r="AO148" i="1"/>
  <c r="AI148" i="1"/>
  <c r="BF148" i="1" s="1"/>
  <c r="AH148" i="1"/>
  <c r="AG148" i="1"/>
  <c r="CJ147" i="1"/>
  <c r="BU147" i="1"/>
  <c r="BX147" i="1" s="1"/>
  <c r="BT147" i="1"/>
  <c r="BS147" i="1"/>
  <c r="BR147" i="1"/>
  <c r="BN147" i="1"/>
  <c r="BM147" i="1"/>
  <c r="BG147" i="1"/>
  <c r="BJ147" i="1" s="1"/>
  <c r="BW147" i="1" s="1"/>
  <c r="BE147" i="1"/>
  <c r="BD147" i="1"/>
  <c r="BA147" i="1"/>
  <c r="AR147" i="1"/>
  <c r="AU147" i="1" s="1"/>
  <c r="AP147" i="1"/>
  <c r="AO147" i="1"/>
  <c r="AI147" i="1"/>
  <c r="BF147" i="1" s="1"/>
  <c r="AH147" i="1"/>
  <c r="AG147" i="1"/>
  <c r="CJ146" i="1"/>
  <c r="BU146" i="1"/>
  <c r="BX146" i="1" s="1"/>
  <c r="BS146" i="1"/>
  <c r="BR146" i="1"/>
  <c r="BN146" i="1"/>
  <c r="BM146" i="1"/>
  <c r="BG146" i="1"/>
  <c r="BJ146" i="1" s="1"/>
  <c r="BW146" i="1" s="1"/>
  <c r="BE146" i="1"/>
  <c r="BD146" i="1"/>
  <c r="BA146" i="1"/>
  <c r="AR146" i="1"/>
  <c r="AU146" i="1" s="1"/>
  <c r="AP146" i="1"/>
  <c r="AO146" i="1"/>
  <c r="AI146" i="1"/>
  <c r="AH146" i="1"/>
  <c r="AG146" i="1"/>
  <c r="CJ145" i="1"/>
  <c r="BU145" i="1"/>
  <c r="BS145" i="1"/>
  <c r="BR145" i="1"/>
  <c r="BN145" i="1"/>
  <c r="BM145" i="1"/>
  <c r="BG145" i="1"/>
  <c r="BT145" i="1" s="1"/>
  <c r="BE145" i="1"/>
  <c r="BD145" i="1"/>
  <c r="BA145" i="1"/>
  <c r="AR145" i="1"/>
  <c r="AU145" i="1" s="1"/>
  <c r="AP145" i="1"/>
  <c r="AO145" i="1"/>
  <c r="AI145" i="1"/>
  <c r="AH145" i="1"/>
  <c r="AG145" i="1"/>
  <c r="CJ144" i="1"/>
  <c r="CH144" i="1"/>
  <c r="CH145" i="1" s="1"/>
  <c r="BU144" i="1"/>
  <c r="BX144" i="1" s="1"/>
  <c r="BS144" i="1"/>
  <c r="BR144" i="1"/>
  <c r="BN144" i="1"/>
  <c r="BM144" i="1"/>
  <c r="BG144" i="1"/>
  <c r="BJ144" i="1" s="1"/>
  <c r="BW144" i="1" s="1"/>
  <c r="BE144" i="1"/>
  <c r="BD144" i="1"/>
  <c r="BA144" i="1"/>
  <c r="AR144" i="1"/>
  <c r="AU144" i="1" s="1"/>
  <c r="AP144" i="1"/>
  <c r="AO144" i="1"/>
  <c r="AI144" i="1"/>
  <c r="AJ144" i="1" s="1"/>
  <c r="BI144" i="1" s="1"/>
  <c r="AH144" i="1"/>
  <c r="AG144" i="1"/>
  <c r="CJ143" i="1"/>
  <c r="BU143" i="1"/>
  <c r="BX143" i="1" s="1"/>
  <c r="CK143" i="1" s="1"/>
  <c r="BS143" i="1"/>
  <c r="BR143" i="1"/>
  <c r="BN143" i="1"/>
  <c r="BM143" i="1"/>
  <c r="BG143" i="1"/>
  <c r="BE143" i="1"/>
  <c r="BD143" i="1"/>
  <c r="BA143" i="1"/>
  <c r="AR143" i="1"/>
  <c r="AU143" i="1" s="1"/>
  <c r="AP143" i="1"/>
  <c r="AO143" i="1"/>
  <c r="AI143" i="1"/>
  <c r="BF143" i="1" s="1"/>
  <c r="AH143" i="1"/>
  <c r="AG143" i="1"/>
  <c r="CJ142" i="1"/>
  <c r="BU142" i="1"/>
  <c r="BX142" i="1" s="1"/>
  <c r="CK142" i="1" s="1"/>
  <c r="BS142" i="1"/>
  <c r="BR142" i="1"/>
  <c r="BN142" i="1"/>
  <c r="BM142" i="1"/>
  <c r="BG142" i="1"/>
  <c r="BT142" i="1" s="1"/>
  <c r="BE142" i="1"/>
  <c r="BD142" i="1"/>
  <c r="BA142" i="1"/>
  <c r="AR142" i="1"/>
  <c r="AU142" i="1" s="1"/>
  <c r="AP142" i="1"/>
  <c r="AO142" i="1"/>
  <c r="AI142" i="1"/>
  <c r="AQ142" i="1" s="1"/>
  <c r="AH142" i="1"/>
  <c r="AG142" i="1"/>
  <c r="CJ141" i="1"/>
  <c r="BU141" i="1"/>
  <c r="BX141" i="1" s="1"/>
  <c r="CK141" i="1" s="1"/>
  <c r="BS141" i="1"/>
  <c r="BR141" i="1"/>
  <c r="BN141" i="1"/>
  <c r="BM141" i="1"/>
  <c r="BG141" i="1"/>
  <c r="BT141" i="1" s="1"/>
  <c r="BE141" i="1"/>
  <c r="BD141" i="1"/>
  <c r="BA141" i="1"/>
  <c r="AR141" i="1"/>
  <c r="AU141" i="1" s="1"/>
  <c r="AP141" i="1"/>
  <c r="AO141" i="1"/>
  <c r="AI141" i="1"/>
  <c r="AH141" i="1"/>
  <c r="AG141" i="1"/>
  <c r="CJ140" i="1"/>
  <c r="BU140" i="1"/>
  <c r="BX140" i="1" s="1"/>
  <c r="CK140" i="1" s="1"/>
  <c r="BS140" i="1"/>
  <c r="BR140" i="1"/>
  <c r="BN140" i="1"/>
  <c r="BM140" i="1"/>
  <c r="BG140" i="1"/>
  <c r="BT140" i="1" s="1"/>
  <c r="BV140" i="1" s="1"/>
  <c r="BE140" i="1"/>
  <c r="BD140" i="1"/>
  <c r="BA140" i="1"/>
  <c r="AR140" i="1"/>
  <c r="AU140" i="1" s="1"/>
  <c r="AP140" i="1"/>
  <c r="AO140" i="1"/>
  <c r="AI140" i="1"/>
  <c r="BF140" i="1" s="1"/>
  <c r="AH140" i="1"/>
  <c r="AG140" i="1"/>
  <c r="CJ139" i="1"/>
  <c r="BU139" i="1"/>
  <c r="BX139" i="1" s="1"/>
  <c r="CK139" i="1" s="1"/>
  <c r="BS139" i="1"/>
  <c r="BR139" i="1"/>
  <c r="BN139" i="1"/>
  <c r="BM139" i="1"/>
  <c r="BG139" i="1"/>
  <c r="BE139" i="1"/>
  <c r="BD139" i="1"/>
  <c r="BA139" i="1"/>
  <c r="AR139" i="1"/>
  <c r="AU139" i="1" s="1"/>
  <c r="AP139" i="1"/>
  <c r="AO139" i="1"/>
  <c r="AI139" i="1"/>
  <c r="BF139" i="1" s="1"/>
  <c r="AH139" i="1"/>
  <c r="AG139" i="1"/>
  <c r="CJ138" i="1"/>
  <c r="BU138" i="1"/>
  <c r="BX138" i="1" s="1"/>
  <c r="CK138" i="1" s="1"/>
  <c r="BS138" i="1"/>
  <c r="BR138" i="1"/>
  <c r="BN138" i="1"/>
  <c r="BM138" i="1"/>
  <c r="BG138" i="1"/>
  <c r="BT138" i="1" s="1"/>
  <c r="BV138" i="1" s="1"/>
  <c r="BE138" i="1"/>
  <c r="BD138" i="1"/>
  <c r="BA138" i="1"/>
  <c r="AR138" i="1"/>
  <c r="AU138" i="1" s="1"/>
  <c r="AP138" i="1"/>
  <c r="AO138" i="1"/>
  <c r="AI138" i="1"/>
  <c r="BF138" i="1" s="1"/>
  <c r="AH138" i="1"/>
  <c r="AG138" i="1"/>
  <c r="CJ137" i="1"/>
  <c r="CI137" i="1"/>
  <c r="BU137" i="1"/>
  <c r="BX137" i="1" s="1"/>
  <c r="CK137" i="1" s="1"/>
  <c r="BS137" i="1"/>
  <c r="BR137" i="1"/>
  <c r="BN137" i="1"/>
  <c r="BM137" i="1"/>
  <c r="BG137" i="1"/>
  <c r="BJ137" i="1" s="1"/>
  <c r="BW137" i="1" s="1"/>
  <c r="BE137" i="1"/>
  <c r="BD137" i="1"/>
  <c r="BA137" i="1"/>
  <c r="AR137" i="1"/>
  <c r="AU137" i="1" s="1"/>
  <c r="AP137" i="1"/>
  <c r="AO137" i="1"/>
  <c r="AI137" i="1"/>
  <c r="AQ137" i="1" s="1"/>
  <c r="AS137" i="1" s="1"/>
  <c r="AH137" i="1"/>
  <c r="AG137" i="1"/>
  <c r="CK136" i="1"/>
  <c r="CJ136" i="1"/>
  <c r="BU136" i="1"/>
  <c r="BX136" i="1" s="1"/>
  <c r="BS136" i="1"/>
  <c r="BR136" i="1"/>
  <c r="BN136" i="1"/>
  <c r="BM136" i="1"/>
  <c r="BG136" i="1"/>
  <c r="BE136" i="1"/>
  <c r="BD136" i="1"/>
  <c r="BA136" i="1"/>
  <c r="AR136" i="1"/>
  <c r="AU136" i="1" s="1"/>
  <c r="AP136" i="1"/>
  <c r="AO136" i="1"/>
  <c r="AI136" i="1"/>
  <c r="AH136" i="1"/>
  <c r="AG136" i="1"/>
  <c r="CJ135" i="1"/>
  <c r="BU135" i="1"/>
  <c r="BT135" i="1"/>
  <c r="BS135" i="1"/>
  <c r="BR135" i="1"/>
  <c r="BN135" i="1"/>
  <c r="BM135" i="1"/>
  <c r="BJ135" i="1"/>
  <c r="BW135" i="1" s="1"/>
  <c r="BG135" i="1"/>
  <c r="BE135" i="1"/>
  <c r="BD135" i="1"/>
  <c r="BA135" i="1"/>
  <c r="AR135" i="1"/>
  <c r="AP135" i="1"/>
  <c r="AO135" i="1"/>
  <c r="AI135" i="1"/>
  <c r="AH135" i="1"/>
  <c r="AG135" i="1"/>
  <c r="CJ134" i="1"/>
  <c r="BU134" i="1"/>
  <c r="BX134" i="1" s="1"/>
  <c r="CK134" i="1" s="1"/>
  <c r="BS134" i="1"/>
  <c r="BR134" i="1"/>
  <c r="BN134" i="1"/>
  <c r="BM134" i="1"/>
  <c r="BG134" i="1"/>
  <c r="BE134" i="1"/>
  <c r="BD134" i="1"/>
  <c r="BA134" i="1"/>
  <c r="AR134" i="1"/>
  <c r="AP134" i="1"/>
  <c r="AO134" i="1"/>
  <c r="AI134" i="1"/>
  <c r="BF134" i="1" s="1"/>
  <c r="AH134" i="1"/>
  <c r="AG134" i="1"/>
  <c r="CJ133" i="1"/>
  <c r="BU133" i="1"/>
  <c r="BX133" i="1" s="1"/>
  <c r="CK133" i="1" s="1"/>
  <c r="BS133" i="1"/>
  <c r="BR133" i="1"/>
  <c r="BN133" i="1"/>
  <c r="BM133" i="1"/>
  <c r="BG133" i="1"/>
  <c r="BT133" i="1" s="1"/>
  <c r="BF133" i="1"/>
  <c r="BH133" i="1" s="1"/>
  <c r="BE133" i="1"/>
  <c r="BD133" i="1"/>
  <c r="BA133" i="1"/>
  <c r="AR133" i="1"/>
  <c r="AU133" i="1" s="1"/>
  <c r="AP133" i="1"/>
  <c r="AO133" i="1"/>
  <c r="AI133" i="1"/>
  <c r="AQ133" i="1" s="1"/>
  <c r="AH133" i="1"/>
  <c r="AG133" i="1"/>
  <c r="CJ132" i="1"/>
  <c r="BU132" i="1"/>
  <c r="BX132" i="1" s="1"/>
  <c r="CK132" i="1" s="1"/>
  <c r="BS132" i="1"/>
  <c r="BR132" i="1"/>
  <c r="BN132" i="1"/>
  <c r="BM132" i="1"/>
  <c r="BG132" i="1"/>
  <c r="BT132" i="1" s="1"/>
  <c r="BE132" i="1"/>
  <c r="BD132" i="1"/>
  <c r="BA132" i="1"/>
  <c r="AR132" i="1"/>
  <c r="AU132" i="1" s="1"/>
  <c r="AP132" i="1"/>
  <c r="AO132" i="1"/>
  <c r="AI132" i="1"/>
  <c r="AH132" i="1"/>
  <c r="AG132" i="1"/>
  <c r="CJ131" i="1"/>
  <c r="BU131" i="1"/>
  <c r="BX131" i="1" s="1"/>
  <c r="CK131" i="1" s="1"/>
  <c r="BS131" i="1"/>
  <c r="BR131" i="1"/>
  <c r="BN131" i="1"/>
  <c r="BM131" i="1"/>
  <c r="BG131" i="1"/>
  <c r="BE131" i="1"/>
  <c r="BD131" i="1"/>
  <c r="BA131" i="1"/>
  <c r="AR131" i="1"/>
  <c r="AU131" i="1" s="1"/>
  <c r="AP131" i="1"/>
  <c r="AO131" i="1"/>
  <c r="AI131" i="1"/>
  <c r="AH131" i="1"/>
  <c r="AG131" i="1"/>
  <c r="CJ130" i="1"/>
  <c r="CI130" i="1"/>
  <c r="CI131" i="1" s="1"/>
  <c r="CI132" i="1" s="1"/>
  <c r="BU130" i="1"/>
  <c r="BX130" i="1" s="1"/>
  <c r="CK130" i="1" s="1"/>
  <c r="BS130" i="1"/>
  <c r="BR130" i="1"/>
  <c r="BN130" i="1"/>
  <c r="BM130" i="1"/>
  <c r="BG130" i="1"/>
  <c r="BE130" i="1"/>
  <c r="BD130" i="1"/>
  <c r="BA130" i="1"/>
  <c r="AR130" i="1"/>
  <c r="AU130" i="1" s="1"/>
  <c r="AP130" i="1"/>
  <c r="AO130" i="1"/>
  <c r="AI130" i="1"/>
  <c r="BF130" i="1" s="1"/>
  <c r="AH130" i="1"/>
  <c r="AG130" i="1"/>
  <c r="CJ129" i="1"/>
  <c r="BU129" i="1"/>
  <c r="BX129" i="1" s="1"/>
  <c r="CK129" i="1" s="1"/>
  <c r="BT129" i="1"/>
  <c r="BV129" i="1" s="1"/>
  <c r="BS129" i="1"/>
  <c r="BR129" i="1"/>
  <c r="BN129" i="1"/>
  <c r="BM129" i="1"/>
  <c r="BG129" i="1"/>
  <c r="BJ129" i="1" s="1"/>
  <c r="BW129" i="1" s="1"/>
  <c r="BE129" i="1"/>
  <c r="BD129" i="1"/>
  <c r="BA129" i="1"/>
  <c r="AR129" i="1"/>
  <c r="AU129" i="1" s="1"/>
  <c r="AP129" i="1"/>
  <c r="AO129" i="1"/>
  <c r="AI129" i="1"/>
  <c r="BF129" i="1" s="1"/>
  <c r="AH129" i="1"/>
  <c r="AG129" i="1"/>
  <c r="CJ128" i="1"/>
  <c r="BU128" i="1"/>
  <c r="BX128" i="1" s="1"/>
  <c r="CK128" i="1" s="1"/>
  <c r="BS128" i="1"/>
  <c r="BR128" i="1"/>
  <c r="BN128" i="1"/>
  <c r="BM128" i="1"/>
  <c r="BG128" i="1"/>
  <c r="BT128" i="1" s="1"/>
  <c r="BE128" i="1"/>
  <c r="BD128" i="1"/>
  <c r="BA128" i="1"/>
  <c r="AR128" i="1"/>
  <c r="AU128" i="1" s="1"/>
  <c r="AP128" i="1"/>
  <c r="AO128" i="1"/>
  <c r="AI128" i="1"/>
  <c r="BF128" i="1" s="1"/>
  <c r="AH128" i="1"/>
  <c r="AG128" i="1"/>
  <c r="CJ127" i="1"/>
  <c r="CI127" i="1"/>
  <c r="BX127" i="1"/>
  <c r="CK127" i="1" s="1"/>
  <c r="BU127" i="1"/>
  <c r="BS127" i="1"/>
  <c r="BR127" i="1"/>
  <c r="BN127" i="1"/>
  <c r="BM127" i="1"/>
  <c r="BG127" i="1"/>
  <c r="BJ127" i="1" s="1"/>
  <c r="BW127" i="1" s="1"/>
  <c r="BE127" i="1"/>
  <c r="BD127" i="1"/>
  <c r="BA127" i="1"/>
  <c r="AU127" i="1"/>
  <c r="AR127" i="1"/>
  <c r="AP127" i="1"/>
  <c r="AO127" i="1"/>
  <c r="AI127" i="1"/>
  <c r="AH127" i="1"/>
  <c r="AG127" i="1"/>
  <c r="CJ126" i="1"/>
  <c r="BW126" i="1"/>
  <c r="BU126" i="1"/>
  <c r="BX126" i="1" s="1"/>
  <c r="CK126" i="1" s="1"/>
  <c r="BS126" i="1"/>
  <c r="BR126" i="1"/>
  <c r="BN126" i="1"/>
  <c r="BM126" i="1"/>
  <c r="BG126" i="1"/>
  <c r="BJ126" i="1" s="1"/>
  <c r="BE126" i="1"/>
  <c r="BD126" i="1"/>
  <c r="BA126" i="1"/>
  <c r="AR126" i="1"/>
  <c r="AU126" i="1" s="1"/>
  <c r="AP126" i="1"/>
  <c r="AO126" i="1"/>
  <c r="AI126" i="1"/>
  <c r="AH126" i="1"/>
  <c r="AG126" i="1"/>
  <c r="CJ125" i="1"/>
  <c r="BU125" i="1"/>
  <c r="BX125" i="1" s="1"/>
  <c r="CK125" i="1" s="1"/>
  <c r="BT125" i="1"/>
  <c r="BV125" i="1" s="1"/>
  <c r="BS125" i="1"/>
  <c r="BR125" i="1"/>
  <c r="BN125" i="1"/>
  <c r="BM125" i="1"/>
  <c r="BG125" i="1"/>
  <c r="BJ125" i="1" s="1"/>
  <c r="BW125" i="1" s="1"/>
  <c r="BY125" i="1" s="1"/>
  <c r="BE125" i="1"/>
  <c r="BD125" i="1"/>
  <c r="BA125" i="1"/>
  <c r="AR125" i="1"/>
  <c r="AU125" i="1" s="1"/>
  <c r="AP125" i="1"/>
  <c r="AO125" i="1"/>
  <c r="AI125" i="1"/>
  <c r="AQ125" i="1" s="1"/>
  <c r="AH125" i="1"/>
  <c r="AG125" i="1"/>
  <c r="CJ124" i="1"/>
  <c r="CI124" i="1"/>
  <c r="BU124" i="1"/>
  <c r="BX124" i="1" s="1"/>
  <c r="CK124" i="1" s="1"/>
  <c r="BS124" i="1"/>
  <c r="BR124" i="1"/>
  <c r="BN124" i="1"/>
  <c r="BM124" i="1"/>
  <c r="BG124" i="1"/>
  <c r="BT124" i="1" s="1"/>
  <c r="BE124" i="1"/>
  <c r="BD124" i="1"/>
  <c r="BA124" i="1"/>
  <c r="AR124" i="1"/>
  <c r="AU124" i="1" s="1"/>
  <c r="AP124" i="1"/>
  <c r="AO124" i="1"/>
  <c r="AI124" i="1"/>
  <c r="BF124" i="1" s="1"/>
  <c r="BH124" i="1" s="1"/>
  <c r="AH124" i="1"/>
  <c r="AG124" i="1"/>
  <c r="CJ123" i="1"/>
  <c r="BU123" i="1"/>
  <c r="BX123" i="1" s="1"/>
  <c r="CK123" i="1" s="1"/>
  <c r="BS123" i="1"/>
  <c r="BR123" i="1"/>
  <c r="BN123" i="1"/>
  <c r="BM123" i="1"/>
  <c r="BG123" i="1"/>
  <c r="BE123" i="1"/>
  <c r="BD123" i="1"/>
  <c r="BA123" i="1"/>
  <c r="AR123" i="1"/>
  <c r="AU123" i="1" s="1"/>
  <c r="AP123" i="1"/>
  <c r="AO123" i="1"/>
  <c r="AI123" i="1"/>
  <c r="AH123" i="1"/>
  <c r="AG123" i="1"/>
  <c r="CJ122" i="1"/>
  <c r="BU122" i="1"/>
  <c r="BX122" i="1" s="1"/>
  <c r="CK122" i="1" s="1"/>
  <c r="BS122" i="1"/>
  <c r="BR122" i="1"/>
  <c r="BN122" i="1"/>
  <c r="BM122" i="1"/>
  <c r="BG122" i="1"/>
  <c r="BE122" i="1"/>
  <c r="BD122" i="1"/>
  <c r="BA122" i="1"/>
  <c r="AR122" i="1"/>
  <c r="AU122" i="1" s="1"/>
  <c r="AP122" i="1"/>
  <c r="AO122" i="1"/>
  <c r="AI122" i="1"/>
  <c r="AH122" i="1"/>
  <c r="AG122" i="1"/>
  <c r="CJ121" i="1"/>
  <c r="BU121" i="1"/>
  <c r="BX121" i="1" s="1"/>
  <c r="CK121" i="1" s="1"/>
  <c r="BS121" i="1"/>
  <c r="BR121" i="1"/>
  <c r="BG121" i="1"/>
  <c r="BE121" i="1"/>
  <c r="BD121" i="1"/>
  <c r="BA121" i="1"/>
  <c r="AR121" i="1"/>
  <c r="AU121" i="1" s="1"/>
  <c r="AP121" i="1"/>
  <c r="AO121" i="1"/>
  <c r="AI121" i="1"/>
  <c r="AJ121" i="1" s="1"/>
  <c r="AH121" i="1"/>
  <c r="AG121" i="1"/>
  <c r="CJ120" i="1"/>
  <c r="CI120" i="1"/>
  <c r="CI121" i="1" s="1"/>
  <c r="BU120" i="1"/>
  <c r="BX120" i="1" s="1"/>
  <c r="CK120" i="1" s="1"/>
  <c r="BS120" i="1"/>
  <c r="BR120" i="1"/>
  <c r="BG120" i="1"/>
  <c r="BT120" i="1" s="1"/>
  <c r="BF120" i="1"/>
  <c r="BH120" i="1" s="1"/>
  <c r="BE120" i="1"/>
  <c r="BD120" i="1"/>
  <c r="BA120" i="1"/>
  <c r="AR120" i="1"/>
  <c r="AU120" i="1" s="1"/>
  <c r="AQ120" i="1"/>
  <c r="AP120" i="1"/>
  <c r="AO120" i="1"/>
  <c r="AI120" i="1"/>
  <c r="AJ120" i="1" s="1"/>
  <c r="AH120" i="1"/>
  <c r="AG120" i="1"/>
  <c r="CJ119" i="1"/>
  <c r="BU119" i="1"/>
  <c r="BX119" i="1" s="1"/>
  <c r="CK119" i="1" s="1"/>
  <c r="BS119" i="1"/>
  <c r="BR119" i="1"/>
  <c r="BG119" i="1"/>
  <c r="BE119" i="1"/>
  <c r="BD119" i="1"/>
  <c r="BA119" i="1"/>
  <c r="AR119" i="1"/>
  <c r="AU119" i="1" s="1"/>
  <c r="AP119" i="1"/>
  <c r="AO119" i="1"/>
  <c r="AI119" i="1"/>
  <c r="BF119" i="1" s="1"/>
  <c r="BH119" i="1" s="1"/>
  <c r="AH119" i="1"/>
  <c r="AG119" i="1"/>
  <c r="CJ118" i="1"/>
  <c r="BU118" i="1"/>
  <c r="BX118" i="1" s="1"/>
  <c r="CK118" i="1" s="1"/>
  <c r="BS118" i="1"/>
  <c r="BR118" i="1"/>
  <c r="BG118" i="1"/>
  <c r="BT118" i="1" s="1"/>
  <c r="BF118" i="1"/>
  <c r="BH118" i="1" s="1"/>
  <c r="BE118" i="1"/>
  <c r="BD118" i="1"/>
  <c r="BA118" i="1"/>
  <c r="AR118" i="1"/>
  <c r="AU118" i="1" s="1"/>
  <c r="AQ118" i="1"/>
  <c r="AS118" i="1" s="1"/>
  <c r="AP118" i="1"/>
  <c r="AO118" i="1"/>
  <c r="AI118" i="1"/>
  <c r="AJ118" i="1" s="1"/>
  <c r="BI118" i="1" s="1"/>
  <c r="AH118" i="1"/>
  <c r="AG118" i="1"/>
  <c r="CJ117" i="1"/>
  <c r="BU117" i="1"/>
  <c r="BX117" i="1" s="1"/>
  <c r="CK117" i="1" s="1"/>
  <c r="BS117" i="1"/>
  <c r="BR117" i="1"/>
  <c r="BG117" i="1"/>
  <c r="BT117" i="1" s="1"/>
  <c r="BE117" i="1"/>
  <c r="BD117" i="1"/>
  <c r="BA117" i="1"/>
  <c r="AR117" i="1"/>
  <c r="AU117" i="1" s="1"/>
  <c r="AP117" i="1"/>
  <c r="AO117" i="1"/>
  <c r="AI117" i="1"/>
  <c r="AJ117" i="1" s="1"/>
  <c r="AH117" i="1"/>
  <c r="AG117" i="1"/>
  <c r="CJ116" i="1"/>
  <c r="BU116" i="1"/>
  <c r="BX116" i="1" s="1"/>
  <c r="CK116" i="1" s="1"/>
  <c r="BS116" i="1"/>
  <c r="BR116" i="1"/>
  <c r="BG116" i="1"/>
  <c r="BJ116" i="1" s="1"/>
  <c r="BW116" i="1" s="1"/>
  <c r="BE116" i="1"/>
  <c r="BD116" i="1"/>
  <c r="BA116" i="1"/>
  <c r="AU116" i="1"/>
  <c r="AR116" i="1"/>
  <c r="AP116" i="1"/>
  <c r="AO116" i="1"/>
  <c r="AI116" i="1"/>
  <c r="AJ116" i="1" s="1"/>
  <c r="AH116" i="1"/>
  <c r="AG116" i="1"/>
  <c r="CJ115" i="1"/>
  <c r="CI115" i="1"/>
  <c r="CI116" i="1" s="1"/>
  <c r="BU115" i="1"/>
  <c r="BX115" i="1" s="1"/>
  <c r="CK115" i="1" s="1"/>
  <c r="BS115" i="1"/>
  <c r="BR115" i="1"/>
  <c r="BG115" i="1"/>
  <c r="BE115" i="1"/>
  <c r="BD115" i="1"/>
  <c r="BA115" i="1"/>
  <c r="AR115" i="1"/>
  <c r="AU115" i="1" s="1"/>
  <c r="AP115" i="1"/>
  <c r="AO115" i="1"/>
  <c r="AI115" i="1"/>
  <c r="AH115" i="1"/>
  <c r="AG115" i="1"/>
  <c r="CJ114" i="1"/>
  <c r="BU114" i="1"/>
  <c r="BX114" i="1" s="1"/>
  <c r="BT114" i="1"/>
  <c r="BS114" i="1"/>
  <c r="BR114" i="1"/>
  <c r="BJ114" i="1"/>
  <c r="BW114" i="1" s="1"/>
  <c r="BG114" i="1"/>
  <c r="BE114" i="1"/>
  <c r="BD114" i="1"/>
  <c r="BA114" i="1"/>
  <c r="AR114" i="1"/>
  <c r="AU114" i="1" s="1"/>
  <c r="AP114" i="1"/>
  <c r="AO114" i="1"/>
  <c r="AI114" i="1"/>
  <c r="AH114" i="1"/>
  <c r="AG114" i="1"/>
  <c r="CJ113" i="1"/>
  <c r="BU113" i="1"/>
  <c r="BX113" i="1" s="1"/>
  <c r="CK113" i="1" s="1"/>
  <c r="BS113" i="1"/>
  <c r="BR113" i="1"/>
  <c r="BG113" i="1"/>
  <c r="BE113" i="1"/>
  <c r="BD113" i="1"/>
  <c r="BA113" i="1"/>
  <c r="AR113" i="1"/>
  <c r="AU113" i="1" s="1"/>
  <c r="AP113" i="1"/>
  <c r="AO113" i="1"/>
  <c r="AI113" i="1"/>
  <c r="AJ113" i="1" s="1"/>
  <c r="BI113" i="1" s="1"/>
  <c r="AH113" i="1"/>
  <c r="AG113" i="1"/>
  <c r="CJ112" i="1"/>
  <c r="CI112" i="1"/>
  <c r="BU112" i="1"/>
  <c r="BX112" i="1" s="1"/>
  <c r="CK112" i="1" s="1"/>
  <c r="BS112" i="1"/>
  <c r="BR112" i="1"/>
  <c r="BG112" i="1"/>
  <c r="BE112" i="1"/>
  <c r="BD112" i="1"/>
  <c r="BA112" i="1"/>
  <c r="AR112" i="1"/>
  <c r="AU112" i="1" s="1"/>
  <c r="AP112" i="1"/>
  <c r="AO112" i="1"/>
  <c r="AI112" i="1"/>
  <c r="AH112" i="1"/>
  <c r="AG112" i="1"/>
  <c r="CJ111" i="1"/>
  <c r="BU111" i="1"/>
  <c r="BX111" i="1" s="1"/>
  <c r="CK111" i="1" s="1"/>
  <c r="BS111" i="1"/>
  <c r="BR111" i="1"/>
  <c r="BG111" i="1"/>
  <c r="BJ111" i="1" s="1"/>
  <c r="BE111" i="1"/>
  <c r="BD111" i="1"/>
  <c r="BA111" i="1"/>
  <c r="AR111" i="1"/>
  <c r="AU111" i="1" s="1"/>
  <c r="AP111" i="1"/>
  <c r="AO111" i="1"/>
  <c r="AI111" i="1"/>
  <c r="AH111" i="1"/>
  <c r="AG111" i="1"/>
  <c r="CJ110" i="1"/>
  <c r="BU110" i="1"/>
  <c r="BX110" i="1" s="1"/>
  <c r="BS110" i="1"/>
  <c r="BR110" i="1"/>
  <c r="BG110" i="1"/>
  <c r="BJ110" i="1" s="1"/>
  <c r="BW110" i="1" s="1"/>
  <c r="BE110" i="1"/>
  <c r="BD110" i="1"/>
  <c r="BA110" i="1"/>
  <c r="AU110" i="1"/>
  <c r="AR110" i="1"/>
  <c r="AP110" i="1"/>
  <c r="AO110" i="1"/>
  <c r="AI110" i="1"/>
  <c r="AH110" i="1"/>
  <c r="AG110" i="1"/>
  <c r="CJ109" i="1"/>
  <c r="CI109" i="1"/>
  <c r="BU109" i="1"/>
  <c r="BX109" i="1" s="1"/>
  <c r="CK109" i="1" s="1"/>
  <c r="BS109" i="1"/>
  <c r="BR109" i="1"/>
  <c r="BG109" i="1"/>
  <c r="BT109" i="1" s="1"/>
  <c r="BV109" i="1" s="1"/>
  <c r="BF109" i="1"/>
  <c r="BH109" i="1" s="1"/>
  <c r="BE109" i="1"/>
  <c r="BD109" i="1"/>
  <c r="BA109" i="1"/>
  <c r="AR109" i="1"/>
  <c r="AU109" i="1" s="1"/>
  <c r="AP109" i="1"/>
  <c r="AO109" i="1"/>
  <c r="AI109" i="1"/>
  <c r="AJ109" i="1" s="1"/>
  <c r="BI109" i="1" s="1"/>
  <c r="AH109" i="1"/>
  <c r="AG109" i="1"/>
  <c r="CJ108" i="1"/>
  <c r="BU108" i="1"/>
  <c r="BX108" i="1" s="1"/>
  <c r="CK108" i="1" s="1"/>
  <c r="BS108" i="1"/>
  <c r="BR108" i="1"/>
  <c r="BG108" i="1"/>
  <c r="BT108" i="1" s="1"/>
  <c r="BV108" i="1" s="1"/>
  <c r="BE108" i="1"/>
  <c r="BD108" i="1"/>
  <c r="BA108" i="1"/>
  <c r="AR108" i="1"/>
  <c r="AU108" i="1" s="1"/>
  <c r="AP108" i="1"/>
  <c r="AO108" i="1"/>
  <c r="AI108" i="1"/>
  <c r="BF108" i="1" s="1"/>
  <c r="AH108" i="1"/>
  <c r="AG108" i="1"/>
  <c r="CJ107" i="1"/>
  <c r="BU107" i="1"/>
  <c r="BX107" i="1" s="1"/>
  <c r="CK107" i="1" s="1"/>
  <c r="BS107" i="1"/>
  <c r="BR107" i="1"/>
  <c r="BG107" i="1"/>
  <c r="BE107" i="1"/>
  <c r="BD107" i="1"/>
  <c r="BA107" i="1"/>
  <c r="AR107" i="1"/>
  <c r="AU107" i="1" s="1"/>
  <c r="AP107" i="1"/>
  <c r="AO107" i="1"/>
  <c r="AI107" i="1"/>
  <c r="AJ107" i="1" s="1"/>
  <c r="AH107" i="1"/>
  <c r="AG107" i="1"/>
  <c r="CJ106" i="1"/>
  <c r="CI106" i="1"/>
  <c r="CH106" i="1"/>
  <c r="BU106" i="1"/>
  <c r="BX106" i="1" s="1"/>
  <c r="CK106" i="1" s="1"/>
  <c r="BS106" i="1"/>
  <c r="BR106" i="1"/>
  <c r="BG106" i="1"/>
  <c r="BE106" i="1"/>
  <c r="BD106" i="1"/>
  <c r="BA106" i="1"/>
  <c r="AR106" i="1"/>
  <c r="AU106" i="1" s="1"/>
  <c r="AP106" i="1"/>
  <c r="AO106" i="1"/>
  <c r="AI106" i="1"/>
  <c r="AH106" i="1"/>
  <c r="AG106" i="1"/>
  <c r="CJ105" i="1"/>
  <c r="BU105" i="1"/>
  <c r="BS105" i="1"/>
  <c r="BR105" i="1"/>
  <c r="BG105" i="1"/>
  <c r="BT105" i="1" s="1"/>
  <c r="BE105" i="1"/>
  <c r="BD105" i="1"/>
  <c r="BA105" i="1"/>
  <c r="AR105" i="1"/>
  <c r="AU105" i="1" s="1"/>
  <c r="AP105" i="1"/>
  <c r="AO105" i="1"/>
  <c r="AI105" i="1"/>
  <c r="AH105" i="1"/>
  <c r="AG105" i="1"/>
  <c r="CJ104" i="1"/>
  <c r="BX104" i="1"/>
  <c r="CK104" i="1" s="1"/>
  <c r="BU104" i="1"/>
  <c r="BY104" i="1" s="1"/>
  <c r="BS104" i="1"/>
  <c r="BR104" i="1"/>
  <c r="BG104" i="1"/>
  <c r="BE104" i="1"/>
  <c r="BD104" i="1"/>
  <c r="BA104" i="1"/>
  <c r="AR104" i="1"/>
  <c r="AU104" i="1" s="1"/>
  <c r="AP104" i="1"/>
  <c r="AO104" i="1"/>
  <c r="AI104" i="1"/>
  <c r="BF104" i="1" s="1"/>
  <c r="AH104" i="1"/>
  <c r="AG104" i="1"/>
  <c r="CJ103" i="1"/>
  <c r="BU103" i="1"/>
  <c r="BX103" i="1" s="1"/>
  <c r="BS103" i="1"/>
  <c r="BR103" i="1"/>
  <c r="BN103" i="1"/>
  <c r="BM103" i="1"/>
  <c r="BG103" i="1"/>
  <c r="BT103" i="1" s="1"/>
  <c r="BV103" i="1" s="1"/>
  <c r="BE103" i="1"/>
  <c r="BD103" i="1"/>
  <c r="BA103" i="1"/>
  <c r="AR103" i="1"/>
  <c r="AU103" i="1" s="1"/>
  <c r="AP103" i="1"/>
  <c r="AO103" i="1"/>
  <c r="AI103" i="1"/>
  <c r="AH103" i="1"/>
  <c r="AG103" i="1"/>
  <c r="CJ102" i="1"/>
  <c r="BX102" i="1"/>
  <c r="BU102" i="1"/>
  <c r="BY102" i="1" s="1"/>
  <c r="BS102" i="1"/>
  <c r="BR102" i="1"/>
  <c r="BN102" i="1"/>
  <c r="BM102" i="1"/>
  <c r="BG102" i="1"/>
  <c r="BJ102" i="1" s="1"/>
  <c r="BW102" i="1" s="1"/>
  <c r="BE102" i="1"/>
  <c r="BD102" i="1"/>
  <c r="BA102" i="1"/>
  <c r="AR102" i="1"/>
  <c r="AU102" i="1" s="1"/>
  <c r="AP102" i="1"/>
  <c r="AO102" i="1"/>
  <c r="AI102" i="1"/>
  <c r="BF102" i="1" s="1"/>
  <c r="BH102" i="1" s="1"/>
  <c r="AH102" i="1"/>
  <c r="AG102" i="1"/>
  <c r="CJ101" i="1"/>
  <c r="BU101" i="1"/>
  <c r="BT101" i="1"/>
  <c r="BV101" i="1" s="1"/>
  <c r="BS101" i="1"/>
  <c r="BR101" i="1"/>
  <c r="BN101" i="1"/>
  <c r="BM101" i="1"/>
  <c r="BG101" i="1"/>
  <c r="BJ101" i="1" s="1"/>
  <c r="BW101" i="1" s="1"/>
  <c r="BE101" i="1"/>
  <c r="BD101" i="1"/>
  <c r="BA101" i="1"/>
  <c r="AR101" i="1"/>
  <c r="AU101" i="1" s="1"/>
  <c r="AP101" i="1"/>
  <c r="AO101" i="1"/>
  <c r="AI101" i="1"/>
  <c r="AH101" i="1"/>
  <c r="AG101" i="1"/>
  <c r="CJ100" i="1"/>
  <c r="BU100" i="1"/>
  <c r="BY100" i="1" s="1"/>
  <c r="BS100" i="1"/>
  <c r="BR100" i="1"/>
  <c r="BN100" i="1"/>
  <c r="BM100" i="1"/>
  <c r="BG100" i="1"/>
  <c r="BT100" i="1" s="1"/>
  <c r="BE100" i="1"/>
  <c r="BD100" i="1"/>
  <c r="BA100" i="1"/>
  <c r="AR100" i="1"/>
  <c r="AU100" i="1" s="1"/>
  <c r="AP100" i="1"/>
  <c r="AO100" i="1"/>
  <c r="AI100" i="1"/>
  <c r="AH100" i="1"/>
  <c r="AG100" i="1"/>
  <c r="CJ99" i="1"/>
  <c r="BU99" i="1"/>
  <c r="BS99" i="1"/>
  <c r="BR99" i="1"/>
  <c r="BN99" i="1"/>
  <c r="BM99" i="1"/>
  <c r="BG99" i="1"/>
  <c r="BE99" i="1"/>
  <c r="BD99" i="1"/>
  <c r="BA99" i="1"/>
  <c r="AS99" i="1"/>
  <c r="AR99" i="1"/>
  <c r="AU99" i="1" s="1"/>
  <c r="AP99" i="1"/>
  <c r="AO99" i="1"/>
  <c r="AJ99" i="1"/>
  <c r="AI99" i="1"/>
  <c r="AQ99" i="1" s="1"/>
  <c r="AH99" i="1"/>
  <c r="AG99" i="1"/>
  <c r="CJ98" i="1"/>
  <c r="CI98" i="1"/>
  <c r="CI99" i="1" s="1"/>
  <c r="CH98" i="1"/>
  <c r="CH99" i="1" s="1"/>
  <c r="BU98" i="1"/>
  <c r="BX98" i="1" s="1"/>
  <c r="CK98" i="1" s="1"/>
  <c r="BS98" i="1"/>
  <c r="BR98" i="1"/>
  <c r="BN98" i="1"/>
  <c r="BM98" i="1"/>
  <c r="BG98" i="1"/>
  <c r="BE98" i="1"/>
  <c r="BD98" i="1"/>
  <c r="BA98" i="1"/>
  <c r="AR98" i="1"/>
  <c r="AU98" i="1" s="1"/>
  <c r="AP98" i="1"/>
  <c r="AO98" i="1"/>
  <c r="AI98" i="1"/>
  <c r="BF98" i="1" s="1"/>
  <c r="BH98" i="1" s="1"/>
  <c r="AH98" i="1"/>
  <c r="AG98" i="1"/>
  <c r="CJ97" i="1"/>
  <c r="BU97" i="1"/>
  <c r="BX97" i="1" s="1"/>
  <c r="CK97" i="1" s="1"/>
  <c r="BS97" i="1"/>
  <c r="BR97" i="1"/>
  <c r="BN97" i="1"/>
  <c r="BM97" i="1"/>
  <c r="BG97" i="1"/>
  <c r="BJ97" i="1" s="1"/>
  <c r="BF97" i="1"/>
  <c r="BE97" i="1"/>
  <c r="BD97" i="1"/>
  <c r="BA97" i="1"/>
  <c r="AR97" i="1"/>
  <c r="AU97" i="1" s="1"/>
  <c r="AP97" i="1"/>
  <c r="AO97" i="1"/>
  <c r="AJ97" i="1"/>
  <c r="AI97" i="1"/>
  <c r="AQ97" i="1" s="1"/>
  <c r="AH97" i="1"/>
  <c r="AG97" i="1"/>
  <c r="CJ96" i="1"/>
  <c r="BU96" i="1"/>
  <c r="BT96" i="1"/>
  <c r="BV96" i="1" s="1"/>
  <c r="BS96" i="1"/>
  <c r="BR96" i="1"/>
  <c r="BN96" i="1"/>
  <c r="BM96" i="1"/>
  <c r="BG96" i="1"/>
  <c r="BJ96" i="1" s="1"/>
  <c r="BW96" i="1" s="1"/>
  <c r="BF96" i="1"/>
  <c r="BH96" i="1" s="1"/>
  <c r="BE96" i="1"/>
  <c r="BD96" i="1"/>
  <c r="BA96" i="1"/>
  <c r="AU96" i="1"/>
  <c r="AT96" i="1"/>
  <c r="AV96" i="1" s="1"/>
  <c r="AR96" i="1"/>
  <c r="AP96" i="1"/>
  <c r="AO96" i="1"/>
  <c r="AI96" i="1"/>
  <c r="AJ96" i="1" s="1"/>
  <c r="BI96" i="1" s="1"/>
  <c r="AH96" i="1"/>
  <c r="AG96" i="1"/>
  <c r="CJ95" i="1"/>
  <c r="BU95" i="1"/>
  <c r="BX95" i="1" s="1"/>
  <c r="BS95" i="1"/>
  <c r="BR95" i="1"/>
  <c r="BN95" i="1"/>
  <c r="BM95" i="1"/>
  <c r="BI95" i="1"/>
  <c r="BG95" i="1"/>
  <c r="BE95" i="1"/>
  <c r="BD95" i="1"/>
  <c r="BA95" i="1"/>
  <c r="AR95" i="1"/>
  <c r="AU95" i="1" s="1"/>
  <c r="AP95" i="1"/>
  <c r="AO95" i="1"/>
  <c r="AI95" i="1"/>
  <c r="AJ95" i="1" s="1"/>
  <c r="AT95" i="1" s="1"/>
  <c r="AH95" i="1"/>
  <c r="AG95" i="1"/>
  <c r="CJ94" i="1"/>
  <c r="BU94" i="1"/>
  <c r="BX94" i="1" s="1"/>
  <c r="BT94" i="1"/>
  <c r="BV94" i="1" s="1"/>
  <c r="BS94" i="1"/>
  <c r="BR94" i="1"/>
  <c r="BN94" i="1"/>
  <c r="BM94" i="1"/>
  <c r="BJ94" i="1"/>
  <c r="BW94" i="1" s="1"/>
  <c r="BG94" i="1"/>
  <c r="BE94" i="1"/>
  <c r="BD94" i="1"/>
  <c r="BA94" i="1"/>
  <c r="AR94" i="1"/>
  <c r="AU94" i="1" s="1"/>
  <c r="AP94" i="1"/>
  <c r="AO94" i="1"/>
  <c r="AI94" i="1"/>
  <c r="AH94" i="1"/>
  <c r="AG94" i="1"/>
  <c r="CJ93" i="1"/>
  <c r="BU93" i="1"/>
  <c r="BX93" i="1" s="1"/>
  <c r="BS93" i="1"/>
  <c r="BR93" i="1"/>
  <c r="BN93" i="1"/>
  <c r="BM93" i="1"/>
  <c r="BG93" i="1"/>
  <c r="BT93" i="1" s="1"/>
  <c r="BE93" i="1"/>
  <c r="BD93" i="1"/>
  <c r="BA93" i="1"/>
  <c r="AR93" i="1"/>
  <c r="AU93" i="1" s="1"/>
  <c r="AP93" i="1"/>
  <c r="AO93" i="1"/>
  <c r="AI93" i="1"/>
  <c r="BF93" i="1" s="1"/>
  <c r="BH93" i="1" s="1"/>
  <c r="AH93" i="1"/>
  <c r="AG93" i="1"/>
  <c r="CJ92" i="1"/>
  <c r="BU92" i="1"/>
  <c r="BY92" i="1" s="1"/>
  <c r="BS92" i="1"/>
  <c r="BR92" i="1"/>
  <c r="BN92" i="1"/>
  <c r="BM92" i="1"/>
  <c r="BG92" i="1"/>
  <c r="BT92" i="1" s="1"/>
  <c r="BV92" i="1" s="1"/>
  <c r="BE92" i="1"/>
  <c r="BD92" i="1"/>
  <c r="BA92" i="1"/>
  <c r="AR92" i="1"/>
  <c r="AU92" i="1" s="1"/>
  <c r="AP92" i="1"/>
  <c r="AO92" i="1"/>
  <c r="AI92" i="1"/>
  <c r="AH92" i="1"/>
  <c r="AG92" i="1"/>
  <c r="CJ91" i="1"/>
  <c r="CH91" i="1"/>
  <c r="CH92" i="1" s="1"/>
  <c r="BU91" i="1"/>
  <c r="BS91" i="1"/>
  <c r="BR91" i="1"/>
  <c r="BN91" i="1"/>
  <c r="BM91" i="1"/>
  <c r="BG91" i="1"/>
  <c r="BE91" i="1"/>
  <c r="BD91" i="1"/>
  <c r="BA91" i="1"/>
  <c r="AR91" i="1"/>
  <c r="AU91" i="1" s="1"/>
  <c r="AP91" i="1"/>
  <c r="AO91" i="1"/>
  <c r="AI91" i="1"/>
  <c r="AH91" i="1"/>
  <c r="AG91" i="1"/>
  <c r="CJ90" i="1"/>
  <c r="CH90" i="1"/>
  <c r="BU90" i="1"/>
  <c r="BY90" i="1" s="1"/>
  <c r="BT90" i="1"/>
  <c r="BV90" i="1" s="1"/>
  <c r="BS90" i="1"/>
  <c r="BR90" i="1"/>
  <c r="BN90" i="1"/>
  <c r="BM90" i="1"/>
  <c r="BG90" i="1"/>
  <c r="BJ90" i="1" s="1"/>
  <c r="BW90" i="1" s="1"/>
  <c r="BE90" i="1"/>
  <c r="BD90" i="1"/>
  <c r="BA90" i="1"/>
  <c r="AR90" i="1"/>
  <c r="AU90" i="1" s="1"/>
  <c r="AP90" i="1"/>
  <c r="AO90" i="1"/>
  <c r="AI90" i="1"/>
  <c r="AJ90" i="1" s="1"/>
  <c r="AH90" i="1"/>
  <c r="AG90" i="1"/>
  <c r="CJ89" i="1"/>
  <c r="BU89" i="1"/>
  <c r="BY89" i="1" s="1"/>
  <c r="BT89" i="1"/>
  <c r="BS89" i="1"/>
  <c r="BR89" i="1"/>
  <c r="BN89" i="1"/>
  <c r="BM89" i="1"/>
  <c r="BG89" i="1"/>
  <c r="BJ89" i="1" s="1"/>
  <c r="BW89" i="1" s="1"/>
  <c r="BE89" i="1"/>
  <c r="BD89" i="1"/>
  <c r="BA89" i="1"/>
  <c r="AR89" i="1"/>
  <c r="AU89" i="1" s="1"/>
  <c r="AP89" i="1"/>
  <c r="AO89" i="1"/>
  <c r="AI89" i="1"/>
  <c r="BF89" i="1" s="1"/>
  <c r="AH89" i="1"/>
  <c r="AG89" i="1"/>
  <c r="CJ88" i="1"/>
  <c r="BY88" i="1"/>
  <c r="BU88" i="1"/>
  <c r="BX88" i="1" s="1"/>
  <c r="CK88" i="1" s="1"/>
  <c r="BS88" i="1"/>
  <c r="BR88" i="1"/>
  <c r="BN88" i="1"/>
  <c r="BM88" i="1"/>
  <c r="BG88" i="1"/>
  <c r="BE88" i="1"/>
  <c r="BD88" i="1"/>
  <c r="BA88" i="1"/>
  <c r="AR88" i="1"/>
  <c r="AU88" i="1" s="1"/>
  <c r="AP88" i="1"/>
  <c r="AO88" i="1"/>
  <c r="AI88" i="1"/>
  <c r="BF88" i="1" s="1"/>
  <c r="AH88" i="1"/>
  <c r="AG88" i="1"/>
  <c r="CJ87" i="1"/>
  <c r="BU87" i="1"/>
  <c r="BY87" i="1" s="1"/>
  <c r="BS87" i="1"/>
  <c r="BR87" i="1"/>
  <c r="BN87" i="1"/>
  <c r="BM87" i="1"/>
  <c r="BG87" i="1"/>
  <c r="BJ87" i="1" s="1"/>
  <c r="BW87" i="1" s="1"/>
  <c r="BE87" i="1"/>
  <c r="BD87" i="1"/>
  <c r="BA87" i="1"/>
  <c r="AR87" i="1"/>
  <c r="AU87" i="1" s="1"/>
  <c r="AP87" i="1"/>
  <c r="AO87" i="1"/>
  <c r="AI87" i="1"/>
  <c r="AH87" i="1"/>
  <c r="AG87" i="1"/>
  <c r="CJ86" i="1"/>
  <c r="BU86" i="1"/>
  <c r="BS86" i="1"/>
  <c r="BR86" i="1"/>
  <c r="BN86" i="1"/>
  <c r="BM86" i="1"/>
  <c r="BG86" i="1"/>
  <c r="BJ86" i="1" s="1"/>
  <c r="BW86" i="1" s="1"/>
  <c r="BE86" i="1"/>
  <c r="BD86" i="1"/>
  <c r="BA86" i="1"/>
  <c r="AR86" i="1"/>
  <c r="AU86" i="1" s="1"/>
  <c r="AP86" i="1"/>
  <c r="AO86" i="1"/>
  <c r="AI86" i="1"/>
  <c r="AH86" i="1"/>
  <c r="AG86" i="1"/>
  <c r="CJ85" i="1"/>
  <c r="BU85" i="1"/>
  <c r="BX85" i="1" s="1"/>
  <c r="BS85" i="1"/>
  <c r="BR85" i="1"/>
  <c r="BN85" i="1"/>
  <c r="BM85" i="1"/>
  <c r="BG85" i="1"/>
  <c r="BT85" i="1" s="1"/>
  <c r="BE85" i="1"/>
  <c r="BD85" i="1"/>
  <c r="BA85" i="1"/>
  <c r="AR85" i="1"/>
  <c r="AU85" i="1" s="1"/>
  <c r="AP85" i="1"/>
  <c r="AO85" i="1"/>
  <c r="AI85" i="1"/>
  <c r="AQ85" i="1" s="1"/>
  <c r="AS85" i="1" s="1"/>
  <c r="AH85" i="1"/>
  <c r="AG85" i="1"/>
  <c r="CJ84" i="1"/>
  <c r="CI84" i="1"/>
  <c r="BU84" i="1"/>
  <c r="BX84" i="1" s="1"/>
  <c r="BS84" i="1"/>
  <c r="BR84" i="1"/>
  <c r="BN84" i="1"/>
  <c r="BM84" i="1"/>
  <c r="BG84" i="1"/>
  <c r="BE84" i="1"/>
  <c r="BD84" i="1"/>
  <c r="BA84" i="1"/>
  <c r="AR84" i="1"/>
  <c r="AU84" i="1" s="1"/>
  <c r="AP84" i="1"/>
  <c r="AO84" i="1"/>
  <c r="AI84" i="1"/>
  <c r="AH84" i="1"/>
  <c r="AG84" i="1"/>
  <c r="CJ83" i="1"/>
  <c r="BU83" i="1"/>
  <c r="BS83" i="1"/>
  <c r="BR83" i="1"/>
  <c r="BN83" i="1"/>
  <c r="BM83" i="1"/>
  <c r="BG83" i="1"/>
  <c r="BE83" i="1"/>
  <c r="BD83" i="1"/>
  <c r="BA83" i="1"/>
  <c r="AR83" i="1"/>
  <c r="AU83" i="1" s="1"/>
  <c r="AP83" i="1"/>
  <c r="AO83" i="1"/>
  <c r="AI83" i="1"/>
  <c r="AJ83" i="1" s="1"/>
  <c r="AH83" i="1"/>
  <c r="AG83" i="1"/>
  <c r="CJ82" i="1"/>
  <c r="CH82" i="1"/>
  <c r="BX82" i="1"/>
  <c r="BU82" i="1"/>
  <c r="BY82" i="1" s="1"/>
  <c r="BS82" i="1"/>
  <c r="BR82" i="1"/>
  <c r="BN82" i="1"/>
  <c r="BM82" i="1"/>
  <c r="BG82" i="1"/>
  <c r="BT82" i="1" s="1"/>
  <c r="BV82" i="1" s="1"/>
  <c r="BE82" i="1"/>
  <c r="BD82" i="1"/>
  <c r="BA82" i="1"/>
  <c r="AR82" i="1"/>
  <c r="AU82" i="1" s="1"/>
  <c r="AP82" i="1"/>
  <c r="AO82" i="1"/>
  <c r="AI82" i="1"/>
  <c r="AH82" i="1"/>
  <c r="AG82" i="1"/>
  <c r="CJ81" i="1"/>
  <c r="BU81" i="1"/>
  <c r="BX81" i="1" s="1"/>
  <c r="CK81" i="1" s="1"/>
  <c r="BS81" i="1"/>
  <c r="BR81" i="1"/>
  <c r="BN81" i="1"/>
  <c r="BM81" i="1"/>
  <c r="BG81" i="1"/>
  <c r="BT81" i="1" s="1"/>
  <c r="BV81" i="1" s="1"/>
  <c r="BE81" i="1"/>
  <c r="BD81" i="1"/>
  <c r="BA81" i="1"/>
  <c r="AR81" i="1"/>
  <c r="AU81" i="1" s="1"/>
  <c r="AP81" i="1"/>
  <c r="AO81" i="1"/>
  <c r="AI81" i="1"/>
  <c r="AH81" i="1"/>
  <c r="AG81" i="1"/>
  <c r="CJ80" i="1"/>
  <c r="BU80" i="1"/>
  <c r="BS80" i="1"/>
  <c r="BR80" i="1"/>
  <c r="BN80" i="1"/>
  <c r="BM80" i="1"/>
  <c r="BG80" i="1"/>
  <c r="BE80" i="1"/>
  <c r="BD80" i="1"/>
  <c r="BA80" i="1"/>
  <c r="AR80" i="1"/>
  <c r="AU80" i="1" s="1"/>
  <c r="AP80" i="1"/>
  <c r="AO80" i="1"/>
  <c r="AI80" i="1"/>
  <c r="AH80" i="1"/>
  <c r="AG80" i="1"/>
  <c r="CJ79" i="1"/>
  <c r="BU79" i="1"/>
  <c r="BY79" i="1" s="1"/>
  <c r="BS79" i="1"/>
  <c r="BR79" i="1"/>
  <c r="BN79" i="1"/>
  <c r="BM79" i="1"/>
  <c r="BG79" i="1"/>
  <c r="BJ79" i="1" s="1"/>
  <c r="BW79" i="1" s="1"/>
  <c r="BE79" i="1"/>
  <c r="BD79" i="1"/>
  <c r="BA79" i="1"/>
  <c r="AR79" i="1"/>
  <c r="AU79" i="1" s="1"/>
  <c r="AP79" i="1"/>
  <c r="AO79" i="1"/>
  <c r="AI79" i="1"/>
  <c r="AH79" i="1"/>
  <c r="AG79" i="1"/>
  <c r="CJ78" i="1"/>
  <c r="BU78" i="1"/>
  <c r="BS78" i="1"/>
  <c r="BR78" i="1"/>
  <c r="BN78" i="1"/>
  <c r="BM78" i="1"/>
  <c r="BG78" i="1"/>
  <c r="BT78" i="1" s="1"/>
  <c r="BE78" i="1"/>
  <c r="BD78" i="1"/>
  <c r="BA78" i="1"/>
  <c r="AR78" i="1"/>
  <c r="AU78" i="1" s="1"/>
  <c r="AQ78" i="1"/>
  <c r="AP78" i="1"/>
  <c r="AO78" i="1"/>
  <c r="AI78" i="1"/>
  <c r="BF78" i="1" s="1"/>
  <c r="AH78" i="1"/>
  <c r="AG78" i="1"/>
  <c r="CJ77" i="1"/>
  <c r="BU77" i="1"/>
  <c r="BY77" i="1" s="1"/>
  <c r="BS77" i="1"/>
  <c r="BR77" i="1"/>
  <c r="BN77" i="1"/>
  <c r="BM77" i="1"/>
  <c r="BG77" i="1"/>
  <c r="BT77" i="1" s="1"/>
  <c r="BE77" i="1"/>
  <c r="BD77" i="1"/>
  <c r="BA77" i="1"/>
  <c r="AU77" i="1"/>
  <c r="AR77" i="1"/>
  <c r="AP77" i="1"/>
  <c r="AO77" i="1"/>
  <c r="AI77" i="1"/>
  <c r="AH77" i="1"/>
  <c r="AG77" i="1"/>
  <c r="CJ76" i="1"/>
  <c r="BU76" i="1"/>
  <c r="BS76" i="1"/>
  <c r="BR76" i="1"/>
  <c r="BN76" i="1"/>
  <c r="BM76" i="1"/>
  <c r="BG76" i="1"/>
  <c r="BT76" i="1" s="1"/>
  <c r="BV76" i="1" s="1"/>
  <c r="BE76" i="1"/>
  <c r="BD76" i="1"/>
  <c r="BA76" i="1"/>
  <c r="AR76" i="1"/>
  <c r="AU76" i="1" s="1"/>
  <c r="AP76" i="1"/>
  <c r="AO76" i="1"/>
  <c r="AI76" i="1"/>
  <c r="AH76" i="1"/>
  <c r="AG76" i="1"/>
  <c r="CJ75" i="1"/>
  <c r="CI75" i="1"/>
  <c r="BU75" i="1"/>
  <c r="BX75" i="1" s="1"/>
  <c r="BS75" i="1"/>
  <c r="BR75" i="1"/>
  <c r="BN75" i="1"/>
  <c r="BM75" i="1"/>
  <c r="BG75" i="1"/>
  <c r="BT75" i="1" s="1"/>
  <c r="BE75" i="1"/>
  <c r="BD75" i="1"/>
  <c r="BA75" i="1"/>
  <c r="AR75" i="1"/>
  <c r="AU75" i="1" s="1"/>
  <c r="AP75" i="1"/>
  <c r="AO75" i="1"/>
  <c r="AI75" i="1"/>
  <c r="AH75" i="1"/>
  <c r="AG75" i="1"/>
  <c r="CJ74" i="1"/>
  <c r="CH74" i="1"/>
  <c r="CH75" i="1" s="1"/>
  <c r="BU74" i="1"/>
  <c r="BS74" i="1"/>
  <c r="BR74" i="1"/>
  <c r="BN74" i="1"/>
  <c r="BM74" i="1"/>
  <c r="BG74" i="1"/>
  <c r="BJ74" i="1" s="1"/>
  <c r="BW74" i="1" s="1"/>
  <c r="BE74" i="1"/>
  <c r="BD74" i="1"/>
  <c r="BA74" i="1"/>
  <c r="AU74" i="1"/>
  <c r="AR74" i="1"/>
  <c r="AP74" i="1"/>
  <c r="AO74" i="1"/>
  <c r="AI74" i="1"/>
  <c r="AH74" i="1"/>
  <c r="AG74" i="1"/>
  <c r="CJ73" i="1"/>
  <c r="BU73" i="1"/>
  <c r="BY73" i="1" s="1"/>
  <c r="BS73" i="1"/>
  <c r="BR73" i="1"/>
  <c r="BN73" i="1"/>
  <c r="BM73" i="1"/>
  <c r="BG73" i="1"/>
  <c r="BT73" i="1" s="1"/>
  <c r="BE73" i="1"/>
  <c r="BD73" i="1"/>
  <c r="BA73" i="1"/>
  <c r="AR73" i="1"/>
  <c r="AU73" i="1" s="1"/>
  <c r="AP73" i="1"/>
  <c r="AO73" i="1"/>
  <c r="AI73" i="1"/>
  <c r="AH73" i="1"/>
  <c r="AG73" i="1"/>
  <c r="CJ72" i="1"/>
  <c r="BU72" i="1"/>
  <c r="BY72" i="1" s="1"/>
  <c r="BS72" i="1"/>
  <c r="BR72" i="1"/>
  <c r="BN72" i="1"/>
  <c r="BM72" i="1"/>
  <c r="BG72" i="1"/>
  <c r="BJ72" i="1" s="1"/>
  <c r="BW72" i="1" s="1"/>
  <c r="BE72" i="1"/>
  <c r="BD72" i="1"/>
  <c r="BA72" i="1"/>
  <c r="AR72" i="1"/>
  <c r="AU72" i="1" s="1"/>
  <c r="AP72" i="1"/>
  <c r="AO72" i="1"/>
  <c r="AI72" i="1"/>
  <c r="AH72" i="1"/>
  <c r="AG72" i="1"/>
  <c r="CJ71" i="1"/>
  <c r="CH71" i="1"/>
  <c r="BU71" i="1"/>
  <c r="BS71" i="1"/>
  <c r="BR71" i="1"/>
  <c r="BN71" i="1"/>
  <c r="BM71" i="1"/>
  <c r="BG71" i="1"/>
  <c r="BE71" i="1"/>
  <c r="BD71" i="1"/>
  <c r="BA71" i="1"/>
  <c r="AR71" i="1"/>
  <c r="AP71" i="1"/>
  <c r="AO71" i="1"/>
  <c r="AI71" i="1"/>
  <c r="AH71" i="1"/>
  <c r="AG71" i="1"/>
  <c r="CJ70" i="1"/>
  <c r="BU70" i="1"/>
  <c r="BS70" i="1"/>
  <c r="BR70" i="1"/>
  <c r="BN70" i="1"/>
  <c r="BM70" i="1"/>
  <c r="BG70" i="1"/>
  <c r="BE70" i="1"/>
  <c r="BD70" i="1"/>
  <c r="BA70" i="1"/>
  <c r="AR70" i="1"/>
  <c r="AU70" i="1" s="1"/>
  <c r="AP70" i="1"/>
  <c r="AO70" i="1"/>
  <c r="AI70" i="1"/>
  <c r="AQ70" i="1" s="1"/>
  <c r="AH70" i="1"/>
  <c r="AG70" i="1"/>
  <c r="CJ69" i="1"/>
  <c r="BU69" i="1"/>
  <c r="BS69" i="1"/>
  <c r="BR69" i="1"/>
  <c r="BN69" i="1"/>
  <c r="BM69" i="1"/>
  <c r="BG69" i="1"/>
  <c r="BE69" i="1"/>
  <c r="BD69" i="1"/>
  <c r="BA69" i="1"/>
  <c r="AR69" i="1"/>
  <c r="AP69" i="1"/>
  <c r="AO69" i="1"/>
  <c r="AI69" i="1"/>
  <c r="AH69" i="1"/>
  <c r="AG69" i="1"/>
  <c r="CJ68" i="1"/>
  <c r="BX68" i="1"/>
  <c r="CK68" i="1" s="1"/>
  <c r="BU68" i="1"/>
  <c r="BY68" i="1" s="1"/>
  <c r="BS68" i="1"/>
  <c r="BR68" i="1"/>
  <c r="BN68" i="1"/>
  <c r="BM68" i="1"/>
  <c r="BG68" i="1"/>
  <c r="BE68" i="1"/>
  <c r="BD68" i="1"/>
  <c r="BA68" i="1"/>
  <c r="AR68" i="1"/>
  <c r="AP68" i="1"/>
  <c r="AO68" i="1"/>
  <c r="AI68" i="1"/>
  <c r="AQ68" i="1" s="1"/>
  <c r="AH68" i="1"/>
  <c r="AG68" i="1"/>
  <c r="CJ67" i="1"/>
  <c r="BU67" i="1"/>
  <c r="BS67" i="1"/>
  <c r="BR67" i="1"/>
  <c r="BN67" i="1"/>
  <c r="BM67" i="1"/>
  <c r="BI67" i="1"/>
  <c r="BG67" i="1"/>
  <c r="BT67" i="1" s="1"/>
  <c r="BE67" i="1"/>
  <c r="BD67" i="1"/>
  <c r="BA67" i="1"/>
  <c r="AR67" i="1"/>
  <c r="BF67" i="1" s="1"/>
  <c r="AP67" i="1"/>
  <c r="AO67" i="1"/>
  <c r="AI67" i="1"/>
  <c r="AJ67" i="1" s="1"/>
  <c r="AT67" i="1" s="1"/>
  <c r="AH67" i="1"/>
  <c r="AG67" i="1"/>
  <c r="CJ66" i="1"/>
  <c r="CI66" i="1"/>
  <c r="CI67" i="1" s="1"/>
  <c r="BU66" i="1"/>
  <c r="BY66" i="1" s="1"/>
  <c r="BS66" i="1"/>
  <c r="BR66" i="1"/>
  <c r="BN66" i="1"/>
  <c r="BM66" i="1"/>
  <c r="BG66" i="1"/>
  <c r="BE66" i="1"/>
  <c r="BD66" i="1"/>
  <c r="BA66" i="1"/>
  <c r="AR66" i="1"/>
  <c r="AU66" i="1" s="1"/>
  <c r="AP66" i="1"/>
  <c r="AO66" i="1"/>
  <c r="AI66" i="1"/>
  <c r="AJ66" i="1" s="1"/>
  <c r="AH66" i="1"/>
  <c r="AG66" i="1"/>
  <c r="CJ65" i="1"/>
  <c r="BU65" i="1"/>
  <c r="BT65" i="1"/>
  <c r="BV65" i="1" s="1"/>
  <c r="BS65" i="1"/>
  <c r="BR65" i="1"/>
  <c r="BN65" i="1"/>
  <c r="BM65" i="1"/>
  <c r="BG65" i="1"/>
  <c r="BJ65" i="1" s="1"/>
  <c r="BW65" i="1" s="1"/>
  <c r="BE65" i="1"/>
  <c r="BD65" i="1"/>
  <c r="BA65" i="1"/>
  <c r="AR65" i="1"/>
  <c r="AP65" i="1"/>
  <c r="AO65" i="1"/>
  <c r="AI65" i="1"/>
  <c r="AJ65" i="1" s="1"/>
  <c r="AT65" i="1" s="1"/>
  <c r="AH65" i="1"/>
  <c r="AG65" i="1"/>
  <c r="CJ64" i="1"/>
  <c r="BU64" i="1"/>
  <c r="BY64" i="1" s="1"/>
  <c r="BS64" i="1"/>
  <c r="BR64" i="1"/>
  <c r="BN64" i="1"/>
  <c r="BM64" i="1"/>
  <c r="BG64" i="1"/>
  <c r="BT64" i="1" s="1"/>
  <c r="BE64" i="1"/>
  <c r="BD64" i="1"/>
  <c r="BA64" i="1"/>
  <c r="AR64" i="1"/>
  <c r="AP64" i="1"/>
  <c r="AO64" i="1"/>
  <c r="AI64" i="1"/>
  <c r="AH64" i="1"/>
  <c r="AG64" i="1"/>
  <c r="CJ63" i="1"/>
  <c r="BU63" i="1"/>
  <c r="BY63" i="1" s="1"/>
  <c r="BS63" i="1"/>
  <c r="BR63" i="1"/>
  <c r="BN63" i="1"/>
  <c r="BM63" i="1"/>
  <c r="BG63" i="1"/>
  <c r="BE63" i="1"/>
  <c r="BD63" i="1"/>
  <c r="BA63" i="1"/>
  <c r="AU63" i="1"/>
  <c r="AR63" i="1"/>
  <c r="BF63" i="1" s="1"/>
  <c r="AP63" i="1"/>
  <c r="AO63" i="1"/>
  <c r="AI63" i="1"/>
  <c r="AQ63" i="1" s="1"/>
  <c r="AH63" i="1"/>
  <c r="AG63" i="1"/>
  <c r="CJ62" i="1"/>
  <c r="BU62" i="1"/>
  <c r="BS62" i="1"/>
  <c r="BR62" i="1"/>
  <c r="BN62" i="1"/>
  <c r="BM62" i="1"/>
  <c r="BG62" i="1"/>
  <c r="BE62" i="1"/>
  <c r="BD62" i="1"/>
  <c r="BA62" i="1"/>
  <c r="AR62" i="1"/>
  <c r="AU62" i="1" s="1"/>
  <c r="AP62" i="1"/>
  <c r="AO62" i="1"/>
  <c r="AI62" i="1"/>
  <c r="AH62" i="1"/>
  <c r="AG62" i="1"/>
  <c r="CJ61" i="1"/>
  <c r="BU61" i="1"/>
  <c r="BY61" i="1" s="1"/>
  <c r="BS61" i="1"/>
  <c r="BR61" i="1"/>
  <c r="BN61" i="1"/>
  <c r="BM61" i="1"/>
  <c r="BG61" i="1"/>
  <c r="BT61" i="1" s="1"/>
  <c r="BE61" i="1"/>
  <c r="BD61" i="1"/>
  <c r="BA61" i="1"/>
  <c r="AR61" i="1"/>
  <c r="AU61" i="1" s="1"/>
  <c r="AP61" i="1"/>
  <c r="AO61" i="1"/>
  <c r="AI61" i="1"/>
  <c r="AQ61" i="1" s="1"/>
  <c r="AH61" i="1"/>
  <c r="AG61" i="1"/>
  <c r="CJ60" i="1"/>
  <c r="CI60" i="1"/>
  <c r="BU60" i="1"/>
  <c r="BS60" i="1"/>
  <c r="BR60" i="1"/>
  <c r="BN60" i="1"/>
  <c r="BM60" i="1"/>
  <c r="BG60" i="1"/>
  <c r="BT60" i="1" s="1"/>
  <c r="BV60" i="1" s="1"/>
  <c r="BE60" i="1"/>
  <c r="BD60" i="1"/>
  <c r="BA60" i="1"/>
  <c r="AR60" i="1"/>
  <c r="AP60" i="1"/>
  <c r="AO60" i="1"/>
  <c r="AI60" i="1"/>
  <c r="AQ60" i="1" s="1"/>
  <c r="AH60" i="1"/>
  <c r="AG60" i="1"/>
  <c r="CJ59" i="1"/>
  <c r="BU59" i="1"/>
  <c r="BY59" i="1" s="1"/>
  <c r="BT59" i="1"/>
  <c r="BS59" i="1"/>
  <c r="BR59" i="1"/>
  <c r="BN59" i="1"/>
  <c r="BM59" i="1"/>
  <c r="BJ59" i="1"/>
  <c r="BW59" i="1" s="1"/>
  <c r="BG59" i="1"/>
  <c r="BE59" i="1"/>
  <c r="BD59" i="1"/>
  <c r="BA59" i="1"/>
  <c r="AR59" i="1"/>
  <c r="AP59" i="1"/>
  <c r="AO59" i="1"/>
  <c r="AI59" i="1"/>
  <c r="AQ59" i="1" s="1"/>
  <c r="AH59" i="1"/>
  <c r="AG59" i="1"/>
  <c r="CJ58" i="1"/>
  <c r="CI58" i="1"/>
  <c r="CI59" i="1" s="1"/>
  <c r="BU58" i="1"/>
  <c r="BX58" i="1" s="1"/>
  <c r="CK58" i="1" s="1"/>
  <c r="BT58" i="1"/>
  <c r="BS58" i="1"/>
  <c r="BR58" i="1"/>
  <c r="BN58" i="1"/>
  <c r="BM58" i="1"/>
  <c r="BJ58" i="1"/>
  <c r="BW58" i="1" s="1"/>
  <c r="BG58" i="1"/>
  <c r="BE58" i="1"/>
  <c r="BD58" i="1"/>
  <c r="BA58" i="1"/>
  <c r="AR58" i="1"/>
  <c r="AU58" i="1" s="1"/>
  <c r="AP58" i="1"/>
  <c r="AO58" i="1"/>
  <c r="AI58" i="1"/>
  <c r="AQ58" i="1" s="1"/>
  <c r="AH58" i="1"/>
  <c r="AG58" i="1"/>
  <c r="CK57" i="1"/>
  <c r="CJ57" i="1"/>
  <c r="BU57" i="1"/>
  <c r="BX57" i="1" s="1"/>
  <c r="BS57" i="1"/>
  <c r="BR57" i="1"/>
  <c r="BN57" i="1"/>
  <c r="BM57" i="1"/>
  <c r="BG57" i="1"/>
  <c r="BJ57" i="1" s="1"/>
  <c r="BE57" i="1"/>
  <c r="BD57" i="1"/>
  <c r="BA57" i="1"/>
  <c r="AR57" i="1"/>
  <c r="BF57" i="1" s="1"/>
  <c r="AP57" i="1"/>
  <c r="AO57" i="1"/>
  <c r="AI57" i="1"/>
  <c r="AJ57" i="1" s="1"/>
  <c r="BI57" i="1" s="1"/>
  <c r="AH57" i="1"/>
  <c r="AG57" i="1"/>
  <c r="CJ56" i="1"/>
  <c r="BU56" i="1"/>
  <c r="BY56" i="1" s="1"/>
  <c r="BS56" i="1"/>
  <c r="BR56" i="1"/>
  <c r="BN56" i="1"/>
  <c r="BM56" i="1"/>
  <c r="BG56" i="1"/>
  <c r="BE56" i="1"/>
  <c r="BD56" i="1"/>
  <c r="BA56" i="1"/>
  <c r="AR56" i="1"/>
  <c r="AP56" i="1"/>
  <c r="AO56" i="1"/>
  <c r="AI56" i="1"/>
  <c r="AQ56" i="1" s="1"/>
  <c r="AS56" i="1" s="1"/>
  <c r="AH56" i="1"/>
  <c r="AG56" i="1"/>
  <c r="CJ55" i="1"/>
  <c r="BU55" i="1"/>
  <c r="BS55" i="1"/>
  <c r="BR55" i="1"/>
  <c r="BN55" i="1"/>
  <c r="BM55" i="1"/>
  <c r="BG55" i="1"/>
  <c r="BJ55" i="1" s="1"/>
  <c r="BW55" i="1" s="1"/>
  <c r="BE55" i="1"/>
  <c r="BD55" i="1"/>
  <c r="BA55" i="1"/>
  <c r="AR55" i="1"/>
  <c r="AU55" i="1" s="1"/>
  <c r="AP55" i="1"/>
  <c r="AO55" i="1"/>
  <c r="AI55" i="1"/>
  <c r="AJ55" i="1" s="1"/>
  <c r="BI55" i="1" s="1"/>
  <c r="BK55" i="1" s="1"/>
  <c r="AH55" i="1"/>
  <c r="AG55" i="1"/>
  <c r="CJ54" i="1"/>
  <c r="BU54" i="1"/>
  <c r="BX54" i="1" s="1"/>
  <c r="CK54" i="1" s="1"/>
  <c r="BS54" i="1"/>
  <c r="BR54" i="1"/>
  <c r="BN54" i="1"/>
  <c r="BM54" i="1"/>
  <c r="BG54" i="1"/>
  <c r="BT54" i="1" s="1"/>
  <c r="BE54" i="1"/>
  <c r="BD54" i="1"/>
  <c r="BA54" i="1"/>
  <c r="AR54" i="1"/>
  <c r="BF54" i="1" s="1"/>
  <c r="AP54" i="1"/>
  <c r="AO54" i="1"/>
  <c r="AI54" i="1"/>
  <c r="AQ54" i="1" s="1"/>
  <c r="AH54" i="1"/>
  <c r="AG54" i="1"/>
  <c r="CJ53" i="1"/>
  <c r="BU53" i="1"/>
  <c r="BY53" i="1" s="1"/>
  <c r="BS53" i="1"/>
  <c r="BR53" i="1"/>
  <c r="BN53" i="1"/>
  <c r="BM53" i="1"/>
  <c r="BG53" i="1"/>
  <c r="BE53" i="1"/>
  <c r="BD53" i="1"/>
  <c r="BA53" i="1"/>
  <c r="AR53" i="1"/>
  <c r="AU53" i="1" s="1"/>
  <c r="AP53" i="1"/>
  <c r="AO53" i="1"/>
  <c r="AI53" i="1"/>
  <c r="AQ53" i="1" s="1"/>
  <c r="AH53" i="1"/>
  <c r="AG53" i="1"/>
  <c r="CJ52" i="1"/>
  <c r="BU52" i="1"/>
  <c r="BY52" i="1" s="1"/>
  <c r="BS52" i="1"/>
  <c r="BR52" i="1"/>
  <c r="BN52" i="1"/>
  <c r="BM52" i="1"/>
  <c r="BJ52" i="1"/>
  <c r="BW52" i="1" s="1"/>
  <c r="BG52" i="1"/>
  <c r="BT52" i="1" s="1"/>
  <c r="BV52" i="1" s="1"/>
  <c r="BF52" i="1"/>
  <c r="BH52" i="1" s="1"/>
  <c r="BE52" i="1"/>
  <c r="BD52" i="1"/>
  <c r="BA52" i="1"/>
  <c r="AR52" i="1"/>
  <c r="AU52" i="1" s="1"/>
  <c r="AP52" i="1"/>
  <c r="AO52" i="1"/>
  <c r="AI52" i="1"/>
  <c r="AH52" i="1"/>
  <c r="AG52" i="1"/>
  <c r="CJ51" i="1"/>
  <c r="BU51" i="1"/>
  <c r="BS51" i="1"/>
  <c r="BR51" i="1"/>
  <c r="BN51" i="1"/>
  <c r="BM51" i="1"/>
  <c r="BG51" i="1"/>
  <c r="BJ51" i="1" s="1"/>
  <c r="BW51" i="1" s="1"/>
  <c r="BE51" i="1"/>
  <c r="BD51" i="1"/>
  <c r="BA51" i="1"/>
  <c r="AR51" i="1"/>
  <c r="AP51" i="1"/>
  <c r="AO51" i="1"/>
  <c r="AI51" i="1"/>
  <c r="AQ51" i="1" s="1"/>
  <c r="AH51" i="1"/>
  <c r="AG51" i="1"/>
  <c r="CJ50" i="1"/>
  <c r="CI50" i="1"/>
  <c r="CI51" i="1" s="1"/>
  <c r="BU50" i="1"/>
  <c r="BY50" i="1" s="1"/>
  <c r="BS50" i="1"/>
  <c r="BR50" i="1"/>
  <c r="BN50" i="1"/>
  <c r="BM50" i="1"/>
  <c r="BG50" i="1"/>
  <c r="BE50" i="1"/>
  <c r="BD50" i="1"/>
  <c r="BA50" i="1"/>
  <c r="AR50" i="1"/>
  <c r="AP50" i="1"/>
  <c r="AO50" i="1"/>
  <c r="AI50" i="1"/>
  <c r="AH50" i="1"/>
  <c r="AG50" i="1"/>
  <c r="CJ49" i="1"/>
  <c r="BU49" i="1"/>
  <c r="BX49" i="1" s="1"/>
  <c r="CK49" i="1" s="1"/>
  <c r="BT49" i="1"/>
  <c r="BS49" i="1"/>
  <c r="BR49" i="1"/>
  <c r="BN49" i="1"/>
  <c r="BM49" i="1"/>
  <c r="BG49" i="1"/>
  <c r="BJ49" i="1" s="1"/>
  <c r="BW49" i="1" s="1"/>
  <c r="BE49" i="1"/>
  <c r="BD49" i="1"/>
  <c r="BA49" i="1"/>
  <c r="AR49" i="1"/>
  <c r="AP49" i="1"/>
  <c r="AO49" i="1"/>
  <c r="AI49" i="1"/>
  <c r="AJ49" i="1" s="1"/>
  <c r="AH49" i="1"/>
  <c r="AG49" i="1"/>
  <c r="CJ48" i="1"/>
  <c r="BU48" i="1"/>
  <c r="BY48" i="1" s="1"/>
  <c r="BS48" i="1"/>
  <c r="BR48" i="1"/>
  <c r="BN48" i="1"/>
  <c r="BM48" i="1"/>
  <c r="BG48" i="1"/>
  <c r="BT48" i="1" s="1"/>
  <c r="BV48" i="1" s="1"/>
  <c r="BE48" i="1"/>
  <c r="BD48" i="1"/>
  <c r="BA48" i="1"/>
  <c r="AR48" i="1"/>
  <c r="AP48" i="1"/>
  <c r="AO48" i="1"/>
  <c r="AI48" i="1"/>
  <c r="AH48" i="1"/>
  <c r="AG48" i="1"/>
  <c r="CJ47" i="1"/>
  <c r="BU47" i="1"/>
  <c r="BS47" i="1"/>
  <c r="BR47" i="1"/>
  <c r="BN47" i="1"/>
  <c r="BM47" i="1"/>
  <c r="BG47" i="1"/>
  <c r="BE47" i="1"/>
  <c r="BD47" i="1"/>
  <c r="BA47" i="1"/>
  <c r="AR47" i="1"/>
  <c r="AP47" i="1"/>
  <c r="AO47" i="1"/>
  <c r="AI47" i="1"/>
  <c r="AJ47" i="1" s="1"/>
  <c r="BI47" i="1" s="1"/>
  <c r="AH47" i="1"/>
  <c r="AG47" i="1"/>
  <c r="CJ46" i="1"/>
  <c r="CI46" i="1"/>
  <c r="CI47" i="1" s="1"/>
  <c r="BU46" i="1"/>
  <c r="BX46" i="1" s="1"/>
  <c r="CK46" i="1" s="1"/>
  <c r="BS46" i="1"/>
  <c r="BR46" i="1"/>
  <c r="BN46" i="1"/>
  <c r="BM46" i="1"/>
  <c r="BG46" i="1"/>
  <c r="BE46" i="1"/>
  <c r="BD46" i="1"/>
  <c r="BA46" i="1"/>
  <c r="AR46" i="1"/>
  <c r="AU46" i="1" s="1"/>
  <c r="AP46" i="1"/>
  <c r="AO46" i="1"/>
  <c r="AI46" i="1"/>
  <c r="AQ46" i="1" s="1"/>
  <c r="AH46" i="1"/>
  <c r="AG46" i="1"/>
  <c r="CJ45" i="1"/>
  <c r="BU45" i="1"/>
  <c r="BX45" i="1" s="1"/>
  <c r="CK45" i="1" s="1"/>
  <c r="BS45" i="1"/>
  <c r="BR45" i="1"/>
  <c r="BN45" i="1"/>
  <c r="BM45" i="1"/>
  <c r="BG45" i="1"/>
  <c r="BE45" i="1"/>
  <c r="BD45" i="1"/>
  <c r="BA45" i="1"/>
  <c r="AR45" i="1"/>
  <c r="AP45" i="1"/>
  <c r="AO45" i="1"/>
  <c r="AI45" i="1"/>
  <c r="AQ45" i="1" s="1"/>
  <c r="AH45" i="1"/>
  <c r="AG45" i="1"/>
  <c r="CJ44" i="1"/>
  <c r="BX44" i="1"/>
  <c r="CK44" i="1" s="1"/>
  <c r="BU44" i="1"/>
  <c r="BY44" i="1" s="1"/>
  <c r="BS44" i="1"/>
  <c r="BR44" i="1"/>
  <c r="BN44" i="1"/>
  <c r="BM44" i="1"/>
  <c r="BG44" i="1"/>
  <c r="BT44" i="1" s="1"/>
  <c r="BE44" i="1"/>
  <c r="BD44" i="1"/>
  <c r="BA44" i="1"/>
  <c r="AR44" i="1"/>
  <c r="AP44" i="1"/>
  <c r="AO44" i="1"/>
  <c r="AI44" i="1"/>
  <c r="AQ44" i="1" s="1"/>
  <c r="AH44" i="1"/>
  <c r="AG44" i="1"/>
  <c r="CJ43" i="1"/>
  <c r="CI43" i="1"/>
  <c r="BU43" i="1"/>
  <c r="BY43" i="1" s="1"/>
  <c r="BS43" i="1"/>
  <c r="BR43" i="1"/>
  <c r="BN43" i="1"/>
  <c r="BG43" i="1"/>
  <c r="BE43" i="1"/>
  <c r="BD43" i="1"/>
  <c r="BA43" i="1"/>
  <c r="AR43" i="1"/>
  <c r="BF43" i="1" s="1"/>
  <c r="AQ43" i="1"/>
  <c r="AS43" i="1" s="1"/>
  <c r="AP43" i="1"/>
  <c r="AO43" i="1"/>
  <c r="AI43" i="1"/>
  <c r="AJ43" i="1" s="1"/>
  <c r="AT43" i="1" s="1"/>
  <c r="AH43" i="1"/>
  <c r="AG43" i="1"/>
  <c r="CJ42" i="1"/>
  <c r="BU42" i="1"/>
  <c r="BX42" i="1" s="1"/>
  <c r="CK42" i="1" s="1"/>
  <c r="BS42" i="1"/>
  <c r="BR42" i="1"/>
  <c r="BN42" i="1"/>
  <c r="BI42" i="1"/>
  <c r="BG42" i="1"/>
  <c r="BF42" i="1"/>
  <c r="BH42" i="1" s="1"/>
  <c r="BE42" i="1"/>
  <c r="BD42" i="1"/>
  <c r="BA42" i="1"/>
  <c r="AR42" i="1"/>
  <c r="AU42" i="1" s="1"/>
  <c r="AP42" i="1"/>
  <c r="AO42" i="1"/>
  <c r="AI42" i="1"/>
  <c r="AJ42" i="1" s="1"/>
  <c r="AT42" i="1" s="1"/>
  <c r="AH42" i="1"/>
  <c r="AG42" i="1"/>
  <c r="CJ41" i="1"/>
  <c r="BU41" i="1"/>
  <c r="BY41" i="1" s="1"/>
  <c r="BS41" i="1"/>
  <c r="BR41" i="1"/>
  <c r="BN41" i="1"/>
  <c r="BG41" i="1"/>
  <c r="BE41" i="1"/>
  <c r="BD41" i="1"/>
  <c r="BA41" i="1"/>
  <c r="AR41" i="1"/>
  <c r="AP41" i="1"/>
  <c r="AO41" i="1"/>
  <c r="AI41" i="1"/>
  <c r="AH41" i="1"/>
  <c r="AG41" i="1"/>
  <c r="CJ40" i="1"/>
  <c r="BU40" i="1"/>
  <c r="BY40" i="1" s="1"/>
  <c r="BS40" i="1"/>
  <c r="BR40" i="1"/>
  <c r="BN40" i="1"/>
  <c r="BG40" i="1"/>
  <c r="BE40" i="1"/>
  <c r="BD40" i="1"/>
  <c r="BA40" i="1"/>
  <c r="AR40" i="1"/>
  <c r="AP40" i="1"/>
  <c r="AO40" i="1"/>
  <c r="AI40" i="1"/>
  <c r="AJ40" i="1" s="1"/>
  <c r="AH40" i="1"/>
  <c r="AG40" i="1"/>
  <c r="CJ39" i="1"/>
  <c r="BU39" i="1"/>
  <c r="BS39" i="1"/>
  <c r="BR39" i="1"/>
  <c r="BN39" i="1"/>
  <c r="BG39" i="1"/>
  <c r="BT39" i="1" s="1"/>
  <c r="BV39" i="1" s="1"/>
  <c r="BF39" i="1"/>
  <c r="BE39" i="1"/>
  <c r="BD39" i="1"/>
  <c r="BA39" i="1"/>
  <c r="AR39" i="1"/>
  <c r="AU39" i="1" s="1"/>
  <c r="AP39" i="1"/>
  <c r="AO39" i="1"/>
  <c r="AI39" i="1"/>
  <c r="AH39" i="1"/>
  <c r="AG39" i="1"/>
  <c r="CJ38" i="1"/>
  <c r="CI38" i="1"/>
  <c r="CI39" i="1" s="1"/>
  <c r="BU38" i="1"/>
  <c r="BY38" i="1" s="1"/>
  <c r="BS38" i="1"/>
  <c r="BR38" i="1"/>
  <c r="BN38" i="1"/>
  <c r="BG38" i="1"/>
  <c r="BE38" i="1"/>
  <c r="BD38" i="1"/>
  <c r="BA38" i="1"/>
  <c r="AR38" i="1"/>
  <c r="AU38" i="1" s="1"/>
  <c r="AP38" i="1"/>
  <c r="AO38" i="1"/>
  <c r="AI38" i="1"/>
  <c r="AQ38" i="1" s="1"/>
  <c r="AH38" i="1"/>
  <c r="AG38" i="1"/>
  <c r="CJ37" i="1"/>
  <c r="BU37" i="1"/>
  <c r="BY37" i="1" s="1"/>
  <c r="BS37" i="1"/>
  <c r="BR37" i="1"/>
  <c r="BN37" i="1"/>
  <c r="BG37" i="1"/>
  <c r="BE37" i="1"/>
  <c r="BD37" i="1"/>
  <c r="BA37" i="1"/>
  <c r="AR37" i="1"/>
  <c r="AU37" i="1" s="1"/>
  <c r="AP37" i="1"/>
  <c r="AO37" i="1"/>
  <c r="AI37" i="1"/>
  <c r="AQ37" i="1" s="1"/>
  <c r="AS37" i="1" s="1"/>
  <c r="AH37" i="1"/>
  <c r="AG37" i="1"/>
  <c r="CJ36" i="1"/>
  <c r="BX36" i="1"/>
  <c r="CK36" i="1" s="1"/>
  <c r="BU36" i="1"/>
  <c r="BY36" i="1" s="1"/>
  <c r="BS36" i="1"/>
  <c r="BR36" i="1"/>
  <c r="BN36" i="1"/>
  <c r="BM36" i="1"/>
  <c r="BG36" i="1"/>
  <c r="BJ36" i="1" s="1"/>
  <c r="BW36" i="1" s="1"/>
  <c r="BE36" i="1"/>
  <c r="BD36" i="1"/>
  <c r="BA36" i="1"/>
  <c r="AR36" i="1"/>
  <c r="AU36" i="1" s="1"/>
  <c r="AP36" i="1"/>
  <c r="AO36" i="1"/>
  <c r="AI36" i="1"/>
  <c r="AH36" i="1"/>
  <c r="AG36" i="1"/>
  <c r="CJ35" i="1"/>
  <c r="CI35" i="1"/>
  <c r="BU35" i="1"/>
  <c r="BX35" i="1" s="1"/>
  <c r="CK35" i="1" s="1"/>
  <c r="BT35" i="1"/>
  <c r="BV35" i="1" s="1"/>
  <c r="BS35" i="1"/>
  <c r="BR35" i="1"/>
  <c r="BN35" i="1"/>
  <c r="BG35" i="1"/>
  <c r="BJ35" i="1" s="1"/>
  <c r="BW35" i="1" s="1"/>
  <c r="BE35" i="1"/>
  <c r="BD35" i="1"/>
  <c r="BA35" i="1"/>
  <c r="AR35" i="1"/>
  <c r="AU35" i="1" s="1"/>
  <c r="AP35" i="1"/>
  <c r="AO35" i="1"/>
  <c r="AJ35" i="1"/>
  <c r="AI35" i="1"/>
  <c r="AQ35" i="1" s="1"/>
  <c r="AS35" i="1" s="1"/>
  <c r="AH35" i="1"/>
  <c r="AG35" i="1"/>
  <c r="CJ34" i="1"/>
  <c r="BU34" i="1"/>
  <c r="BS34" i="1"/>
  <c r="BR34" i="1"/>
  <c r="BN34" i="1"/>
  <c r="BG34" i="1"/>
  <c r="BJ34" i="1" s="1"/>
  <c r="BW34" i="1" s="1"/>
  <c r="BE34" i="1"/>
  <c r="BD34" i="1"/>
  <c r="BA34" i="1"/>
  <c r="AR34" i="1"/>
  <c r="BF34" i="1" s="1"/>
  <c r="BH34" i="1" s="1"/>
  <c r="AP34" i="1"/>
  <c r="AO34" i="1"/>
  <c r="AI34" i="1"/>
  <c r="AQ34" i="1" s="1"/>
  <c r="AH34" i="1"/>
  <c r="AG34" i="1"/>
  <c r="CK33" i="1"/>
  <c r="CJ33" i="1"/>
  <c r="BU33" i="1"/>
  <c r="BX33" i="1" s="1"/>
  <c r="BS33" i="1"/>
  <c r="BR33" i="1"/>
  <c r="BN33" i="1"/>
  <c r="BG33" i="1"/>
  <c r="BT33" i="1" s="1"/>
  <c r="BV33" i="1" s="1"/>
  <c r="BE33" i="1"/>
  <c r="BD33" i="1"/>
  <c r="BA33" i="1"/>
  <c r="AU33" i="1"/>
  <c r="AR33" i="1"/>
  <c r="BF33" i="1" s="1"/>
  <c r="BH33" i="1" s="1"/>
  <c r="AP33" i="1"/>
  <c r="AO33" i="1"/>
  <c r="AI33" i="1"/>
  <c r="AJ33" i="1" s="1"/>
  <c r="AH33" i="1"/>
  <c r="AG33" i="1"/>
  <c r="CJ32" i="1"/>
  <c r="BU32" i="1"/>
  <c r="BX32" i="1" s="1"/>
  <c r="CK32" i="1" s="1"/>
  <c r="BS32" i="1"/>
  <c r="BR32" i="1"/>
  <c r="BN32" i="1"/>
  <c r="BG32" i="1"/>
  <c r="BT32" i="1" s="1"/>
  <c r="BE32" i="1"/>
  <c r="BD32" i="1"/>
  <c r="BA32" i="1"/>
  <c r="AR32" i="1"/>
  <c r="BF32" i="1" s="1"/>
  <c r="BH32" i="1" s="1"/>
  <c r="AP32" i="1"/>
  <c r="AO32" i="1"/>
  <c r="AI32" i="1"/>
  <c r="AQ32" i="1" s="1"/>
  <c r="AH32" i="1"/>
  <c r="AG32" i="1"/>
  <c r="CJ31" i="1"/>
  <c r="BU31" i="1"/>
  <c r="BS31" i="1"/>
  <c r="BR31" i="1"/>
  <c r="BN31" i="1"/>
  <c r="BM31" i="1"/>
  <c r="BG31" i="1"/>
  <c r="BE31" i="1"/>
  <c r="BD31" i="1"/>
  <c r="BA31" i="1"/>
  <c r="AR31" i="1"/>
  <c r="BF31" i="1" s="1"/>
  <c r="AP31" i="1"/>
  <c r="AO31" i="1"/>
  <c r="AJ31" i="1"/>
  <c r="AI31" i="1"/>
  <c r="AQ31" i="1" s="1"/>
  <c r="AH31" i="1"/>
  <c r="AG31" i="1"/>
  <c r="CJ30" i="1"/>
  <c r="CI30" i="1"/>
  <c r="CI31" i="1" s="1"/>
  <c r="BU30" i="1"/>
  <c r="BS30" i="1"/>
  <c r="BR30" i="1"/>
  <c r="BN30" i="1"/>
  <c r="BM30" i="1"/>
  <c r="BG30" i="1"/>
  <c r="BE30" i="1"/>
  <c r="BD30" i="1"/>
  <c r="BA30" i="1"/>
  <c r="AR30" i="1"/>
  <c r="AP30" i="1"/>
  <c r="AO30" i="1"/>
  <c r="AI30" i="1"/>
  <c r="AJ30" i="1" s="1"/>
  <c r="AH30" i="1"/>
  <c r="AG30" i="1"/>
  <c r="CJ29" i="1"/>
  <c r="BU29" i="1"/>
  <c r="BS29" i="1"/>
  <c r="BR29" i="1"/>
  <c r="BN29" i="1"/>
  <c r="BM29" i="1"/>
  <c r="BG29" i="1"/>
  <c r="BJ29" i="1" s="1"/>
  <c r="BW29" i="1" s="1"/>
  <c r="BE29" i="1"/>
  <c r="BD29" i="1"/>
  <c r="BA29" i="1"/>
  <c r="AR29" i="1"/>
  <c r="AP29" i="1"/>
  <c r="AO29" i="1"/>
  <c r="AJ29" i="1"/>
  <c r="BI29" i="1" s="1"/>
  <c r="AI29" i="1"/>
  <c r="AQ29" i="1" s="1"/>
  <c r="AS29" i="1" s="1"/>
  <c r="AH29" i="1"/>
  <c r="AG29" i="1"/>
  <c r="CJ28" i="1"/>
  <c r="BU28" i="1"/>
  <c r="BX28" i="1" s="1"/>
  <c r="CK28" i="1" s="1"/>
  <c r="BS28" i="1"/>
  <c r="BR28" i="1"/>
  <c r="BN28" i="1"/>
  <c r="BM28" i="1"/>
  <c r="BG28" i="1"/>
  <c r="BJ28" i="1" s="1"/>
  <c r="BW28" i="1" s="1"/>
  <c r="BE28" i="1"/>
  <c r="BD28" i="1"/>
  <c r="BA28" i="1"/>
  <c r="AR28" i="1"/>
  <c r="BF28" i="1" s="1"/>
  <c r="AP28" i="1"/>
  <c r="AO28" i="1"/>
  <c r="AI28" i="1"/>
  <c r="AJ28" i="1" s="1"/>
  <c r="AH28" i="1"/>
  <c r="AG28" i="1"/>
  <c r="CJ27" i="1"/>
  <c r="CI27" i="1"/>
  <c r="BU27" i="1"/>
  <c r="BS27" i="1"/>
  <c r="BR27" i="1"/>
  <c r="BN27" i="1"/>
  <c r="BM27" i="1"/>
  <c r="BG27" i="1"/>
  <c r="BJ27" i="1" s="1"/>
  <c r="BW27" i="1" s="1"/>
  <c r="BE27" i="1"/>
  <c r="BD27" i="1"/>
  <c r="BA27" i="1"/>
  <c r="AR27" i="1"/>
  <c r="BF27" i="1" s="1"/>
  <c r="BH27" i="1" s="1"/>
  <c r="AP27" i="1"/>
  <c r="AO27" i="1"/>
  <c r="AI27" i="1"/>
  <c r="AJ27" i="1" s="1"/>
  <c r="AH27" i="1"/>
  <c r="AG27" i="1"/>
  <c r="CJ26" i="1"/>
  <c r="BU26" i="1"/>
  <c r="BY26" i="1" s="1"/>
  <c r="BS26" i="1"/>
  <c r="BR26" i="1"/>
  <c r="BN26" i="1"/>
  <c r="BM26" i="1"/>
  <c r="BJ26" i="1"/>
  <c r="BW26" i="1" s="1"/>
  <c r="BG26" i="1"/>
  <c r="BT26" i="1" s="1"/>
  <c r="BE26" i="1"/>
  <c r="BD26" i="1"/>
  <c r="BA26" i="1"/>
  <c r="AR26" i="1"/>
  <c r="AP26" i="1"/>
  <c r="AO26" i="1"/>
  <c r="AI26" i="1"/>
  <c r="AQ26" i="1" s="1"/>
  <c r="AH26" i="1"/>
  <c r="AG26" i="1"/>
  <c r="CJ25" i="1"/>
  <c r="BU25" i="1"/>
  <c r="BY25" i="1" s="1"/>
  <c r="BS25" i="1"/>
  <c r="BR25" i="1"/>
  <c r="BN25" i="1"/>
  <c r="BM25" i="1"/>
  <c r="BG25" i="1"/>
  <c r="BT25" i="1" s="1"/>
  <c r="BE25" i="1"/>
  <c r="BD25" i="1"/>
  <c r="BA25" i="1"/>
  <c r="AR25" i="1"/>
  <c r="AU25" i="1" s="1"/>
  <c r="AP25" i="1"/>
  <c r="AO25" i="1"/>
  <c r="AI25" i="1"/>
  <c r="AQ25" i="1" s="1"/>
  <c r="AS25" i="1" s="1"/>
  <c r="AH25" i="1"/>
  <c r="AG25" i="1"/>
  <c r="CJ24" i="1"/>
  <c r="BU24" i="1"/>
  <c r="BX24" i="1" s="1"/>
  <c r="CK24" i="1" s="1"/>
  <c r="BS24" i="1"/>
  <c r="BR24" i="1"/>
  <c r="BN24" i="1"/>
  <c r="BM24" i="1"/>
  <c r="BG24" i="1"/>
  <c r="BJ24" i="1" s="1"/>
  <c r="BW24" i="1" s="1"/>
  <c r="BE24" i="1"/>
  <c r="BD24" i="1"/>
  <c r="BA24" i="1"/>
  <c r="AU24" i="1"/>
  <c r="AR24" i="1"/>
  <c r="BF24" i="1" s="1"/>
  <c r="BH24" i="1" s="1"/>
  <c r="AP24" i="1"/>
  <c r="AO24" i="1"/>
  <c r="AI24" i="1"/>
  <c r="AJ24" i="1" s="1"/>
  <c r="AH24" i="1"/>
  <c r="AG24" i="1"/>
  <c r="CJ23" i="1"/>
  <c r="BU23" i="1"/>
  <c r="BX23" i="1" s="1"/>
  <c r="CK23" i="1" s="1"/>
  <c r="BS23" i="1"/>
  <c r="BR23" i="1"/>
  <c r="BG23" i="1"/>
  <c r="BT23" i="1" s="1"/>
  <c r="BE23" i="1"/>
  <c r="BD23" i="1"/>
  <c r="BA23" i="1"/>
  <c r="AR23" i="1"/>
  <c r="AP23" i="1"/>
  <c r="AO23" i="1"/>
  <c r="AI23" i="1"/>
  <c r="AH23" i="1"/>
  <c r="AG23" i="1"/>
  <c r="CJ22" i="1"/>
  <c r="BU22" i="1"/>
  <c r="BY22" i="1" s="1"/>
  <c r="BS22" i="1"/>
  <c r="BR22" i="1"/>
  <c r="BG22" i="1"/>
  <c r="BE22" i="1"/>
  <c r="BD22" i="1"/>
  <c r="BA22" i="1"/>
  <c r="AR22" i="1"/>
  <c r="AU22" i="1" s="1"/>
  <c r="AP22" i="1"/>
  <c r="AO22" i="1"/>
  <c r="AI22" i="1"/>
  <c r="AJ22" i="1" s="1"/>
  <c r="AH22" i="1"/>
  <c r="AG22" i="1"/>
  <c r="CJ21" i="1"/>
  <c r="BU21" i="1"/>
  <c r="BY21" i="1" s="1"/>
  <c r="BS21" i="1"/>
  <c r="BR21" i="1"/>
  <c r="BG21" i="1"/>
  <c r="BT21" i="1" s="1"/>
  <c r="BE21" i="1"/>
  <c r="BD21" i="1"/>
  <c r="BA21" i="1"/>
  <c r="AR21" i="1"/>
  <c r="BF21" i="1" s="1"/>
  <c r="BH21" i="1" s="1"/>
  <c r="AP21" i="1"/>
  <c r="AO21" i="1"/>
  <c r="AI21" i="1"/>
  <c r="AQ21" i="1" s="1"/>
  <c r="AS21" i="1" s="1"/>
  <c r="AH21" i="1"/>
  <c r="AG21" i="1"/>
  <c r="CJ20" i="1"/>
  <c r="BU20" i="1"/>
  <c r="BY20" i="1" s="1"/>
  <c r="BS20" i="1"/>
  <c r="BR20" i="1"/>
  <c r="BG20" i="1"/>
  <c r="BT20" i="1" s="1"/>
  <c r="BV20" i="1" s="1"/>
  <c r="BE20" i="1"/>
  <c r="BD20" i="1"/>
  <c r="BA20" i="1"/>
  <c r="AR20" i="1"/>
  <c r="AP20" i="1"/>
  <c r="AO20" i="1"/>
  <c r="AI20" i="1"/>
  <c r="AQ20" i="1" s="1"/>
  <c r="AH20" i="1"/>
  <c r="AG20" i="1"/>
  <c r="CJ19" i="1"/>
  <c r="BU19" i="1"/>
  <c r="BX19" i="1" s="1"/>
  <c r="CK19" i="1" s="1"/>
  <c r="BS19" i="1"/>
  <c r="BR19" i="1"/>
  <c r="BG19" i="1"/>
  <c r="BT19" i="1" s="1"/>
  <c r="BE19" i="1"/>
  <c r="BD19" i="1"/>
  <c r="BA19" i="1"/>
  <c r="AR19" i="1"/>
  <c r="BF19" i="1" s="1"/>
  <c r="AP19" i="1"/>
  <c r="AO19" i="1"/>
  <c r="AI19" i="1"/>
  <c r="AQ19" i="1" s="1"/>
  <c r="AH19" i="1"/>
  <c r="AG19" i="1"/>
  <c r="CJ18" i="1"/>
  <c r="BU18" i="1"/>
  <c r="BY18" i="1" s="1"/>
  <c r="BS18" i="1"/>
  <c r="BR18" i="1"/>
  <c r="BG18" i="1"/>
  <c r="BE18" i="1"/>
  <c r="BD18" i="1"/>
  <c r="BA18" i="1"/>
  <c r="AR18" i="1"/>
  <c r="BF18" i="1" s="1"/>
  <c r="AP18" i="1"/>
  <c r="AO18" i="1"/>
  <c r="AI18" i="1"/>
  <c r="AH18" i="1"/>
  <c r="AG18" i="1"/>
  <c r="CJ17" i="1"/>
  <c r="BU17" i="1"/>
  <c r="BY17" i="1" s="1"/>
  <c r="BS17" i="1"/>
  <c r="BR17" i="1"/>
  <c r="BG17" i="1"/>
  <c r="BJ17" i="1" s="1"/>
  <c r="BW17" i="1" s="1"/>
  <c r="BE17" i="1"/>
  <c r="BD17" i="1"/>
  <c r="BA17" i="1"/>
  <c r="AR17" i="1"/>
  <c r="BF17" i="1" s="1"/>
  <c r="AP17" i="1"/>
  <c r="AO17" i="1"/>
  <c r="AI17" i="1"/>
  <c r="AH17" i="1"/>
  <c r="AG17" i="1"/>
  <c r="CJ16" i="1"/>
  <c r="BU16" i="1"/>
  <c r="BS16" i="1"/>
  <c r="BR16" i="1"/>
  <c r="BG16" i="1"/>
  <c r="BE16" i="1"/>
  <c r="BD16" i="1"/>
  <c r="BA16" i="1"/>
  <c r="AR16" i="1"/>
  <c r="BF16" i="1" s="1"/>
  <c r="AP16" i="1"/>
  <c r="AO16" i="1"/>
  <c r="AI16" i="1"/>
  <c r="AJ16" i="1" s="1"/>
  <c r="AH16" i="1"/>
  <c r="AG16" i="1"/>
  <c r="CJ15" i="1"/>
  <c r="BU15" i="1"/>
  <c r="BY15" i="1" s="1"/>
  <c r="BS15" i="1"/>
  <c r="BR15" i="1"/>
  <c r="BI15" i="1"/>
  <c r="BG15" i="1"/>
  <c r="BJ15" i="1" s="1"/>
  <c r="BW15" i="1" s="1"/>
  <c r="BE15" i="1"/>
  <c r="BD15" i="1"/>
  <c r="BA15" i="1"/>
  <c r="AR15" i="1"/>
  <c r="BF15" i="1" s="1"/>
  <c r="AP15" i="1"/>
  <c r="AO15" i="1"/>
  <c r="AI15" i="1"/>
  <c r="AJ15" i="1" s="1"/>
  <c r="AT15" i="1" s="1"/>
  <c r="AH15" i="1"/>
  <c r="AG15" i="1"/>
  <c r="CJ14" i="1"/>
  <c r="BU14" i="1"/>
  <c r="BX14" i="1" s="1"/>
  <c r="CK14" i="1" s="1"/>
  <c r="BS14" i="1"/>
  <c r="BR14" i="1"/>
  <c r="BG14" i="1"/>
  <c r="BE14" i="1"/>
  <c r="BD14" i="1"/>
  <c r="BA14" i="1"/>
  <c r="AR14" i="1"/>
  <c r="BF14" i="1" s="1"/>
  <c r="AP14" i="1"/>
  <c r="AO14" i="1"/>
  <c r="AI14" i="1"/>
  <c r="AQ14" i="1" s="1"/>
  <c r="AS14" i="1" s="1"/>
  <c r="AH14" i="1"/>
  <c r="AG14" i="1"/>
  <c r="CJ13" i="1"/>
  <c r="BU13" i="1"/>
  <c r="BS13" i="1"/>
  <c r="BR13" i="1"/>
  <c r="BG13" i="1"/>
  <c r="BJ13" i="1" s="1"/>
  <c r="BW13" i="1" s="1"/>
  <c r="BE13" i="1"/>
  <c r="BD13" i="1"/>
  <c r="BA13" i="1"/>
  <c r="AR13" i="1"/>
  <c r="AP13" i="1"/>
  <c r="AO13" i="1"/>
  <c r="AJ13" i="1"/>
  <c r="AT13" i="1" s="1"/>
  <c r="AI13" i="1"/>
  <c r="AQ13" i="1" s="1"/>
  <c r="AS13" i="1" s="1"/>
  <c r="AH13" i="1"/>
  <c r="AG13" i="1"/>
  <c r="CJ12" i="1"/>
  <c r="BU12" i="1"/>
  <c r="BX12" i="1" s="1"/>
  <c r="CK12" i="1" s="1"/>
  <c r="BS12" i="1"/>
  <c r="BR12" i="1"/>
  <c r="BG12" i="1"/>
  <c r="BJ12" i="1" s="1"/>
  <c r="BW12" i="1" s="1"/>
  <c r="BE12" i="1"/>
  <c r="BD12" i="1"/>
  <c r="BA12" i="1"/>
  <c r="AR12" i="1"/>
  <c r="BF12" i="1" s="1"/>
  <c r="AP12" i="1"/>
  <c r="AO12" i="1"/>
  <c r="AI12" i="1"/>
  <c r="AJ12" i="1" s="1"/>
  <c r="AT12" i="1" s="1"/>
  <c r="AH12" i="1"/>
  <c r="AG12" i="1"/>
  <c r="CJ11" i="1"/>
  <c r="BU11" i="1"/>
  <c r="BY11" i="1" s="1"/>
  <c r="BS11" i="1"/>
  <c r="BR11" i="1"/>
  <c r="BG11" i="1"/>
  <c r="BJ11" i="1" s="1"/>
  <c r="BW11" i="1" s="1"/>
  <c r="BE11" i="1"/>
  <c r="BD11" i="1"/>
  <c r="BA11" i="1"/>
  <c r="AR11" i="1"/>
  <c r="BF11" i="1" s="1"/>
  <c r="AP11" i="1"/>
  <c r="AO11" i="1"/>
  <c r="AI11" i="1"/>
  <c r="AJ11" i="1" s="1"/>
  <c r="AH11" i="1"/>
  <c r="AG11" i="1"/>
  <c r="CJ10" i="1"/>
  <c r="BU10" i="1"/>
  <c r="BS10" i="1"/>
  <c r="BR10" i="1"/>
  <c r="BG10" i="1"/>
  <c r="BT10" i="1" s="1"/>
  <c r="BE10" i="1"/>
  <c r="BD10" i="1"/>
  <c r="BA10" i="1"/>
  <c r="AR10" i="1"/>
  <c r="BF10" i="1" s="1"/>
  <c r="BH10" i="1" s="1"/>
  <c r="AQ10" i="1"/>
  <c r="AP10" i="1"/>
  <c r="AO10" i="1"/>
  <c r="AI10" i="1"/>
  <c r="AJ10" i="1" s="1"/>
  <c r="AH10" i="1"/>
  <c r="AG10" i="1"/>
  <c r="CJ9" i="1"/>
  <c r="BU9" i="1"/>
  <c r="BX9" i="1" s="1"/>
  <c r="CK9" i="1" s="1"/>
  <c r="BS9" i="1"/>
  <c r="BR9" i="1"/>
  <c r="BG9" i="1"/>
  <c r="BE9" i="1"/>
  <c r="BD9" i="1"/>
  <c r="BA9" i="1"/>
  <c r="AR9" i="1"/>
  <c r="AU9" i="1" s="1"/>
  <c r="AP9" i="1"/>
  <c r="AO9" i="1"/>
  <c r="AI9" i="1"/>
  <c r="AQ9" i="1" s="1"/>
  <c r="AH9" i="1"/>
  <c r="AG9" i="1"/>
  <c r="CJ8" i="1"/>
  <c r="CI8" i="1"/>
  <c r="BU8" i="1"/>
  <c r="BX8" i="1" s="1"/>
  <c r="CK8" i="1" s="1"/>
  <c r="BS8" i="1"/>
  <c r="BR8" i="1"/>
  <c r="BG8" i="1"/>
  <c r="BJ8" i="1" s="1"/>
  <c r="BW8" i="1" s="1"/>
  <c r="BE8" i="1"/>
  <c r="BD8" i="1"/>
  <c r="BA8" i="1"/>
  <c r="AR8" i="1"/>
  <c r="AP8" i="1"/>
  <c r="AO8" i="1"/>
  <c r="AI8" i="1"/>
  <c r="AQ8" i="1" s="1"/>
  <c r="AH8" i="1"/>
  <c r="AG8" i="1"/>
  <c r="CJ7" i="1"/>
  <c r="BU7" i="1"/>
  <c r="BS7" i="1"/>
  <c r="BR7" i="1"/>
  <c r="BG7" i="1"/>
  <c r="BJ7" i="1" s="1"/>
  <c r="BW7" i="1" s="1"/>
  <c r="BE7" i="1"/>
  <c r="BD7" i="1"/>
  <c r="BA7" i="1"/>
  <c r="AR7" i="1"/>
  <c r="AU7" i="1" s="1"/>
  <c r="AP7" i="1"/>
  <c r="AO7" i="1"/>
  <c r="AI7" i="1"/>
  <c r="AQ7" i="1" s="1"/>
  <c r="AH7" i="1"/>
  <c r="AG7" i="1"/>
  <c r="CJ6" i="1"/>
  <c r="BY6" i="1"/>
  <c r="BU6" i="1"/>
  <c r="BX6" i="1" s="1"/>
  <c r="CK6" i="1" s="1"/>
  <c r="BS6" i="1"/>
  <c r="BR6" i="1"/>
  <c r="BG6" i="1"/>
  <c r="BE6" i="1"/>
  <c r="BD6" i="1"/>
  <c r="BA6" i="1"/>
  <c r="AR6" i="1"/>
  <c r="BF6" i="1" s="1"/>
  <c r="BH6" i="1" s="1"/>
  <c r="AP6" i="1"/>
  <c r="AO6" i="1"/>
  <c r="AI6" i="1"/>
  <c r="AJ6" i="1" s="1"/>
  <c r="AH6" i="1"/>
  <c r="AG6" i="1"/>
  <c r="CJ5" i="1"/>
  <c r="BU5" i="1"/>
  <c r="BY5" i="1" s="1"/>
  <c r="BS5" i="1"/>
  <c r="BR5" i="1"/>
  <c r="BG5" i="1"/>
  <c r="BF5" i="1"/>
  <c r="BH5" i="1" s="1"/>
  <c r="BE5" i="1"/>
  <c r="BD5" i="1"/>
  <c r="BA5" i="1"/>
  <c r="AR5" i="1"/>
  <c r="AU5" i="1" s="1"/>
  <c r="AP5" i="1"/>
  <c r="AO5" i="1"/>
  <c r="AI5" i="1"/>
  <c r="AJ5" i="1" s="1"/>
  <c r="BI5" i="1" s="1"/>
  <c r="AH5" i="1"/>
  <c r="AG5" i="1"/>
  <c r="CJ4" i="1"/>
  <c r="BU4" i="1"/>
  <c r="BY4" i="1" s="1"/>
  <c r="BS4" i="1"/>
  <c r="BR4" i="1"/>
  <c r="BG4" i="1"/>
  <c r="BT4" i="1" s="1"/>
  <c r="BF4" i="1"/>
  <c r="BH4" i="1" s="1"/>
  <c r="BE4" i="1"/>
  <c r="BD4" i="1"/>
  <c r="BA4" i="1"/>
  <c r="AU4" i="1"/>
  <c r="AR4" i="1"/>
  <c r="AP4" i="1"/>
  <c r="AO4" i="1"/>
  <c r="AI4" i="1"/>
  <c r="AQ4" i="1" s="1"/>
  <c r="AS4" i="1" s="1"/>
  <c r="AH4" i="1"/>
  <c r="AG4" i="1"/>
  <c r="CJ3" i="1"/>
  <c r="BU3" i="1"/>
  <c r="BY3" i="1" s="1"/>
  <c r="BS3" i="1"/>
  <c r="BR3" i="1"/>
  <c r="BG3" i="1"/>
  <c r="BE3" i="1"/>
  <c r="BD3" i="1"/>
  <c r="BA3" i="1"/>
  <c r="AR3" i="1"/>
  <c r="AU3" i="1" s="1"/>
  <c r="AP3" i="1"/>
  <c r="AO3" i="1"/>
  <c r="AI3" i="1"/>
  <c r="AQ3" i="1" s="1"/>
  <c r="AS3" i="1" s="1"/>
  <c r="AH3" i="1"/>
  <c r="AG3" i="1"/>
  <c r="CJ2" i="1"/>
  <c r="BU2" i="1"/>
  <c r="BY2" i="1" s="1"/>
  <c r="BS2" i="1"/>
  <c r="BR2" i="1"/>
  <c r="BJ2" i="1"/>
  <c r="BW2" i="1" s="1"/>
  <c r="BG2" i="1"/>
  <c r="BT2" i="1" s="1"/>
  <c r="BE2" i="1"/>
  <c r="BD2" i="1"/>
  <c r="BA2" i="1"/>
  <c r="AR2" i="1"/>
  <c r="AP2" i="1"/>
  <c r="AO2" i="1"/>
  <c r="AI2" i="1"/>
  <c r="AQ2" i="1" s="1"/>
  <c r="AH2" i="1"/>
  <c r="AG2" i="1"/>
  <c r="AQ650" i="1" l="1"/>
  <c r="AS650" i="1" s="1"/>
  <c r="BF650" i="1"/>
  <c r="BJ265" i="1"/>
  <c r="BW265" i="1" s="1"/>
  <c r="BT356" i="1"/>
  <c r="BV356" i="1" s="1"/>
  <c r="BJ356" i="1"/>
  <c r="BW356" i="1" s="1"/>
  <c r="BY356" i="1" s="1"/>
  <c r="CH368" i="1"/>
  <c r="CH370" i="1" s="1"/>
  <c r="CH369" i="1"/>
  <c r="BT12" i="1"/>
  <c r="BV12" i="1" s="1"/>
  <c r="BX27" i="1"/>
  <c r="CK27" i="1" s="1"/>
  <c r="BY27" i="1"/>
  <c r="AT5" i="1"/>
  <c r="AV5" i="1" s="1"/>
  <c r="BJ9" i="1"/>
  <c r="BW9" i="1" s="1"/>
  <c r="BT9" i="1"/>
  <c r="BV9" i="1" s="1"/>
  <c r="BT28" i="1"/>
  <c r="BV28" i="1" s="1"/>
  <c r="BJ76" i="1"/>
  <c r="BW76" i="1" s="1"/>
  <c r="AQ86" i="1"/>
  <c r="AS86" i="1" s="1"/>
  <c r="BF86" i="1"/>
  <c r="BH86" i="1" s="1"/>
  <c r="BJ105" i="1"/>
  <c r="BW105" i="1" s="1"/>
  <c r="AQ144" i="1"/>
  <c r="AS144" i="1" s="1"/>
  <c r="AU203" i="1"/>
  <c r="AJ238" i="1"/>
  <c r="BF238" i="1"/>
  <c r="BH238" i="1" s="1"/>
  <c r="AQ238" i="1"/>
  <c r="AS238" i="1" s="1"/>
  <c r="AQ413" i="1"/>
  <c r="BF413" i="1"/>
  <c r="BT467" i="1"/>
  <c r="CH626" i="1"/>
  <c r="CK626" i="1" s="1"/>
  <c r="CK625" i="1"/>
  <c r="BJ1064" i="1"/>
  <c r="BW1064" i="1" s="1"/>
  <c r="BY1064" i="1" s="1"/>
  <c r="BH17" i="1"/>
  <c r="BH39" i="1"/>
  <c r="BT110" i="1"/>
  <c r="BV110" i="1" s="1"/>
  <c r="AJ169" i="1"/>
  <c r="AT169" i="1" s="1"/>
  <c r="AQ169" i="1"/>
  <c r="AS169" i="1" s="1"/>
  <c r="BT191" i="1"/>
  <c r="BV191" i="1" s="1"/>
  <c r="AS259" i="1"/>
  <c r="AS260" i="1"/>
  <c r="BJ350" i="1"/>
  <c r="BW350" i="1" s="1"/>
  <c r="BT350" i="1"/>
  <c r="BV350" i="1" s="1"/>
  <c r="AQ402" i="1"/>
  <c r="AS402" i="1" s="1"/>
  <c r="BF402" i="1"/>
  <c r="BH402" i="1" s="1"/>
  <c r="AS623" i="1"/>
  <c r="BT974" i="1"/>
  <c r="BV974" i="1" s="1"/>
  <c r="BJ1111" i="1"/>
  <c r="BW1111" i="1" s="1"/>
  <c r="BT248" i="1"/>
  <c r="BV248" i="1" s="1"/>
  <c r="BJ248" i="1"/>
  <c r="BW248" i="1" s="1"/>
  <c r="BY248" i="1" s="1"/>
  <c r="BJ438" i="1"/>
  <c r="BW438" i="1" s="1"/>
  <c r="BY438" i="1" s="1"/>
  <c r="BT438" i="1"/>
  <c r="BV438" i="1" s="1"/>
  <c r="BJ293" i="1"/>
  <c r="BW293" i="1" s="1"/>
  <c r="BY293" i="1" s="1"/>
  <c r="AJ331" i="1"/>
  <c r="AT331" i="1" s="1"/>
  <c r="BF331" i="1"/>
  <c r="BH331" i="1" s="1"/>
  <c r="AQ331" i="1"/>
  <c r="AS331" i="1" s="1"/>
  <c r="BT602" i="1"/>
  <c r="BV602" i="1" s="1"/>
  <c r="BJ602" i="1"/>
  <c r="BW602" i="1" s="1"/>
  <c r="BY602" i="1" s="1"/>
  <c r="BJ30" i="1"/>
  <c r="BW30" i="1" s="1"/>
  <c r="BT30" i="1"/>
  <c r="BV30" i="1" s="1"/>
  <c r="BF363" i="1"/>
  <c r="BH363" i="1" s="1"/>
  <c r="AJ363" i="1"/>
  <c r="AS581" i="1"/>
  <c r="AU581" i="1"/>
  <c r="BJ601" i="1"/>
  <c r="BW601" i="1" s="1"/>
  <c r="BY601" i="1" s="1"/>
  <c r="BT601" i="1"/>
  <c r="BV601" i="1" s="1"/>
  <c r="BF1116" i="1"/>
  <c r="BH1116" i="1" s="1"/>
  <c r="AQ1116" i="1"/>
  <c r="AS1116" i="1" s="1"/>
  <c r="BF364" i="1"/>
  <c r="AQ364" i="1"/>
  <c r="AS364" i="1" s="1"/>
  <c r="AJ364" i="1"/>
  <c r="AQ50" i="1"/>
  <c r="AJ50" i="1"/>
  <c r="BI50" i="1" s="1"/>
  <c r="BK50" i="1" s="1"/>
  <c r="BJ103" i="1"/>
  <c r="BW103" i="1" s="1"/>
  <c r="BJ106" i="1"/>
  <c r="BW106" i="1" s="1"/>
  <c r="BY106" i="1" s="1"/>
  <c r="BT106" i="1"/>
  <c r="BV106" i="1" s="1"/>
  <c r="AT289" i="1"/>
  <c r="BI289" i="1"/>
  <c r="BJ649" i="1"/>
  <c r="BW649" i="1" s="1"/>
  <c r="BJ858" i="1"/>
  <c r="BW858" i="1" s="1"/>
  <c r="BY858" i="1" s="1"/>
  <c r="BF46" i="1"/>
  <c r="BH46" i="1" s="1"/>
  <c r="BF64" i="1"/>
  <c r="BH64" i="1" s="1"/>
  <c r="AU64" i="1"/>
  <c r="BF65" i="1"/>
  <c r="BH65" i="1" s="1"/>
  <c r="AU65" i="1"/>
  <c r="AJ146" i="1"/>
  <c r="BI146" i="1" s="1"/>
  <c r="BF146" i="1"/>
  <c r="AQ146" i="1"/>
  <c r="AS146" i="1" s="1"/>
  <c r="BT351" i="1"/>
  <c r="BJ351" i="1"/>
  <c r="BW351" i="1" s="1"/>
  <c r="BY351" i="1" s="1"/>
  <c r="BH351" i="1"/>
  <c r="BF462" i="1"/>
  <c r="AQ462" i="1"/>
  <c r="AS462" i="1" s="1"/>
  <c r="AJ462" i="1"/>
  <c r="AJ643" i="1"/>
  <c r="AQ643" i="1"/>
  <c r="AS643" i="1" s="1"/>
  <c r="BF643" i="1"/>
  <c r="BH643" i="1" s="1"/>
  <c r="BF852" i="1"/>
  <c r="BH852" i="1" s="1"/>
  <c r="AQ852" i="1"/>
  <c r="AS852" i="1" s="1"/>
  <c r="AJ852" i="1"/>
  <c r="AT27" i="1"/>
  <c r="BI27" i="1"/>
  <c r="BK27" i="1" s="1"/>
  <c r="BT46" i="1"/>
  <c r="BJ46" i="1"/>
  <c r="BW46" i="1" s="1"/>
  <c r="BV58" i="1"/>
  <c r="BJ142" i="1"/>
  <c r="BW142" i="1" s="1"/>
  <c r="BY142" i="1" s="1"/>
  <c r="AT144" i="1"/>
  <c r="AV144" i="1" s="1"/>
  <c r="BT201" i="1"/>
  <c r="BV201" i="1" s="1"/>
  <c r="AJ241" i="1"/>
  <c r="BF241" i="1"/>
  <c r="BH241" i="1" s="1"/>
  <c r="AQ241" i="1"/>
  <c r="AS241" i="1" s="1"/>
  <c r="BJ281" i="1"/>
  <c r="BW281" i="1" s="1"/>
  <c r="BY281" i="1" s="1"/>
  <c r="BT281" i="1"/>
  <c r="BV281" i="1" s="1"/>
  <c r="AJ345" i="1"/>
  <c r="AT345" i="1" s="1"/>
  <c r="AV345" i="1" s="1"/>
  <c r="BF345" i="1"/>
  <c r="BH345" i="1" s="1"/>
  <c r="AV521" i="1"/>
  <c r="BV542" i="1"/>
  <c r="BJ548" i="1"/>
  <c r="BW548" i="1" s="1"/>
  <c r="BT548" i="1"/>
  <c r="BT560" i="1"/>
  <c r="BV560" i="1" s="1"/>
  <c r="BJ919" i="1"/>
  <c r="BW919" i="1" s="1"/>
  <c r="BY919" i="1" s="1"/>
  <c r="BT919" i="1"/>
  <c r="BV919" i="1" s="1"/>
  <c r="AQ956" i="1"/>
  <c r="AS956" i="1" s="1"/>
  <c r="BF956" i="1"/>
  <c r="AJ956" i="1"/>
  <c r="CH571" i="1"/>
  <c r="CH572" i="1" s="1"/>
  <c r="CK570" i="1"/>
  <c r="AU34" i="1"/>
  <c r="BX65" i="1"/>
  <c r="CK65" i="1" s="1"/>
  <c r="BY65" i="1"/>
  <c r="BJ174" i="1"/>
  <c r="BW174" i="1" s="1"/>
  <c r="BY174" i="1" s="1"/>
  <c r="AQ656" i="1"/>
  <c r="AS656" i="1" s="1"/>
  <c r="BF656" i="1"/>
  <c r="CI881" i="1"/>
  <c r="CI882" i="1" s="1"/>
  <c r="CI883" i="1" s="1"/>
  <c r="CI884" i="1" s="1"/>
  <c r="BT975" i="1"/>
  <c r="BV975" i="1" s="1"/>
  <c r="BJ975" i="1"/>
  <c r="BW975" i="1" s="1"/>
  <c r="BJ630" i="1"/>
  <c r="BW630" i="1" s="1"/>
  <c r="BY630" i="1" s="1"/>
  <c r="BT630" i="1"/>
  <c r="BF442" i="1"/>
  <c r="BH442" i="1" s="1"/>
  <c r="AQ442" i="1"/>
  <c r="AJ442" i="1"/>
  <c r="AT442" i="1" s="1"/>
  <c r="AV442" i="1" s="1"/>
  <c r="BJ519" i="1"/>
  <c r="BW519" i="1" s="1"/>
  <c r="BY519" i="1" s="1"/>
  <c r="BT519" i="1"/>
  <c r="BV519" i="1" s="1"/>
  <c r="BF617" i="1"/>
  <c r="BH617" i="1" s="1"/>
  <c r="AQ617" i="1"/>
  <c r="AS617" i="1" s="1"/>
  <c r="BT530" i="1"/>
  <c r="BV530" i="1" s="1"/>
  <c r="BJ530" i="1"/>
  <c r="BW530" i="1" s="1"/>
  <c r="BY530" i="1" s="1"/>
  <c r="BT609" i="1"/>
  <c r="BV609" i="1" s="1"/>
  <c r="BJ609" i="1"/>
  <c r="BW609" i="1" s="1"/>
  <c r="BY609" i="1" s="1"/>
  <c r="BJ706" i="1"/>
  <c r="BW706" i="1" s="1"/>
  <c r="BT706" i="1"/>
  <c r="BY39" i="1"/>
  <c r="BX39" i="1"/>
  <c r="CK39" i="1" s="1"/>
  <c r="AU54" i="1"/>
  <c r="BV64" i="1"/>
  <c r="BY76" i="1"/>
  <c r="BX76" i="1"/>
  <c r="BT163" i="1"/>
  <c r="BV163" i="1" s="1"/>
  <c r="BF226" i="1"/>
  <c r="BH226" i="1" s="1"/>
  <c r="AJ226" i="1"/>
  <c r="BI226" i="1" s="1"/>
  <c r="BK226" i="1" s="1"/>
  <c r="BV278" i="1"/>
  <c r="BV365" i="1"/>
  <c r="AJ374" i="1"/>
  <c r="AT374" i="1" s="1"/>
  <c r="AV374" i="1" s="1"/>
  <c r="BV381" i="1"/>
  <c r="BJ385" i="1"/>
  <c r="BW385" i="1" s="1"/>
  <c r="BT385" i="1"/>
  <c r="BV745" i="1"/>
  <c r="BY749" i="1"/>
  <c r="CK776" i="1"/>
  <c r="BH779" i="1"/>
  <c r="AQ798" i="1"/>
  <c r="BF798" i="1"/>
  <c r="BJ1035" i="1"/>
  <c r="BW1035" i="1" s="1"/>
  <c r="BT1035" i="1"/>
  <c r="BV1035" i="1" s="1"/>
  <c r="BI33" i="1"/>
  <c r="AT33" i="1"/>
  <c r="AV33" i="1" s="1"/>
  <c r="AQ57" i="1"/>
  <c r="AS57" i="1" s="1"/>
  <c r="AJ75" i="1"/>
  <c r="BF75" i="1"/>
  <c r="BH75" i="1" s="1"/>
  <c r="AQ75" i="1"/>
  <c r="AS75" i="1" s="1"/>
  <c r="BV128" i="1"/>
  <c r="BT183" i="1"/>
  <c r="BV183" i="1" s="1"/>
  <c r="BJ183" i="1"/>
  <c r="BW183" i="1" s="1"/>
  <c r="BY183" i="1" s="1"/>
  <c r="BJ454" i="1"/>
  <c r="BW454" i="1" s="1"/>
  <c r="BY454" i="1" s="1"/>
  <c r="BT454" i="1"/>
  <c r="BV454" i="1" s="1"/>
  <c r="BJ779" i="1"/>
  <c r="BW779" i="1" s="1"/>
  <c r="BT779" i="1"/>
  <c r="BV779" i="1" s="1"/>
  <c r="BJ247" i="1"/>
  <c r="BW247" i="1" s="1"/>
  <c r="BT247" i="1"/>
  <c r="BV247" i="1" s="1"/>
  <c r="BJ209" i="1"/>
  <c r="BW209" i="1" s="1"/>
  <c r="BY209" i="1" s="1"/>
  <c r="BT209" i="1"/>
  <c r="BV209" i="1" s="1"/>
  <c r="AT905" i="1"/>
  <c r="AV905" i="1" s="1"/>
  <c r="BI905" i="1"/>
  <c r="AJ82" i="1"/>
  <c r="BI82" i="1" s="1"/>
  <c r="BF82" i="1"/>
  <c r="BH82" i="1" s="1"/>
  <c r="AQ288" i="1"/>
  <c r="BF288" i="1"/>
  <c r="BH288" i="1" s="1"/>
  <c r="BJ598" i="1"/>
  <c r="BW598" i="1" s="1"/>
  <c r="BT598" i="1"/>
  <c r="BV598" i="1" s="1"/>
  <c r="BT740" i="1"/>
  <c r="BV740" i="1" s="1"/>
  <c r="BJ740" i="1"/>
  <c r="BW740" i="1" s="1"/>
  <c r="AQ1115" i="1"/>
  <c r="BF1115" i="1"/>
  <c r="BX67" i="1"/>
  <c r="CK67" i="1" s="1"/>
  <c r="BY67" i="1"/>
  <c r="CI324" i="1"/>
  <c r="CI325" i="1"/>
  <c r="AQ414" i="1"/>
  <c r="AS414" i="1" s="1"/>
  <c r="BF414" i="1"/>
  <c r="BH414" i="1" s="1"/>
  <c r="BT632" i="1"/>
  <c r="BV632" i="1" s="1"/>
  <c r="BJ632" i="1"/>
  <c r="BW632" i="1" s="1"/>
  <c r="BY632" i="1" s="1"/>
  <c r="BF1000" i="1"/>
  <c r="BH1000" i="1" s="1"/>
  <c r="AQ1000" i="1"/>
  <c r="AS1000" i="1" s="1"/>
  <c r="AJ1000" i="1"/>
  <c r="BY58" i="1"/>
  <c r="AT31" i="1"/>
  <c r="BI31" i="1"/>
  <c r="BK31" i="1" s="1"/>
  <c r="AS34" i="1"/>
  <c r="BV67" i="1"/>
  <c r="AQ93" i="1"/>
  <c r="AS93" i="1" s="1"/>
  <c r="AQ134" i="1"/>
  <c r="AS134" i="1" s="1"/>
  <c r="AJ136" i="1"/>
  <c r="AQ136" i="1"/>
  <c r="AS136" i="1" s="1"/>
  <c r="BJ341" i="1"/>
  <c r="BW341" i="1" s="1"/>
  <c r="BY341" i="1" s="1"/>
  <c r="BT341" i="1"/>
  <c r="BV341" i="1" s="1"/>
  <c r="BT368" i="1"/>
  <c r="BV368" i="1" s="1"/>
  <c r="BJ368" i="1"/>
  <c r="BW368" i="1" s="1"/>
  <c r="BY368" i="1" s="1"/>
  <c r="BJ423" i="1"/>
  <c r="BW423" i="1" s="1"/>
  <c r="BT423" i="1"/>
  <c r="BV423" i="1" s="1"/>
  <c r="BH661" i="1"/>
  <c r="AJ721" i="1"/>
  <c r="BI721" i="1" s="1"/>
  <c r="BK721" i="1" s="1"/>
  <c r="AQ721" i="1"/>
  <c r="AS721" i="1" s="1"/>
  <c r="BF721" i="1"/>
  <c r="BH721" i="1" s="1"/>
  <c r="BJ751" i="1"/>
  <c r="BW751" i="1" s="1"/>
  <c r="BT897" i="1"/>
  <c r="BJ897" i="1"/>
  <c r="BW897" i="1" s="1"/>
  <c r="CK997" i="1"/>
  <c r="BF476" i="1"/>
  <c r="AQ476" i="1"/>
  <c r="AS476" i="1" s="1"/>
  <c r="AJ7" i="1"/>
  <c r="BV25" i="1"/>
  <c r="BX60" i="1"/>
  <c r="CK60" i="1" s="1"/>
  <c r="BY60" i="1"/>
  <c r="BF161" i="1"/>
  <c r="BH161" i="1" s="1"/>
  <c r="AQ161" i="1"/>
  <c r="AQ433" i="1"/>
  <c r="AS433" i="1" s="1"/>
  <c r="BF433" i="1"/>
  <c r="BH433" i="1" s="1"/>
  <c r="BF581" i="1"/>
  <c r="BH581" i="1" s="1"/>
  <c r="AQ581" i="1"/>
  <c r="CI587" i="1"/>
  <c r="CI588" i="1"/>
  <c r="CI589" i="1" s="1"/>
  <c r="BT593" i="1"/>
  <c r="BV593" i="1" s="1"/>
  <c r="BJ593" i="1"/>
  <c r="BW593" i="1" s="1"/>
  <c r="BY593" i="1" s="1"/>
  <c r="BY984" i="1"/>
  <c r="BF993" i="1"/>
  <c r="BH993" i="1" s="1"/>
  <c r="AQ993" i="1"/>
  <c r="AS993" i="1" s="1"/>
  <c r="AQ1009" i="1"/>
  <c r="AS1009" i="1" s="1"/>
  <c r="BF1009" i="1"/>
  <c r="BH1009" i="1" s="1"/>
  <c r="BT576" i="1"/>
  <c r="BV576" i="1" s="1"/>
  <c r="BJ576" i="1"/>
  <c r="BW576" i="1" s="1"/>
  <c r="AT652" i="1"/>
  <c r="BI652" i="1"/>
  <c r="BJ109" i="1"/>
  <c r="BW109" i="1" s="1"/>
  <c r="BT1079" i="1"/>
  <c r="BV1079" i="1" s="1"/>
  <c r="BJ1079" i="1"/>
  <c r="BW1079" i="1" s="1"/>
  <c r="BT287" i="1"/>
  <c r="BJ287" i="1"/>
  <c r="BW287" i="1" s="1"/>
  <c r="BY287" i="1" s="1"/>
  <c r="BJ446" i="1"/>
  <c r="BW446" i="1" s="1"/>
  <c r="BT446" i="1"/>
  <c r="BV446" i="1" s="1"/>
  <c r="BT707" i="1"/>
  <c r="BV707" i="1" s="1"/>
  <c r="BJ707" i="1"/>
  <c r="AJ134" i="1"/>
  <c r="BT137" i="1"/>
  <c r="BV137" i="1" s="1"/>
  <c r="AS10" i="1"/>
  <c r="AQ36" i="1"/>
  <c r="AJ36" i="1"/>
  <c r="BI36" i="1" s="1"/>
  <c r="BX48" i="1"/>
  <c r="CK48" i="1" s="1"/>
  <c r="BV49" i="1"/>
  <c r="BF55" i="1"/>
  <c r="BH55" i="1" s="1"/>
  <c r="AJ161" i="1"/>
  <c r="BI161" i="1" s="1"/>
  <c r="BK161" i="1" s="1"/>
  <c r="BH162" i="1"/>
  <c r="BY242" i="1"/>
  <c r="BT344" i="1"/>
  <c r="BV344" i="1" s="1"/>
  <c r="BJ344" i="1"/>
  <c r="BW344" i="1" s="1"/>
  <c r="AQ376" i="1"/>
  <c r="BH438" i="1"/>
  <c r="AJ581" i="1"/>
  <c r="BH714" i="1"/>
  <c r="BX716" i="1"/>
  <c r="BV716" i="1"/>
  <c r="AJ993" i="1"/>
  <c r="BY245" i="1"/>
  <c r="AJ323" i="1"/>
  <c r="BF323" i="1"/>
  <c r="BH323" i="1" s="1"/>
  <c r="BI443" i="1"/>
  <c r="BK443" i="1" s="1"/>
  <c r="AT443" i="1"/>
  <c r="AV443" i="1" s="1"/>
  <c r="AJ553" i="1"/>
  <c r="BF553" i="1"/>
  <c r="AQ745" i="1"/>
  <c r="AS745" i="1" s="1"/>
  <c r="BF745" i="1"/>
  <c r="BH745" i="1" s="1"/>
  <c r="CK746" i="1"/>
  <c r="BJ762" i="1"/>
  <c r="BW762" i="1" s="1"/>
  <c r="BT762" i="1"/>
  <c r="BV762" i="1" s="1"/>
  <c r="BI13" i="1"/>
  <c r="BK13" i="1" s="1"/>
  <c r="AS58" i="1"/>
  <c r="BV61" i="1"/>
  <c r="BV77" i="1"/>
  <c r="BY126" i="1"/>
  <c r="BF142" i="1"/>
  <c r="BH142" i="1" s="1"/>
  <c r="BV147" i="1"/>
  <c r="AJ172" i="1"/>
  <c r="AQ172" i="1"/>
  <c r="BV231" i="1"/>
  <c r="BH257" i="1"/>
  <c r="AJ262" i="1"/>
  <c r="BJ267" i="1"/>
  <c r="BW267" i="1" s="1"/>
  <c r="BY267" i="1" s="1"/>
  <c r="BT267" i="1"/>
  <c r="BV267" i="1" s="1"/>
  <c r="AS276" i="1"/>
  <c r="BJ282" i="1"/>
  <c r="BW282" i="1" s="1"/>
  <c r="BY282" i="1" s="1"/>
  <c r="BJ328" i="1"/>
  <c r="BW328" i="1" s="1"/>
  <c r="BY328" i="1" s="1"/>
  <c r="AJ348" i="1"/>
  <c r="BF348" i="1"/>
  <c r="BV364" i="1"/>
  <c r="AQ483" i="1"/>
  <c r="AS483" i="1" s="1"/>
  <c r="BF483" i="1"/>
  <c r="AQ502" i="1"/>
  <c r="BF502" i="1"/>
  <c r="BH502" i="1" s="1"/>
  <c r="AQ503" i="1"/>
  <c r="AJ503" i="1"/>
  <c r="BF503" i="1"/>
  <c r="BH503" i="1" s="1"/>
  <c r="AS506" i="1"/>
  <c r="BJ561" i="1"/>
  <c r="BW561" i="1" s="1"/>
  <c r="BY561" i="1" s="1"/>
  <c r="BT561" i="1"/>
  <c r="BV561" i="1" s="1"/>
  <c r="BY607" i="1"/>
  <c r="BY614" i="1"/>
  <c r="BF625" i="1"/>
  <c r="AQ625" i="1"/>
  <c r="BH648" i="1"/>
  <c r="BF669" i="1"/>
  <c r="AQ669" i="1"/>
  <c r="AS669" i="1" s="1"/>
  <c r="BJ710" i="1"/>
  <c r="BW710" i="1" s="1"/>
  <c r="BY710" i="1" s="1"/>
  <c r="AQ719" i="1"/>
  <c r="AS719" i="1" s="1"/>
  <c r="BF719" i="1"/>
  <c r="BH719" i="1" s="1"/>
  <c r="AS782" i="1"/>
  <c r="BJ871" i="1"/>
  <c r="BW871" i="1" s="1"/>
  <c r="BY871" i="1" s="1"/>
  <c r="AJ997" i="1"/>
  <c r="AQ997" i="1"/>
  <c r="AS997" i="1" s="1"/>
  <c r="BF997" i="1"/>
  <c r="BH997" i="1" s="1"/>
  <c r="BV1036" i="1"/>
  <c r="AQ182" i="1"/>
  <c r="AS182" i="1" s="1"/>
  <c r="BF182" i="1"/>
  <c r="BH182" i="1" s="1"/>
  <c r="AJ616" i="1"/>
  <c r="AQ616" i="1"/>
  <c r="AS616" i="1" s="1"/>
  <c r="BF626" i="1"/>
  <c r="AQ626" i="1"/>
  <c r="AS626" i="1" s="1"/>
  <c r="BT665" i="1"/>
  <c r="BV665" i="1" s="1"/>
  <c r="BJ665" i="1"/>
  <c r="BW665" i="1" s="1"/>
  <c r="BY665" i="1" s="1"/>
  <c r="BJ708" i="1"/>
  <c r="BW708" i="1" s="1"/>
  <c r="BT708" i="1"/>
  <c r="AQ947" i="1"/>
  <c r="AS947" i="1" s="1"/>
  <c r="BF947" i="1"/>
  <c r="BH947" i="1" s="1"/>
  <c r="BI1062" i="1"/>
  <c r="AT1062" i="1"/>
  <c r="AV1062" i="1" s="1"/>
  <c r="BF1098" i="1"/>
  <c r="BH1098" i="1" s="1"/>
  <c r="AJ1098" i="1"/>
  <c r="BH19" i="1"/>
  <c r="BJ168" i="1"/>
  <c r="BW168" i="1" s="1"/>
  <c r="BT168" i="1"/>
  <c r="BV168" i="1" s="1"/>
  <c r="AV181" i="1"/>
  <c r="AJ182" i="1"/>
  <c r="AJ190" i="1"/>
  <c r="AT190" i="1" s="1"/>
  <c r="AV190" i="1" s="1"/>
  <c r="AJ231" i="1"/>
  <c r="BI231" i="1" s="1"/>
  <c r="BK231" i="1" s="1"/>
  <c r="AQ231" i="1"/>
  <c r="AS231" i="1" s="1"/>
  <c r="AJ253" i="1"/>
  <c r="BF253" i="1"/>
  <c r="BK259" i="1"/>
  <c r="BH270" i="1"/>
  <c r="AT278" i="1"/>
  <c r="AV278" i="1" s="1"/>
  <c r="BI278" i="1"/>
  <c r="AJ316" i="1"/>
  <c r="BF316" i="1"/>
  <c r="BH316" i="1" s="1"/>
  <c r="AQ336" i="1"/>
  <c r="AJ339" i="1"/>
  <c r="BT346" i="1"/>
  <c r="BJ346" i="1"/>
  <c r="BW346" i="1" s="1"/>
  <c r="BT477" i="1"/>
  <c r="BJ477" i="1"/>
  <c r="BW477" i="1" s="1"/>
  <c r="AQ688" i="1"/>
  <c r="AS688" i="1" s="1"/>
  <c r="BF688" i="1"/>
  <c r="BH688" i="1" s="1"/>
  <c r="BJ698" i="1"/>
  <c r="BW698" i="1" s="1"/>
  <c r="AQ735" i="1"/>
  <c r="AS735" i="1" s="1"/>
  <c r="BF735" i="1"/>
  <c r="BH735" i="1" s="1"/>
  <c r="CI737" i="1"/>
  <c r="CI738" i="1"/>
  <c r="AQ775" i="1"/>
  <c r="AS775" i="1" s="1"/>
  <c r="BF775" i="1"/>
  <c r="BH775" i="1" s="1"/>
  <c r="BV791" i="1"/>
  <c r="BH794" i="1"/>
  <c r="BF842" i="1"/>
  <c r="AQ842" i="1"/>
  <c r="AS842" i="1" s="1"/>
  <c r="AS851" i="1"/>
  <c r="BF853" i="1"/>
  <c r="BH853" i="1" s="1"/>
  <c r="AJ853" i="1"/>
  <c r="BI853" i="1" s="1"/>
  <c r="BK853" i="1" s="1"/>
  <c r="BJ968" i="1"/>
  <c r="BW968" i="1" s="1"/>
  <c r="BY968" i="1" s="1"/>
  <c r="AS1023" i="1"/>
  <c r="AS1026" i="1"/>
  <c r="BV1106" i="1"/>
  <c r="BX22" i="1"/>
  <c r="CK22" i="1" s="1"/>
  <c r="BY23" i="1"/>
  <c r="BJ25" i="1"/>
  <c r="BW25" i="1" s="1"/>
  <c r="AJ38" i="1"/>
  <c r="BJ48" i="1"/>
  <c r="BW48" i="1" s="1"/>
  <c r="BX61" i="1"/>
  <c r="CK61" i="1" s="1"/>
  <c r="BJ64" i="1"/>
  <c r="BW64" i="1" s="1"/>
  <c r="BJ73" i="1"/>
  <c r="BW73" i="1" s="1"/>
  <c r="AJ89" i="1"/>
  <c r="BK96" i="1"/>
  <c r="CK152" i="1"/>
  <c r="BH180" i="1"/>
  <c r="BF183" i="1"/>
  <c r="BH183" i="1" s="1"/>
  <c r="AQ183" i="1"/>
  <c r="AS183" i="1" s="1"/>
  <c r="AJ221" i="1"/>
  <c r="BJ225" i="1"/>
  <c r="BW225" i="1" s="1"/>
  <c r="BJ239" i="1"/>
  <c r="BW239" i="1" s="1"/>
  <c r="BY239" i="1" s="1"/>
  <c r="BJ271" i="1"/>
  <c r="BW271" i="1" s="1"/>
  <c r="BY271" i="1" s="1"/>
  <c r="AJ297" i="1"/>
  <c r="BI297" i="1" s="1"/>
  <c r="BH308" i="1"/>
  <c r="BJ322" i="1"/>
  <c r="BW322" i="1" s="1"/>
  <c r="BY322" i="1" s="1"/>
  <c r="BT322" i="1"/>
  <c r="BV322" i="1" s="1"/>
  <c r="AS357" i="1"/>
  <c r="AS383" i="1"/>
  <c r="BV390" i="1"/>
  <c r="BJ393" i="1"/>
  <c r="BW393" i="1" s="1"/>
  <c r="BY393" i="1" s="1"/>
  <c r="BT393" i="1"/>
  <c r="BV393" i="1" s="1"/>
  <c r="BJ394" i="1"/>
  <c r="BW394" i="1" s="1"/>
  <c r="BT394" i="1"/>
  <c r="BV394" i="1" s="1"/>
  <c r="AJ421" i="1"/>
  <c r="BI421" i="1" s="1"/>
  <c r="BK421" i="1" s="1"/>
  <c r="BJ456" i="1"/>
  <c r="BW456" i="1" s="1"/>
  <c r="BT505" i="1"/>
  <c r="BJ505" i="1"/>
  <c r="BW505" i="1" s="1"/>
  <c r="BY505" i="1" s="1"/>
  <c r="BV531" i="1"/>
  <c r="BF543" i="1"/>
  <c r="BH543" i="1" s="1"/>
  <c r="AQ543" i="1"/>
  <c r="BX600" i="1"/>
  <c r="CK600" i="1" s="1"/>
  <c r="BV600" i="1"/>
  <c r="AQ612" i="1"/>
  <c r="AS612" i="1" s="1"/>
  <c r="AJ612" i="1"/>
  <c r="AJ677" i="1"/>
  <c r="CK681" i="1"/>
  <c r="BJ683" i="1"/>
  <c r="BW683" i="1" s="1"/>
  <c r="BJ703" i="1"/>
  <c r="BW703" i="1" s="1"/>
  <c r="BY703" i="1" s="1"/>
  <c r="BT703" i="1"/>
  <c r="BV703" i="1" s="1"/>
  <c r="BF736" i="1"/>
  <c r="BH736" i="1" s="1"/>
  <c r="AQ736" i="1"/>
  <c r="AS736" i="1" s="1"/>
  <c r="AJ736" i="1"/>
  <c r="AQ777" i="1"/>
  <c r="BF777" i="1"/>
  <c r="BH777" i="1" s="1"/>
  <c r="BH783" i="1"/>
  <c r="CK856" i="1"/>
  <c r="BJ933" i="1"/>
  <c r="BW933" i="1" s="1"/>
  <c r="BT933" i="1"/>
  <c r="BV933" i="1" s="1"/>
  <c r="BF971" i="1"/>
  <c r="BH971" i="1" s="1"/>
  <c r="BT1030" i="1"/>
  <c r="BV1030" i="1" s="1"/>
  <c r="BJ1030" i="1"/>
  <c r="BW1030" i="1" s="1"/>
  <c r="BT260" i="1"/>
  <c r="BV260" i="1" s="1"/>
  <c r="BJ260" i="1"/>
  <c r="BW260" i="1" s="1"/>
  <c r="AT295" i="1"/>
  <c r="AV295" i="1" s="1"/>
  <c r="BI295" i="1"/>
  <c r="BJ362" i="1"/>
  <c r="BW362" i="1" s="1"/>
  <c r="BY362" i="1" s="1"/>
  <c r="BT362" i="1"/>
  <c r="BV362" i="1" s="1"/>
  <c r="AQ16" i="1"/>
  <c r="AS16" i="1" s="1"/>
  <c r="AU17" i="1"/>
  <c r="AV42" i="1"/>
  <c r="BV93" i="1"/>
  <c r="AQ109" i="1"/>
  <c r="AS109" i="1" s="1"/>
  <c r="AQ113" i="1"/>
  <c r="AS113" i="1" s="1"/>
  <c r="BV124" i="1"/>
  <c r="BH129" i="1"/>
  <c r="BF159" i="1"/>
  <c r="CI167" i="1"/>
  <c r="CI168" i="1"/>
  <c r="BF172" i="1"/>
  <c r="BH172" i="1" s="1"/>
  <c r="CK179" i="1"/>
  <c r="BJ180" i="1"/>
  <c r="BW180" i="1" s="1"/>
  <c r="BT250" i="1"/>
  <c r="BV250" i="1" s="1"/>
  <c r="BJ250" i="1"/>
  <c r="BW250" i="1" s="1"/>
  <c r="BY250" i="1" s="1"/>
  <c r="AQ253" i="1"/>
  <c r="AS253" i="1" s="1"/>
  <c r="BJ275" i="1"/>
  <c r="BW275" i="1" s="1"/>
  <c r="BT275" i="1"/>
  <c r="BV275" i="1" s="1"/>
  <c r="BF276" i="1"/>
  <c r="BH276" i="1" s="1"/>
  <c r="AQ278" i="1"/>
  <c r="AS278" i="1" s="1"/>
  <c r="AJ280" i="1"/>
  <c r="AT280" i="1" s="1"/>
  <c r="AQ280" i="1"/>
  <c r="AS280" i="1" s="1"/>
  <c r="AQ316" i="1"/>
  <c r="AS316" i="1" s="1"/>
  <c r="AQ339" i="1"/>
  <c r="AS339" i="1" s="1"/>
  <c r="BV380" i="1"/>
  <c r="BJ537" i="1"/>
  <c r="BW537" i="1" s="1"/>
  <c r="BY537" i="1" s="1"/>
  <c r="BT537" i="1"/>
  <c r="BH539" i="1"/>
  <c r="AQ593" i="1"/>
  <c r="AS593" i="1" s="1"/>
  <c r="AJ593" i="1"/>
  <c r="BF593" i="1"/>
  <c r="BH593" i="1" s="1"/>
  <c r="BT603" i="1"/>
  <c r="BF645" i="1"/>
  <c r="BH645" i="1" s="1"/>
  <c r="AQ645" i="1"/>
  <c r="AS645" i="1" s="1"/>
  <c r="AJ645" i="1"/>
  <c r="BI645" i="1" s="1"/>
  <c r="BY671" i="1"/>
  <c r="BH678" i="1"/>
  <c r="AS816" i="1"/>
  <c r="AJ829" i="1"/>
  <c r="BF829" i="1"/>
  <c r="BV849" i="1"/>
  <c r="AQ853" i="1"/>
  <c r="AS853" i="1" s="1"/>
  <c r="CK942" i="1"/>
  <c r="AQ243" i="1"/>
  <c r="AS243" i="1" s="1"/>
  <c r="BF243" i="1"/>
  <c r="BH15" i="1"/>
  <c r="AQ28" i="1"/>
  <c r="AS28" i="1" s="1"/>
  <c r="BK29" i="1"/>
  <c r="BH140" i="1"/>
  <c r="AS142" i="1"/>
  <c r="BV172" i="1"/>
  <c r="AQ207" i="1"/>
  <c r="AS207" i="1" s="1"/>
  <c r="BF207" i="1"/>
  <c r="BT224" i="1"/>
  <c r="AJ245" i="1"/>
  <c r="BF245" i="1"/>
  <c r="BH245" i="1" s="1"/>
  <c r="BJ276" i="1"/>
  <c r="BW276" i="1" s="1"/>
  <c r="BY276" i="1" s="1"/>
  <c r="BT276" i="1"/>
  <c r="AQ295" i="1"/>
  <c r="AS295" i="1" s="1"/>
  <c r="BY381" i="1"/>
  <c r="AQ388" i="1"/>
  <c r="AS388" i="1" s="1"/>
  <c r="BF388" i="1"/>
  <c r="BH388" i="1" s="1"/>
  <c r="BT497" i="1"/>
  <c r="BV497" i="1" s="1"/>
  <c r="BJ497" i="1"/>
  <c r="BW497" i="1" s="1"/>
  <c r="BY497" i="1" s="1"/>
  <c r="BT539" i="1"/>
  <c r="BV539" i="1" s="1"/>
  <c r="BJ539" i="1"/>
  <c r="BW539" i="1" s="1"/>
  <c r="BY539" i="1" s="1"/>
  <c r="AS635" i="1"/>
  <c r="AQ680" i="1"/>
  <c r="BF680" i="1"/>
  <c r="AJ763" i="1"/>
  <c r="AQ763" i="1"/>
  <c r="AS763" i="1" s="1"/>
  <c r="BF763" i="1"/>
  <c r="BH763" i="1" s="1"/>
  <c r="BF830" i="1"/>
  <c r="AQ830" i="1"/>
  <c r="AS830" i="1" s="1"/>
  <c r="AQ846" i="1"/>
  <c r="AS846" i="1" s="1"/>
  <c r="BF846" i="1"/>
  <c r="BK868" i="1"/>
  <c r="AQ870" i="1"/>
  <c r="AS870" i="1" s="1"/>
  <c r="AJ870" i="1"/>
  <c r="AT870" i="1" s="1"/>
  <c r="AV870" i="1" s="1"/>
  <c r="BF870" i="1"/>
  <c r="BH870" i="1" s="1"/>
  <c r="BT1028" i="1"/>
  <c r="BV1028" i="1" s="1"/>
  <c r="BJ1044" i="1"/>
  <c r="BT1044" i="1"/>
  <c r="BV1044" i="1" s="1"/>
  <c r="CI360" i="1"/>
  <c r="CI361" i="1" s="1"/>
  <c r="CI362" i="1" s="1"/>
  <c r="BJ430" i="1"/>
  <c r="BT430" i="1"/>
  <c r="BV430" i="1" s="1"/>
  <c r="BJ432" i="1"/>
  <c r="BW432" i="1" s="1"/>
  <c r="BT432" i="1"/>
  <c r="BV432" i="1" s="1"/>
  <c r="BJ623" i="1"/>
  <c r="BW623" i="1" s="1"/>
  <c r="BY623" i="1" s="1"/>
  <c r="BT623" i="1"/>
  <c r="BV623" i="1" s="1"/>
  <c r="BH28" i="1"/>
  <c r="AJ53" i="1"/>
  <c r="BI53" i="1" s="1"/>
  <c r="AS54" i="1"/>
  <c r="BT55" i="1"/>
  <c r="BV55" i="1" s="1"/>
  <c r="AS61" i="1"/>
  <c r="BI65" i="1"/>
  <c r="BK65" i="1" s="1"/>
  <c r="BT72" i="1"/>
  <c r="BV72" i="1" s="1"/>
  <c r="BH78" i="1"/>
  <c r="AQ89" i="1"/>
  <c r="AS89" i="1" s="1"/>
  <c r="BX92" i="1"/>
  <c r="BJ93" i="1"/>
  <c r="BW93" i="1" s="1"/>
  <c r="BT97" i="1"/>
  <c r="BV97" i="1" s="1"/>
  <c r="AT113" i="1"/>
  <c r="BV117" i="1"/>
  <c r="BV120" i="1"/>
  <c r="AJ130" i="1"/>
  <c r="AJ142" i="1"/>
  <c r="BH152" i="1"/>
  <c r="AS176" i="1"/>
  <c r="AJ207" i="1"/>
  <c r="AT207" i="1" s="1"/>
  <c r="AV207" i="1" s="1"/>
  <c r="AQ297" i="1"/>
  <c r="AS297" i="1" s="1"/>
  <c r="BT336" i="1"/>
  <c r="BV336" i="1" s="1"/>
  <c r="BJ336" i="1"/>
  <c r="BW336" i="1" s="1"/>
  <c r="BY336" i="1" s="1"/>
  <c r="BY486" i="1"/>
  <c r="BV526" i="1"/>
  <c r="AJ635" i="1"/>
  <c r="BI635" i="1" s="1"/>
  <c r="BK635" i="1" s="1"/>
  <c r="CH666" i="1"/>
  <c r="CH667" i="1"/>
  <c r="CH668" i="1" s="1"/>
  <c r="CK668" i="1" s="1"/>
  <c r="AQ677" i="1"/>
  <c r="AS677" i="1" s="1"/>
  <c r="AJ680" i="1"/>
  <c r="AJ695" i="1"/>
  <c r="BI695" i="1" s="1"/>
  <c r="BF695" i="1"/>
  <c r="AJ830" i="1"/>
  <c r="BT851" i="1"/>
  <c r="BJ851" i="1"/>
  <c r="BW851" i="1" s="1"/>
  <c r="BY916" i="1"/>
  <c r="AQ1006" i="1"/>
  <c r="AS1006" i="1" s="1"/>
  <c r="BF1006" i="1"/>
  <c r="BV1025" i="1"/>
  <c r="BT1026" i="1"/>
  <c r="BJ1026" i="1"/>
  <c r="BW1026" i="1" s="1"/>
  <c r="BY1026" i="1" s="1"/>
  <c r="BH1034" i="1"/>
  <c r="AQ1108" i="1"/>
  <c r="BF1108" i="1"/>
  <c r="BH1108" i="1" s="1"/>
  <c r="AQ1109" i="1"/>
  <c r="BF1109" i="1"/>
  <c r="BH1109" i="1" s="1"/>
  <c r="BH163" i="1"/>
  <c r="BJ259" i="1"/>
  <c r="BW259" i="1" s="1"/>
  <c r="BT835" i="1"/>
  <c r="BJ835" i="1"/>
  <c r="BW835" i="1" s="1"/>
  <c r="AT842" i="1"/>
  <c r="AV842" i="1" s="1"/>
  <c r="BI842" i="1"/>
  <c r="BK842" i="1" s="1"/>
  <c r="AT984" i="1"/>
  <c r="AV984" i="1" s="1"/>
  <c r="BI984" i="1"/>
  <c r="BK984" i="1" s="1"/>
  <c r="BV1034" i="1"/>
  <c r="BX1034" i="1"/>
  <c r="CK1034" i="1" s="1"/>
  <c r="BH12" i="1"/>
  <c r="BY24" i="1"/>
  <c r="AJ54" i="1"/>
  <c r="BI54" i="1" s="1"/>
  <c r="BV75" i="1"/>
  <c r="BY81" i="1"/>
  <c r="BV100" i="1"/>
  <c r="AS133" i="1"/>
  <c r="AQ139" i="1"/>
  <c r="AS139" i="1" s="1"/>
  <c r="BT155" i="1"/>
  <c r="BV155" i="1" s="1"/>
  <c r="BJ172" i="1"/>
  <c r="BW172" i="1" s="1"/>
  <c r="BY172" i="1" s="1"/>
  <c r="AJ205" i="1"/>
  <c r="BI205" i="1" s="1"/>
  <c r="BF220" i="1"/>
  <c r="BH220" i="1" s="1"/>
  <c r="AV232" i="1"/>
  <c r="BH234" i="1"/>
  <c r="BY346" i="1"/>
  <c r="BT392" i="1"/>
  <c r="BJ412" i="1"/>
  <c r="BW412" i="1" s="1"/>
  <c r="AJ429" i="1"/>
  <c r="BF429" i="1"/>
  <c r="BH429" i="1" s="1"/>
  <c r="AQ429" i="1"/>
  <c r="AS429" i="1" s="1"/>
  <c r="AT438" i="1"/>
  <c r="BI438" i="1"/>
  <c r="AQ452" i="1"/>
  <c r="BF452" i="1"/>
  <c r="BH452" i="1" s="1"/>
  <c r="BF453" i="1"/>
  <c r="AQ453" i="1"/>
  <c r="BJ526" i="1"/>
  <c r="BW526" i="1" s="1"/>
  <c r="BY526" i="1" s="1"/>
  <c r="BF664" i="1"/>
  <c r="BH664" i="1" s="1"/>
  <c r="AQ664" i="1"/>
  <c r="AS664" i="1" s="1"/>
  <c r="BF753" i="1"/>
  <c r="BH753" i="1" s="1"/>
  <c r="AQ753" i="1"/>
  <c r="AS753" i="1" s="1"/>
  <c r="AQ829" i="1"/>
  <c r="BT946" i="1"/>
  <c r="BV946" i="1" s="1"/>
  <c r="BJ946" i="1"/>
  <c r="BW946" i="1" s="1"/>
  <c r="BJ1025" i="1"/>
  <c r="BW1025" i="1" s="1"/>
  <c r="AJ1068" i="1"/>
  <c r="BI1068" i="1" s="1"/>
  <c r="BK1068" i="1" s="1"/>
  <c r="AQ1091" i="1"/>
  <c r="AS31" i="1"/>
  <c r="BF36" i="1"/>
  <c r="BH36" i="1" s="1"/>
  <c r="AS46" i="1"/>
  <c r="AS63" i="1"/>
  <c r="BF66" i="1"/>
  <c r="BH66" i="1" s="1"/>
  <c r="AJ70" i="1"/>
  <c r="BF95" i="1"/>
  <c r="BH95" i="1" s="1"/>
  <c r="BY116" i="1"/>
  <c r="BJ118" i="1"/>
  <c r="AJ133" i="1"/>
  <c r="CK144" i="1"/>
  <c r="BY147" i="1"/>
  <c r="CK158" i="1"/>
  <c r="BF173" i="1"/>
  <c r="BH173" i="1" s="1"/>
  <c r="AQ179" i="1"/>
  <c r="AS179" i="1" s="1"/>
  <c r="BF179" i="1"/>
  <c r="BH179" i="1" s="1"/>
  <c r="AT183" i="1"/>
  <c r="AV183" i="1" s="1"/>
  <c r="BF190" i="1"/>
  <c r="BH190" i="1" s="1"/>
  <c r="AU232" i="1"/>
  <c r="BJ264" i="1"/>
  <c r="BW264" i="1" s="1"/>
  <c r="AJ269" i="1"/>
  <c r="BH293" i="1"/>
  <c r="CK304" i="1"/>
  <c r="CK323" i="1"/>
  <c r="AS330" i="1"/>
  <c r="AJ453" i="1"/>
  <c r="AS516" i="1"/>
  <c r="CK523" i="1"/>
  <c r="BJ573" i="1"/>
  <c r="BW573" i="1" s="1"/>
  <c r="BT573" i="1"/>
  <c r="BV573" i="1" s="1"/>
  <c r="BV582" i="1"/>
  <c r="BJ629" i="1"/>
  <c r="BW629" i="1" s="1"/>
  <c r="BT629" i="1"/>
  <c r="AJ636" i="1"/>
  <c r="BF636" i="1"/>
  <c r="BH636" i="1" s="1"/>
  <c r="AQ636" i="1"/>
  <c r="AS636" i="1" s="1"/>
  <c r="BI637" i="1"/>
  <c r="BK637" i="1" s="1"/>
  <c r="AT637" i="1"/>
  <c r="AV637" i="1" s="1"/>
  <c r="AJ664" i="1"/>
  <c r="BH676" i="1"/>
  <c r="BT684" i="1"/>
  <c r="BV684" i="1" s="1"/>
  <c r="BJ687" i="1"/>
  <c r="BW687" i="1" s="1"/>
  <c r="BT687" i="1"/>
  <c r="AQ722" i="1"/>
  <c r="AS722" i="1" s="1"/>
  <c r="BF722" i="1"/>
  <c r="BH722" i="1" s="1"/>
  <c r="AS742" i="1"/>
  <c r="AJ753" i="1"/>
  <c r="BJ760" i="1"/>
  <c r="BW760" i="1" s="1"/>
  <c r="BY760" i="1" s="1"/>
  <c r="BT760" i="1"/>
  <c r="BV760" i="1" s="1"/>
  <c r="CK821" i="1"/>
  <c r="AJ824" i="1"/>
  <c r="BF824" i="1"/>
  <c r="BH824" i="1" s="1"/>
  <c r="BJ906" i="1"/>
  <c r="BW906" i="1" s="1"/>
  <c r="BY906" i="1" s="1"/>
  <c r="BH917" i="1"/>
  <c r="BH919" i="1"/>
  <c r="AQ1016" i="1"/>
  <c r="AS1016" i="1" s="1"/>
  <c r="BF1016" i="1"/>
  <c r="BH1016" i="1" s="1"/>
  <c r="BJ513" i="1"/>
  <c r="BW513" i="1" s="1"/>
  <c r="BY513" i="1" s="1"/>
  <c r="BT513" i="1"/>
  <c r="BV513" i="1" s="1"/>
  <c r="AJ559" i="1"/>
  <c r="BF559" i="1"/>
  <c r="BH559" i="1" s="1"/>
  <c r="BV575" i="1"/>
  <c r="AJ615" i="1"/>
  <c r="BI615" i="1" s="1"/>
  <c r="BK615" i="1" s="1"/>
  <c r="AQ615" i="1"/>
  <c r="AS615" i="1" s="1"/>
  <c r="CK673" i="1"/>
  <c r="BV749" i="1"/>
  <c r="BF756" i="1"/>
  <c r="AQ756" i="1"/>
  <c r="AS756" i="1" s="1"/>
  <c r="BF766" i="1"/>
  <c r="BH766" i="1" s="1"/>
  <c r="AJ766" i="1"/>
  <c r="AT766" i="1" s="1"/>
  <c r="BH809" i="1"/>
  <c r="AQ867" i="1"/>
  <c r="AS867" i="1" s="1"/>
  <c r="BF867" i="1"/>
  <c r="BH867" i="1" s="1"/>
  <c r="AJ867" i="1"/>
  <c r="AS878" i="1"/>
  <c r="BV908" i="1"/>
  <c r="BV944" i="1"/>
  <c r="AQ964" i="1"/>
  <c r="AS964" i="1" s="1"/>
  <c r="BF964" i="1"/>
  <c r="BH964" i="1" s="1"/>
  <c r="AJ964" i="1"/>
  <c r="AQ983" i="1"/>
  <c r="AS983" i="1" s="1"/>
  <c r="BF983" i="1"/>
  <c r="BH983" i="1" s="1"/>
  <c r="BJ991" i="1"/>
  <c r="BW991" i="1" s="1"/>
  <c r="BY991" i="1" s="1"/>
  <c r="BT991" i="1"/>
  <c r="CK1096" i="1"/>
  <c r="CK180" i="1"/>
  <c r="BH191" i="1"/>
  <c r="BV208" i="1"/>
  <c r="BH281" i="1"/>
  <c r="BV296" i="1"/>
  <c r="BH349" i="1"/>
  <c r="AS367" i="1"/>
  <c r="BV405" i="1"/>
  <c r="AQ485" i="1"/>
  <c r="AS485" i="1" s="1"/>
  <c r="BF485" i="1"/>
  <c r="BH534" i="1"/>
  <c r="BJ643" i="1"/>
  <c r="BW643" i="1" s="1"/>
  <c r="BY643" i="1" s="1"/>
  <c r="BT643" i="1"/>
  <c r="BV643" i="1" s="1"/>
  <c r="CK674" i="1"/>
  <c r="AQ729" i="1"/>
  <c r="AS729" i="1" s="1"/>
  <c r="BF729" i="1"/>
  <c r="BH729" i="1" s="1"/>
  <c r="BT744" i="1"/>
  <c r="BV744" i="1" s="1"/>
  <c r="BJ744" i="1"/>
  <c r="BW744" i="1" s="1"/>
  <c r="BY744" i="1" s="1"/>
  <c r="BH842" i="1"/>
  <c r="AS857" i="1"/>
  <c r="AS858" i="1"/>
  <c r="AJ1063" i="1"/>
  <c r="AQ1063" i="1"/>
  <c r="AQ1074" i="1"/>
  <c r="BF1074" i="1"/>
  <c r="BH1074" i="1" s="1"/>
  <c r="BH166" i="1"/>
  <c r="BV187" i="1"/>
  <c r="BJ203" i="1"/>
  <c r="BW203" i="1" s="1"/>
  <c r="BY203" i="1" s="1"/>
  <c r="AJ293" i="1"/>
  <c r="BK355" i="1"/>
  <c r="CK369" i="1"/>
  <c r="BV386" i="1"/>
  <c r="AJ436" i="1"/>
  <c r="BI436" i="1" s="1"/>
  <c r="BV449" i="1"/>
  <c r="BJ478" i="1"/>
  <c r="BW478" i="1" s="1"/>
  <c r="BY478" i="1" s="1"/>
  <c r="BT478" i="1"/>
  <c r="BH486" i="1"/>
  <c r="BJ509" i="1"/>
  <c r="BW509" i="1" s="1"/>
  <c r="AQ559" i="1"/>
  <c r="AS559" i="1" s="1"/>
  <c r="AJ600" i="1"/>
  <c r="AQ607" i="1"/>
  <c r="AS607" i="1" s="1"/>
  <c r="AJ607" i="1"/>
  <c r="AT607" i="1" s="1"/>
  <c r="AV607" i="1" s="1"/>
  <c r="AQ712" i="1"/>
  <c r="AS712" i="1" s="1"/>
  <c r="AJ712" i="1"/>
  <c r="BV798" i="1"/>
  <c r="BJ842" i="1"/>
  <c r="BW842" i="1" s="1"/>
  <c r="BY842" i="1" s="1"/>
  <c r="BT888" i="1"/>
  <c r="BV888" i="1" s="1"/>
  <c r="BJ888" i="1"/>
  <c r="BW888" i="1" s="1"/>
  <c r="BY888" i="1" s="1"/>
  <c r="BI911" i="1"/>
  <c r="BK911" i="1" s="1"/>
  <c r="AT911" i="1"/>
  <c r="AV911" i="1" s="1"/>
  <c r="BI916" i="1"/>
  <c r="AT916" i="1"/>
  <c r="BJ972" i="1"/>
  <c r="BW972" i="1" s="1"/>
  <c r="BT972" i="1"/>
  <c r="BV972" i="1" s="1"/>
  <c r="CI990" i="1"/>
  <c r="CI991" i="1" s="1"/>
  <c r="AQ1033" i="1"/>
  <c r="AS1033" i="1" s="1"/>
  <c r="BV188" i="1"/>
  <c r="BJ207" i="1"/>
  <c r="BW207" i="1" s="1"/>
  <c r="AJ223" i="1"/>
  <c r="BI223" i="1" s="1"/>
  <c r="AJ327" i="1"/>
  <c r="BI327" i="1" s="1"/>
  <c r="BK327" i="1" s="1"/>
  <c r="BV398" i="1"/>
  <c r="BJ434" i="1"/>
  <c r="BW434" i="1" s="1"/>
  <c r="BY434" i="1" s="1"/>
  <c r="AJ487" i="1"/>
  <c r="AQ487" i="1"/>
  <c r="AS487" i="1" s="1"/>
  <c r="AJ498" i="1"/>
  <c r="BF498" i="1"/>
  <c r="BH498" i="1" s="1"/>
  <c r="BJ621" i="1"/>
  <c r="BW621" i="1" s="1"/>
  <c r="BT621" i="1"/>
  <c r="AJ638" i="1"/>
  <c r="BV688" i="1"/>
  <c r="BY691" i="1"/>
  <c r="BF711" i="1"/>
  <c r="BH711" i="1" s="1"/>
  <c r="AJ711" i="1"/>
  <c r="BJ799" i="1"/>
  <c r="BW799" i="1" s="1"/>
  <c r="BY799" i="1" s="1"/>
  <c r="CI810" i="1"/>
  <c r="BH831" i="1"/>
  <c r="AJ910" i="1"/>
  <c r="BF910" i="1"/>
  <c r="BH910" i="1" s="1"/>
  <c r="AJ976" i="1"/>
  <c r="BF976" i="1"/>
  <c r="BH976" i="1" s="1"/>
  <c r="BH1012" i="1"/>
  <c r="AJ1024" i="1"/>
  <c r="BF1024" i="1"/>
  <c r="AQ1062" i="1"/>
  <c r="AS1062" i="1" s="1"/>
  <c r="BJ1070" i="1"/>
  <c r="BW1070" i="1" s="1"/>
  <c r="AQ1096" i="1"/>
  <c r="BF1096" i="1"/>
  <c r="AJ1111" i="1"/>
  <c r="BV289" i="1"/>
  <c r="AS305" i="1"/>
  <c r="AS392" i="1"/>
  <c r="BI560" i="1"/>
  <c r="BK560" i="1" s="1"/>
  <c r="AT560" i="1"/>
  <c r="AV560" i="1" s="1"/>
  <c r="BV567" i="1"/>
  <c r="AJ576" i="1"/>
  <c r="BF576" i="1"/>
  <c r="BH576" i="1" s="1"/>
  <c r="BJ618" i="1"/>
  <c r="BW618" i="1" s="1"/>
  <c r="BY618" i="1" s="1"/>
  <c r="BT618" i="1"/>
  <c r="BJ625" i="1"/>
  <c r="BW625" i="1" s="1"/>
  <c r="BY625" i="1" s="1"/>
  <c r="BT625" i="1"/>
  <c r="BV625" i="1" s="1"/>
  <c r="BV787" i="1"/>
  <c r="AJ909" i="1"/>
  <c r="BF909" i="1"/>
  <c r="AQ909" i="1"/>
  <c r="AS909" i="1" s="1"/>
  <c r="BY973" i="1"/>
  <c r="BV981" i="1"/>
  <c r="BV1009" i="1"/>
  <c r="AT1023" i="1"/>
  <c r="AV1023" i="1" s="1"/>
  <c r="BI1023" i="1"/>
  <c r="AS1040" i="1"/>
  <c r="AJ1077" i="1"/>
  <c r="AQ1083" i="1"/>
  <c r="AS1083" i="1" s="1"/>
  <c r="BV244" i="1"/>
  <c r="BH287" i="1"/>
  <c r="AS304" i="1"/>
  <c r="AJ305" i="1"/>
  <c r="AJ307" i="1"/>
  <c r="BH328" i="1"/>
  <c r="AJ335" i="1"/>
  <c r="BI335" i="1" s="1"/>
  <c r="BK335" i="1" s="1"/>
  <c r="CK384" i="1"/>
  <c r="BJ400" i="1"/>
  <c r="BW400" i="1" s="1"/>
  <c r="BY400" i="1" s="1"/>
  <c r="BV401" i="1"/>
  <c r="BY441" i="1"/>
  <c r="BV442" i="1"/>
  <c r="AQ456" i="1"/>
  <c r="AS456" i="1" s="1"/>
  <c r="BJ465" i="1"/>
  <c r="BW465" i="1" s="1"/>
  <c r="BY465" i="1" s="1"/>
  <c r="AJ470" i="1"/>
  <c r="BF470" i="1"/>
  <c r="BH470" i="1" s="1"/>
  <c r="BT508" i="1"/>
  <c r="BV508" i="1" s="1"/>
  <c r="BV510" i="1"/>
  <c r="BX510" i="1"/>
  <c r="CK510" i="1" s="1"/>
  <c r="BH521" i="1"/>
  <c r="AJ592" i="1"/>
  <c r="AQ600" i="1"/>
  <c r="AS600" i="1" s="1"/>
  <c r="AQ647" i="1"/>
  <c r="AS647" i="1" s="1"/>
  <c r="CI691" i="1"/>
  <c r="CI692" i="1" s="1"/>
  <c r="BV717" i="1"/>
  <c r="BT723" i="1"/>
  <c r="BV723" i="1" s="1"/>
  <c r="BY755" i="1"/>
  <c r="BI803" i="1"/>
  <c r="AT803" i="1"/>
  <c r="AV803" i="1" s="1"/>
  <c r="BJ878" i="1"/>
  <c r="BW878" i="1" s="1"/>
  <c r="BJ879" i="1"/>
  <c r="BW879" i="1" s="1"/>
  <c r="BY879" i="1" s="1"/>
  <c r="BT879" i="1"/>
  <c r="BV879" i="1" s="1"/>
  <c r="AQ911" i="1"/>
  <c r="AS911" i="1" s="1"/>
  <c r="AQ935" i="1"/>
  <c r="BF935" i="1"/>
  <c r="BH935" i="1" s="1"/>
  <c r="BY942" i="1"/>
  <c r="BK954" i="1"/>
  <c r="BJ1009" i="1"/>
  <c r="BW1009" i="1" s="1"/>
  <c r="BY1009" i="1" s="1"/>
  <c r="BV1015" i="1"/>
  <c r="BJ1047" i="1"/>
  <c r="BW1047" i="1" s="1"/>
  <c r="BY1047" i="1" s="1"/>
  <c r="BJ1060" i="1"/>
  <c r="BW1060" i="1" s="1"/>
  <c r="BT1060" i="1"/>
  <c r="BV1060" i="1" s="1"/>
  <c r="AS211" i="1"/>
  <c r="BH217" i="1"/>
  <c r="AQ223" i="1"/>
  <c r="AS223" i="1" s="1"/>
  <c r="AQ232" i="1"/>
  <c r="AS232" i="1" s="1"/>
  <c r="BT237" i="1"/>
  <c r="BV237" i="1" s="1"/>
  <c r="BJ269" i="1"/>
  <c r="BW269" i="1" s="1"/>
  <c r="BY269" i="1" s="1"/>
  <c r="AJ287" i="1"/>
  <c r="AQ310" i="1"/>
  <c r="BV316" i="1"/>
  <c r="CK351" i="1"/>
  <c r="BV359" i="1"/>
  <c r="BV379" i="1"/>
  <c r="AT430" i="1"/>
  <c r="AV430" i="1" s="1"/>
  <c r="AQ496" i="1"/>
  <c r="AQ498" i="1"/>
  <c r="AS498" i="1" s="1"/>
  <c r="BH526" i="1"/>
  <c r="AQ539" i="1"/>
  <c r="AS539" i="1" s="1"/>
  <c r="AJ539" i="1"/>
  <c r="BT558" i="1"/>
  <c r="BV558" i="1" s="1"/>
  <c r="BJ558" i="1"/>
  <c r="BW558" i="1" s="1"/>
  <c r="BY558" i="1" s="1"/>
  <c r="CK563" i="1"/>
  <c r="BJ595" i="1"/>
  <c r="BW595" i="1" s="1"/>
  <c r="BY595" i="1" s="1"/>
  <c r="BF615" i="1"/>
  <c r="BV635" i="1"/>
  <c r="AQ638" i="1"/>
  <c r="BT667" i="1"/>
  <c r="BJ667" i="1"/>
  <c r="BW667" i="1" s="1"/>
  <c r="BT690" i="1"/>
  <c r="BV690" i="1" s="1"/>
  <c r="BJ717" i="1"/>
  <c r="BW717" i="1" s="1"/>
  <c r="BY717" i="1" s="1"/>
  <c r="BY791" i="1"/>
  <c r="BV832" i="1"/>
  <c r="BJ864" i="1"/>
  <c r="BW864" i="1" s="1"/>
  <c r="BY864" i="1" s="1"/>
  <c r="AJ883" i="1"/>
  <c r="AQ883" i="1"/>
  <c r="AS883" i="1" s="1"/>
  <c r="BV902" i="1"/>
  <c r="AQ910" i="1"/>
  <c r="AS910" i="1" s="1"/>
  <c r="AJ935" i="1"/>
  <c r="BJ960" i="1"/>
  <c r="BW960" i="1" s="1"/>
  <c r="BY960" i="1" s="1"/>
  <c r="BT960" i="1"/>
  <c r="BV960" i="1" s="1"/>
  <c r="BT961" i="1"/>
  <c r="BJ961" i="1"/>
  <c r="BW961" i="1" s="1"/>
  <c r="AQ976" i="1"/>
  <c r="AS976" i="1" s="1"/>
  <c r="BV980" i="1"/>
  <c r="AJ990" i="1"/>
  <c r="AQ990" i="1"/>
  <c r="AS990" i="1" s="1"/>
  <c r="BF999" i="1"/>
  <c r="BH999" i="1" s="1"/>
  <c r="CK1044" i="1"/>
  <c r="BT1056" i="1"/>
  <c r="AS1066" i="1"/>
  <c r="BJ1081" i="1"/>
  <c r="BW1081" i="1" s="1"/>
  <c r="BY1081" i="1" s="1"/>
  <c r="BY1106" i="1"/>
  <c r="BV755" i="1"/>
  <c r="BH813" i="1"/>
  <c r="CK820" i="1"/>
  <c r="BV841" i="1"/>
  <c r="BH856" i="1"/>
  <c r="BV926" i="1"/>
  <c r="BH927" i="1"/>
  <c r="BH946" i="1"/>
  <c r="BH953" i="1"/>
  <c r="BH1005" i="1"/>
  <c r="AS1022" i="1"/>
  <c r="BY1055" i="1"/>
  <c r="AS1090" i="1"/>
  <c r="BV1110" i="1"/>
  <c r="BH1112" i="1"/>
  <c r="BH530" i="1"/>
  <c r="BH537" i="1"/>
  <c r="BV649" i="1"/>
  <c r="CK665" i="1"/>
  <c r="AQ873" i="1"/>
  <c r="AS873" i="1" s="1"/>
  <c r="CK918" i="1"/>
  <c r="BI940" i="1"/>
  <c r="AT973" i="1"/>
  <c r="AV973" i="1" s="1"/>
  <c r="BH1092" i="1"/>
  <c r="CK571" i="1"/>
  <c r="BV599" i="1"/>
  <c r="BH603" i="1"/>
  <c r="BV652" i="1"/>
  <c r="CK666" i="1"/>
  <c r="BV670" i="1"/>
  <c r="BH709" i="1"/>
  <c r="AQ826" i="1"/>
  <c r="AS826" i="1" s="1"/>
  <c r="BF859" i="1"/>
  <c r="BH859" i="1" s="1"/>
  <c r="BK946" i="1"/>
  <c r="BF955" i="1"/>
  <c r="BH955" i="1" s="1"/>
  <c r="BH974" i="1"/>
  <c r="BH981" i="1"/>
  <c r="BH1003" i="1"/>
  <c r="BF1041" i="1"/>
  <c r="BY1049" i="1"/>
  <c r="BF1061" i="1"/>
  <c r="BH1061" i="1" s="1"/>
  <c r="BF1090" i="1"/>
  <c r="BH1090" i="1" s="1"/>
  <c r="AQ1092" i="1"/>
  <c r="AS1092" i="1" s="1"/>
  <c r="BV455" i="1"/>
  <c r="AJ495" i="1"/>
  <c r="AS561" i="1"/>
  <c r="BJ599" i="1"/>
  <c r="BW599" i="1" s="1"/>
  <c r="AJ603" i="1"/>
  <c r="BI603" i="1" s="1"/>
  <c r="BK603" i="1" s="1"/>
  <c r="AJ714" i="1"/>
  <c r="BI714" i="1" s="1"/>
  <c r="BH715" i="1"/>
  <c r="AS752" i="1"/>
  <c r="BF802" i="1"/>
  <c r="BH802" i="1" s="1"/>
  <c r="BV839" i="1"/>
  <c r="AS895" i="1"/>
  <c r="AS928" i="1"/>
  <c r="AJ974" i="1"/>
  <c r="BI974" i="1" s="1"/>
  <c r="BK974" i="1" s="1"/>
  <c r="AJ981" i="1"/>
  <c r="BV1041" i="1"/>
  <c r="BH1064" i="1"/>
  <c r="BF1082" i="1"/>
  <c r="BH1082" i="1" s="1"/>
  <c r="BV1107" i="1"/>
  <c r="BJ455" i="1"/>
  <c r="BW455" i="1" s="1"/>
  <c r="BY455" i="1" s="1"/>
  <c r="BT496" i="1"/>
  <c r="BV496" i="1" s="1"/>
  <c r="BH513" i="1"/>
  <c r="BJ535" i="1"/>
  <c r="BW535" i="1" s="1"/>
  <c r="BY535" i="1" s="1"/>
  <c r="BH555" i="1"/>
  <c r="AJ561" i="1"/>
  <c r="BJ564" i="1"/>
  <c r="BW564" i="1" s="1"/>
  <c r="BV642" i="1"/>
  <c r="BJ652" i="1"/>
  <c r="BW652" i="1" s="1"/>
  <c r="BY652" i="1" s="1"/>
  <c r="BV653" i="1"/>
  <c r="AS661" i="1"/>
  <c r="BT694" i="1"/>
  <c r="BJ729" i="1"/>
  <c r="BW729" i="1" s="1"/>
  <c r="BY729" i="1" s="1"/>
  <c r="AJ752" i="1"/>
  <c r="AT752" i="1" s="1"/>
  <c r="AV752" i="1" s="1"/>
  <c r="BT765" i="1"/>
  <c r="BV765" i="1" s="1"/>
  <c r="BF796" i="1"/>
  <c r="BY849" i="1"/>
  <c r="AJ856" i="1"/>
  <c r="BI856" i="1" s="1"/>
  <c r="BJ859" i="1"/>
  <c r="BW859" i="1" s="1"/>
  <c r="BY859" i="1" s="1"/>
  <c r="BH878" i="1"/>
  <c r="AU895" i="1"/>
  <c r="BH932" i="1"/>
  <c r="BT941" i="1"/>
  <c r="BV941" i="1" s="1"/>
  <c r="BJ955" i="1"/>
  <c r="BW955" i="1" s="1"/>
  <c r="BF973" i="1"/>
  <c r="BH973" i="1" s="1"/>
  <c r="BF978" i="1"/>
  <c r="BH978" i="1" s="1"/>
  <c r="BY985" i="1"/>
  <c r="BT992" i="1"/>
  <c r="BV992" i="1" s="1"/>
  <c r="BJ993" i="1"/>
  <c r="BW993" i="1" s="1"/>
  <c r="BV995" i="1"/>
  <c r="BT999" i="1"/>
  <c r="BV999" i="1" s="1"/>
  <c r="AJ1004" i="1"/>
  <c r="BI1004" i="1" s="1"/>
  <c r="AJ1026" i="1"/>
  <c r="BI1026" i="1" s="1"/>
  <c r="BK1026" i="1" s="1"/>
  <c r="BV464" i="1"/>
  <c r="BT499" i="1"/>
  <c r="BV499" i="1" s="1"/>
  <c r="BV536" i="1"/>
  <c r="AQ547" i="1"/>
  <c r="AS547" i="1" s="1"/>
  <c r="AJ555" i="1"/>
  <c r="BH579" i="1"/>
  <c r="BJ642" i="1"/>
  <c r="BW642" i="1" s="1"/>
  <c r="AJ661" i="1"/>
  <c r="BI661" i="1" s="1"/>
  <c r="BK661" i="1" s="1"/>
  <c r="CK793" i="1"/>
  <c r="BH810" i="1"/>
  <c r="BV860" i="1"/>
  <c r="AQ877" i="1"/>
  <c r="AS877" i="1" s="1"/>
  <c r="BH897" i="1"/>
  <c r="AJ932" i="1"/>
  <c r="AQ946" i="1"/>
  <c r="AS946" i="1" s="1"/>
  <c r="AQ953" i="1"/>
  <c r="AS953" i="1" s="1"/>
  <c r="BV1083" i="1"/>
  <c r="AJ1094" i="1"/>
  <c r="AQ447" i="1"/>
  <c r="AS447" i="1" s="1"/>
  <c r="BJ464" i="1"/>
  <c r="BW464" i="1" s="1"/>
  <c r="BY464" i="1" s="1"/>
  <c r="BJ470" i="1"/>
  <c r="BW470" i="1" s="1"/>
  <c r="BY470" i="1" s="1"/>
  <c r="AQ477" i="1"/>
  <c r="AS477" i="1" s="1"/>
  <c r="BV524" i="1"/>
  <c r="BY525" i="1"/>
  <c r="BJ536" i="1"/>
  <c r="BW536" i="1" s="1"/>
  <c r="BY536" i="1" s="1"/>
  <c r="BJ583" i="1"/>
  <c r="BW583" i="1" s="1"/>
  <c r="BY583" i="1" s="1"/>
  <c r="AQ603" i="1"/>
  <c r="AQ618" i="1"/>
  <c r="AS620" i="1"/>
  <c r="BJ664" i="1"/>
  <c r="BW664" i="1" s="1"/>
  <c r="BY664" i="1" s="1"/>
  <c r="BJ673" i="1"/>
  <c r="BW673" i="1" s="1"/>
  <c r="BY673" i="1" s="1"/>
  <c r="BJ681" i="1"/>
  <c r="BW681" i="1" s="1"/>
  <c r="BY681" i="1" s="1"/>
  <c r="AQ703" i="1"/>
  <c r="AQ800" i="1"/>
  <c r="AS800" i="1" s="1"/>
  <c r="AQ863" i="1"/>
  <c r="AS863" i="1" s="1"/>
  <c r="BF894" i="1"/>
  <c r="AS905" i="1"/>
  <c r="BY909" i="1"/>
  <c r="AQ981" i="1"/>
  <c r="BT1022" i="1"/>
  <c r="BV1022" i="1" s="1"/>
  <c r="BJ1053" i="1"/>
  <c r="BW1053" i="1" s="1"/>
  <c r="BY1053" i="1" s="1"/>
  <c r="AQ1064" i="1"/>
  <c r="AS1064" i="1" s="1"/>
  <c r="AV1072" i="1"/>
  <c r="BV1077" i="1"/>
  <c r="CK1081" i="1"/>
  <c r="BJ1083" i="1"/>
  <c r="BW1083" i="1" s="1"/>
  <c r="BY1083" i="1" s="1"/>
  <c r="BY221" i="1"/>
  <c r="AT30" i="1"/>
  <c r="BI30" i="1"/>
  <c r="BK30" i="1" s="1"/>
  <c r="AT390" i="1"/>
  <c r="AV390" i="1" s="1"/>
  <c r="BI390" i="1"/>
  <c r="BK390" i="1" s="1"/>
  <c r="BF44" i="1"/>
  <c r="BH44" i="1" s="1"/>
  <c r="AU44" i="1"/>
  <c r="BI66" i="1"/>
  <c r="AT66" i="1"/>
  <c r="AV66" i="1" s="1"/>
  <c r="BT69" i="1"/>
  <c r="BV69" i="1" s="1"/>
  <c r="BJ69" i="1"/>
  <c r="BW69" i="1" s="1"/>
  <c r="AJ126" i="1"/>
  <c r="AQ126" i="1"/>
  <c r="AS126" i="1" s="1"/>
  <c r="BJ148" i="1"/>
  <c r="BW148" i="1" s="1"/>
  <c r="BY148" i="1" s="1"/>
  <c r="BT148" i="1"/>
  <c r="BV148" i="1" s="1"/>
  <c r="AQ298" i="1"/>
  <c r="AS298" i="1" s="1"/>
  <c r="AJ298" i="1"/>
  <c r="BI298" i="1" s="1"/>
  <c r="BK298" i="1" s="1"/>
  <c r="BF298" i="1"/>
  <c r="BH298" i="1" s="1"/>
  <c r="BJ354" i="1"/>
  <c r="BW354" i="1" s="1"/>
  <c r="BY354" i="1" s="1"/>
  <c r="BT354" i="1"/>
  <c r="BV354" i="1" s="1"/>
  <c r="CI564" i="1"/>
  <c r="BI296" i="1"/>
  <c r="AT296" i="1"/>
  <c r="AV296" i="1" s="1"/>
  <c r="BJ77" i="1"/>
  <c r="BW77" i="1" s="1"/>
  <c r="BX105" i="1"/>
  <c r="CK105" i="1" s="1"/>
  <c r="BV105" i="1"/>
  <c r="AJ164" i="1"/>
  <c r="AQ164" i="1"/>
  <c r="AS164" i="1" s="1"/>
  <c r="AT177" i="1"/>
  <c r="AV177" i="1" s="1"/>
  <c r="BI177" i="1"/>
  <c r="AJ522" i="1"/>
  <c r="BF522" i="1"/>
  <c r="BH522" i="1" s="1"/>
  <c r="BJ124" i="1"/>
  <c r="BW124" i="1" s="1"/>
  <c r="BY124" i="1" s="1"/>
  <c r="AU134" i="1"/>
  <c r="AJ178" i="1"/>
  <c r="BF178" i="1"/>
  <c r="BH178" i="1" s="1"/>
  <c r="AQ178" i="1"/>
  <c r="AS178" i="1" s="1"/>
  <c r="BJ214" i="1"/>
  <c r="BW214" i="1" s="1"/>
  <c r="BY214" i="1" s="1"/>
  <c r="BT214" i="1"/>
  <c r="BV214" i="1" s="1"/>
  <c r="AQ373" i="1"/>
  <c r="AS373" i="1" s="1"/>
  <c r="BF373" i="1"/>
  <c r="BH373" i="1" s="1"/>
  <c r="AJ373" i="1"/>
  <c r="AQ406" i="1"/>
  <c r="AS406" i="1" s="1"/>
  <c r="BF406" i="1"/>
  <c r="BH406" i="1" s="1"/>
  <c r="AQ103" i="1"/>
  <c r="AS103" i="1" s="1"/>
  <c r="BF103" i="1"/>
  <c r="BH103" i="1" s="1"/>
  <c r="AJ103" i="1"/>
  <c r="BJ317" i="1"/>
  <c r="BW317" i="1" s="1"/>
  <c r="BY317" i="1" s="1"/>
  <c r="BT317" i="1"/>
  <c r="BV317" i="1" s="1"/>
  <c r="BJ520" i="1"/>
  <c r="BW520" i="1" s="1"/>
  <c r="BY520" i="1" s="1"/>
  <c r="BT520" i="1"/>
  <c r="BV520" i="1" s="1"/>
  <c r="AJ20" i="1"/>
  <c r="AT40" i="1"/>
  <c r="BI40" i="1"/>
  <c r="BX51" i="1"/>
  <c r="CK51" i="1" s="1"/>
  <c r="BY51" i="1"/>
  <c r="AQ69" i="1"/>
  <c r="AJ69" i="1"/>
  <c r="BJ95" i="1"/>
  <c r="BW95" i="1" s="1"/>
  <c r="BT95" i="1"/>
  <c r="BV95" i="1" s="1"/>
  <c r="BI97" i="1"/>
  <c r="BK97" i="1" s="1"/>
  <c r="AT97" i="1"/>
  <c r="AV97" i="1" s="1"/>
  <c r="AJ110" i="1"/>
  <c r="AT110" i="1" s="1"/>
  <c r="AV110" i="1" s="1"/>
  <c r="BF110" i="1"/>
  <c r="BH110" i="1" s="1"/>
  <c r="AQ110" i="1"/>
  <c r="AS110" i="1" s="1"/>
  <c r="BJ134" i="1"/>
  <c r="BW134" i="1" s="1"/>
  <c r="BY134" i="1" s="1"/>
  <c r="BT134" i="1"/>
  <c r="BV134" i="1" s="1"/>
  <c r="BF239" i="1"/>
  <c r="BH239" i="1" s="1"/>
  <c r="AQ239" i="1"/>
  <c r="AS239" i="1" s="1"/>
  <c r="AJ239" i="1"/>
  <c r="BJ289" i="1"/>
  <c r="BW289" i="1" s="1"/>
  <c r="BY289" i="1" s="1"/>
  <c r="AQ354" i="1"/>
  <c r="AS354" i="1" s="1"/>
  <c r="BF354" i="1"/>
  <c r="BH354" i="1" s="1"/>
  <c r="AJ354" i="1"/>
  <c r="BJ475" i="1"/>
  <c r="BW475" i="1" s="1"/>
  <c r="BY475" i="1" s="1"/>
  <c r="BT475" i="1"/>
  <c r="BV475" i="1" s="1"/>
  <c r="AQ627" i="1"/>
  <c r="AS627" i="1" s="1"/>
  <c r="BF627" i="1"/>
  <c r="BH627" i="1" s="1"/>
  <c r="BJ631" i="1"/>
  <c r="BW631" i="1" s="1"/>
  <c r="BY631" i="1" s="1"/>
  <c r="BT631" i="1"/>
  <c r="BV631" i="1" s="1"/>
  <c r="BI924" i="1"/>
  <c r="AT924" i="1"/>
  <c r="BX2" i="1"/>
  <c r="CK2" i="1" s="1"/>
  <c r="BX3" i="1"/>
  <c r="CK3" i="1" s="1"/>
  <c r="BV59" i="1"/>
  <c r="AS120" i="1"/>
  <c r="AQ124" i="1"/>
  <c r="AS124" i="1" s="1"/>
  <c r="AJ124" i="1"/>
  <c r="AQ141" i="1"/>
  <c r="AS141" i="1" s="1"/>
  <c r="BF141" i="1"/>
  <c r="BH141" i="1" s="1"/>
  <c r="BY180" i="1"/>
  <c r="BJ181" i="1"/>
  <c r="BJ258" i="1"/>
  <c r="BW258" i="1" s="1"/>
  <c r="BY258" i="1" s="1"/>
  <c r="BT339" i="1"/>
  <c r="BV339" i="1" s="1"/>
  <c r="BJ339" i="1"/>
  <c r="BW339" i="1" s="1"/>
  <c r="BY339" i="1" s="1"/>
  <c r="BH382" i="1"/>
  <c r="BV412" i="1"/>
  <c r="BI453" i="1"/>
  <c r="AT453" i="1"/>
  <c r="AV453" i="1" s="1"/>
  <c r="AJ627" i="1"/>
  <c r="BJ637" i="1"/>
  <c r="BW637" i="1" s="1"/>
  <c r="BY637" i="1" s="1"/>
  <c r="BT637" i="1"/>
  <c r="BV637" i="1" s="1"/>
  <c r="AQ689" i="1"/>
  <c r="AS689" i="1" s="1"/>
  <c r="BF689" i="1"/>
  <c r="BH689" i="1" s="1"/>
  <c r="BV699" i="1"/>
  <c r="BX699" i="1"/>
  <c r="AQ923" i="1"/>
  <c r="AS923" i="1" s="1"/>
  <c r="BF923" i="1"/>
  <c r="BH923" i="1" s="1"/>
  <c r="BI932" i="1"/>
  <c r="BK932" i="1" s="1"/>
  <c r="AT932" i="1"/>
  <c r="AV932" i="1" s="1"/>
  <c r="AT6" i="1"/>
  <c r="BI6" i="1"/>
  <c r="BJ202" i="1"/>
  <c r="BW202" i="1" s="1"/>
  <c r="BY202" i="1" s="1"/>
  <c r="BT202" i="1"/>
  <c r="BV202" i="1" s="1"/>
  <c r="AU2" i="1"/>
  <c r="BF2" i="1"/>
  <c r="BH2" i="1" s="1"/>
  <c r="AU45" i="1"/>
  <c r="BF45" i="1"/>
  <c r="AQ81" i="1"/>
  <c r="AS81" i="1" s="1"/>
  <c r="AJ81" i="1"/>
  <c r="BX156" i="1"/>
  <c r="CK156" i="1" s="1"/>
  <c r="BV156" i="1"/>
  <c r="AJ230" i="1"/>
  <c r="BJ16" i="1"/>
  <c r="BW16" i="1" s="1"/>
  <c r="BT16" i="1"/>
  <c r="BV16" i="1" s="1"/>
  <c r="BJ1027" i="1"/>
  <c r="BW1027" i="1" s="1"/>
  <c r="BY1027" i="1" s="1"/>
  <c r="BT1027" i="1"/>
  <c r="BV1027" i="1" s="1"/>
  <c r="AJ1050" i="1"/>
  <c r="AQ1050" i="1"/>
  <c r="AS1050" i="1" s="1"/>
  <c r="AQ201" i="1"/>
  <c r="AS201" i="1" s="1"/>
  <c r="BF201" i="1"/>
  <c r="BH201" i="1" s="1"/>
  <c r="AJ201" i="1"/>
  <c r="BI201" i="1" s="1"/>
  <c r="BK201" i="1" s="1"/>
  <c r="AT22" i="1"/>
  <c r="AV22" i="1" s="1"/>
  <c r="BI22" i="1"/>
  <c r="BJ143" i="1"/>
  <c r="BW143" i="1" s="1"/>
  <c r="BT143" i="1"/>
  <c r="BV143" i="1" s="1"/>
  <c r="BJ216" i="1"/>
  <c r="BW216" i="1" s="1"/>
  <c r="BY216" i="1" s="1"/>
  <c r="BT216" i="1"/>
  <c r="BV216" i="1" s="1"/>
  <c r="AJ274" i="1"/>
  <c r="AT274" i="1" s="1"/>
  <c r="AV274" i="1" s="1"/>
  <c r="BF274" i="1"/>
  <c r="BH274" i="1" s="1"/>
  <c r="AQ274" i="1"/>
  <c r="AS274" i="1" s="1"/>
  <c r="BT324" i="1"/>
  <c r="BV324" i="1" s="1"/>
  <c r="BJ324" i="1"/>
  <c r="BW324" i="1" s="1"/>
  <c r="BY324" i="1" s="1"/>
  <c r="BF398" i="1"/>
  <c r="BH398" i="1" s="1"/>
  <c r="AQ398" i="1"/>
  <c r="AS398" i="1" s="1"/>
  <c r="AJ566" i="1"/>
  <c r="BI566" i="1" s="1"/>
  <c r="BK566" i="1" s="1"/>
  <c r="AQ566" i="1"/>
  <c r="AS566" i="1" s="1"/>
  <c r="BF566" i="1"/>
  <c r="BH566" i="1" s="1"/>
  <c r="BX11" i="1"/>
  <c r="CK11" i="1" s="1"/>
  <c r="AT29" i="1"/>
  <c r="BX50" i="1"/>
  <c r="CK50" i="1" s="1"/>
  <c r="BF122" i="1"/>
  <c r="BH122" i="1" s="1"/>
  <c r="AQ122" i="1"/>
  <c r="AS122" i="1" s="1"/>
  <c r="BI130" i="1"/>
  <c r="AT130" i="1"/>
  <c r="AV130" i="1" s="1"/>
  <c r="BJ212" i="1"/>
  <c r="BW212" i="1" s="1"/>
  <c r="BY212" i="1" s="1"/>
  <c r="BJ249" i="1"/>
  <c r="BW249" i="1" s="1"/>
  <c r="BY249" i="1" s="1"/>
  <c r="BT249" i="1"/>
  <c r="AQ252" i="1"/>
  <c r="AS252" i="1" s="1"/>
  <c r="BF252" i="1"/>
  <c r="BH252" i="1" s="1"/>
  <c r="AJ252" i="1"/>
  <c r="AT252" i="1" s="1"/>
  <c r="AV252" i="1" s="1"/>
  <c r="BJ316" i="1"/>
  <c r="BW316" i="1" s="1"/>
  <c r="BY316" i="1" s="1"/>
  <c r="BT369" i="1"/>
  <c r="BV369" i="1" s="1"/>
  <c r="BJ369" i="1"/>
  <c r="BW369" i="1" s="1"/>
  <c r="BY369" i="1" s="1"/>
  <c r="AJ398" i="1"/>
  <c r="BJ445" i="1"/>
  <c r="BW445" i="1" s="1"/>
  <c r="BY445" i="1" s="1"/>
  <c r="BT445" i="1"/>
  <c r="BV445" i="1" s="1"/>
  <c r="BJ718" i="1"/>
  <c r="BW718" i="1" s="1"/>
  <c r="BY718" i="1" s="1"/>
  <c r="BT718" i="1"/>
  <c r="BV718" i="1" s="1"/>
  <c r="BJ4" i="1"/>
  <c r="BW4" i="1" s="1"/>
  <c r="AJ21" i="1"/>
  <c r="AT21" i="1" s="1"/>
  <c r="AV21" i="1" s="1"/>
  <c r="AQ30" i="1"/>
  <c r="AS30" i="1" s="1"/>
  <c r="AJ41" i="1"/>
  <c r="AQ41" i="1"/>
  <c r="AS41" i="1" s="1"/>
  <c r="BT86" i="1"/>
  <c r="BV86" i="1" s="1"/>
  <c r="BJ100" i="1"/>
  <c r="BW100" i="1" s="1"/>
  <c r="AQ121" i="1"/>
  <c r="AS121" i="1" s="1"/>
  <c r="BF121" i="1"/>
  <c r="BH121" i="1" s="1"/>
  <c r="BJ549" i="1"/>
  <c r="BW549" i="1" s="1"/>
  <c r="BT549" i="1"/>
  <c r="BI16" i="1"/>
  <c r="AT16" i="1"/>
  <c r="AV16" i="1" s="1"/>
  <c r="CH93" i="1"/>
  <c r="CH94" i="1" s="1"/>
  <c r="BJ170" i="1"/>
  <c r="BT170" i="1"/>
  <c r="BV170" i="1" s="1"/>
  <c r="BH170" i="1"/>
  <c r="AJ246" i="1"/>
  <c r="BF246" i="1"/>
  <c r="BH246" i="1" s="1"/>
  <c r="AQ246" i="1"/>
  <c r="AS246" i="1" s="1"/>
  <c r="AT350" i="1"/>
  <c r="AV350" i="1" s="1"/>
  <c r="BI350" i="1"/>
  <c r="BJ382" i="1"/>
  <c r="BW382" i="1" s="1"/>
  <c r="BY382" i="1" s="1"/>
  <c r="BT382" i="1"/>
  <c r="BY412" i="1"/>
  <c r="BI507" i="1"/>
  <c r="AT507" i="1"/>
  <c r="AV507" i="1" s="1"/>
  <c r="BF510" i="1"/>
  <c r="BH510" i="1" s="1"/>
  <c r="AQ510" i="1"/>
  <c r="AS510" i="1" s="1"/>
  <c r="BI547" i="1"/>
  <c r="AT547" i="1"/>
  <c r="AV547" i="1" s="1"/>
  <c r="BI689" i="1"/>
  <c r="BK689" i="1" s="1"/>
  <c r="AT689" i="1"/>
  <c r="AV689" i="1" s="1"/>
  <c r="AU931" i="1"/>
  <c r="AS931" i="1"/>
  <c r="AU8" i="1"/>
  <c r="BF8" i="1"/>
  <c r="BH8" i="1" s="1"/>
  <c r="BT268" i="1"/>
  <c r="BV268" i="1" s="1"/>
  <c r="BJ268" i="1"/>
  <c r="BW268" i="1" s="1"/>
  <c r="BY268" i="1" s="1"/>
  <c r="AS310" i="1"/>
  <c r="CI76" i="1"/>
  <c r="AJ135" i="1"/>
  <c r="AQ135" i="1"/>
  <c r="BF135" i="1"/>
  <c r="BH135" i="1" s="1"/>
  <c r="BJ253" i="1"/>
  <c r="BW253" i="1" s="1"/>
  <c r="BT253" i="1"/>
  <c r="BV253" i="1" s="1"/>
  <c r="BF589" i="1"/>
  <c r="BH589" i="1" s="1"/>
  <c r="AQ589" i="1"/>
  <c r="AS589" i="1" s="1"/>
  <c r="AJ589" i="1"/>
  <c r="BI902" i="1"/>
  <c r="AT902" i="1"/>
  <c r="AV902" i="1" s="1"/>
  <c r="BJ37" i="1"/>
  <c r="BW37" i="1" s="1"/>
  <c r="BT37" i="1"/>
  <c r="BV37" i="1" s="1"/>
  <c r="BF40" i="1"/>
  <c r="BH40" i="1" s="1"/>
  <c r="AU40" i="1"/>
  <c r="AS44" i="1"/>
  <c r="AS59" i="1"/>
  <c r="BX74" i="1"/>
  <c r="CK74" i="1" s="1"/>
  <c r="BY74" i="1"/>
  <c r="BY80" i="1"/>
  <c r="BX80" i="1"/>
  <c r="CK80" i="1" s="1"/>
  <c r="BJ128" i="1"/>
  <c r="BW128" i="1" s="1"/>
  <c r="BY128" i="1" s="1"/>
  <c r="AQ151" i="1"/>
  <c r="AS151" i="1" s="1"/>
  <c r="BF151" i="1"/>
  <c r="BH151" i="1" s="1"/>
  <c r="AQ162" i="1"/>
  <c r="AS162" i="1" s="1"/>
  <c r="AJ162" i="1"/>
  <c r="AJ195" i="1"/>
  <c r="AQ195" i="1"/>
  <c r="AS195" i="1" s="1"/>
  <c r="CK249" i="1"/>
  <c r="BJ348" i="1"/>
  <c r="BW348" i="1" s="1"/>
  <c r="BY348" i="1" s="1"/>
  <c r="BT348" i="1"/>
  <c r="BV348" i="1" s="1"/>
  <c r="AQ387" i="1"/>
  <c r="AS387" i="1" s="1"/>
  <c r="BF387" i="1"/>
  <c r="BH387" i="1" s="1"/>
  <c r="AJ387" i="1"/>
  <c r="BF394" i="1"/>
  <c r="BH394" i="1" s="1"/>
  <c r="AQ394" i="1"/>
  <c r="AS394" i="1" s="1"/>
  <c r="CH394" i="1"/>
  <c r="CK394" i="1" s="1"/>
  <c r="BV436" i="1"/>
  <c r="AJ499" i="1"/>
  <c r="BF499" i="1"/>
  <c r="BH499" i="1" s="1"/>
  <c r="AQ499" i="1"/>
  <c r="AS499" i="1" s="1"/>
  <c r="AJ510" i="1"/>
  <c r="BX59" i="1"/>
  <c r="CK59" i="1" s="1"/>
  <c r="BJ67" i="1"/>
  <c r="BW67" i="1" s="1"/>
  <c r="BF73" i="1"/>
  <c r="BH73" i="1" s="1"/>
  <c r="AJ73" i="1"/>
  <c r="BI73" i="1" s="1"/>
  <c r="BK73" i="1" s="1"/>
  <c r="AQ73" i="1"/>
  <c r="AS73" i="1" s="1"/>
  <c r="BJ136" i="1"/>
  <c r="BW136" i="1" s="1"/>
  <c r="BY136" i="1" s="1"/>
  <c r="BT136" i="1"/>
  <c r="BV136" i="1" s="1"/>
  <c r="BJ157" i="1"/>
  <c r="BW157" i="1" s="1"/>
  <c r="BY157" i="1" s="1"/>
  <c r="BJ158" i="1"/>
  <c r="BW158" i="1" s="1"/>
  <c r="BY158" i="1" s="1"/>
  <c r="BT158" i="1"/>
  <c r="BV158" i="1" s="1"/>
  <c r="BF300" i="1"/>
  <c r="BH300" i="1" s="1"/>
  <c r="AQ300" i="1"/>
  <c r="AS300" i="1" s="1"/>
  <c r="BF312" i="1"/>
  <c r="BH312" i="1" s="1"/>
  <c r="AQ312" i="1"/>
  <c r="AS312" i="1" s="1"/>
  <c r="BF313" i="1"/>
  <c r="BH313" i="1" s="1"/>
  <c r="AJ313" i="1"/>
  <c r="AQ313" i="1"/>
  <c r="AS313" i="1" s="1"/>
  <c r="BT352" i="1"/>
  <c r="BV352" i="1" s="1"/>
  <c r="BJ352" i="1"/>
  <c r="BW352" i="1" s="1"/>
  <c r="BY352" i="1" s="1"/>
  <c r="AJ394" i="1"/>
  <c r="AJ435" i="1"/>
  <c r="BF435" i="1"/>
  <c r="BH435" i="1" s="1"/>
  <c r="AT603" i="1"/>
  <c r="AV603" i="1" s="1"/>
  <c r="AQ674" i="1"/>
  <c r="AS674" i="1" s="1"/>
  <c r="AJ674" i="1"/>
  <c r="BI766" i="1"/>
  <c r="BK766" i="1" s="1"/>
  <c r="BJ883" i="1"/>
  <c r="BW883" i="1" s="1"/>
  <c r="BY883" i="1" s="1"/>
  <c r="BT883" i="1"/>
  <c r="BV883" i="1" s="1"/>
  <c r="AT35" i="1"/>
  <c r="AV35" i="1" s="1"/>
  <c r="BI35" i="1"/>
  <c r="BK35" i="1" s="1"/>
  <c r="AJ80" i="1"/>
  <c r="BI80" i="1" s="1"/>
  <c r="AQ80" i="1"/>
  <c r="AS80" i="1" s="1"/>
  <c r="BF80" i="1"/>
  <c r="BH80" i="1" s="1"/>
  <c r="AT297" i="1"/>
  <c r="AV297" i="1" s="1"/>
  <c r="AU336" i="1"/>
  <c r="AS336" i="1"/>
  <c r="AQ409" i="1"/>
  <c r="AS409" i="1" s="1"/>
  <c r="BF409" i="1"/>
  <c r="BH409" i="1" s="1"/>
  <c r="AJ409" i="1"/>
  <c r="AT493" i="1"/>
  <c r="AV493" i="1" s="1"/>
  <c r="BI493" i="1"/>
  <c r="AJ279" i="1"/>
  <c r="AQ279" i="1"/>
  <c r="AS279" i="1" s="1"/>
  <c r="BJ188" i="1"/>
  <c r="BW188" i="1" s="1"/>
  <c r="BY188" i="1" s="1"/>
  <c r="BX30" i="1"/>
  <c r="CK30" i="1" s="1"/>
  <c r="BY30" i="1"/>
  <c r="AQ66" i="1"/>
  <c r="AS66" i="1" s="1"/>
  <c r="AJ102" i="1"/>
  <c r="AQ102" i="1"/>
  <c r="AS102" i="1" s="1"/>
  <c r="BJ1029" i="1"/>
  <c r="BW1029" i="1" s="1"/>
  <c r="BY1029" i="1" s="1"/>
  <c r="BT1029" i="1"/>
  <c r="BV1029" i="1" s="1"/>
  <c r="BT14" i="1"/>
  <c r="BV14" i="1" s="1"/>
  <c r="BJ14" i="1"/>
  <c r="BX63" i="1"/>
  <c r="CK63" i="1" s="1"/>
  <c r="CI85" i="1"/>
  <c r="CI86" i="1"/>
  <c r="BJ88" i="1"/>
  <c r="BW88" i="1" s="1"/>
  <c r="BT88" i="1"/>
  <c r="BV88" i="1" s="1"/>
  <c r="AJ155" i="1"/>
  <c r="BF155" i="1"/>
  <c r="BH155" i="1" s="1"/>
  <c r="AQ155" i="1"/>
  <c r="AS155" i="1" s="1"/>
  <c r="CH183" i="1"/>
  <c r="CK183" i="1" s="1"/>
  <c r="BJ304" i="1"/>
  <c r="BW304" i="1" s="1"/>
  <c r="BY304" i="1" s="1"/>
  <c r="BT304" i="1"/>
  <c r="BV304" i="1" s="1"/>
  <c r="AJ457" i="1"/>
  <c r="BF457" i="1"/>
  <c r="BH457" i="1" s="1"/>
  <c r="AQ457" i="1"/>
  <c r="AS457" i="1" s="1"/>
  <c r="BH14" i="1"/>
  <c r="AJ62" i="1"/>
  <c r="AQ62" i="1"/>
  <c r="AS62" i="1" s="1"/>
  <c r="BJ162" i="1"/>
  <c r="BW162" i="1" s="1"/>
  <c r="BY162" i="1" s="1"/>
  <c r="AQ166" i="1"/>
  <c r="AS166" i="1" s="1"/>
  <c r="AJ166" i="1"/>
  <c r="BT215" i="1"/>
  <c r="BV215" i="1" s="1"/>
  <c r="BJ215" i="1"/>
  <c r="BW215" i="1" s="1"/>
  <c r="BY215" i="1" s="1"/>
  <c r="AQ230" i="1"/>
  <c r="AS230" i="1" s="1"/>
  <c r="AS250" i="1"/>
  <c r="AJ273" i="1"/>
  <c r="AT273" i="1" s="1"/>
  <c r="AV273" i="1" s="1"/>
  <c r="BF273" i="1"/>
  <c r="BH273" i="1" s="1"/>
  <c r="AJ292" i="1"/>
  <c r="AQ292" i="1"/>
  <c r="BF292" i="1"/>
  <c r="AJ23" i="1"/>
  <c r="AQ23" i="1"/>
  <c r="AS23" i="1" s="1"/>
  <c r="AJ39" i="1"/>
  <c r="AQ39" i="1"/>
  <c r="AS39" i="1" s="1"/>
  <c r="AJ63" i="1"/>
  <c r="BY85" i="1"/>
  <c r="BI244" i="1"/>
  <c r="AT244" i="1"/>
  <c r="AV244" i="1" s="1"/>
  <c r="BW307" i="1"/>
  <c r="BY307" i="1" s="1"/>
  <c r="BJ337" i="1"/>
  <c r="BW337" i="1" s="1"/>
  <c r="BY337" i="1" s="1"/>
  <c r="BT337" i="1"/>
  <c r="BV337" i="1" s="1"/>
  <c r="BX354" i="1"/>
  <c r="BT702" i="1"/>
  <c r="BV702" i="1" s="1"/>
  <c r="BJ702" i="1"/>
  <c r="BW702" i="1" s="1"/>
  <c r="BY702" i="1" s="1"/>
  <c r="BJ705" i="1"/>
  <c r="BW705" i="1" s="1"/>
  <c r="CH1014" i="1"/>
  <c r="CH1015" i="1"/>
  <c r="BF1021" i="1"/>
  <c r="BH1021" i="1" s="1"/>
  <c r="AJ1021" i="1"/>
  <c r="AQ1021" i="1"/>
  <c r="AS1021" i="1" s="1"/>
  <c r="BT6" i="1"/>
  <c r="BV6" i="1" s="1"/>
  <c r="BJ6" i="1"/>
  <c r="BW6" i="1" s="1"/>
  <c r="BY70" i="1"/>
  <c r="BX70" i="1"/>
  <c r="CK70" i="1" s="1"/>
  <c r="BT184" i="1"/>
  <c r="BV184" i="1" s="1"/>
  <c r="BJ184" i="1"/>
  <c r="BJ222" i="1"/>
  <c r="BW222" i="1" s="1"/>
  <c r="BY222" i="1" s="1"/>
  <c r="AQ225" i="1"/>
  <c r="AS225" i="1" s="1"/>
  <c r="AJ225" i="1"/>
  <c r="BV315" i="1"/>
  <c r="BT389" i="1"/>
  <c r="BV389" i="1" s="1"/>
  <c r="BJ389" i="1"/>
  <c r="BW389" i="1" s="1"/>
  <c r="BJ704" i="1"/>
  <c r="BW704" i="1" s="1"/>
  <c r="BY704" i="1" s="1"/>
  <c r="BF1001" i="1"/>
  <c r="BH1001" i="1" s="1"/>
  <c r="AJ1001" i="1"/>
  <c r="AT1001" i="1" s="1"/>
  <c r="AV1001" i="1" s="1"/>
  <c r="AQ1001" i="1"/>
  <c r="AS1001" i="1" s="1"/>
  <c r="BT13" i="1"/>
  <c r="BV13" i="1" s="1"/>
  <c r="BF81" i="1"/>
  <c r="BH81" i="1" s="1"/>
  <c r="BF85" i="1"/>
  <c r="BH85" i="1" s="1"/>
  <c r="AJ85" i="1"/>
  <c r="AJ122" i="1"/>
  <c r="AQ273" i="1"/>
  <c r="AS273" i="1" s="1"/>
  <c r="BI287" i="1"/>
  <c r="BK287" i="1" s="1"/>
  <c r="AT287" i="1"/>
  <c r="AV287" i="1" s="1"/>
  <c r="AS292" i="1"/>
  <c r="BF343" i="1"/>
  <c r="BH343" i="1" s="1"/>
  <c r="AQ343" i="1"/>
  <c r="AS343" i="1" s="1"/>
  <c r="AJ343" i="1"/>
  <c r="BI343" i="1" s="1"/>
  <c r="BI432" i="1"/>
  <c r="BK432" i="1" s="1"/>
  <c r="AT432" i="1"/>
  <c r="AV432" i="1" s="1"/>
  <c r="BT934" i="1"/>
  <c r="BV934" i="1" s="1"/>
  <c r="BJ934" i="1"/>
  <c r="BW934" i="1" s="1"/>
  <c r="BY934" i="1" s="1"/>
  <c r="AS2" i="1"/>
  <c r="AJ44" i="1"/>
  <c r="AJ59" i="1"/>
  <c r="AJ2" i="1"/>
  <c r="AT2" i="1" s="1"/>
  <c r="AS8" i="1"/>
  <c r="BH43" i="1"/>
  <c r="AS45" i="1"/>
  <c r="BJ68" i="1"/>
  <c r="BW68" i="1" s="1"/>
  <c r="BT68" i="1"/>
  <c r="BV68" i="1" s="1"/>
  <c r="AS78" i="1"/>
  <c r="BJ104" i="1"/>
  <c r="BW104" i="1" s="1"/>
  <c r="BT104" i="1"/>
  <c r="BV104" i="1" s="1"/>
  <c r="BT107" i="1"/>
  <c r="BV107" i="1" s="1"/>
  <c r="BJ107" i="1"/>
  <c r="BW107" i="1" s="1"/>
  <c r="BY107" i="1" s="1"/>
  <c r="BI190" i="1"/>
  <c r="BK190" i="1" s="1"/>
  <c r="AV203" i="1"/>
  <c r="BV218" i="1"/>
  <c r="AU246" i="1"/>
  <c r="AQ255" i="1"/>
  <c r="AS255" i="1" s="1"/>
  <c r="AJ255" i="1"/>
  <c r="BJ266" i="1"/>
  <c r="BW266" i="1" s="1"/>
  <c r="BY266" i="1" s="1"/>
  <c r="BT266" i="1"/>
  <c r="BV266" i="1" s="1"/>
  <c r="AQ311" i="1"/>
  <c r="AS311" i="1" s="1"/>
  <c r="BF311" i="1"/>
  <c r="BH311" i="1" s="1"/>
  <c r="AJ312" i="1"/>
  <c r="BI351" i="1"/>
  <c r="AT351" i="1"/>
  <c r="AS355" i="1"/>
  <c r="BT358" i="1"/>
  <c r="BV358" i="1" s="1"/>
  <c r="BJ358" i="1"/>
  <c r="BW358" i="1" s="1"/>
  <c r="BY358" i="1" s="1"/>
  <c r="BF754" i="1"/>
  <c r="AQ754" i="1"/>
  <c r="AS754" i="1" s="1"/>
  <c r="BT815" i="1"/>
  <c r="BV815" i="1" s="1"/>
  <c r="BJ815" i="1"/>
  <c r="BW815" i="1" s="1"/>
  <c r="BY815" i="1" s="1"/>
  <c r="BI847" i="1"/>
  <c r="AT847" i="1"/>
  <c r="AV847" i="1" s="1"/>
  <c r="AU19" i="1"/>
  <c r="AS7" i="1"/>
  <c r="BH16" i="1"/>
  <c r="AU32" i="1"/>
  <c r="AU43" i="1"/>
  <c r="AV43" i="1" s="1"/>
  <c r="BY54" i="1"/>
  <c r="BX66" i="1"/>
  <c r="CK66" i="1" s="1"/>
  <c r="AT89" i="1"/>
  <c r="AV89" i="1" s="1"/>
  <c r="BI89" i="1"/>
  <c r="BK89" i="1" s="1"/>
  <c r="BJ92" i="1"/>
  <c r="BW92" i="1" s="1"/>
  <c r="AQ94" i="1"/>
  <c r="AS94" i="1" s="1"/>
  <c r="BF94" i="1"/>
  <c r="BH94" i="1" s="1"/>
  <c r="AJ94" i="1"/>
  <c r="BI94" i="1" s="1"/>
  <c r="BV145" i="1"/>
  <c r="BX145" i="1"/>
  <c r="CK145" i="1" s="1"/>
  <c r="BJ159" i="1"/>
  <c r="BW159" i="1" s="1"/>
  <c r="BY159" i="1" s="1"/>
  <c r="BT159" i="1"/>
  <c r="BV159" i="1" s="1"/>
  <c r="BF256" i="1"/>
  <c r="BH256" i="1" s="1"/>
  <c r="AQ256" i="1"/>
  <c r="AS256" i="1" s="1"/>
  <c r="BT286" i="1"/>
  <c r="BV286" i="1" s="1"/>
  <c r="BJ286" i="1"/>
  <c r="BW286" i="1" s="1"/>
  <c r="BY286" i="1" s="1"/>
  <c r="AJ311" i="1"/>
  <c r="CI353" i="1"/>
  <c r="BV494" i="1"/>
  <c r="BJ495" i="1"/>
  <c r="BW495" i="1" s="1"/>
  <c r="BT495" i="1"/>
  <c r="AJ754" i="1"/>
  <c r="BI754" i="1" s="1"/>
  <c r="AQ840" i="1"/>
  <c r="AS840" i="1" s="1"/>
  <c r="BF840" i="1"/>
  <c r="BH840" i="1" s="1"/>
  <c r="AQ265" i="1"/>
  <c r="AS265" i="1" s="1"/>
  <c r="AJ265" i="1"/>
  <c r="BI265" i="1" s="1"/>
  <c r="BK265" i="1" s="1"/>
  <c r="BT277" i="1"/>
  <c r="BV277" i="1" s="1"/>
  <c r="BJ277" i="1"/>
  <c r="BW277" i="1" s="1"/>
  <c r="BK301" i="1"/>
  <c r="BF465" i="1"/>
  <c r="BH465" i="1" s="1"/>
  <c r="AJ465" i="1"/>
  <c r="BJ476" i="1"/>
  <c r="BW476" i="1" s="1"/>
  <c r="BY476" i="1" s="1"/>
  <c r="BT476" i="1"/>
  <c r="BV476" i="1" s="1"/>
  <c r="BF479" i="1"/>
  <c r="BH479" i="1" s="1"/>
  <c r="AQ479" i="1"/>
  <c r="AS479" i="1" s="1"/>
  <c r="AJ479" i="1"/>
  <c r="AJ541" i="1"/>
  <c r="BF541" i="1"/>
  <c r="AJ653" i="1"/>
  <c r="AQ653" i="1"/>
  <c r="AS653" i="1" s="1"/>
  <c r="BT686" i="1"/>
  <c r="BV686" i="1" s="1"/>
  <c r="BJ686" i="1"/>
  <c r="BW686" i="1" s="1"/>
  <c r="BY686" i="1" s="1"/>
  <c r="BX700" i="1"/>
  <c r="BV700" i="1"/>
  <c r="BF889" i="1"/>
  <c r="BH889" i="1" s="1"/>
  <c r="AJ889" i="1"/>
  <c r="BI889" i="1" s="1"/>
  <c r="BK889" i="1" s="1"/>
  <c r="AQ889" i="1"/>
  <c r="AS889" i="1" s="1"/>
  <c r="CI891" i="1"/>
  <c r="CI892" i="1" s="1"/>
  <c r="AS9" i="1"/>
  <c r="BX55" i="1"/>
  <c r="CK55" i="1" s="1"/>
  <c r="BY55" i="1"/>
  <c r="AJ127" i="1"/>
  <c r="BI127" i="1" s="1"/>
  <c r="BK127" i="1" s="1"/>
  <c r="AQ127" i="1"/>
  <c r="AS127" i="1" s="1"/>
  <c r="AQ193" i="1"/>
  <c r="AS193" i="1" s="1"/>
  <c r="AJ193" i="1"/>
  <c r="AT193" i="1" s="1"/>
  <c r="AV193" i="1" s="1"/>
  <c r="BJ283" i="1"/>
  <c r="BW283" i="1" s="1"/>
  <c r="BY283" i="1" s="1"/>
  <c r="BT305" i="1"/>
  <c r="BV305" i="1" s="1"/>
  <c r="BJ305" i="1"/>
  <c r="AQ326" i="1"/>
  <c r="AS326" i="1" s="1"/>
  <c r="BF326" i="1"/>
  <c r="BH326" i="1" s="1"/>
  <c r="BJ359" i="1"/>
  <c r="BW359" i="1" s="1"/>
  <c r="BY359" i="1" s="1"/>
  <c r="BT376" i="1"/>
  <c r="BV376" i="1" s="1"/>
  <c r="BJ376" i="1"/>
  <c r="BW376" i="1" s="1"/>
  <c r="AJ405" i="1"/>
  <c r="BI405" i="1" s="1"/>
  <c r="AQ411" i="1"/>
  <c r="AS411" i="1" s="1"/>
  <c r="BF411" i="1"/>
  <c r="BH411" i="1" s="1"/>
  <c r="AJ411" i="1"/>
  <c r="BJ429" i="1"/>
  <c r="BW429" i="1" s="1"/>
  <c r="BY429" i="1" s="1"/>
  <c r="BT429" i="1"/>
  <c r="BV429" i="1" s="1"/>
  <c r="BF444" i="1"/>
  <c r="BH444" i="1" s="1"/>
  <c r="AQ444" i="1"/>
  <c r="AS444" i="1" s="1"/>
  <c r="AJ444" i="1"/>
  <c r="AT444" i="1" s="1"/>
  <c r="AV444" i="1" s="1"/>
  <c r="BH476" i="1"/>
  <c r="AJ513" i="1"/>
  <c r="CH519" i="1"/>
  <c r="BY576" i="1"/>
  <c r="CK576" i="1"/>
  <c r="BI619" i="1"/>
  <c r="AT619" i="1"/>
  <c r="AV619" i="1" s="1"/>
  <c r="BF683" i="1"/>
  <c r="BH683" i="1" s="1"/>
  <c r="AQ683" i="1"/>
  <c r="AS683" i="1" s="1"/>
  <c r="AJ683" i="1"/>
  <c r="AU21" i="1"/>
  <c r="BJ32" i="1"/>
  <c r="BW32" i="1" s="1"/>
  <c r="BX41" i="1"/>
  <c r="CK41" i="1" s="1"/>
  <c r="AS50" i="1"/>
  <c r="BH54" i="1"/>
  <c r="BJ61" i="1"/>
  <c r="BW61" i="1" s="1"/>
  <c r="BJ82" i="1"/>
  <c r="BW82" i="1" s="1"/>
  <c r="AJ98" i="1"/>
  <c r="AT98" i="1" s="1"/>
  <c r="AV98" i="1" s="1"/>
  <c r="BJ108" i="1"/>
  <c r="BW108" i="1" s="1"/>
  <c r="BY108" i="1" s="1"/>
  <c r="AQ131" i="1"/>
  <c r="AS131" i="1" s="1"/>
  <c r="BF131" i="1"/>
  <c r="BH131" i="1" s="1"/>
  <c r="BH134" i="1"/>
  <c r="BJ138" i="1"/>
  <c r="BW138" i="1" s="1"/>
  <c r="BY138" i="1" s="1"/>
  <c r="BY149" i="1"/>
  <c r="AJ152" i="1"/>
  <c r="AS161" i="1"/>
  <c r="AJ165" i="1"/>
  <c r="BF165" i="1"/>
  <c r="BH165" i="1" s="1"/>
  <c r="BT167" i="1"/>
  <c r="BV167" i="1" s="1"/>
  <c r="BJ167" i="1"/>
  <c r="CI169" i="1"/>
  <c r="AS172" i="1"/>
  <c r="AJ191" i="1"/>
  <c r="BI191" i="1" s="1"/>
  <c r="BK191" i="1" s="1"/>
  <c r="BT223" i="1"/>
  <c r="BV223" i="1" s="1"/>
  <c r="BJ223" i="1"/>
  <c r="BJ232" i="1"/>
  <c r="BK232" i="1" s="1"/>
  <c r="AJ257" i="1"/>
  <c r="BI261" i="1"/>
  <c r="AT261" i="1"/>
  <c r="AV261" i="1" s="1"/>
  <c r="AJ281" i="1"/>
  <c r="BY306" i="1"/>
  <c r="BV309" i="1"/>
  <c r="BH339" i="1"/>
  <c r="AQ342" i="1"/>
  <c r="AS342" i="1" s="1"/>
  <c r="BF342" i="1"/>
  <c r="BH342" i="1" s="1"/>
  <c r="BI345" i="1"/>
  <c r="BH352" i="1"/>
  <c r="BJ377" i="1"/>
  <c r="BW377" i="1" s="1"/>
  <c r="BY377" i="1" s="1"/>
  <c r="BT377" i="1"/>
  <c r="BV377" i="1" s="1"/>
  <c r="CK391" i="1"/>
  <c r="AJ401" i="1"/>
  <c r="AJ473" i="1"/>
  <c r="AQ500" i="1"/>
  <c r="BF500" i="1"/>
  <c r="BH500" i="1" s="1"/>
  <c r="AQ515" i="1"/>
  <c r="AS515" i="1" s="1"/>
  <c r="BF515" i="1"/>
  <c r="BH515" i="1" s="1"/>
  <c r="AJ515" i="1"/>
  <c r="AJ591" i="1"/>
  <c r="AQ591" i="1"/>
  <c r="AS591" i="1" s="1"/>
  <c r="AT596" i="1"/>
  <c r="AV596" i="1" s="1"/>
  <c r="BI596" i="1"/>
  <c r="AQ597" i="1"/>
  <c r="AS597" i="1" s="1"/>
  <c r="BF597" i="1"/>
  <c r="BH597" i="1" s="1"/>
  <c r="BJ724" i="1"/>
  <c r="BW724" i="1" s="1"/>
  <c r="BY724" i="1" s="1"/>
  <c r="BT724" i="1"/>
  <c r="BV724" i="1" s="1"/>
  <c r="BJ725" i="1"/>
  <c r="BW725" i="1" s="1"/>
  <c r="BY725" i="1" s="1"/>
  <c r="BT725" i="1"/>
  <c r="BV725" i="1" s="1"/>
  <c r="AQ882" i="1"/>
  <c r="AS882" i="1" s="1"/>
  <c r="BF882" i="1"/>
  <c r="BH882" i="1" s="1"/>
  <c r="AJ960" i="1"/>
  <c r="AQ960" i="1"/>
  <c r="AS960" i="1" s="1"/>
  <c r="AQ970" i="1"/>
  <c r="AS970" i="1" s="1"/>
  <c r="BF970" i="1"/>
  <c r="BH970" i="1" s="1"/>
  <c r="AJ970" i="1"/>
  <c r="AT970" i="1" s="1"/>
  <c r="AV970" i="1" s="1"/>
  <c r="BF30" i="1"/>
  <c r="BH30" i="1" s="1"/>
  <c r="AU30" i="1"/>
  <c r="BY86" i="1"/>
  <c r="BX86" i="1"/>
  <c r="BF214" i="1"/>
  <c r="BH214" i="1" s="1"/>
  <c r="AQ214" i="1"/>
  <c r="AS214" i="1" s="1"/>
  <c r="AQ513" i="1"/>
  <c r="AS513" i="1" s="1"/>
  <c r="BT15" i="1"/>
  <c r="BV15" i="1" s="1"/>
  <c r="BF22" i="1"/>
  <c r="BH22" i="1" s="1"/>
  <c r="BY42" i="1"/>
  <c r="AJ51" i="1"/>
  <c r="AQ64" i="1"/>
  <c r="AS64" i="1" s="1"/>
  <c r="AJ64" i="1"/>
  <c r="AJ86" i="1"/>
  <c r="BI86" i="1" s="1"/>
  <c r="BK86" i="1" s="1"/>
  <c r="BH89" i="1"/>
  <c r="BH104" i="1"/>
  <c r="BH128" i="1"/>
  <c r="BH130" i="1"/>
  <c r="BJ130" i="1"/>
  <c r="BW130" i="1" s="1"/>
  <c r="BY130" i="1" s="1"/>
  <c r="BJ139" i="1"/>
  <c r="BW139" i="1" s="1"/>
  <c r="BY139" i="1" s="1"/>
  <c r="BT139" i="1"/>
  <c r="BV139" i="1" s="1"/>
  <c r="BH143" i="1"/>
  <c r="BH147" i="1"/>
  <c r="AQ152" i="1"/>
  <c r="AS152" i="1" s="1"/>
  <c r="AQ153" i="1"/>
  <c r="AS153" i="1" s="1"/>
  <c r="AJ153" i="1"/>
  <c r="CK181" i="1"/>
  <c r="BJ182" i="1"/>
  <c r="BW182" i="1" s="1"/>
  <c r="AQ187" i="1"/>
  <c r="AS187" i="1" s="1"/>
  <c r="BF187" i="1"/>
  <c r="BH187" i="1" s="1"/>
  <c r="AQ191" i="1"/>
  <c r="AS191" i="1" s="1"/>
  <c r="AJ214" i="1"/>
  <c r="AT214" i="1" s="1"/>
  <c r="AV214" i="1" s="1"/>
  <c r="AJ220" i="1"/>
  <c r="BJ255" i="1"/>
  <c r="BW255" i="1" s="1"/>
  <c r="BY255" i="1" s="1"/>
  <c r="AQ257" i="1"/>
  <c r="AS257" i="1" s="1"/>
  <c r="AJ276" i="1"/>
  <c r="AQ281" i="1"/>
  <c r="AS281" i="1" s="1"/>
  <c r="BJ292" i="1"/>
  <c r="BW292" i="1" s="1"/>
  <c r="BY292" i="1" s="1"/>
  <c r="BT292" i="1"/>
  <c r="BV292" i="1" s="1"/>
  <c r="AT301" i="1"/>
  <c r="AV301" i="1" s="1"/>
  <c r="BT310" i="1"/>
  <c r="BV310" i="1" s="1"/>
  <c r="BJ310" i="1"/>
  <c r="BW310" i="1" s="1"/>
  <c r="BJ384" i="1"/>
  <c r="BW384" i="1" s="1"/>
  <c r="BY384" i="1" s="1"/>
  <c r="AJ391" i="1"/>
  <c r="AQ391" i="1"/>
  <c r="AS391" i="1" s="1"/>
  <c r="CK392" i="1"/>
  <c r="BF455" i="1"/>
  <c r="BH455" i="1" s="1"/>
  <c r="AJ455" i="1"/>
  <c r="BT468" i="1"/>
  <c r="BV468" i="1" s="1"/>
  <c r="AQ473" i="1"/>
  <c r="AS473" i="1" s="1"/>
  <c r="AJ483" i="1"/>
  <c r="BJ546" i="1"/>
  <c r="BW546" i="1" s="1"/>
  <c r="BY546" i="1" s="1"/>
  <c r="BT546" i="1"/>
  <c r="BV546" i="1" s="1"/>
  <c r="AQ585" i="1"/>
  <c r="AS585" i="1" s="1"/>
  <c r="BF585" i="1"/>
  <c r="BH585" i="1" s="1"/>
  <c r="BT587" i="1"/>
  <c r="BV587" i="1" s="1"/>
  <c r="BJ587" i="1"/>
  <c r="BW587" i="1" s="1"/>
  <c r="BY587" i="1" s="1"/>
  <c r="BJ594" i="1"/>
  <c r="BW594" i="1" s="1"/>
  <c r="BY594" i="1" s="1"/>
  <c r="AJ598" i="1"/>
  <c r="BI598" i="1" s="1"/>
  <c r="BK598" i="1" s="1"/>
  <c r="BF598" i="1"/>
  <c r="BH598" i="1" s="1"/>
  <c r="AQ598" i="1"/>
  <c r="AS598" i="1" s="1"/>
  <c r="AT665" i="1"/>
  <c r="AV665" i="1" s="1"/>
  <c r="BI665" i="1"/>
  <c r="BF691" i="1"/>
  <c r="BH691" i="1" s="1"/>
  <c r="AJ691" i="1"/>
  <c r="AQ691" i="1"/>
  <c r="AS691" i="1" s="1"/>
  <c r="BF805" i="1"/>
  <c r="BH805" i="1" s="1"/>
  <c r="AQ805" i="1"/>
  <c r="AS805" i="1" s="1"/>
  <c r="BT865" i="1"/>
  <c r="BV865" i="1" s="1"/>
  <c r="BJ865" i="1"/>
  <c r="BW865" i="1" s="1"/>
  <c r="BY865" i="1" s="1"/>
  <c r="AQ1103" i="1"/>
  <c r="AS1103" i="1" s="1"/>
  <c r="BF1103" i="1"/>
  <c r="AJ4" i="1"/>
  <c r="AT4" i="1" s="1"/>
  <c r="AV4" i="1" s="1"/>
  <c r="BX5" i="1"/>
  <c r="CK5" i="1" s="1"/>
  <c r="AU10" i="1"/>
  <c r="AJ14" i="1"/>
  <c r="BI14" i="1" s="1"/>
  <c r="BJ19" i="1"/>
  <c r="BW19" i="1" s="1"/>
  <c r="BX37" i="1"/>
  <c r="CK37" i="1" s="1"/>
  <c r="AJ56" i="1"/>
  <c r="BT84" i="1"/>
  <c r="BV84" i="1" s="1"/>
  <c r="BJ84" i="1"/>
  <c r="BW84" i="1" s="1"/>
  <c r="AQ91" i="1"/>
  <c r="AS91" i="1" s="1"/>
  <c r="BF91" i="1"/>
  <c r="BH91" i="1" s="1"/>
  <c r="AJ91" i="1"/>
  <c r="CK92" i="1"/>
  <c r="BH97" i="1"/>
  <c r="BX100" i="1"/>
  <c r="AJ104" i="1"/>
  <c r="BI104" i="1" s="1"/>
  <c r="BK104" i="1" s="1"/>
  <c r="BY109" i="1"/>
  <c r="AJ128" i="1"/>
  <c r="BJ145" i="1"/>
  <c r="BW145" i="1" s="1"/>
  <c r="AJ147" i="1"/>
  <c r="BF158" i="1"/>
  <c r="BH158" i="1" s="1"/>
  <c r="AQ158" i="1"/>
  <c r="AS158" i="1" s="1"/>
  <c r="AJ179" i="1"/>
  <c r="BV180" i="1"/>
  <c r="AS181" i="1"/>
  <c r="BY190" i="1"/>
  <c r="AQ226" i="1"/>
  <c r="AS226" i="1" s="1"/>
  <c r="BF271" i="1"/>
  <c r="BH271" i="1" s="1"/>
  <c r="AJ271" i="1"/>
  <c r="BJ299" i="1"/>
  <c r="BW299" i="1" s="1"/>
  <c r="BY299" i="1" s="1"/>
  <c r="BV328" i="1"/>
  <c r="AQ351" i="1"/>
  <c r="AQ374" i="1"/>
  <c r="AS374" i="1" s="1"/>
  <c r="AJ388" i="1"/>
  <c r="BJ421" i="1"/>
  <c r="BW421" i="1" s="1"/>
  <c r="BY421" i="1" s="1"/>
  <c r="BH430" i="1"/>
  <c r="BF446" i="1"/>
  <c r="BH446" i="1" s="1"/>
  <c r="AQ446" i="1"/>
  <c r="AS446" i="1" s="1"/>
  <c r="BJ487" i="1"/>
  <c r="BW487" i="1" s="1"/>
  <c r="BT487" i="1"/>
  <c r="BV487" i="1" s="1"/>
  <c r="AU488" i="1"/>
  <c r="BH507" i="1"/>
  <c r="BJ663" i="1"/>
  <c r="BW663" i="1" s="1"/>
  <c r="BY663" i="1" s="1"/>
  <c r="BT663" i="1"/>
  <c r="BV663" i="1" s="1"/>
  <c r="BJ668" i="1"/>
  <c r="BW668" i="1" s="1"/>
  <c r="BY668" i="1" s="1"/>
  <c r="BT668" i="1"/>
  <c r="BV668" i="1" s="1"/>
  <c r="BT689" i="1"/>
  <c r="BV689" i="1" s="1"/>
  <c r="BJ689" i="1"/>
  <c r="BW689" i="1" s="1"/>
  <c r="BY689" i="1" s="1"/>
  <c r="BJ767" i="1"/>
  <c r="BW767" i="1" s="1"/>
  <c r="BY767" i="1" s="1"/>
  <c r="BT767" i="1"/>
  <c r="BV767" i="1" s="1"/>
  <c r="BT802" i="1"/>
  <c r="BV802" i="1" s="1"/>
  <c r="BJ802" i="1"/>
  <c r="BW802" i="1" s="1"/>
  <c r="BY802" i="1" s="1"/>
  <c r="CH1089" i="1"/>
  <c r="CH1090" i="1" s="1"/>
  <c r="CK1090" i="1" s="1"/>
  <c r="AJ37" i="1"/>
  <c r="BJ80" i="1"/>
  <c r="BW80" i="1" s="1"/>
  <c r="BT80" i="1"/>
  <c r="BV80" i="1" s="1"/>
  <c r="BY96" i="1"/>
  <c r="BX96" i="1"/>
  <c r="CK96" i="1" s="1"/>
  <c r="BY101" i="1"/>
  <c r="BX101" i="1"/>
  <c r="CK159" i="1"/>
  <c r="BT177" i="1"/>
  <c r="BV177" i="1" s="1"/>
  <c r="BJ177" i="1"/>
  <c r="BW177" i="1" s="1"/>
  <c r="BY177" i="1" s="1"/>
  <c r="BT185" i="1"/>
  <c r="BV185" i="1" s="1"/>
  <c r="BJ185" i="1"/>
  <c r="BW185" i="1" s="1"/>
  <c r="BY185" i="1" s="1"/>
  <c r="BY196" i="1"/>
  <c r="BJ200" i="1"/>
  <c r="BW200" i="1" s="1"/>
  <c r="BY200" i="1" s="1"/>
  <c r="BK203" i="1"/>
  <c r="BJ208" i="1"/>
  <c r="BW208" i="1" s="1"/>
  <c r="BY208" i="1" s="1"/>
  <c r="AQ237" i="1"/>
  <c r="AS237" i="1" s="1"/>
  <c r="BT245" i="1"/>
  <c r="BF254" i="1"/>
  <c r="BH254" i="1" s="1"/>
  <c r="AQ254" i="1"/>
  <c r="AS254" i="1" s="1"/>
  <c r="BJ256" i="1"/>
  <c r="BW256" i="1" s="1"/>
  <c r="BF265" i="1"/>
  <c r="BH265" i="1" s="1"/>
  <c r="AJ267" i="1"/>
  <c r="BI267" i="1" s="1"/>
  <c r="BF267" i="1"/>
  <c r="BH267" i="1" s="1"/>
  <c r="BJ274" i="1"/>
  <c r="BW274" i="1" s="1"/>
  <c r="BY274" i="1" s="1"/>
  <c r="AJ319" i="1"/>
  <c r="CH345" i="1"/>
  <c r="AJ349" i="1"/>
  <c r="BT399" i="1"/>
  <c r="BV399" i="1" s="1"/>
  <c r="BJ399" i="1"/>
  <c r="BW399" i="1" s="1"/>
  <c r="BY399" i="1" s="1"/>
  <c r="BT408" i="1"/>
  <c r="BV408" i="1" s="1"/>
  <c r="BJ408" i="1"/>
  <c r="BW408" i="1" s="1"/>
  <c r="BY408" i="1" s="1"/>
  <c r="BF424" i="1"/>
  <c r="BH424" i="1" s="1"/>
  <c r="BI429" i="1"/>
  <c r="AT429" i="1"/>
  <c r="AV429" i="1" s="1"/>
  <c r="AJ433" i="1"/>
  <c r="AQ455" i="1"/>
  <c r="AS455" i="1" s="1"/>
  <c r="BI503" i="1"/>
  <c r="AT503" i="1"/>
  <c r="AJ743" i="1"/>
  <c r="AT743" i="1" s="1"/>
  <c r="AV743" i="1" s="1"/>
  <c r="BF743" i="1"/>
  <c r="BH743" i="1" s="1"/>
  <c r="BI765" i="1"/>
  <c r="BK765" i="1" s="1"/>
  <c r="AT765" i="1"/>
  <c r="AV765" i="1" s="1"/>
  <c r="AJ833" i="1"/>
  <c r="BF833" i="1"/>
  <c r="BH833" i="1" s="1"/>
  <c r="AQ833" i="1"/>
  <c r="AS833" i="1" s="1"/>
  <c r="BV835" i="1"/>
  <c r="BT1098" i="1"/>
  <c r="BV1098" i="1" s="1"/>
  <c r="BJ1098" i="1"/>
  <c r="BW1098" i="1" s="1"/>
  <c r="BY1098" i="1" s="1"/>
  <c r="AQ670" i="1"/>
  <c r="AS670" i="1" s="1"/>
  <c r="BF670" i="1"/>
  <c r="BH670" i="1" s="1"/>
  <c r="AJ820" i="1"/>
  <c r="AQ820" i="1"/>
  <c r="AS820" i="1" s="1"/>
  <c r="AJ112" i="1"/>
  <c r="AQ112" i="1"/>
  <c r="AS112" i="1" s="1"/>
  <c r="AQ222" i="1"/>
  <c r="AS222" i="1" s="1"/>
  <c r="AJ222" i="1"/>
  <c r="BI222" i="1" s="1"/>
  <c r="BT504" i="1"/>
  <c r="BV504" i="1" s="1"/>
  <c r="BJ504" i="1"/>
  <c r="BW504" i="1" s="1"/>
  <c r="BY504" i="1" s="1"/>
  <c r="BT144" i="1"/>
  <c r="BV144" i="1" s="1"/>
  <c r="AQ173" i="1"/>
  <c r="AS173" i="1" s="1"/>
  <c r="BT300" i="1"/>
  <c r="BV300" i="1" s="1"/>
  <c r="BJ300" i="1"/>
  <c r="BW300" i="1" s="1"/>
  <c r="BY300" i="1" s="1"/>
  <c r="BV313" i="1"/>
  <c r="BJ422" i="1"/>
  <c r="BW422" i="1" s="1"/>
  <c r="BY422" i="1" s="1"/>
  <c r="BT422" i="1"/>
  <c r="BI502" i="1"/>
  <c r="AT502" i="1"/>
  <c r="BF653" i="1"/>
  <c r="BH653" i="1" s="1"/>
  <c r="BF692" i="1"/>
  <c r="BH692" i="1" s="1"/>
  <c r="AQ692" i="1"/>
  <c r="AS692" i="1" s="1"/>
  <c r="AJ692" i="1"/>
  <c r="AT692" i="1" s="1"/>
  <c r="CI793" i="1"/>
  <c r="BF943" i="1"/>
  <c r="BH943" i="1" s="1"/>
  <c r="AJ943" i="1"/>
  <c r="AQ943" i="1"/>
  <c r="AS943" i="1" s="1"/>
  <c r="AQ992" i="1"/>
  <c r="AS992" i="1" s="1"/>
  <c r="AJ992" i="1"/>
  <c r="BF992" i="1"/>
  <c r="BH992" i="1" s="1"/>
  <c r="BF47" i="1"/>
  <c r="BH47" i="1" s="1"/>
  <c r="AU47" i="1"/>
  <c r="BJ50" i="1"/>
  <c r="BW50" i="1" s="1"/>
  <c r="BT50" i="1"/>
  <c r="BV50" i="1" s="1"/>
  <c r="BV2" i="1"/>
  <c r="BX17" i="1"/>
  <c r="CK17" i="1" s="1"/>
  <c r="BV46" i="1"/>
  <c r="AT47" i="1"/>
  <c r="AV47" i="1" s="1"/>
  <c r="BF51" i="1"/>
  <c r="BH51" i="1" s="1"/>
  <c r="AU51" i="1"/>
  <c r="BX53" i="1"/>
  <c r="CK53" i="1" s="1"/>
  <c r="BF56" i="1"/>
  <c r="BH56" i="1" s="1"/>
  <c r="AU56" i="1"/>
  <c r="AS68" i="1"/>
  <c r="AJ78" i="1"/>
  <c r="CK82" i="1"/>
  <c r="BH88" i="1"/>
  <c r="BT102" i="1"/>
  <c r="BV102" i="1" s="1"/>
  <c r="AQ104" i="1"/>
  <c r="AS104" i="1" s="1"/>
  <c r="AV113" i="1"/>
  <c r="BF127" i="1"/>
  <c r="BH127" i="1" s="1"/>
  <c r="AQ128" i="1"/>
  <c r="AS128" i="1" s="1"/>
  <c r="AQ147" i="1"/>
  <c r="AS147" i="1" s="1"/>
  <c r="CH153" i="1"/>
  <c r="BT154" i="1"/>
  <c r="BV154" i="1" s="1"/>
  <c r="BT161" i="1"/>
  <c r="BV161" i="1" s="1"/>
  <c r="BJ161" i="1"/>
  <c r="BW161" i="1" s="1"/>
  <c r="BY161" i="1" s="1"/>
  <c r="BF169" i="1"/>
  <c r="BH169" i="1" s="1"/>
  <c r="AV184" i="1"/>
  <c r="BF193" i="1"/>
  <c r="BH193" i="1" s="1"/>
  <c r="AV202" i="1"/>
  <c r="BH215" i="1"/>
  <c r="AQ229" i="1"/>
  <c r="AS229" i="1" s="1"/>
  <c r="BF229" i="1"/>
  <c r="BH229" i="1" s="1"/>
  <c r="AQ245" i="1"/>
  <c r="AS245" i="1" s="1"/>
  <c r="BY252" i="1"/>
  <c r="AJ254" i="1"/>
  <c r="AQ271" i="1"/>
  <c r="AS271" i="1" s="1"/>
  <c r="BH307" i="1"/>
  <c r="BJ313" i="1"/>
  <c r="BW313" i="1" s="1"/>
  <c r="BY313" i="1" s="1"/>
  <c r="BI314" i="1"/>
  <c r="BK314" i="1" s="1"/>
  <c r="AS334" i="1"/>
  <c r="AT339" i="1"/>
  <c r="AV339" i="1" s="1"/>
  <c r="BI339" i="1"/>
  <c r="BJ353" i="1"/>
  <c r="BW353" i="1" s="1"/>
  <c r="BY353" i="1" s="1"/>
  <c r="BJ365" i="1"/>
  <c r="BW365" i="1" s="1"/>
  <c r="BT378" i="1"/>
  <c r="BV378" i="1" s="1"/>
  <c r="BJ380" i="1"/>
  <c r="BW380" i="1" s="1"/>
  <c r="BY380" i="1" s="1"/>
  <c r="BJ386" i="1"/>
  <c r="BW386" i="1" s="1"/>
  <c r="BY386" i="1" s="1"/>
  <c r="BF389" i="1"/>
  <c r="BH389" i="1" s="1"/>
  <c r="AJ389" i="1"/>
  <c r="AQ389" i="1"/>
  <c r="AS389" i="1" s="1"/>
  <c r="BV396" i="1"/>
  <c r="BT403" i="1"/>
  <c r="BV403" i="1" s="1"/>
  <c r="BJ403" i="1"/>
  <c r="BW403" i="1" s="1"/>
  <c r="BY403" i="1" s="1"/>
  <c r="BH413" i="1"/>
  <c r="BT416" i="1"/>
  <c r="BV416" i="1" s="1"/>
  <c r="BJ416" i="1"/>
  <c r="BW416" i="1" s="1"/>
  <c r="BY416" i="1" s="1"/>
  <c r="AJ420" i="1"/>
  <c r="BI420" i="1" s="1"/>
  <c r="BK420" i="1" s="1"/>
  <c r="BF420" i="1"/>
  <c r="BH420" i="1" s="1"/>
  <c r="AS442" i="1"/>
  <c r="AT468" i="1"/>
  <c r="AV468" i="1" s="1"/>
  <c r="BI468" i="1"/>
  <c r="BK468" i="1" s="1"/>
  <c r="BX506" i="1"/>
  <c r="BV506" i="1"/>
  <c r="AV527" i="1"/>
  <c r="AQ538" i="1"/>
  <c r="AS538" i="1" s="1"/>
  <c r="BF538" i="1"/>
  <c r="BH538" i="1" s="1"/>
  <c r="AJ538" i="1"/>
  <c r="BI538" i="1" s="1"/>
  <c r="BJ567" i="1"/>
  <c r="BW567" i="1" s="1"/>
  <c r="BY567" i="1" s="1"/>
  <c r="BJ581" i="1"/>
  <c r="BW581" i="1" s="1"/>
  <c r="BY581" i="1" s="1"/>
  <c r="BF591" i="1"/>
  <c r="BH591" i="1" s="1"/>
  <c r="BI593" i="1"/>
  <c r="BK593" i="1" s="1"/>
  <c r="AT593" i="1"/>
  <c r="AV593" i="1" s="1"/>
  <c r="BY635" i="1"/>
  <c r="CK667" i="1"/>
  <c r="BJ669" i="1"/>
  <c r="BW669" i="1" s="1"/>
  <c r="BT669" i="1"/>
  <c r="BV669" i="1" s="1"/>
  <c r="BT676" i="1"/>
  <c r="BV676" i="1" s="1"/>
  <c r="BJ676" i="1"/>
  <c r="BW676" i="1" s="1"/>
  <c r="BY676" i="1" s="1"/>
  <c r="BY684" i="1"/>
  <c r="BY751" i="1"/>
  <c r="BI774" i="1"/>
  <c r="AT774" i="1"/>
  <c r="AV774" i="1" s="1"/>
  <c r="BJ825" i="1"/>
  <c r="BW825" i="1" s="1"/>
  <c r="BY825" i="1" s="1"/>
  <c r="BT825" i="1"/>
  <c r="BV825" i="1" s="1"/>
  <c r="BF835" i="1"/>
  <c r="BH835" i="1" s="1"/>
  <c r="AQ835" i="1"/>
  <c r="AS835" i="1" s="1"/>
  <c r="AJ835" i="1"/>
  <c r="AJ111" i="1"/>
  <c r="BI111" i="1" s="1"/>
  <c r="BK111" i="1" s="1"/>
  <c r="AQ111" i="1"/>
  <c r="AS111" i="1" s="1"/>
  <c r="BF304" i="1"/>
  <c r="BH304" i="1" s="1"/>
  <c r="AJ304" i="1"/>
  <c r="AJ322" i="1"/>
  <c r="BF322" i="1"/>
  <c r="BH322" i="1" s="1"/>
  <c r="CH352" i="1"/>
  <c r="AQ474" i="1"/>
  <c r="AS474" i="1" s="1"/>
  <c r="AJ474" i="1"/>
  <c r="BF474" i="1"/>
  <c r="BH474" i="1" s="1"/>
  <c r="BX484" i="1"/>
  <c r="CK484" i="1" s="1"/>
  <c r="BV484" i="1"/>
  <c r="BF501" i="1"/>
  <c r="BH501" i="1" s="1"/>
  <c r="AJ501" i="1"/>
  <c r="AQ501" i="1"/>
  <c r="AS501" i="1" s="1"/>
  <c r="AJ530" i="1"/>
  <c r="BI530" i="1" s="1"/>
  <c r="BF548" i="1"/>
  <c r="BH548" i="1" s="1"/>
  <c r="AQ548" i="1"/>
  <c r="AS548" i="1" s="1"/>
  <c r="AJ548" i="1"/>
  <c r="AT677" i="1"/>
  <c r="AV677" i="1" s="1"/>
  <c r="BI677" i="1"/>
  <c r="BJ846" i="1"/>
  <c r="BW846" i="1" s="1"/>
  <c r="BY846" i="1" s="1"/>
  <c r="BT846" i="1"/>
  <c r="BV846" i="1" s="1"/>
  <c r="BF902" i="1"/>
  <c r="BH902" i="1" s="1"/>
  <c r="AQ902" i="1"/>
  <c r="AS902" i="1" s="1"/>
  <c r="AQ47" i="1"/>
  <c r="AS47" i="1" s="1"/>
  <c r="BH67" i="1"/>
  <c r="BX38" i="1"/>
  <c r="CK38" i="1" s="1"/>
  <c r="AU67" i="1"/>
  <c r="AV67" i="1" s="1"/>
  <c r="BT71" i="1"/>
  <c r="BV71" i="1" s="1"/>
  <c r="BJ71" i="1"/>
  <c r="BW71" i="1" s="1"/>
  <c r="BT29" i="1"/>
  <c r="BV29" i="1" s="1"/>
  <c r="BT34" i="1"/>
  <c r="BV34" i="1" s="1"/>
  <c r="BF48" i="1"/>
  <c r="BH48" i="1" s="1"/>
  <c r="AU48" i="1"/>
  <c r="AV65" i="1"/>
  <c r="BY83" i="1"/>
  <c r="BX83" i="1"/>
  <c r="AQ96" i="1"/>
  <c r="AS96" i="1" s="1"/>
  <c r="BT98" i="1"/>
  <c r="BV98" i="1" s="1"/>
  <c r="BJ98" i="1"/>
  <c r="BW98" i="1" s="1"/>
  <c r="AS125" i="1"/>
  <c r="CH146" i="1"/>
  <c r="CH147" i="1" s="1"/>
  <c r="CH169" i="1"/>
  <c r="CK169" i="1" s="1"/>
  <c r="BV193" i="1"/>
  <c r="BT198" i="1"/>
  <c r="BV198" i="1" s="1"/>
  <c r="AV259" i="1"/>
  <c r="BF261" i="1"/>
  <c r="BF301" i="1"/>
  <c r="BH301" i="1" s="1"/>
  <c r="AQ306" i="1"/>
  <c r="AS306" i="1" s="1"/>
  <c r="BF306" i="1"/>
  <c r="BH306" i="1" s="1"/>
  <c r="BJ314" i="1"/>
  <c r="BW314" i="1" s="1"/>
  <c r="BY314" i="1" s="1"/>
  <c r="AV328" i="1"/>
  <c r="BY343" i="1"/>
  <c r="AQ363" i="1"/>
  <c r="AS363" i="1" s="1"/>
  <c r="AQ393" i="1"/>
  <c r="AS393" i="1" s="1"/>
  <c r="AJ393" i="1"/>
  <c r="BF393" i="1"/>
  <c r="BH393" i="1" s="1"/>
  <c r="BV413" i="1"/>
  <c r="BI462" i="1"/>
  <c r="BK462" i="1" s="1"/>
  <c r="AT462" i="1"/>
  <c r="AV462" i="1" s="1"/>
  <c r="BV477" i="1"/>
  <c r="BX477" i="1"/>
  <c r="CK477" i="1" s="1"/>
  <c r="BJ514" i="1"/>
  <c r="BW514" i="1" s="1"/>
  <c r="BY514" i="1" s="1"/>
  <c r="BT514" i="1"/>
  <c r="AQ537" i="1"/>
  <c r="AS537" i="1" s="1"/>
  <c r="AQ639" i="1"/>
  <c r="AS639" i="1" s="1"/>
  <c r="BF639" i="1"/>
  <c r="AJ639" i="1"/>
  <c r="BI639" i="1" s="1"/>
  <c r="BJ657" i="1"/>
  <c r="BW657" i="1" s="1"/>
  <c r="BY657" i="1" s="1"/>
  <c r="BT657" i="1"/>
  <c r="BV657" i="1" s="1"/>
  <c r="AT661" i="1"/>
  <c r="AV661" i="1" s="1"/>
  <c r="BF726" i="1"/>
  <c r="BH726" i="1" s="1"/>
  <c r="AQ726" i="1"/>
  <c r="AS726" i="1" s="1"/>
  <c r="AT742" i="1"/>
  <c r="AV742" i="1" s="1"/>
  <c r="BT756" i="1"/>
  <c r="BV756" i="1" s="1"/>
  <c r="BJ756" i="1"/>
  <c r="BW756" i="1" s="1"/>
  <c r="BY756" i="1" s="1"/>
  <c r="AJ985" i="1"/>
  <c r="BF985" i="1"/>
  <c r="BH985" i="1" s="1"/>
  <c r="BI500" i="1"/>
  <c r="AT500" i="1"/>
  <c r="AV500" i="1" s="1"/>
  <c r="BF542" i="1"/>
  <c r="BH542" i="1" s="1"/>
  <c r="AQ542" i="1"/>
  <c r="AS542" i="1" s="1"/>
  <c r="AJ542" i="1"/>
  <c r="BT674" i="1"/>
  <c r="BV674" i="1" s="1"/>
  <c r="BJ674" i="1"/>
  <c r="BW674" i="1" s="1"/>
  <c r="BY674" i="1" s="1"/>
  <c r="BJ695" i="1"/>
  <c r="BT695" i="1"/>
  <c r="BV695" i="1" s="1"/>
  <c r="BF821" i="1"/>
  <c r="BH821" i="1" s="1"/>
  <c r="AQ821" i="1"/>
  <c r="AS821" i="1" s="1"/>
  <c r="AJ821" i="1"/>
  <c r="BJ1115" i="1"/>
  <c r="BW1115" i="1" s="1"/>
  <c r="BT1115" i="1"/>
  <c r="BV1115" i="1" s="1"/>
  <c r="BF41" i="1"/>
  <c r="BH41" i="1" s="1"/>
  <c r="AU41" i="1"/>
  <c r="AQ48" i="1"/>
  <c r="AS48" i="1" s="1"/>
  <c r="AJ48" i="1"/>
  <c r="BV54" i="1"/>
  <c r="AJ137" i="1"/>
  <c r="BI137" i="1" s="1"/>
  <c r="BK137" i="1" s="1"/>
  <c r="BF137" i="1"/>
  <c r="BH137" i="1" s="1"/>
  <c r="BV141" i="1"/>
  <c r="BK144" i="1"/>
  <c r="BY207" i="1"/>
  <c r="BY225" i="1"/>
  <c r="BY233" i="1"/>
  <c r="AJ240" i="1"/>
  <c r="BI240" i="1" s="1"/>
  <c r="BF240" i="1"/>
  <c r="BH240" i="1" s="1"/>
  <c r="BT312" i="1"/>
  <c r="BV312" i="1" s="1"/>
  <c r="BJ312" i="1"/>
  <c r="BW312" i="1" s="1"/>
  <c r="BY312" i="1" s="1"/>
  <c r="AQ322" i="1"/>
  <c r="AS322" i="1" s="1"/>
  <c r="BY350" i="1"/>
  <c r="BY364" i="1"/>
  <c r="BH369" i="1"/>
  <c r="BF392" i="1"/>
  <c r="BH392" i="1" s="1"/>
  <c r="AJ392" i="1"/>
  <c r="AQ428" i="1"/>
  <c r="AS428" i="1" s="1"/>
  <c r="BF428" i="1"/>
  <c r="BH428" i="1" s="1"/>
  <c r="BT457" i="1"/>
  <c r="BV457" i="1" s="1"/>
  <c r="BJ457" i="1"/>
  <c r="BW457" i="1" s="1"/>
  <c r="BY457" i="1" s="1"/>
  <c r="BT507" i="1"/>
  <c r="BV507" i="1" s="1"/>
  <c r="BJ507" i="1"/>
  <c r="AQ530" i="1"/>
  <c r="AS530" i="1" s="1"/>
  <c r="BI537" i="1"/>
  <c r="BK537" i="1" s="1"/>
  <c r="AT537" i="1"/>
  <c r="AV537" i="1" s="1"/>
  <c r="BF35" i="1"/>
  <c r="BH35" i="1" s="1"/>
  <c r="BF3" i="1"/>
  <c r="BH3" i="1" s="1"/>
  <c r="BT7" i="1"/>
  <c r="BV7" i="1" s="1"/>
  <c r="AU14" i="1"/>
  <c r="AQ17" i="1"/>
  <c r="AS17" i="1" s="1"/>
  <c r="AJ17" i="1"/>
  <c r="AS53" i="1"/>
  <c r="BV73" i="1"/>
  <c r="BY75" i="1"/>
  <c r="AQ79" i="1"/>
  <c r="AS79" i="1" s="1"/>
  <c r="BF79" i="1"/>
  <c r="BH79" i="1" s="1"/>
  <c r="BX79" i="1"/>
  <c r="BF111" i="1"/>
  <c r="BH111" i="1" s="1"/>
  <c r="BT130" i="1"/>
  <c r="BV130" i="1" s="1"/>
  <c r="BV132" i="1"/>
  <c r="BH146" i="1"/>
  <c r="BJ156" i="1"/>
  <c r="BW156" i="1" s="1"/>
  <c r="BY156" i="1" s="1"/>
  <c r="AJ159" i="1"/>
  <c r="CK168" i="1"/>
  <c r="BI169" i="1"/>
  <c r="BF175" i="1"/>
  <c r="AJ175" i="1"/>
  <c r="AJ180" i="1"/>
  <c r="CK182" i="1"/>
  <c r="BT190" i="1"/>
  <c r="BV190" i="1" s="1"/>
  <c r="BT196" i="1"/>
  <c r="BV196" i="1" s="1"/>
  <c r="BY201" i="1"/>
  <c r="BH212" i="1"/>
  <c r="BF213" i="1"/>
  <c r="BH213" i="1" s="1"/>
  <c r="BF222" i="1"/>
  <c r="BH222" i="1" s="1"/>
  <c r="CI233" i="1"/>
  <c r="BY235" i="1"/>
  <c r="BJ236" i="1"/>
  <c r="BW236" i="1" s="1"/>
  <c r="BY236" i="1" s="1"/>
  <c r="BT236" i="1"/>
  <c r="BV236" i="1" s="1"/>
  <c r="BX264" i="1"/>
  <c r="CK264" i="1" s="1"/>
  <c r="AQ267" i="1"/>
  <c r="AS267" i="1" s="1"/>
  <c r="BV287" i="1"/>
  <c r="AS294" i="1"/>
  <c r="BV301" i="1"/>
  <c r="AQ308" i="1"/>
  <c r="AS308" i="1" s="1"/>
  <c r="AJ308" i="1"/>
  <c r="AQ319" i="1"/>
  <c r="AS319" i="1" s="1"/>
  <c r="CK322" i="1"/>
  <c r="AQ345" i="1"/>
  <c r="AS345" i="1" s="1"/>
  <c r="AQ349" i="1"/>
  <c r="AS349" i="1" s="1"/>
  <c r="BV360" i="1"/>
  <c r="AS376" i="1"/>
  <c r="AJ378" i="1"/>
  <c r="AQ378" i="1"/>
  <c r="AS378" i="1" s="1"/>
  <c r="BJ417" i="1"/>
  <c r="BW417" i="1" s="1"/>
  <c r="BY417" i="1" s="1"/>
  <c r="BT417" i="1"/>
  <c r="BV417" i="1" s="1"/>
  <c r="AT446" i="1"/>
  <c r="AV446" i="1" s="1"/>
  <c r="BV456" i="1"/>
  <c r="BV478" i="1"/>
  <c r="AS503" i="1"/>
  <c r="BJ555" i="1"/>
  <c r="BW555" i="1" s="1"/>
  <c r="BY555" i="1" s="1"/>
  <c r="BY559" i="1"/>
  <c r="BV622" i="1"/>
  <c r="AJ726" i="1"/>
  <c r="BJ728" i="1"/>
  <c r="BW728" i="1" s="1"/>
  <c r="AJ730" i="1"/>
  <c r="AQ730" i="1"/>
  <c r="AS730" i="1" s="1"/>
  <c r="CH739" i="1"/>
  <c r="BF986" i="1"/>
  <c r="BH986" i="1" s="1"/>
  <c r="AJ986" i="1"/>
  <c r="AQ986" i="1"/>
  <c r="AS986" i="1" s="1"/>
  <c r="BT1014" i="1"/>
  <c r="BV1014" i="1" s="1"/>
  <c r="BJ1014" i="1"/>
  <c r="BW1014" i="1" s="1"/>
  <c r="BY1014" i="1" s="1"/>
  <c r="BY110" i="1"/>
  <c r="BV150" i="1"/>
  <c r="AS168" i="1"/>
  <c r="BH174" i="1"/>
  <c r="BH175" i="1"/>
  <c r="BK202" i="1"/>
  <c r="BF203" i="1"/>
  <c r="BH203" i="1" s="1"/>
  <c r="BV239" i="1"/>
  <c r="AS242" i="1"/>
  <c r="BH253" i="1"/>
  <c r="BF262" i="1"/>
  <c r="BH262" i="1" s="1"/>
  <c r="BF280" i="1"/>
  <c r="BH280" i="1" s="1"/>
  <c r="BY298" i="1"/>
  <c r="BV331" i="1"/>
  <c r="BH348" i="1"/>
  <c r="BJ371" i="1"/>
  <c r="BW371" i="1" s="1"/>
  <c r="BY371" i="1" s="1"/>
  <c r="BT371" i="1"/>
  <c r="BV371" i="1" s="1"/>
  <c r="BF466" i="1"/>
  <c r="AJ466" i="1"/>
  <c r="AJ486" i="1"/>
  <c r="AQ486" i="1"/>
  <c r="AS486" i="1" s="1"/>
  <c r="AS489" i="1"/>
  <c r="BY494" i="1"/>
  <c r="BF525" i="1"/>
  <c r="BH525" i="1" s="1"/>
  <c r="AJ554" i="1"/>
  <c r="AT554" i="1" s="1"/>
  <c r="AV554" i="1" s="1"/>
  <c r="BF554" i="1"/>
  <c r="BH554" i="1" s="1"/>
  <c r="AQ554" i="1"/>
  <c r="AS554" i="1" s="1"/>
  <c r="BV629" i="1"/>
  <c r="AQ646" i="1"/>
  <c r="AS646" i="1" s="1"/>
  <c r="BF646" i="1"/>
  <c r="BJ656" i="1"/>
  <c r="BW656" i="1" s="1"/>
  <c r="BY656" i="1" s="1"/>
  <c r="BT656" i="1"/>
  <c r="BV656" i="1" s="1"/>
  <c r="BT741" i="1"/>
  <c r="BV741" i="1" s="1"/>
  <c r="BJ741" i="1"/>
  <c r="BW741" i="1" s="1"/>
  <c r="BY741" i="1" s="1"/>
  <c r="AJ760" i="1"/>
  <c r="BF760" i="1"/>
  <c r="BH760" i="1" s="1"/>
  <c r="AQ760" i="1"/>
  <c r="AS760" i="1" s="1"/>
  <c r="CH761" i="1"/>
  <c r="AS841" i="1"/>
  <c r="BI908" i="1"/>
  <c r="BK908" i="1" s="1"/>
  <c r="AT908" i="1"/>
  <c r="BI43" i="1"/>
  <c r="BH108" i="1"/>
  <c r="BV114" i="1"/>
  <c r="BH138" i="1"/>
  <c r="BF144" i="1"/>
  <c r="BH144" i="1" s="1"/>
  <c r="BH148" i="1"/>
  <c r="AQ174" i="1"/>
  <c r="AS174" i="1" s="1"/>
  <c r="BK192" i="1"/>
  <c r="BF232" i="1"/>
  <c r="BH232" i="1" s="1"/>
  <c r="BF244" i="1"/>
  <c r="BH244" i="1" s="1"/>
  <c r="BV245" i="1"/>
  <c r="BH249" i="1"/>
  <c r="BI250" i="1"/>
  <c r="BH283" i="1"/>
  <c r="AS288" i="1"/>
  <c r="BT298" i="1"/>
  <c r="BV298" i="1" s="1"/>
  <c r="BH327" i="1"/>
  <c r="BH335" i="1"/>
  <c r="BH364" i="1"/>
  <c r="CK385" i="1"/>
  <c r="BJ418" i="1"/>
  <c r="BW418" i="1" s="1"/>
  <c r="BY418" i="1" s="1"/>
  <c r="BT418" i="1"/>
  <c r="BV418" i="1" s="1"/>
  <c r="BV465" i="1"/>
  <c r="BF468" i="1"/>
  <c r="BH468" i="1" s="1"/>
  <c r="AQ468" i="1"/>
  <c r="AS468" i="1" s="1"/>
  <c r="BF492" i="1"/>
  <c r="BH492" i="1" s="1"/>
  <c r="AQ492" i="1"/>
  <c r="AS492" i="1" s="1"/>
  <c r="BJ500" i="1"/>
  <c r="BW500" i="1" s="1"/>
  <c r="BY500" i="1" s="1"/>
  <c r="BT500" i="1"/>
  <c r="BV500" i="1" s="1"/>
  <c r="BX505" i="1"/>
  <c r="CK505" i="1" s="1"/>
  <c r="BV505" i="1"/>
  <c r="BT521" i="1"/>
  <c r="BV521" i="1" s="1"/>
  <c r="BJ521" i="1"/>
  <c r="BW521" i="1" s="1"/>
  <c r="BY521" i="1" s="1"/>
  <c r="BV535" i="1"/>
  <c r="BI555" i="1"/>
  <c r="AT555" i="1"/>
  <c r="AV555" i="1" s="1"/>
  <c r="AQ567" i="1"/>
  <c r="AS567" i="1" s="1"/>
  <c r="AJ567" i="1"/>
  <c r="BF567" i="1"/>
  <c r="BH567" i="1" s="1"/>
  <c r="BH607" i="1"/>
  <c r="BT638" i="1"/>
  <c r="BV638" i="1" s="1"/>
  <c r="BJ638" i="1"/>
  <c r="BW638" i="1" s="1"/>
  <c r="BY638" i="1" s="1"/>
  <c r="BF667" i="1"/>
  <c r="BH667" i="1" s="1"/>
  <c r="AJ667" i="1"/>
  <c r="AT667" i="1" s="1"/>
  <c r="AV667" i="1" s="1"/>
  <c r="BH815" i="1"/>
  <c r="BI851" i="1"/>
  <c r="BK851" i="1" s="1"/>
  <c r="AT851" i="1"/>
  <c r="BT867" i="1"/>
  <c r="BV867" i="1" s="1"/>
  <c r="BJ867" i="1"/>
  <c r="BW867" i="1" s="1"/>
  <c r="BY867" i="1" s="1"/>
  <c r="AT868" i="1"/>
  <c r="AV868" i="1" s="1"/>
  <c r="CI950" i="1"/>
  <c r="BT1032" i="1"/>
  <c r="BV1032" i="1" s="1"/>
  <c r="BJ1032" i="1"/>
  <c r="BW1032" i="1" s="1"/>
  <c r="BJ1033" i="1"/>
  <c r="BW1033" i="1" s="1"/>
  <c r="BY1033" i="1" s="1"/>
  <c r="BT1033" i="1"/>
  <c r="BV1033" i="1" s="1"/>
  <c r="AQ544" i="1"/>
  <c r="AS544" i="1" s="1"/>
  <c r="BF544" i="1"/>
  <c r="BF574" i="1"/>
  <c r="BH574" i="1" s="1"/>
  <c r="AQ574" i="1"/>
  <c r="AS574" i="1" s="1"/>
  <c r="AJ580" i="1"/>
  <c r="AQ580" i="1"/>
  <c r="AS580" i="1" s="1"/>
  <c r="BF580" i="1"/>
  <c r="BH580" i="1" s="1"/>
  <c r="CH603" i="1"/>
  <c r="CH604" i="1"/>
  <c r="CK604" i="1" s="1"/>
  <c r="AQ630" i="1"/>
  <c r="AS630" i="1" s="1"/>
  <c r="AJ630" i="1"/>
  <c r="BT697" i="1"/>
  <c r="BV697" i="1" s="1"/>
  <c r="BJ697" i="1"/>
  <c r="BW697" i="1" s="1"/>
  <c r="BY697" i="1" s="1"/>
  <c r="BV21" i="1"/>
  <c r="BT27" i="1"/>
  <c r="BV27" i="1" s="1"/>
  <c r="BH57" i="1"/>
  <c r="AQ82" i="1"/>
  <c r="AS82" i="1" s="1"/>
  <c r="AQ95" i="1"/>
  <c r="AS95" i="1" s="1"/>
  <c r="AQ108" i="1"/>
  <c r="AS108" i="1" s="1"/>
  <c r="AV169" i="1"/>
  <c r="BT175" i="1"/>
  <c r="BV175" i="1" s="1"/>
  <c r="AQ192" i="1"/>
  <c r="AS192" i="1" s="1"/>
  <c r="BV227" i="1"/>
  <c r="BF242" i="1"/>
  <c r="BH242" i="1" s="1"/>
  <c r="AQ283" i="1"/>
  <c r="AS283" i="1" s="1"/>
  <c r="BH336" i="1"/>
  <c r="CK344" i="1"/>
  <c r="BV346" i="1"/>
  <c r="BV392" i="1"/>
  <c r="AS452" i="1"/>
  <c r="BJ485" i="1"/>
  <c r="BW485" i="1" s="1"/>
  <c r="BT485" i="1"/>
  <c r="BV485" i="1" s="1"/>
  <c r="BF488" i="1"/>
  <c r="BH488" i="1" s="1"/>
  <c r="AJ488" i="1"/>
  <c r="BF504" i="1"/>
  <c r="BH504" i="1" s="1"/>
  <c r="AQ504" i="1"/>
  <c r="AS504" i="1" s="1"/>
  <c r="BF505" i="1"/>
  <c r="BH505" i="1" s="1"/>
  <c r="AQ505" i="1"/>
  <c r="AS505" i="1" s="1"/>
  <c r="AJ505" i="1"/>
  <c r="AT505" i="1" s="1"/>
  <c r="AV505" i="1" s="1"/>
  <c r="BV509" i="1"/>
  <c r="AJ544" i="1"/>
  <c r="BV564" i="1"/>
  <c r="AJ574" i="1"/>
  <c r="BV603" i="1"/>
  <c r="BT616" i="1"/>
  <c r="BV616" i="1" s="1"/>
  <c r="BJ616" i="1"/>
  <c r="BW616" i="1" s="1"/>
  <c r="BY616" i="1" s="1"/>
  <c r="BT677" i="1"/>
  <c r="BJ677" i="1"/>
  <c r="BW677" i="1" s="1"/>
  <c r="BH685" i="1"/>
  <c r="AT712" i="1"/>
  <c r="AV712" i="1" s="1"/>
  <c r="BI712" i="1"/>
  <c r="BI719" i="1"/>
  <c r="BK719" i="1" s="1"/>
  <c r="AT719" i="1"/>
  <c r="AV719" i="1" s="1"/>
  <c r="BT792" i="1"/>
  <c r="BV792" i="1" s="1"/>
  <c r="BJ792" i="1"/>
  <c r="BW792" i="1" s="1"/>
  <c r="BY792" i="1" s="1"/>
  <c r="BH792" i="1"/>
  <c r="BJ995" i="1"/>
  <c r="BW995" i="1" s="1"/>
  <c r="BY995" i="1" s="1"/>
  <c r="BJ1063" i="1"/>
  <c r="BW1063" i="1" s="1"/>
  <c r="BY1063" i="1" s="1"/>
  <c r="BT1063" i="1"/>
  <c r="BV1063" i="1" s="1"/>
  <c r="AS19" i="1"/>
  <c r="BX20" i="1"/>
  <c r="CK20" i="1" s="1"/>
  <c r="AS32" i="1"/>
  <c r="BV44" i="1"/>
  <c r="BX52" i="1"/>
  <c r="CK52" i="1" s="1"/>
  <c r="AU57" i="1"/>
  <c r="BH63" i="1"/>
  <c r="AS70" i="1"/>
  <c r="BJ81" i="1"/>
  <c r="BW81" i="1" s="1"/>
  <c r="AQ130" i="1"/>
  <c r="AS130" i="1" s="1"/>
  <c r="AS150" i="1"/>
  <c r="CK172" i="1"/>
  <c r="AJ185" i="1"/>
  <c r="BJ227" i="1"/>
  <c r="BW227" i="1" s="1"/>
  <c r="BY227" i="1" s="1"/>
  <c r="BV242" i="1"/>
  <c r="AQ249" i="1"/>
  <c r="AS249" i="1" s="1"/>
  <c r="BY254" i="1"/>
  <c r="BY260" i="1"/>
  <c r="BV291" i="1"/>
  <c r="CK300" i="1"/>
  <c r="AS321" i="1"/>
  <c r="AS327" i="1"/>
  <c r="BY329" i="1"/>
  <c r="AS335" i="1"/>
  <c r="BK344" i="1"/>
  <c r="AS362" i="1"/>
  <c r="AQ445" i="1"/>
  <c r="AS445" i="1" s="1"/>
  <c r="BF445" i="1"/>
  <c r="BH445" i="1" s="1"/>
  <c r="BV447" i="1"/>
  <c r="BI469" i="1"/>
  <c r="AT469" i="1"/>
  <c r="AV469" i="1" s="1"/>
  <c r="BF482" i="1"/>
  <c r="AJ482" i="1"/>
  <c r="BI504" i="1"/>
  <c r="AT504" i="1"/>
  <c r="AV504" i="1" s="1"/>
  <c r="BY542" i="1"/>
  <c r="BY564" i="1"/>
  <c r="AJ602" i="1"/>
  <c r="BF602" i="1"/>
  <c r="BH602" i="1" s="1"/>
  <c r="BY642" i="1"/>
  <c r="AJ655" i="1"/>
  <c r="BF655" i="1"/>
  <c r="BH655" i="1" s="1"/>
  <c r="AQ655" i="1"/>
  <c r="AS655" i="1" s="1"/>
  <c r="AJ675" i="1"/>
  <c r="BF675" i="1"/>
  <c r="BT753" i="1"/>
  <c r="BV753" i="1" s="1"/>
  <c r="BJ753" i="1"/>
  <c r="BW753" i="1" s="1"/>
  <c r="BY753" i="1" s="1"/>
  <c r="AJ950" i="1"/>
  <c r="AT950" i="1" s="1"/>
  <c r="AV950" i="1" s="1"/>
  <c r="AQ950" i="1"/>
  <c r="AS950" i="1" s="1"/>
  <c r="BF950" i="1"/>
  <c r="BH950" i="1" s="1"/>
  <c r="BF1025" i="1"/>
  <c r="BH1025" i="1" s="1"/>
  <c r="AJ1025" i="1"/>
  <c r="AQ1025" i="1"/>
  <c r="AS1025" i="1" s="1"/>
  <c r="BJ1036" i="1"/>
  <c r="BW1036" i="1" s="1"/>
  <c r="BY1036" i="1" s="1"/>
  <c r="AT1081" i="1"/>
  <c r="AV1081" i="1" s="1"/>
  <c r="BI1081" i="1"/>
  <c r="BK1081" i="1" s="1"/>
  <c r="BT1085" i="1"/>
  <c r="BV1085" i="1" s="1"/>
  <c r="BJ1085" i="1"/>
  <c r="BW1085" i="1" s="1"/>
  <c r="BY1085" i="1" s="1"/>
  <c r="BV23" i="1"/>
  <c r="BX64" i="1"/>
  <c r="CK64" i="1" s="1"/>
  <c r="BV85" i="1"/>
  <c r="BT87" i="1"/>
  <c r="BV87" i="1" s="1"/>
  <c r="BX90" i="1"/>
  <c r="CK90" i="1" s="1"/>
  <c r="BY93" i="1"/>
  <c r="BF99" i="1"/>
  <c r="BH99" i="1" s="1"/>
  <c r="BY103" i="1"/>
  <c r="BK146" i="1"/>
  <c r="BJ152" i="1"/>
  <c r="BW152" i="1" s="1"/>
  <c r="BY152" i="1" s="1"/>
  <c r="BV164" i="1"/>
  <c r="BH207" i="1"/>
  <c r="BH223" i="1"/>
  <c r="BV306" i="1"/>
  <c r="AV321" i="1"/>
  <c r="BH334" i="1"/>
  <c r="BJ379" i="1"/>
  <c r="BW379" i="1" s="1"/>
  <c r="BY379" i="1" s="1"/>
  <c r="BH383" i="1"/>
  <c r="AQ386" i="1"/>
  <c r="AS386" i="1" s="1"/>
  <c r="AJ386" i="1"/>
  <c r="BF395" i="1"/>
  <c r="BH395" i="1" s="1"/>
  <c r="AQ395" i="1"/>
  <c r="AS395" i="1" s="1"/>
  <c r="AJ395" i="1"/>
  <c r="BV411" i="1"/>
  <c r="BT431" i="1"/>
  <c r="BV431" i="1" s="1"/>
  <c r="BJ431" i="1"/>
  <c r="BW431" i="1" s="1"/>
  <c r="BY431" i="1" s="1"/>
  <c r="AJ445" i="1"/>
  <c r="AJ476" i="1"/>
  <c r="CI484" i="1"/>
  <c r="CI485" i="1"/>
  <c r="BJ502" i="1"/>
  <c r="BW502" i="1" s="1"/>
  <c r="BY502" i="1" s="1"/>
  <c r="BT502" i="1"/>
  <c r="BV502" i="1" s="1"/>
  <c r="AJ525" i="1"/>
  <c r="BI525" i="1" s="1"/>
  <c r="BK525" i="1" s="1"/>
  <c r="BI528" i="1"/>
  <c r="AT528" i="1"/>
  <c r="AT533" i="1"/>
  <c r="AV533" i="1" s="1"/>
  <c r="BI533" i="1"/>
  <c r="BY552" i="1"/>
  <c r="AJ558" i="1"/>
  <c r="BJ572" i="1"/>
  <c r="BW572" i="1" s="1"/>
  <c r="BY572" i="1" s="1"/>
  <c r="BT572" i="1"/>
  <c r="BV572" i="1" s="1"/>
  <c r="AT601" i="1"/>
  <c r="AV601" i="1" s="1"/>
  <c r="BI601" i="1"/>
  <c r="BY603" i="1"/>
  <c r="BT604" i="1"/>
  <c r="BV604" i="1" s="1"/>
  <c r="BT615" i="1"/>
  <c r="BH618" i="1"/>
  <c r="AJ657" i="1"/>
  <c r="AQ657" i="1"/>
  <c r="AS657" i="1" s="1"/>
  <c r="AJ682" i="1"/>
  <c r="BF682" i="1"/>
  <c r="BH682" i="1" s="1"/>
  <c r="AQ682" i="1"/>
  <c r="AS682" i="1" s="1"/>
  <c r="AQ770" i="1"/>
  <c r="AS770" i="1" s="1"/>
  <c r="BF770" i="1"/>
  <c r="BH770" i="1" s="1"/>
  <c r="BI797" i="1"/>
  <c r="BK797" i="1" s="1"/>
  <c r="AT797" i="1"/>
  <c r="AV797" i="1" s="1"/>
  <c r="BF823" i="1"/>
  <c r="BH823" i="1" s="1"/>
  <c r="AQ823" i="1"/>
  <c r="AS823" i="1" s="1"/>
  <c r="AJ823" i="1"/>
  <c r="BF847" i="1"/>
  <c r="AQ847" i="1"/>
  <c r="AS847" i="1" s="1"/>
  <c r="CI922" i="1"/>
  <c r="CI923" i="1" s="1"/>
  <c r="AQ925" i="1"/>
  <c r="AS925" i="1" s="1"/>
  <c r="BF925" i="1"/>
  <c r="BH925" i="1" s="1"/>
  <c r="AT1016" i="1"/>
  <c r="AV1016" i="1" s="1"/>
  <c r="BI1016" i="1"/>
  <c r="BV400" i="1"/>
  <c r="BF407" i="1"/>
  <c r="BH407" i="1" s="1"/>
  <c r="AS410" i="1"/>
  <c r="BH421" i="1"/>
  <c r="BV434" i="1"/>
  <c r="AV438" i="1"/>
  <c r="BV440" i="1"/>
  <c r="CK444" i="1"/>
  <c r="BV466" i="1"/>
  <c r="BV470" i="1"/>
  <c r="BH480" i="1"/>
  <c r="CK503" i="1"/>
  <c r="AS507" i="1"/>
  <c r="BF520" i="1"/>
  <c r="BH520" i="1" s="1"/>
  <c r="BH527" i="1"/>
  <c r="AJ529" i="1"/>
  <c r="AQ529" i="1"/>
  <c r="AS529" i="1" s="1"/>
  <c r="BV574" i="1"/>
  <c r="AJ586" i="1"/>
  <c r="BF586" i="1"/>
  <c r="BH586" i="1" s="1"/>
  <c r="AS595" i="1"/>
  <c r="BF616" i="1"/>
  <c r="BH616" i="1" s="1"/>
  <c r="BF647" i="1"/>
  <c r="BH647" i="1" s="1"/>
  <c r="BF672" i="1"/>
  <c r="BH672" i="1" s="1"/>
  <c r="AQ672" i="1"/>
  <c r="AS672" i="1" s="1"/>
  <c r="BT696" i="1"/>
  <c r="BV696" i="1" s="1"/>
  <c r="BJ696" i="1"/>
  <c r="BW696" i="1" s="1"/>
  <c r="BY696" i="1" s="1"/>
  <c r="BV790" i="1"/>
  <c r="BX790" i="1"/>
  <c r="AJ869" i="1"/>
  <c r="BF869" i="1"/>
  <c r="BH869" i="1" s="1"/>
  <c r="BF890" i="1"/>
  <c r="BH890" i="1" s="1"/>
  <c r="AJ890" i="1"/>
  <c r="BI890" i="1" s="1"/>
  <c r="BI907" i="1"/>
  <c r="BK907" i="1" s="1"/>
  <c r="AT907" i="1"/>
  <c r="AV907" i="1" s="1"/>
  <c r="BF908" i="1"/>
  <c r="BH908" i="1" s="1"/>
  <c r="AQ908" i="1"/>
  <c r="AQ966" i="1"/>
  <c r="AJ966" i="1"/>
  <c r="BF966" i="1"/>
  <c r="BY975" i="1"/>
  <c r="CK1040" i="1"/>
  <c r="AJ1087" i="1"/>
  <c r="BF1087" i="1"/>
  <c r="BH1087" i="1" s="1"/>
  <c r="AQ1087" i="1"/>
  <c r="AS1087" i="1" s="1"/>
  <c r="CK1088" i="1"/>
  <c r="AQ421" i="1"/>
  <c r="AS421" i="1" s="1"/>
  <c r="BF448" i="1"/>
  <c r="BH448" i="1" s="1"/>
  <c r="AJ448" i="1"/>
  <c r="BT452" i="1"/>
  <c r="BV452" i="1" s="1"/>
  <c r="BJ452" i="1"/>
  <c r="BW452" i="1" s="1"/>
  <c r="BY452" i="1" s="1"/>
  <c r="BJ498" i="1"/>
  <c r="BT498" i="1"/>
  <c r="BV498" i="1" s="1"/>
  <c r="AJ535" i="1"/>
  <c r="AQ535" i="1"/>
  <c r="AS535" i="1" s="1"/>
  <c r="BF570" i="1"/>
  <c r="BH570" i="1" s="1"/>
  <c r="AQ570" i="1"/>
  <c r="AS570" i="1" s="1"/>
  <c r="AS592" i="1"/>
  <c r="AS603" i="1"/>
  <c r="BY648" i="1"/>
  <c r="BK652" i="1"/>
  <c r="AS663" i="1"/>
  <c r="BF710" i="1"/>
  <c r="BH710" i="1" s="1"/>
  <c r="AQ710" i="1"/>
  <c r="AS710" i="1" s="1"/>
  <c r="AV759" i="1"/>
  <c r="AU863" i="1"/>
  <c r="AV863" i="1" s="1"/>
  <c r="BJ945" i="1"/>
  <c r="BW945" i="1" s="1"/>
  <c r="BT945" i="1"/>
  <c r="BV945" i="1" s="1"/>
  <c r="BT964" i="1"/>
  <c r="BV964" i="1" s="1"/>
  <c r="BJ964" i="1"/>
  <c r="BW964" i="1" s="1"/>
  <c r="BY964" i="1" s="1"/>
  <c r="BT990" i="1"/>
  <c r="BV990" i="1" s="1"/>
  <c r="BJ990" i="1"/>
  <c r="BW990" i="1" s="1"/>
  <c r="BY990" i="1" s="1"/>
  <c r="BV1051" i="1"/>
  <c r="AT1057" i="1"/>
  <c r="AV1057" i="1" s="1"/>
  <c r="BI1057" i="1"/>
  <c r="BK1057" i="1" s="1"/>
  <c r="AQ1059" i="1"/>
  <c r="AS1059" i="1" s="1"/>
  <c r="BF1059" i="1"/>
  <c r="BH1059" i="1" s="1"/>
  <c r="AJ1059" i="1"/>
  <c r="AQ1081" i="1"/>
  <c r="AS1081" i="1" s="1"/>
  <c r="BF1081" i="1"/>
  <c r="BH1081" i="1" s="1"/>
  <c r="AJ1104" i="1"/>
  <c r="BF1104" i="1"/>
  <c r="BH1104" i="1" s="1"/>
  <c r="AQ1104" i="1"/>
  <c r="AS1104" i="1" s="1"/>
  <c r="AS400" i="1"/>
  <c r="AS407" i="1"/>
  <c r="BY432" i="1"/>
  <c r="BJ461" i="1"/>
  <c r="BW461" i="1" s="1"/>
  <c r="BY461" i="1" s="1"/>
  <c r="BT461" i="1"/>
  <c r="BV461" i="1" s="1"/>
  <c r="AQ463" i="1"/>
  <c r="AS463" i="1" s="1"/>
  <c r="BF463" i="1"/>
  <c r="BH463" i="1" s="1"/>
  <c r="AQ511" i="1"/>
  <c r="AS511" i="1" s="1"/>
  <c r="BF511" i="1"/>
  <c r="BH511" i="1" s="1"/>
  <c r="AQ571" i="1"/>
  <c r="AS571" i="1" s="1"/>
  <c r="BF571" i="1"/>
  <c r="BH571" i="1" s="1"/>
  <c r="BY573" i="1"/>
  <c r="BJ591" i="1"/>
  <c r="BW591" i="1" s="1"/>
  <c r="BY591" i="1" s="1"/>
  <c r="BT591" i="1"/>
  <c r="BV591" i="1" s="1"/>
  <c r="AJ679" i="1"/>
  <c r="AT679" i="1" s="1"/>
  <c r="AV679" i="1" s="1"/>
  <c r="BF679" i="1"/>
  <c r="BH679" i="1" s="1"/>
  <c r="BI690" i="1"/>
  <c r="BK690" i="1" s="1"/>
  <c r="AT690" i="1"/>
  <c r="AJ708" i="1"/>
  <c r="AQ708" i="1"/>
  <c r="AS708" i="1" s="1"/>
  <c r="BF708" i="1"/>
  <c r="BH708" i="1" s="1"/>
  <c r="AT755" i="1"/>
  <c r="AV755" i="1" s="1"/>
  <c r="BI755" i="1"/>
  <c r="BK755" i="1" s="1"/>
  <c r="BW862" i="1"/>
  <c r="BF949" i="1"/>
  <c r="BH949" i="1" s="1"/>
  <c r="AJ949" i="1"/>
  <c r="BI949" i="1" s="1"/>
  <c r="BK949" i="1" s="1"/>
  <c r="BT1039" i="1"/>
  <c r="BJ1039" i="1"/>
  <c r="BW1039" i="1" s="1"/>
  <c r="BY1039" i="1" s="1"/>
  <c r="BJ396" i="1"/>
  <c r="BW396" i="1" s="1"/>
  <c r="BY396" i="1" s="1"/>
  <c r="AJ400" i="1"/>
  <c r="AJ407" i="1"/>
  <c r="BF410" i="1"/>
  <c r="BH410" i="1" s="1"/>
  <c r="AS413" i="1"/>
  <c r="AJ434" i="1"/>
  <c r="BY446" i="1"/>
  <c r="AQ450" i="1"/>
  <c r="AS450" i="1" s="1"/>
  <c r="AJ450" i="1"/>
  <c r="AT458" i="1"/>
  <c r="AV458" i="1" s="1"/>
  <c r="BI458" i="1"/>
  <c r="AJ463" i="1"/>
  <c r="BJ480" i="1"/>
  <c r="BW480" i="1" s="1"/>
  <c r="BF497" i="1"/>
  <c r="BH497" i="1" s="1"/>
  <c r="AQ497" i="1"/>
  <c r="AS497" i="1" s="1"/>
  <c r="BY508" i="1"/>
  <c r="AJ511" i="1"/>
  <c r="AJ571" i="1"/>
  <c r="AQ658" i="1"/>
  <c r="AS658" i="1" s="1"/>
  <c r="BF658" i="1"/>
  <c r="BH658" i="1" s="1"/>
  <c r="BV666" i="1"/>
  <c r="AT767" i="1"/>
  <c r="AV767" i="1" s="1"/>
  <c r="BI767" i="1"/>
  <c r="BF768" i="1"/>
  <c r="BH768" i="1" s="1"/>
  <c r="AQ768" i="1"/>
  <c r="AS768" i="1" s="1"/>
  <c r="CK777" i="1"/>
  <c r="AQ849" i="1"/>
  <c r="AS849" i="1" s="1"/>
  <c r="BF849" i="1"/>
  <c r="BH849" i="1" s="1"/>
  <c r="AJ1076" i="1"/>
  <c r="BF1076" i="1"/>
  <c r="BH1076" i="1" s="1"/>
  <c r="AQ1076" i="1"/>
  <c r="AS1076" i="1" s="1"/>
  <c r="BI1082" i="1"/>
  <c r="AT1082" i="1"/>
  <c r="BH376" i="1"/>
  <c r="BY397" i="1"/>
  <c r="BJ404" i="1"/>
  <c r="BW404" i="1" s="1"/>
  <c r="BY404" i="1" s="1"/>
  <c r="AJ413" i="1"/>
  <c r="BF417" i="1"/>
  <c r="BH417" i="1" s="1"/>
  <c r="BF426" i="1"/>
  <c r="BH426" i="1" s="1"/>
  <c r="AS496" i="1"/>
  <c r="AJ497" i="1"/>
  <c r="BJ503" i="1"/>
  <c r="BT503" i="1"/>
  <c r="BV503" i="1" s="1"/>
  <c r="BY509" i="1"/>
  <c r="AJ520" i="1"/>
  <c r="AT520" i="1" s="1"/>
  <c r="AS527" i="1"/>
  <c r="BY529" i="1"/>
  <c r="BF531" i="1"/>
  <c r="BH531" i="1" s="1"/>
  <c r="AQ531" i="1"/>
  <c r="AQ546" i="1"/>
  <c r="AS546" i="1" s="1"/>
  <c r="BF546" i="1"/>
  <c r="BH546" i="1" s="1"/>
  <c r="AJ546" i="1"/>
  <c r="AS555" i="1"/>
  <c r="BF556" i="1"/>
  <c r="BH556" i="1" s="1"/>
  <c r="AQ556" i="1"/>
  <c r="AS556" i="1" s="1"/>
  <c r="AJ556" i="1"/>
  <c r="BT568" i="1"/>
  <c r="BV568" i="1" s="1"/>
  <c r="BJ568" i="1"/>
  <c r="BW568" i="1" s="1"/>
  <c r="BY568" i="1" s="1"/>
  <c r="CI595" i="1"/>
  <c r="CI596" i="1" s="1"/>
  <c r="AJ617" i="1"/>
  <c r="BH619" i="1"/>
  <c r="CK643" i="1"/>
  <c r="BT648" i="1"/>
  <c r="BV648" i="1" s="1"/>
  <c r="AJ658" i="1"/>
  <c r="BH662" i="1"/>
  <c r="BF665" i="1"/>
  <c r="AQ665" i="1"/>
  <c r="AS665" i="1" s="1"/>
  <c r="BJ666" i="1"/>
  <c r="BW666" i="1" s="1"/>
  <c r="BY666" i="1" s="1"/>
  <c r="BJ701" i="1"/>
  <c r="BW701" i="1" s="1"/>
  <c r="BY701" i="1" s="1"/>
  <c r="BT701" i="1"/>
  <c r="BV701" i="1" s="1"/>
  <c r="AJ768" i="1"/>
  <c r="AV832" i="1"/>
  <c r="AJ841" i="1"/>
  <c r="BF841" i="1"/>
  <c r="BH841" i="1" s="1"/>
  <c r="BJ845" i="1"/>
  <c r="BW845" i="1" s="1"/>
  <c r="BY845" i="1" s="1"/>
  <c r="BT845" i="1"/>
  <c r="BV845" i="1" s="1"/>
  <c r="AQ962" i="1"/>
  <c r="AS962" i="1" s="1"/>
  <c r="AJ962" i="1"/>
  <c r="BF472" i="1"/>
  <c r="BH472" i="1" s="1"/>
  <c r="BF475" i="1"/>
  <c r="BH475" i="1" s="1"/>
  <c r="BV557" i="1"/>
  <c r="CH564" i="1"/>
  <c r="CK564" i="1" s="1"/>
  <c r="BT577" i="1"/>
  <c r="BV577" i="1" s="1"/>
  <c r="BJ577" i="1"/>
  <c r="BW577" i="1" s="1"/>
  <c r="BY577" i="1" s="1"/>
  <c r="BH587" i="1"/>
  <c r="BT611" i="1"/>
  <c r="BV611" i="1" s="1"/>
  <c r="BJ611" i="1"/>
  <c r="BW611" i="1" s="1"/>
  <c r="BY611" i="1" s="1"/>
  <c r="AJ629" i="1"/>
  <c r="BF629" i="1"/>
  <c r="BH629" i="1" s="1"/>
  <c r="CI660" i="1"/>
  <c r="CI661" i="1" s="1"/>
  <c r="CI662" i="1" s="1"/>
  <c r="BT661" i="1"/>
  <c r="BV661" i="1" s="1"/>
  <c r="BJ661" i="1"/>
  <c r="BW661" i="1" s="1"/>
  <c r="BH695" i="1"/>
  <c r="BH724" i="1"/>
  <c r="AT780" i="1"/>
  <c r="BI780" i="1"/>
  <c r="BK780" i="1" s="1"/>
  <c r="CK828" i="1"/>
  <c r="BH845" i="1"/>
  <c r="AT848" i="1"/>
  <c r="AV848" i="1" s="1"/>
  <c r="BI848" i="1"/>
  <c r="AQ875" i="1"/>
  <c r="AS875" i="1" s="1"/>
  <c r="BF875" i="1"/>
  <c r="BH875" i="1" s="1"/>
  <c r="AJ876" i="1"/>
  <c r="AQ876" i="1"/>
  <c r="AS876" i="1" s="1"/>
  <c r="BF876" i="1"/>
  <c r="BH876" i="1" s="1"/>
  <c r="BF892" i="1"/>
  <c r="BH892" i="1" s="1"/>
  <c r="AQ892" i="1"/>
  <c r="AS892" i="1" s="1"/>
  <c r="BH909" i="1"/>
  <c r="BT909" i="1"/>
  <c r="BV909" i="1" s="1"/>
  <c r="BF924" i="1"/>
  <c r="BH924" i="1" s="1"/>
  <c r="AQ924" i="1"/>
  <c r="AS924" i="1" s="1"/>
  <c r="CK944" i="1"/>
  <c r="AS948" i="1"/>
  <c r="CH951" i="1"/>
  <c r="CH952" i="1" s="1"/>
  <c r="CH953" i="1" s="1"/>
  <c r="CK953" i="1" s="1"/>
  <c r="BJ951" i="1"/>
  <c r="BW951" i="1" s="1"/>
  <c r="BY951" i="1" s="1"/>
  <c r="BT951" i="1"/>
  <c r="BV951" i="1" s="1"/>
  <c r="BV987" i="1"/>
  <c r="BF1052" i="1"/>
  <c r="BH1052" i="1" s="1"/>
  <c r="AQ1052" i="1"/>
  <c r="AQ1053" i="1"/>
  <c r="AS1053" i="1" s="1"/>
  <c r="BF1053" i="1"/>
  <c r="AS1080" i="1"/>
  <c r="BV1104" i="1"/>
  <c r="AQ552" i="1"/>
  <c r="AS552" i="1" s="1"/>
  <c r="BF552" i="1"/>
  <c r="BH552" i="1" s="1"/>
  <c r="BJ585" i="1"/>
  <c r="BW585" i="1" s="1"/>
  <c r="BT585" i="1"/>
  <c r="BV585" i="1" s="1"/>
  <c r="BV621" i="1"/>
  <c r="AU656" i="1"/>
  <c r="AQ681" i="1"/>
  <c r="AS681" i="1" s="1"/>
  <c r="BF681" i="1"/>
  <c r="BH681" i="1" s="1"/>
  <c r="AJ685" i="1"/>
  <c r="AQ685" i="1"/>
  <c r="AS685" i="1" s="1"/>
  <c r="AQ701" i="1"/>
  <c r="AS701" i="1" s="1"/>
  <c r="AJ701" i="1"/>
  <c r="CK706" i="1"/>
  <c r="AJ723" i="1"/>
  <c r="AQ723" i="1"/>
  <c r="AS723" i="1" s="1"/>
  <c r="AJ739" i="1"/>
  <c r="BF739" i="1"/>
  <c r="BH759" i="1"/>
  <c r="AQ813" i="1"/>
  <c r="AS813" i="1" s="1"/>
  <c r="AJ813" i="1"/>
  <c r="BF818" i="1"/>
  <c r="AQ818" i="1"/>
  <c r="AS818" i="1" s="1"/>
  <c r="BT890" i="1"/>
  <c r="BV890" i="1" s="1"/>
  <c r="BJ890" i="1"/>
  <c r="BW890" i="1" s="1"/>
  <c r="BY890" i="1" s="1"/>
  <c r="BF1028" i="1"/>
  <c r="BH1028" i="1" s="1"/>
  <c r="AQ1028" i="1"/>
  <c r="AS1028" i="1" s="1"/>
  <c r="AJ1069" i="1"/>
  <c r="AQ1069" i="1"/>
  <c r="AS1069" i="1" s="1"/>
  <c r="BF1070" i="1"/>
  <c r="BH1070" i="1" s="1"/>
  <c r="AJ1070" i="1"/>
  <c r="AQ1070" i="1"/>
  <c r="AS1070" i="1" s="1"/>
  <c r="AJ489" i="1"/>
  <c r="BI489" i="1" s="1"/>
  <c r="BK489" i="1" s="1"/>
  <c r="BJ506" i="1"/>
  <c r="BW506" i="1" s="1"/>
  <c r="BY506" i="1" s="1"/>
  <c r="BF560" i="1"/>
  <c r="BH560" i="1" s="1"/>
  <c r="AQ560" i="1"/>
  <c r="AS560" i="1" s="1"/>
  <c r="BV571" i="1"/>
  <c r="AJ573" i="1"/>
  <c r="AQ573" i="1"/>
  <c r="AS573" i="1" s="1"/>
  <c r="BI587" i="1"/>
  <c r="BK587" i="1" s="1"/>
  <c r="AT587" i="1"/>
  <c r="AV587" i="1" s="1"/>
  <c r="BF604" i="1"/>
  <c r="BH604" i="1" s="1"/>
  <c r="AQ604" i="1"/>
  <c r="AS604" i="1" s="1"/>
  <c r="AJ626" i="1"/>
  <c r="BT628" i="1"/>
  <c r="BV628" i="1" s="1"/>
  <c r="BJ628" i="1"/>
  <c r="BW628" i="1" s="1"/>
  <c r="BY628" i="1" s="1"/>
  <c r="BI644" i="1"/>
  <c r="BK644" i="1" s="1"/>
  <c r="AT644" i="1"/>
  <c r="BF652" i="1"/>
  <c r="BH652" i="1" s="1"/>
  <c r="AQ652" i="1"/>
  <c r="AS652" i="1" s="1"/>
  <c r="BT654" i="1"/>
  <c r="BV654" i="1" s="1"/>
  <c r="BJ654" i="1"/>
  <c r="BW654" i="1" s="1"/>
  <c r="BY654" i="1" s="1"/>
  <c r="BV658" i="1"/>
  <c r="AJ681" i="1"/>
  <c r="BV681" i="1"/>
  <c r="AV692" i="1"/>
  <c r="AQ693" i="1"/>
  <c r="AS693" i="1" s="1"/>
  <c r="AJ693" i="1"/>
  <c r="AT693" i="1" s="1"/>
  <c r="BF693" i="1"/>
  <c r="BH693" i="1" s="1"/>
  <c r="BY780" i="1"/>
  <c r="BH798" i="1"/>
  <c r="AJ818" i="1"/>
  <c r="BJ876" i="1"/>
  <c r="BW876" i="1" s="1"/>
  <c r="BT876" i="1"/>
  <c r="BV876" i="1" s="1"/>
  <c r="BT891" i="1"/>
  <c r="BV891" i="1" s="1"/>
  <c r="BJ891" i="1"/>
  <c r="BW891" i="1" s="1"/>
  <c r="BH894" i="1"/>
  <c r="AJ933" i="1"/>
  <c r="BF933" i="1"/>
  <c r="BH933" i="1" s="1"/>
  <c r="AQ933" i="1"/>
  <c r="AS933" i="1" s="1"/>
  <c r="BJ959" i="1"/>
  <c r="BW959" i="1" s="1"/>
  <c r="BT959" i="1"/>
  <c r="BV959" i="1" s="1"/>
  <c r="BI972" i="1"/>
  <c r="BK972" i="1" s="1"/>
  <c r="AT972" i="1"/>
  <c r="BJ1023" i="1"/>
  <c r="BW1023" i="1" s="1"/>
  <c r="BT1023" i="1"/>
  <c r="BV1023" i="1" s="1"/>
  <c r="AJ1028" i="1"/>
  <c r="AS1046" i="1"/>
  <c r="AS1063" i="1"/>
  <c r="BJ1074" i="1"/>
  <c r="BW1074" i="1" s="1"/>
  <c r="BT1094" i="1"/>
  <c r="BV1094" i="1" s="1"/>
  <c r="BJ1094" i="1"/>
  <c r="BW1094" i="1" s="1"/>
  <c r="BY1094" i="1" s="1"/>
  <c r="BT1101" i="1"/>
  <c r="BV1101" i="1" s="1"/>
  <c r="BJ1101" i="1"/>
  <c r="BW1101" i="1" s="1"/>
  <c r="AJ1105" i="1"/>
  <c r="AQ1105" i="1"/>
  <c r="AS1105" i="1" s="1"/>
  <c r="AS472" i="1"/>
  <c r="BH477" i="1"/>
  <c r="BF496" i="1"/>
  <c r="BH496" i="1" s="1"/>
  <c r="AS557" i="1"/>
  <c r="AT612" i="1"/>
  <c r="AV612" i="1" s="1"/>
  <c r="BI612" i="1"/>
  <c r="AQ614" i="1"/>
  <c r="AS614" i="1" s="1"/>
  <c r="BF614" i="1"/>
  <c r="BH614" i="1" s="1"/>
  <c r="BJ624" i="1"/>
  <c r="BW624" i="1" s="1"/>
  <c r="BY624" i="1" s="1"/>
  <c r="AT641" i="1"/>
  <c r="AV641" i="1" s="1"/>
  <c r="BI641" i="1"/>
  <c r="AQ649" i="1"/>
  <c r="AS649" i="1" s="1"/>
  <c r="BF649" i="1"/>
  <c r="BH649" i="1" s="1"/>
  <c r="AV652" i="1"/>
  <c r="BH669" i="1"/>
  <c r="AQ673" i="1"/>
  <c r="AS673" i="1" s="1"/>
  <c r="BF673" i="1"/>
  <c r="BH673" i="1" s="1"/>
  <c r="BJ737" i="1"/>
  <c r="BW737" i="1" s="1"/>
  <c r="BT747" i="1"/>
  <c r="BV747" i="1" s="1"/>
  <c r="BJ747" i="1"/>
  <c r="BW747" i="1" s="1"/>
  <c r="BY747" i="1" s="1"/>
  <c r="BT761" i="1"/>
  <c r="BV761" i="1" s="1"/>
  <c r="BJ761" i="1"/>
  <c r="BW761" i="1" s="1"/>
  <c r="BY761" i="1" s="1"/>
  <c r="BJ772" i="1"/>
  <c r="BW772" i="1" s="1"/>
  <c r="BT772" i="1"/>
  <c r="BV772" i="1" s="1"/>
  <c r="BT789" i="1"/>
  <c r="BV789" i="1" s="1"/>
  <c r="BJ789" i="1"/>
  <c r="BW789" i="1" s="1"/>
  <c r="BY789" i="1" s="1"/>
  <c r="BF834" i="1"/>
  <c r="BH834" i="1" s="1"/>
  <c r="BF848" i="1"/>
  <c r="BH848" i="1" s="1"/>
  <c r="BT870" i="1"/>
  <c r="BV870" i="1" s="1"/>
  <c r="BJ870" i="1"/>
  <c r="BW870" i="1" s="1"/>
  <c r="BY870" i="1" s="1"/>
  <c r="BF896" i="1"/>
  <c r="BH896" i="1" s="1"/>
  <c r="AQ896" i="1"/>
  <c r="AS896" i="1" s="1"/>
  <c r="BJ929" i="1"/>
  <c r="BW929" i="1" s="1"/>
  <c r="BY929" i="1" s="1"/>
  <c r="BT929" i="1"/>
  <c r="BV929" i="1" s="1"/>
  <c r="BI1044" i="1"/>
  <c r="BH1094" i="1"/>
  <c r="AS1096" i="1"/>
  <c r="AJ477" i="1"/>
  <c r="BI477" i="1" s="1"/>
  <c r="BK477" i="1" s="1"/>
  <c r="CI500" i="1"/>
  <c r="BJ510" i="1"/>
  <c r="BW510" i="1" s="1"/>
  <c r="BY510" i="1" s="1"/>
  <c r="BY522" i="1"/>
  <c r="BV548" i="1"/>
  <c r="BT550" i="1"/>
  <c r="BV550" i="1" s="1"/>
  <c r="BJ550" i="1"/>
  <c r="BW550" i="1" s="1"/>
  <c r="BY550" i="1" s="1"/>
  <c r="AJ557" i="1"/>
  <c r="BJ580" i="1"/>
  <c r="BW580" i="1" s="1"/>
  <c r="BY580" i="1" s="1"/>
  <c r="BT580" i="1"/>
  <c r="BV580" i="1" s="1"/>
  <c r="AU591" i="1"/>
  <c r="BY598" i="1"/>
  <c r="AJ649" i="1"/>
  <c r="BJ658" i="1"/>
  <c r="BW658" i="1" s="1"/>
  <c r="BY658" i="1" s="1"/>
  <c r="BJ659" i="1"/>
  <c r="BW659" i="1" s="1"/>
  <c r="BY659" i="1" s="1"/>
  <c r="BT659" i="1"/>
  <c r="BV659" i="1" s="1"/>
  <c r="AJ669" i="1"/>
  <c r="BJ670" i="1"/>
  <c r="BW670" i="1" s="1"/>
  <c r="BY670" i="1" s="1"/>
  <c r="BJ679" i="1"/>
  <c r="BW679" i="1" s="1"/>
  <c r="BY679" i="1" s="1"/>
  <c r="BH686" i="1"/>
  <c r="BV687" i="1"/>
  <c r="BF690" i="1"/>
  <c r="BH690" i="1" s="1"/>
  <c r="AQ690" i="1"/>
  <c r="AS690" i="1" s="1"/>
  <c r="BJ711" i="1"/>
  <c r="BW711" i="1" s="1"/>
  <c r="BY711" i="1" s="1"/>
  <c r="BV786" i="1"/>
  <c r="AJ801" i="1"/>
  <c r="BF801" i="1"/>
  <c r="BH801" i="1" s="1"/>
  <c r="AQ801" i="1"/>
  <c r="AS801" i="1" s="1"/>
  <c r="BY841" i="1"/>
  <c r="AQ843" i="1"/>
  <c r="AS843" i="1" s="1"/>
  <c r="BF843" i="1"/>
  <c r="BH843" i="1" s="1"/>
  <c r="AQ868" i="1"/>
  <c r="AS868" i="1" s="1"/>
  <c r="BF868" i="1"/>
  <c r="BH868" i="1" s="1"/>
  <c r="BH883" i="1"/>
  <c r="AJ896" i="1"/>
  <c r="BV897" i="1"/>
  <c r="AJ903" i="1"/>
  <c r="AQ903" i="1"/>
  <c r="AS903" i="1" s="1"/>
  <c r="BF903" i="1"/>
  <c r="BJ928" i="1"/>
  <c r="BW928" i="1" s="1"/>
  <c r="BT928" i="1"/>
  <c r="BH929" i="1"/>
  <c r="AJ1064" i="1"/>
  <c r="BT1067" i="1"/>
  <c r="BV1067" i="1" s="1"/>
  <c r="BJ1067" i="1"/>
  <c r="BW1067" i="1" s="1"/>
  <c r="BY1067" i="1" s="1"/>
  <c r="BF547" i="1"/>
  <c r="BH547" i="1" s="1"/>
  <c r="BH549" i="1"/>
  <c r="BT712" i="1"/>
  <c r="BV712" i="1" s="1"/>
  <c r="BJ712" i="1"/>
  <c r="BW712" i="1" s="1"/>
  <c r="BY712" i="1" s="1"/>
  <c r="BY731" i="1"/>
  <c r="CK731" i="1"/>
  <c r="BH734" i="1"/>
  <c r="CI739" i="1"/>
  <c r="BT738" i="1"/>
  <c r="BV738" i="1" s="1"/>
  <c r="BJ738" i="1"/>
  <c r="BW738" i="1" s="1"/>
  <c r="BY738" i="1" s="1"/>
  <c r="AQ788" i="1"/>
  <c r="AS788" i="1" s="1"/>
  <c r="BF788" i="1"/>
  <c r="BH788" i="1" s="1"/>
  <c r="BI802" i="1"/>
  <c r="AT802" i="1"/>
  <c r="AV802" i="1" s="1"/>
  <c r="BT805" i="1"/>
  <c r="BV805" i="1" s="1"/>
  <c r="BJ805" i="1"/>
  <c r="BW805" i="1" s="1"/>
  <c r="BY805" i="1" s="1"/>
  <c r="BF864" i="1"/>
  <c r="BH864" i="1" s="1"/>
  <c r="AQ864" i="1"/>
  <c r="AS864" i="1" s="1"/>
  <c r="BF1071" i="1"/>
  <c r="BH1071" i="1" s="1"/>
  <c r="AQ1071" i="1"/>
  <c r="AS1071" i="1" s="1"/>
  <c r="CH1073" i="1"/>
  <c r="CK1072" i="1"/>
  <c r="BT1116" i="1"/>
  <c r="BJ1116" i="1"/>
  <c r="BW1116" i="1" s="1"/>
  <c r="BY1116" i="1" s="1"/>
  <c r="AJ549" i="1"/>
  <c r="BI549" i="1" s="1"/>
  <c r="BK549" i="1" s="1"/>
  <c r="BJ551" i="1"/>
  <c r="BW551" i="1" s="1"/>
  <c r="BY554" i="1"/>
  <c r="BJ562" i="1"/>
  <c r="BW562" i="1" s="1"/>
  <c r="BY562" i="1" s="1"/>
  <c r="BY651" i="1"/>
  <c r="AV690" i="1"/>
  <c r="BV691" i="1"/>
  <c r="AQ731" i="1"/>
  <c r="AS731" i="1" s="1"/>
  <c r="AJ731" i="1"/>
  <c r="BI736" i="1"/>
  <c r="BK736" i="1" s="1"/>
  <c r="AT736" i="1"/>
  <c r="AV736" i="1" s="1"/>
  <c r="CK850" i="1"/>
  <c r="AJ864" i="1"/>
  <c r="AT864" i="1" s="1"/>
  <c r="AV864" i="1" s="1"/>
  <c r="BT880" i="1"/>
  <c r="BV880" i="1" s="1"/>
  <c r="BJ880" i="1"/>
  <c r="BW880" i="1" s="1"/>
  <c r="BY880" i="1" s="1"/>
  <c r="BV904" i="1"/>
  <c r="BT943" i="1"/>
  <c r="BV943" i="1" s="1"/>
  <c r="BJ943" i="1"/>
  <c r="BW943" i="1" s="1"/>
  <c r="BY943" i="1" s="1"/>
  <c r="AS981" i="1"/>
  <c r="BT1010" i="1"/>
  <c r="BV1010" i="1" s="1"/>
  <c r="BJ1010" i="1"/>
  <c r="BW1010" i="1" s="1"/>
  <c r="BY1010" i="1" s="1"/>
  <c r="BJ1041" i="1"/>
  <c r="BW1041" i="1" s="1"/>
  <c r="BY1041" i="1" s="1"/>
  <c r="AQ1044" i="1"/>
  <c r="AS1044" i="1" s="1"/>
  <c r="BF1044" i="1"/>
  <c r="BH1044" i="1" s="1"/>
  <c r="BF1084" i="1"/>
  <c r="BH1084" i="1" s="1"/>
  <c r="AQ1084" i="1"/>
  <c r="AS1084" i="1" s="1"/>
  <c r="BY1088" i="1"/>
  <c r="AQ549" i="1"/>
  <c r="AS549" i="1" s="1"/>
  <c r="BY622" i="1"/>
  <c r="AS648" i="1"/>
  <c r="AQ757" i="1"/>
  <c r="AS757" i="1" s="1"/>
  <c r="BF757" i="1"/>
  <c r="BH757" i="1" s="1"/>
  <c r="AQ784" i="1"/>
  <c r="AS784" i="1" s="1"/>
  <c r="AJ784" i="1"/>
  <c r="BI784" i="1" s="1"/>
  <c r="BK784" i="1" s="1"/>
  <c r="BK803" i="1"/>
  <c r="AJ850" i="1"/>
  <c r="BF850" i="1"/>
  <c r="AQ850" i="1"/>
  <c r="AS850" i="1" s="1"/>
  <c r="BY889" i="1"/>
  <c r="AQ893" i="1"/>
  <c r="BF893" i="1"/>
  <c r="BH893" i="1" s="1"/>
  <c r="AQ913" i="1"/>
  <c r="AS913" i="1" s="1"/>
  <c r="BF913" i="1"/>
  <c r="BH913" i="1" s="1"/>
  <c r="BH914" i="1"/>
  <c r="BI978" i="1"/>
  <c r="BK978" i="1" s="1"/>
  <c r="AT978" i="1"/>
  <c r="AV978" i="1" s="1"/>
  <c r="BT1012" i="1"/>
  <c r="BV1012" i="1" s="1"/>
  <c r="BJ1012" i="1"/>
  <c r="BW1012" i="1" s="1"/>
  <c r="BY1012" i="1" s="1"/>
  <c r="BJ1069" i="1"/>
  <c r="BW1069" i="1" s="1"/>
  <c r="BY1069" i="1" s="1"/>
  <c r="BT1069" i="1"/>
  <c r="BV1069" i="1" s="1"/>
  <c r="AQ1085" i="1"/>
  <c r="AS1085" i="1" s="1"/>
  <c r="BF1085" i="1"/>
  <c r="BH1085" i="1" s="1"/>
  <c r="BT559" i="1"/>
  <c r="BV559" i="1" s="1"/>
  <c r="BT566" i="1"/>
  <c r="BV566" i="1" s="1"/>
  <c r="BY582" i="1"/>
  <c r="BT636" i="1"/>
  <c r="BV636" i="1" s="1"/>
  <c r="BV640" i="1"/>
  <c r="AJ648" i="1"/>
  <c r="CI650" i="1"/>
  <c r="CI651" i="1" s="1"/>
  <c r="AS666" i="1"/>
  <c r="BV673" i="1"/>
  <c r="AS680" i="1"/>
  <c r="AT695" i="1"/>
  <c r="BF696" i="1"/>
  <c r="BH696" i="1" s="1"/>
  <c r="AJ696" i="1"/>
  <c r="BV698" i="1"/>
  <c r="BJ719" i="1"/>
  <c r="BW719" i="1" s="1"/>
  <c r="BY719" i="1" s="1"/>
  <c r="BT719" i="1"/>
  <c r="BV719" i="1" s="1"/>
  <c r="AJ724" i="1"/>
  <c r="AQ724" i="1"/>
  <c r="AS724" i="1" s="1"/>
  <c r="AJ737" i="1"/>
  <c r="AJ757" i="1"/>
  <c r="BJ774" i="1"/>
  <c r="BW774" i="1" s="1"/>
  <c r="BY774" i="1" s="1"/>
  <c r="BV778" i="1"/>
  <c r="BJ787" i="1"/>
  <c r="BW787" i="1" s="1"/>
  <c r="BY787" i="1" s="1"/>
  <c r="CH880" i="1"/>
  <c r="BF884" i="1"/>
  <c r="BH884" i="1" s="1"/>
  <c r="AJ884" i="1"/>
  <c r="AQ884" i="1"/>
  <c r="AS884" i="1" s="1"/>
  <c r="BF912" i="1"/>
  <c r="BH912" i="1" s="1"/>
  <c r="AQ912" i="1"/>
  <c r="AS912" i="1" s="1"/>
  <c r="AJ969" i="1"/>
  <c r="BF969" i="1"/>
  <c r="BT985" i="1"/>
  <c r="BV985" i="1" s="1"/>
  <c r="BJ1037" i="1"/>
  <c r="BW1037" i="1" s="1"/>
  <c r="BT1037" i="1"/>
  <c r="BV1037" i="1" s="1"/>
  <c r="BJ1043" i="1"/>
  <c r="BW1043" i="1" s="1"/>
  <c r="BY1043" i="1" s="1"/>
  <c r="BT1043" i="1"/>
  <c r="BV1043" i="1" s="1"/>
  <c r="AJ1085" i="1"/>
  <c r="AJ1092" i="1"/>
  <c r="BI1092" i="1" s="1"/>
  <c r="BK1092" i="1" s="1"/>
  <c r="BY548" i="1"/>
  <c r="BT554" i="1"/>
  <c r="BV554" i="1" s="1"/>
  <c r="BV583" i="1"/>
  <c r="BT586" i="1"/>
  <c r="BV586" i="1" s="1"/>
  <c r="AJ625" i="1"/>
  <c r="AT625" i="1" s="1"/>
  <c r="AV625" i="1" s="1"/>
  <c r="BT651" i="1"/>
  <c r="BV651" i="1" s="1"/>
  <c r="BV667" i="1"/>
  <c r="BY690" i="1"/>
  <c r="BY698" i="1"/>
  <c r="AT722" i="1"/>
  <c r="AJ725" i="1"/>
  <c r="AQ725" i="1"/>
  <c r="AS725" i="1" s="1"/>
  <c r="BF725" i="1"/>
  <c r="BH725" i="1" s="1"/>
  <c r="BT734" i="1"/>
  <c r="BV734" i="1" s="1"/>
  <c r="BT735" i="1"/>
  <c r="BV735" i="1" s="1"/>
  <c r="BJ735" i="1"/>
  <c r="BW735" i="1" s="1"/>
  <c r="CK753" i="1"/>
  <c r="BF767" i="1"/>
  <c r="BH767" i="1" s="1"/>
  <c r="AQ767" i="1"/>
  <c r="AS767" i="1" s="1"/>
  <c r="AJ772" i="1"/>
  <c r="AQ772" i="1"/>
  <c r="AS772" i="1" s="1"/>
  <c r="BF772" i="1"/>
  <c r="BH772" i="1" s="1"/>
  <c r="BV775" i="1"/>
  <c r="CK840" i="1"/>
  <c r="BI862" i="1"/>
  <c r="BK862" i="1" s="1"/>
  <c r="AT862" i="1"/>
  <c r="AJ912" i="1"/>
  <c r="CK927" i="1"/>
  <c r="AT946" i="1"/>
  <c r="AV946" i="1" s="1"/>
  <c r="BJ953" i="1"/>
  <c r="AT954" i="1"/>
  <c r="AV954" i="1" s="1"/>
  <c r="BF979" i="1"/>
  <c r="BH979" i="1" s="1"/>
  <c r="AJ979" i="1"/>
  <c r="AQ979" i="1"/>
  <c r="AS979" i="1" s="1"/>
  <c r="BV989" i="1"/>
  <c r="BJ1017" i="1"/>
  <c r="BW1017" i="1" s="1"/>
  <c r="BY1017" i="1" s="1"/>
  <c r="BT1017" i="1"/>
  <c r="BV1017" i="1" s="1"/>
  <c r="BY1034" i="1"/>
  <c r="CK705" i="1"/>
  <c r="AV722" i="1"/>
  <c r="BH751" i="1"/>
  <c r="BV766" i="1"/>
  <c r="AQ769" i="1"/>
  <c r="AS769" i="1" s="1"/>
  <c r="BF769" i="1"/>
  <c r="BH769" i="1" s="1"/>
  <c r="AJ779" i="1"/>
  <c r="AQ779" i="1"/>
  <c r="AS779" i="1" s="1"/>
  <c r="CI787" i="1"/>
  <c r="CI788" i="1" s="1"/>
  <c r="BJ901" i="1"/>
  <c r="BW901" i="1" s="1"/>
  <c r="BY901" i="1" s="1"/>
  <c r="BT901" i="1"/>
  <c r="BV901" i="1" s="1"/>
  <c r="BV906" i="1"/>
  <c r="BJ910" i="1"/>
  <c r="BT910" i="1"/>
  <c r="BV910" i="1" s="1"/>
  <c r="AS932" i="1"/>
  <c r="BV949" i="1"/>
  <c r="CI975" i="1"/>
  <c r="BV988" i="1"/>
  <c r="BF1008" i="1"/>
  <c r="BH1008" i="1" s="1"/>
  <c r="AJ1008" i="1"/>
  <c r="BT1062" i="1"/>
  <c r="BV1062" i="1" s="1"/>
  <c r="BJ1062" i="1"/>
  <c r="BW1062" i="1" s="1"/>
  <c r="BY1062" i="1" s="1"/>
  <c r="BV1095" i="1"/>
  <c r="AJ1097" i="1"/>
  <c r="BF1097" i="1"/>
  <c r="BH1097" i="1" s="1"/>
  <c r="CI1107" i="1"/>
  <c r="BH1115" i="1"/>
  <c r="AQ711" i="1"/>
  <c r="AS711" i="1" s="1"/>
  <c r="BV729" i="1"/>
  <c r="CK760" i="1"/>
  <c r="AJ786" i="1"/>
  <c r="BI786" i="1" s="1"/>
  <c r="BF786" i="1"/>
  <c r="BH786" i="1" s="1"/>
  <c r="AQ786" i="1"/>
  <c r="AS786" i="1" s="1"/>
  <c r="AS829" i="1"/>
  <c r="AS856" i="1"/>
  <c r="BY869" i="1"/>
  <c r="BY900" i="1"/>
  <c r="BH915" i="1"/>
  <c r="BV942" i="1"/>
  <c r="CK950" i="1"/>
  <c r="CI974" i="1"/>
  <c r="BV979" i="1"/>
  <c r="CK1005" i="1"/>
  <c r="BF1010" i="1"/>
  <c r="BH1010" i="1" s="1"/>
  <c r="AJ1010" i="1"/>
  <c r="CK1013" i="1"/>
  <c r="BF1036" i="1"/>
  <c r="BH1036" i="1" s="1"/>
  <c r="AJ1036" i="1"/>
  <c r="AQ1047" i="1"/>
  <c r="AS1047" i="1" s="1"/>
  <c r="BF1047" i="1"/>
  <c r="BH1047" i="1" s="1"/>
  <c r="BT1057" i="1"/>
  <c r="BV1057" i="1" s="1"/>
  <c r="BJ1057" i="1"/>
  <c r="BW1057" i="1" s="1"/>
  <c r="BY1057" i="1" s="1"/>
  <c r="BI1078" i="1"/>
  <c r="BK1078" i="1" s="1"/>
  <c r="AT1078" i="1"/>
  <c r="AV1078" i="1" s="1"/>
  <c r="BJ1091" i="1"/>
  <c r="BT1091" i="1"/>
  <c r="BV1091" i="1" s="1"/>
  <c r="BH1096" i="1"/>
  <c r="BF1113" i="1"/>
  <c r="BH1113" i="1" s="1"/>
  <c r="AQ1113" i="1"/>
  <c r="AS1113" i="1" s="1"/>
  <c r="AQ734" i="1"/>
  <c r="AT782" i="1"/>
  <c r="BI782" i="1"/>
  <c r="AS792" i="1"/>
  <c r="BH796" i="1"/>
  <c r="BY821" i="1"/>
  <c r="BV878" i="1"/>
  <c r="BH939" i="1"/>
  <c r="AS1005" i="1"/>
  <c r="AQ1010" i="1"/>
  <c r="AS1010" i="1" s="1"/>
  <c r="AQ1036" i="1"/>
  <c r="AS1036" i="1" s="1"/>
  <c r="BF1037" i="1"/>
  <c r="BH1037" i="1" s="1"/>
  <c r="AQ1037" i="1"/>
  <c r="AS1037" i="1" s="1"/>
  <c r="BY1051" i="1"/>
  <c r="BT1059" i="1"/>
  <c r="BV1059" i="1" s="1"/>
  <c r="BJ1059" i="1"/>
  <c r="BW1059" i="1" s="1"/>
  <c r="BY1059" i="1" s="1"/>
  <c r="BY745" i="1"/>
  <c r="BV748" i="1"/>
  <c r="BH756" i="1"/>
  <c r="BT785" i="1"/>
  <c r="BV785" i="1" s="1"/>
  <c r="BJ785" i="1"/>
  <c r="BW785" i="1" s="1"/>
  <c r="BY785" i="1" s="1"/>
  <c r="BK791" i="1"/>
  <c r="BJ796" i="1"/>
  <c r="BT796" i="1"/>
  <c r="BV796" i="1" s="1"/>
  <c r="BY828" i="1"/>
  <c r="BY897" i="1"/>
  <c r="BH967" i="1"/>
  <c r="BJ967" i="1"/>
  <c r="BW967" i="1" s="1"/>
  <c r="BT986" i="1"/>
  <c r="BJ986" i="1"/>
  <c r="BW986" i="1" s="1"/>
  <c r="BY986" i="1" s="1"/>
  <c r="BT998" i="1"/>
  <c r="BV998" i="1" s="1"/>
  <c r="BJ998" i="1"/>
  <c r="BW998" i="1" s="1"/>
  <c r="BY998" i="1" s="1"/>
  <c r="BI1000" i="1"/>
  <c r="BK1000" i="1" s="1"/>
  <c r="AT1000" i="1"/>
  <c r="AV1000" i="1" s="1"/>
  <c r="AQ1004" i="1"/>
  <c r="AS1004" i="1" s="1"/>
  <c r="BV1076" i="1"/>
  <c r="AQ1094" i="1"/>
  <c r="AS1094" i="1" s="1"/>
  <c r="BF1107" i="1"/>
  <c r="BH1107" i="1" s="1"/>
  <c r="AQ1107" i="1"/>
  <c r="AS1107" i="1" s="1"/>
  <c r="BJ700" i="1"/>
  <c r="BW700" i="1" s="1"/>
  <c r="AS714" i="1"/>
  <c r="BY736" i="1"/>
  <c r="BF742" i="1"/>
  <c r="BH742" i="1" s="1"/>
  <c r="AJ747" i="1"/>
  <c r="BF752" i="1"/>
  <c r="BH752" i="1" s="1"/>
  <c r="BY758" i="1"/>
  <c r="BY779" i="1"/>
  <c r="BF803" i="1"/>
  <c r="BH803" i="1" s="1"/>
  <c r="AQ803" i="1"/>
  <c r="AS803" i="1" s="1"/>
  <c r="BY824" i="1"/>
  <c r="BH829" i="1"/>
  <c r="BV840" i="1"/>
  <c r="CH851" i="1"/>
  <c r="CH852" i="1" s="1"/>
  <c r="CK852" i="1" s="1"/>
  <c r="BT869" i="1"/>
  <c r="BV869" i="1" s="1"/>
  <c r="AJ878" i="1"/>
  <c r="BI878" i="1" s="1"/>
  <c r="CK879" i="1"/>
  <c r="BT881" i="1"/>
  <c r="BV881" i="1" s="1"/>
  <c r="BJ881" i="1"/>
  <c r="BW881" i="1" s="1"/>
  <c r="BY881" i="1" s="1"/>
  <c r="BI928" i="1"/>
  <c r="BK928" i="1" s="1"/>
  <c r="AT928" i="1"/>
  <c r="AV928" i="1" s="1"/>
  <c r="BT948" i="1"/>
  <c r="BV948" i="1" s="1"/>
  <c r="BJ948" i="1"/>
  <c r="BW948" i="1" s="1"/>
  <c r="BY948" i="1" s="1"/>
  <c r="BV954" i="1"/>
  <c r="AJ980" i="1"/>
  <c r="AQ980" i="1"/>
  <c r="AS980" i="1" s="1"/>
  <c r="BJ981" i="1"/>
  <c r="BW981" i="1" s="1"/>
  <c r="BY981" i="1" s="1"/>
  <c r="AJ996" i="1"/>
  <c r="BF996" i="1"/>
  <c r="BH996" i="1" s="1"/>
  <c r="AQ996" i="1"/>
  <c r="AS996" i="1" s="1"/>
  <c r="AT1038" i="1"/>
  <c r="AV1038" i="1" s="1"/>
  <c r="BI1038" i="1"/>
  <c r="BK1038" i="1" s="1"/>
  <c r="BH1041" i="1"/>
  <c r="BT1052" i="1"/>
  <c r="BV1052" i="1" s="1"/>
  <c r="BJ1052" i="1"/>
  <c r="BW1052" i="1" s="1"/>
  <c r="BY1052" i="1" s="1"/>
  <c r="CK1103" i="1"/>
  <c r="BJ1105" i="1"/>
  <c r="BW1105" i="1" s="1"/>
  <c r="BY1105" i="1" s="1"/>
  <c r="BT1105" i="1"/>
  <c r="BV1105" i="1" s="1"/>
  <c r="AJ1107" i="1"/>
  <c r="AJ1115" i="1"/>
  <c r="AS783" i="1"/>
  <c r="AS798" i="1"/>
  <c r="BY834" i="1"/>
  <c r="BY853" i="1"/>
  <c r="AJ857" i="1"/>
  <c r="BI857" i="1" s="1"/>
  <c r="BF857" i="1"/>
  <c r="BT877" i="1"/>
  <c r="BV877" i="1" s="1"/>
  <c r="BJ877" i="1"/>
  <c r="BW877" i="1" s="1"/>
  <c r="BY877" i="1" s="1"/>
  <c r="BJ907" i="1"/>
  <c r="BW907" i="1" s="1"/>
  <c r="BY907" i="1" s="1"/>
  <c r="BT907" i="1"/>
  <c r="BJ1020" i="1"/>
  <c r="BW1020" i="1" s="1"/>
  <c r="BY1020" i="1" s="1"/>
  <c r="BT1020" i="1"/>
  <c r="BV1020" i="1" s="1"/>
  <c r="AQ1055" i="1"/>
  <c r="AS1055" i="1" s="1"/>
  <c r="BF1055" i="1"/>
  <c r="BH1055" i="1" s="1"/>
  <c r="BY1056" i="1"/>
  <c r="AS1109" i="1"/>
  <c r="BJ773" i="1"/>
  <c r="BW773" i="1" s="1"/>
  <c r="BY773" i="1" s="1"/>
  <c r="BY781" i="1"/>
  <c r="AJ794" i="1"/>
  <c r="AT794" i="1" s="1"/>
  <c r="AV794" i="1" s="1"/>
  <c r="BJ839" i="1"/>
  <c r="BW839" i="1" s="1"/>
  <c r="BY839" i="1" s="1"/>
  <c r="BJ860" i="1"/>
  <c r="BW860" i="1" s="1"/>
  <c r="BY860" i="1" s="1"/>
  <c r="BV871" i="1"/>
  <c r="AJ894" i="1"/>
  <c r="BV899" i="1"/>
  <c r="BJ911" i="1"/>
  <c r="BW911" i="1" s="1"/>
  <c r="BY911" i="1" s="1"/>
  <c r="BT911" i="1"/>
  <c r="BV911" i="1" s="1"/>
  <c r="AJ941" i="1"/>
  <c r="CI944" i="1"/>
  <c r="AJ947" i="1"/>
  <c r="BH959" i="1"/>
  <c r="BJ965" i="1"/>
  <c r="BW965" i="1" s="1"/>
  <c r="BT977" i="1"/>
  <c r="BV977" i="1" s="1"/>
  <c r="BJ977" i="1"/>
  <c r="BW977" i="1" s="1"/>
  <c r="BY977" i="1" s="1"/>
  <c r="BH989" i="1"/>
  <c r="BJ1008" i="1"/>
  <c r="BW1008" i="1" s="1"/>
  <c r="BH1014" i="1"/>
  <c r="BH1029" i="1"/>
  <c r="BJ1058" i="1"/>
  <c r="BW1058" i="1" s="1"/>
  <c r="BY1058" i="1" s="1"/>
  <c r="BJ1076" i="1"/>
  <c r="BW1076" i="1" s="1"/>
  <c r="AU1104" i="1"/>
  <c r="BH761" i="1"/>
  <c r="BH873" i="1"/>
  <c r="BY878" i="1"/>
  <c r="BV900" i="1"/>
  <c r="AS935" i="1"/>
  <c r="AQ941" i="1"/>
  <c r="AS941" i="1" s="1"/>
  <c r="CH959" i="1"/>
  <c r="CH960" i="1" s="1"/>
  <c r="CK960" i="1" s="1"/>
  <c r="AS1012" i="1"/>
  <c r="BF1032" i="1"/>
  <c r="BH1032" i="1" s="1"/>
  <c r="AQ1032" i="1"/>
  <c r="AS1032" i="1" s="1"/>
  <c r="AS1041" i="1"/>
  <c r="AS1056" i="1"/>
  <c r="AU1056" i="1"/>
  <c r="AQ1061" i="1"/>
  <c r="AS1061" i="1" s="1"/>
  <c r="BV1072" i="1"/>
  <c r="BV1093" i="1"/>
  <c r="AS1095" i="1"/>
  <c r="AJ761" i="1"/>
  <c r="AQ766" i="1"/>
  <c r="AS766" i="1" s="1"/>
  <c r="AS777" i="1"/>
  <c r="BJ793" i="1"/>
  <c r="BW793" i="1" s="1"/>
  <c r="BY793" i="1" s="1"/>
  <c r="BV821" i="1"/>
  <c r="CK855" i="1"/>
  <c r="CK872" i="1"/>
  <c r="CK921" i="1"/>
  <c r="BH940" i="1"/>
  <c r="BF948" i="1"/>
  <c r="BH948" i="1" s="1"/>
  <c r="AJ948" i="1"/>
  <c r="AT948" i="1" s="1"/>
  <c r="AV948" i="1" s="1"/>
  <c r="BV970" i="1"/>
  <c r="AQ972" i="1"/>
  <c r="BY997" i="1"/>
  <c r="BJ1005" i="1"/>
  <c r="BW1005" i="1" s="1"/>
  <c r="BY1005" i="1" s="1"/>
  <c r="CK1033" i="1"/>
  <c r="BT1042" i="1"/>
  <c r="BV1042" i="1" s="1"/>
  <c r="AT1056" i="1"/>
  <c r="AV1056" i="1" s="1"/>
  <c r="BJ1072" i="1"/>
  <c r="BW1072" i="1" s="1"/>
  <c r="BY1072" i="1" s="1"/>
  <c r="BV1073" i="1"/>
  <c r="AQ1075" i="1"/>
  <c r="AS1075" i="1" s="1"/>
  <c r="BF1075" i="1"/>
  <c r="BH1075" i="1" s="1"/>
  <c r="BJ1093" i="1"/>
  <c r="BW1093" i="1" s="1"/>
  <c r="BY1093" i="1" s="1"/>
  <c r="AJ1095" i="1"/>
  <c r="BJ1107" i="1"/>
  <c r="BW1107" i="1" s="1"/>
  <c r="BY1107" i="1" s="1"/>
  <c r="AJ1110" i="1"/>
  <c r="BI1110" i="1" s="1"/>
  <c r="BK1110" i="1" s="1"/>
  <c r="BF1110" i="1"/>
  <c r="BH1110" i="1" s="1"/>
  <c r="BT781" i="1"/>
  <c r="BV781" i="1" s="1"/>
  <c r="BY786" i="1"/>
  <c r="BT788" i="1"/>
  <c r="BV788" i="1" s="1"/>
  <c r="CK792" i="1"/>
  <c r="CK800" i="1"/>
  <c r="CK808" i="1"/>
  <c r="BT834" i="1"/>
  <c r="BV834" i="1" s="1"/>
  <c r="BV843" i="1"/>
  <c r="CK849" i="1"/>
  <c r="BT882" i="1"/>
  <c r="BV882" i="1" s="1"/>
  <c r="BY904" i="1"/>
  <c r="BY912" i="1"/>
  <c r="CK938" i="1"/>
  <c r="BJ940" i="1"/>
  <c r="BW940" i="1" s="1"/>
  <c r="BT940" i="1"/>
  <c r="BV940" i="1" s="1"/>
  <c r="BH954" i="1"/>
  <c r="BY955" i="1"/>
  <c r="BY966" i="1"/>
  <c r="AS972" i="1"/>
  <c r="BY988" i="1"/>
  <c r="BV991" i="1"/>
  <c r="AJ1007" i="1"/>
  <c r="BF1007" i="1"/>
  <c r="BH1007" i="1" s="1"/>
  <c r="CK1014" i="1"/>
  <c r="BY1035" i="1"/>
  <c r="CK1071" i="1"/>
  <c r="BJ1077" i="1"/>
  <c r="BW1077" i="1" s="1"/>
  <c r="BT1113" i="1"/>
  <c r="BV1113" i="1" s="1"/>
  <c r="BJ1113" i="1"/>
  <c r="BW1113" i="1" s="1"/>
  <c r="CK887" i="1"/>
  <c r="BF895" i="1"/>
  <c r="BH895" i="1" s="1"/>
  <c r="BK973" i="1"/>
  <c r="BY979" i="1"/>
  <c r="CK1048" i="1"/>
  <c r="BH1111" i="1"/>
  <c r="CI857" i="1"/>
  <c r="CI858" i="1" s="1"/>
  <c r="AS859" i="1"/>
  <c r="BH877" i="1"/>
  <c r="BV935" i="1"/>
  <c r="BY941" i="1"/>
  <c r="AS955" i="1"/>
  <c r="AQ973" i="1"/>
  <c r="AS973" i="1" s="1"/>
  <c r="AQ999" i="1"/>
  <c r="BH1026" i="1"/>
  <c r="BV1081" i="1"/>
  <c r="AJ877" i="1"/>
  <c r="AS929" i="1"/>
  <c r="BV936" i="1"/>
  <c r="CK943" i="1"/>
  <c r="BY944" i="1"/>
  <c r="BY949" i="1"/>
  <c r="AJ951" i="1"/>
  <c r="AS959" i="1"/>
  <c r="AS966" i="1"/>
  <c r="BV968" i="1"/>
  <c r="BY972" i="1"/>
  <c r="BY974" i="1"/>
  <c r="BV982" i="1"/>
  <c r="AS1014" i="1"/>
  <c r="BY1019" i="1"/>
  <c r="BH1062" i="1"/>
  <c r="AS1074" i="1"/>
  <c r="BH1083" i="1"/>
  <c r="AQ1098" i="1"/>
  <c r="AS1098" i="1" s="1"/>
  <c r="AS1108" i="1"/>
  <c r="AQ1111" i="1"/>
  <c r="AS1111" i="1" s="1"/>
  <c r="AJ1116" i="1"/>
  <c r="BY868" i="1"/>
  <c r="AJ895" i="1"/>
  <c r="AJ897" i="1"/>
  <c r="AS915" i="1"/>
  <c r="BH934" i="1"/>
  <c r="BY936" i="1"/>
  <c r="BJ957" i="1"/>
  <c r="BW957" i="1" s="1"/>
  <c r="BY957" i="1" s="1"/>
  <c r="BJ982" i="1"/>
  <c r="BW982" i="1" s="1"/>
  <c r="BY982" i="1" s="1"/>
  <c r="AT999" i="1"/>
  <c r="BV1004" i="1"/>
  <c r="BY1007" i="1"/>
  <c r="AJ1014" i="1"/>
  <c r="BH1033" i="1"/>
  <c r="AS1045" i="1"/>
  <c r="BV1047" i="1"/>
  <c r="AS1049" i="1"/>
  <c r="BT1050" i="1"/>
  <c r="BV1050" i="1" s="1"/>
  <c r="BY1060" i="1"/>
  <c r="BH1077" i="1"/>
  <c r="BY1078" i="1"/>
  <c r="AJ1083" i="1"/>
  <c r="BY1110" i="1"/>
  <c r="BI228" i="1"/>
  <c r="AT228" i="1"/>
  <c r="AV228" i="1" s="1"/>
  <c r="AT188" i="1"/>
  <c r="AV188" i="1" s="1"/>
  <c r="BI188" i="1"/>
  <c r="BI24" i="1"/>
  <c r="BK24" i="1" s="1"/>
  <c r="AT24" i="1"/>
  <c r="AV24" i="1" s="1"/>
  <c r="BI49" i="1"/>
  <c r="BK49" i="1" s="1"/>
  <c r="AT49" i="1"/>
  <c r="CI61" i="1"/>
  <c r="CI62" i="1" s="1"/>
  <c r="BX78" i="1"/>
  <c r="BY78" i="1"/>
  <c r="BK15" i="1"/>
  <c r="AJ19" i="1"/>
  <c r="AS60" i="1"/>
  <c r="AT83" i="1"/>
  <c r="AV83" i="1" s="1"/>
  <c r="BI83" i="1"/>
  <c r="BI249" i="1"/>
  <c r="AT249" i="1"/>
  <c r="AV249" i="1" s="1"/>
  <c r="BT321" i="1"/>
  <c r="BV321" i="1" s="1"/>
  <c r="BJ321" i="1"/>
  <c r="BW321" i="1" s="1"/>
  <c r="BY321" i="1" s="1"/>
  <c r="AU23" i="1"/>
  <c r="BF23" i="1"/>
  <c r="BH23" i="1" s="1"/>
  <c r="BJ45" i="1"/>
  <c r="BW45" i="1" s="1"/>
  <c r="BT45" i="1"/>
  <c r="BV45" i="1" s="1"/>
  <c r="BY47" i="1"/>
  <c r="BX47" i="1"/>
  <c r="CK47" i="1" s="1"/>
  <c r="AQ101" i="1"/>
  <c r="AS101" i="1" s="1"/>
  <c r="AJ101" i="1"/>
  <c r="BF101" i="1"/>
  <c r="BH101" i="1" s="1"/>
  <c r="BF258" i="1"/>
  <c r="BH258" i="1" s="1"/>
  <c r="AQ258" i="1"/>
  <c r="AS258" i="1" s="1"/>
  <c r="AJ258" i="1"/>
  <c r="AT272" i="1"/>
  <c r="AV272" i="1" s="1"/>
  <c r="BI272" i="1"/>
  <c r="AT288" i="1"/>
  <c r="AV288" i="1" s="1"/>
  <c r="BI288" i="1"/>
  <c r="BK288" i="1" s="1"/>
  <c r="AU342" i="1"/>
  <c r="BJ18" i="1"/>
  <c r="BW18" i="1" s="1"/>
  <c r="BH18" i="1"/>
  <c r="BT18" i="1"/>
  <c r="BV18" i="1" s="1"/>
  <c r="AU26" i="1"/>
  <c r="BF26" i="1"/>
  <c r="BH26" i="1" s="1"/>
  <c r="AT53" i="1"/>
  <c r="AV53" i="1" s="1"/>
  <c r="BI174" i="1"/>
  <c r="AT174" i="1"/>
  <c r="AV174" i="1" s="1"/>
  <c r="BF284" i="1"/>
  <c r="BH284" i="1" s="1"/>
  <c r="AQ284" i="1"/>
  <c r="AS284" i="1" s="1"/>
  <c r="AJ284" i="1"/>
  <c r="BY10" i="1"/>
  <c r="BX10" i="1"/>
  <c r="CK10" i="1" s="1"/>
  <c r="BT197" i="1"/>
  <c r="BV197" i="1" s="1"/>
  <c r="BJ197" i="1"/>
  <c r="BW197" i="1" s="1"/>
  <c r="BY197" i="1" s="1"/>
  <c r="BV10" i="1"/>
  <c r="BF29" i="1"/>
  <c r="BH29" i="1" s="1"/>
  <c r="AU29" i="1"/>
  <c r="AV29" i="1" s="1"/>
  <c r="AJ32" i="1"/>
  <c r="AT171" i="1"/>
  <c r="AV171" i="1" s="1"/>
  <c r="BI171" i="1"/>
  <c r="AJ46" i="1"/>
  <c r="AT271" i="1"/>
  <c r="AV271" i="1" s="1"/>
  <c r="BI271" i="1"/>
  <c r="BK271" i="1" s="1"/>
  <c r="BI107" i="1"/>
  <c r="AT107" i="1"/>
  <c r="AV107" i="1" s="1"/>
  <c r="BT70" i="1"/>
  <c r="BV70" i="1" s="1"/>
  <c r="BJ70" i="1"/>
  <c r="BW70" i="1" s="1"/>
  <c r="AJ84" i="1"/>
  <c r="BF84" i="1"/>
  <c r="BH84" i="1" s="1"/>
  <c r="AQ84" i="1"/>
  <c r="AS84" i="1" s="1"/>
  <c r="BF60" i="1"/>
  <c r="BH60" i="1" s="1"/>
  <c r="AU60" i="1"/>
  <c r="BI90" i="1"/>
  <c r="BK90" i="1" s="1"/>
  <c r="AT90" i="1"/>
  <c r="AV90" i="1" s="1"/>
  <c r="BX135" i="1"/>
  <c r="BV135" i="1"/>
  <c r="BT3" i="1"/>
  <c r="BV3" i="1" s="1"/>
  <c r="BJ3" i="1"/>
  <c r="BW3" i="1" s="1"/>
  <c r="BY143" i="1"/>
  <c r="AT82" i="1"/>
  <c r="AV82" i="1" s="1"/>
  <c r="BX26" i="1"/>
  <c r="CK26" i="1" s="1"/>
  <c r="BY62" i="1"/>
  <c r="BX62" i="1"/>
  <c r="CK62" i="1" s="1"/>
  <c r="AT116" i="1"/>
  <c r="AV116" i="1" s="1"/>
  <c r="BI116" i="1"/>
  <c r="BK116" i="1" s="1"/>
  <c r="BI117" i="1"/>
  <c r="AT117" i="1"/>
  <c r="AV117" i="1" s="1"/>
  <c r="AU135" i="1"/>
  <c r="AS135" i="1"/>
  <c r="BX256" i="1"/>
  <c r="BV256" i="1"/>
  <c r="BX71" i="1"/>
  <c r="CK71" i="1" s="1"/>
  <c r="BY71" i="1"/>
  <c r="BI10" i="1"/>
  <c r="AT10" i="1"/>
  <c r="AV10" i="1" s="1"/>
  <c r="AQ92" i="1"/>
  <c r="AS92" i="1" s="1"/>
  <c r="AJ92" i="1"/>
  <c r="BF92" i="1"/>
  <c r="BH92" i="1" s="1"/>
  <c r="CK153" i="1"/>
  <c r="BY153" i="1"/>
  <c r="AT489" i="1"/>
  <c r="AV489" i="1" s="1"/>
  <c r="BY7" i="1"/>
  <c r="BX7" i="1"/>
  <c r="CK7" i="1" s="1"/>
  <c r="BY16" i="1"/>
  <c r="BX16" i="1"/>
  <c r="CK16" i="1" s="1"/>
  <c r="BI236" i="1"/>
  <c r="AT236" i="1"/>
  <c r="AV236" i="1" s="1"/>
  <c r="AT38" i="1"/>
  <c r="AV38" i="1" s="1"/>
  <c r="BI38" i="1"/>
  <c r="AU69" i="1"/>
  <c r="BF69" i="1"/>
  <c r="BH69" i="1" s="1"/>
  <c r="AU566" i="1"/>
  <c r="AS26" i="1"/>
  <c r="CH100" i="1"/>
  <c r="CH101" i="1"/>
  <c r="CI101" i="1"/>
  <c r="CI100" i="1"/>
  <c r="BF77" i="1"/>
  <c r="BH77" i="1" s="1"/>
  <c r="AQ77" i="1"/>
  <c r="AS77" i="1" s="1"/>
  <c r="AJ77" i="1"/>
  <c r="AT460" i="1"/>
  <c r="AV460" i="1" s="1"/>
  <c r="BI460" i="1"/>
  <c r="AQ71" i="1"/>
  <c r="AS71" i="1" s="1"/>
  <c r="AJ71" i="1"/>
  <c r="CK216" i="1"/>
  <c r="BI11" i="1"/>
  <c r="BK11" i="1" s="1"/>
  <c r="AT11" i="1"/>
  <c r="AT23" i="1"/>
  <c r="BI23" i="1"/>
  <c r="BT31" i="1"/>
  <c r="BV31" i="1" s="1"/>
  <c r="BJ31" i="1"/>
  <c r="BW31" i="1" s="1"/>
  <c r="BH31" i="1"/>
  <c r="CI52" i="1"/>
  <c r="CI53" i="1" s="1"/>
  <c r="BY144" i="1"/>
  <c r="BT482" i="1"/>
  <c r="BV482" i="1" s="1"/>
  <c r="BJ482" i="1"/>
  <c r="BW482" i="1" s="1"/>
  <c r="BY482" i="1" s="1"/>
  <c r="BH482" i="1"/>
  <c r="BX13" i="1"/>
  <c r="CK13" i="1" s="1"/>
  <c r="BY13" i="1"/>
  <c r="CK114" i="1"/>
  <c r="BY114" i="1"/>
  <c r="BI12" i="1"/>
  <c r="BK12" i="1" s="1"/>
  <c r="AU20" i="1"/>
  <c r="BF20" i="1"/>
  <c r="BH20" i="1" s="1"/>
  <c r="BX29" i="1"/>
  <c r="CK29" i="1" s="1"/>
  <c r="BY29" i="1"/>
  <c r="BW57" i="1"/>
  <c r="BK57" i="1"/>
  <c r="BJ83" i="1"/>
  <c r="BW83" i="1" s="1"/>
  <c r="BT83" i="1"/>
  <c r="BV83" i="1" s="1"/>
  <c r="BT584" i="1"/>
  <c r="BV584" i="1" s="1"/>
  <c r="BJ584" i="1"/>
  <c r="BW584" i="1" s="1"/>
  <c r="BY584" i="1" s="1"/>
  <c r="AQ132" i="1"/>
  <c r="AS132" i="1" s="1"/>
  <c r="BF132" i="1"/>
  <c r="BH132" i="1" s="1"/>
  <c r="AJ132" i="1"/>
  <c r="AJ216" i="1"/>
  <c r="BF216" i="1"/>
  <c r="BH216" i="1" s="1"/>
  <c r="BT262" i="1"/>
  <c r="BV262" i="1" s="1"/>
  <c r="BJ262" i="1"/>
  <c r="AT346" i="1"/>
  <c r="AV346" i="1" s="1"/>
  <c r="BI346" i="1"/>
  <c r="BK346" i="1" s="1"/>
  <c r="AV351" i="1"/>
  <c r="AJ68" i="1"/>
  <c r="CH173" i="1"/>
  <c r="AQ285" i="1"/>
  <c r="AS285" i="1" s="1"/>
  <c r="BF285" i="1"/>
  <c r="BH285" i="1" s="1"/>
  <c r="AJ285" i="1"/>
  <c r="AQ318" i="1"/>
  <c r="AS318" i="1" s="1"/>
  <c r="BF318" i="1"/>
  <c r="BH318" i="1" s="1"/>
  <c r="BT345" i="1"/>
  <c r="BV345" i="1" s="1"/>
  <c r="BJ345" i="1"/>
  <c r="AJ34" i="1"/>
  <c r="CK465" i="1"/>
  <c r="BT626" i="1"/>
  <c r="BV626" i="1" s="1"/>
  <c r="BJ626" i="1"/>
  <c r="BW626" i="1" s="1"/>
  <c r="BY626" i="1" s="1"/>
  <c r="BX4" i="1"/>
  <c r="CK4" i="1" s="1"/>
  <c r="BV32" i="1"/>
  <c r="BY95" i="1"/>
  <c r="BJ528" i="1"/>
  <c r="BW528" i="1" s="1"/>
  <c r="BY528" i="1" s="1"/>
  <c r="BT528" i="1"/>
  <c r="BV528" i="1" s="1"/>
  <c r="BT5" i="1"/>
  <c r="BV5" i="1" s="1"/>
  <c r="BJ5" i="1"/>
  <c r="BW5" i="1" s="1"/>
  <c r="AQ12" i="1"/>
  <c r="AS12" i="1" s="1"/>
  <c r="AU16" i="1"/>
  <c r="BY32" i="1"/>
  <c r="BX56" i="1"/>
  <c r="CK56" i="1" s="1"/>
  <c r="BF71" i="1"/>
  <c r="BH71" i="1" s="1"/>
  <c r="AU71" i="1"/>
  <c r="BY98" i="1"/>
  <c r="AT192" i="1"/>
  <c r="AV192" i="1" s="1"/>
  <c r="BY9" i="1"/>
  <c r="BX25" i="1"/>
  <c r="CK25" i="1" s="1"/>
  <c r="BX40" i="1"/>
  <c r="CK40" i="1" s="1"/>
  <c r="AQ49" i="1"/>
  <c r="AS49" i="1" s="1"/>
  <c r="AQ65" i="1"/>
  <c r="AS65" i="1" s="1"/>
  <c r="BJ75" i="1"/>
  <c r="BW75" i="1" s="1"/>
  <c r="AQ427" i="1"/>
  <c r="AS427" i="1" s="1"/>
  <c r="AJ427" i="1"/>
  <c r="BF427" i="1"/>
  <c r="BH427" i="1" s="1"/>
  <c r="AT988" i="1"/>
  <c r="AV988" i="1" s="1"/>
  <c r="BI988" i="1"/>
  <c r="BK988" i="1" s="1"/>
  <c r="BY1030" i="1"/>
  <c r="AQ6" i="1"/>
  <c r="AS6" i="1" s="1"/>
  <c r="BF7" i="1"/>
  <c r="BH7" i="1" s="1"/>
  <c r="AJ8" i="1"/>
  <c r="BY19" i="1"/>
  <c r="AQ27" i="1"/>
  <c r="AS27" i="1" s="1"/>
  <c r="AU28" i="1"/>
  <c r="BY28" i="1"/>
  <c r="BY31" i="1"/>
  <c r="BX31" i="1"/>
  <c r="CK31" i="1" s="1"/>
  <c r="BX34" i="1"/>
  <c r="CK34" i="1" s="1"/>
  <c r="BY34" i="1"/>
  <c r="BF38" i="1"/>
  <c r="BH38" i="1" s="1"/>
  <c r="BY46" i="1"/>
  <c r="BF49" i="1"/>
  <c r="BH49" i="1" s="1"/>
  <c r="AU49" i="1"/>
  <c r="AQ55" i="1"/>
  <c r="AS55" i="1" s="1"/>
  <c r="BJ63" i="1"/>
  <c r="BW63" i="1" s="1"/>
  <c r="AT73" i="1"/>
  <c r="AV73" i="1" s="1"/>
  <c r="BX77" i="1"/>
  <c r="BV89" i="1"/>
  <c r="BT99" i="1"/>
  <c r="BV99" i="1" s="1"/>
  <c r="BJ99" i="1"/>
  <c r="BW99" i="1" s="1"/>
  <c r="AT120" i="1"/>
  <c r="AV120" i="1" s="1"/>
  <c r="BI120" i="1"/>
  <c r="BJ123" i="1"/>
  <c r="BW123" i="1" s="1"/>
  <c r="BY123" i="1" s="1"/>
  <c r="BT123" i="1"/>
  <c r="BV123" i="1" s="1"/>
  <c r="AT142" i="1"/>
  <c r="AV142" i="1" s="1"/>
  <c r="BI142" i="1"/>
  <c r="AQ177" i="1"/>
  <c r="AS177" i="1" s="1"/>
  <c r="BF177" i="1"/>
  <c r="BH177" i="1" s="1"/>
  <c r="AQ184" i="1"/>
  <c r="AS184" i="1" s="1"/>
  <c r="BJ187" i="1"/>
  <c r="BW187" i="1" s="1"/>
  <c r="BY187" i="1" s="1"/>
  <c r="BJ204" i="1"/>
  <c r="BW204" i="1" s="1"/>
  <c r="BY204" i="1" s="1"/>
  <c r="BT204" i="1"/>
  <c r="BV204" i="1" s="1"/>
  <c r="BJ220" i="1"/>
  <c r="BW220" i="1" s="1"/>
  <c r="BY220" i="1" s="1"/>
  <c r="AQ227" i="1"/>
  <c r="AS227" i="1" s="1"/>
  <c r="AJ227" i="1"/>
  <c r="BF227" i="1"/>
  <c r="BH227" i="1" s="1"/>
  <c r="BI229" i="1"/>
  <c r="AT229" i="1"/>
  <c r="AV229" i="1" s="1"/>
  <c r="AU279" i="1"/>
  <c r="BJ296" i="1"/>
  <c r="BT303" i="1"/>
  <c r="BV303" i="1" s="1"/>
  <c r="AQ315" i="1"/>
  <c r="AS315" i="1" s="1"/>
  <c r="AJ315" i="1"/>
  <c r="BH320" i="1"/>
  <c r="BJ325" i="1"/>
  <c r="BW325" i="1" s="1"/>
  <c r="BY325" i="1" s="1"/>
  <c r="BT325" i="1"/>
  <c r="BV325" i="1" s="1"/>
  <c r="BY327" i="1"/>
  <c r="BY363" i="1"/>
  <c r="BJ391" i="1"/>
  <c r="BW391" i="1" s="1"/>
  <c r="BY391" i="1" s="1"/>
  <c r="BT391" i="1"/>
  <c r="BV391" i="1" s="1"/>
  <c r="CI430" i="1"/>
  <c r="CI436" i="1"/>
  <c r="CI437" i="1" s="1"/>
  <c r="BJ436" i="1"/>
  <c r="BW436" i="1" s="1"/>
  <c r="BY436" i="1" s="1"/>
  <c r="BT439" i="1"/>
  <c r="BV439" i="1" s="1"/>
  <c r="BJ439" i="1"/>
  <c r="BW439" i="1" s="1"/>
  <c r="BY439" i="1" s="1"/>
  <c r="AJ613" i="1"/>
  <c r="BF613" i="1"/>
  <c r="BH613" i="1" s="1"/>
  <c r="AQ613" i="1"/>
  <c r="AS613" i="1" s="1"/>
  <c r="BF706" i="1"/>
  <c r="BH706" i="1" s="1"/>
  <c r="AQ706" i="1"/>
  <c r="AS706" i="1" s="1"/>
  <c r="AJ706" i="1"/>
  <c r="BT171" i="1"/>
  <c r="BV171" i="1" s="1"/>
  <c r="BJ171" i="1"/>
  <c r="BW171" i="1" s="1"/>
  <c r="BY171" i="1" s="1"/>
  <c r="AQ210" i="1"/>
  <c r="AS210" i="1" s="1"/>
  <c r="AJ210" i="1"/>
  <c r="BF210" i="1"/>
  <c r="BH210" i="1" s="1"/>
  <c r="AT240" i="1"/>
  <c r="AV240" i="1" s="1"/>
  <c r="BI252" i="1"/>
  <c r="BK252" i="1" s="1"/>
  <c r="BF317" i="1"/>
  <c r="BH317" i="1" s="1"/>
  <c r="AQ317" i="1"/>
  <c r="AS317" i="1" s="1"/>
  <c r="AJ317" i="1"/>
  <c r="BH11" i="1"/>
  <c r="BY35" i="1"/>
  <c r="AJ87" i="1"/>
  <c r="BF87" i="1"/>
  <c r="BH87" i="1" s="1"/>
  <c r="BT131" i="1"/>
  <c r="BV131" i="1" s="1"/>
  <c r="BJ131" i="1"/>
  <c r="BW131" i="1" s="1"/>
  <c r="BY131" i="1" s="1"/>
  <c r="BY164" i="1"/>
  <c r="BY182" i="1"/>
  <c r="BF282" i="1"/>
  <c r="BH282" i="1" s="1"/>
  <c r="AQ282" i="1"/>
  <c r="AS282" i="1" s="1"/>
  <c r="BK36" i="1"/>
  <c r="AQ18" i="1"/>
  <c r="AS18" i="1" s="1"/>
  <c r="AJ18" i="1"/>
  <c r="AQ22" i="1"/>
  <c r="AS22" i="1" s="1"/>
  <c r="BF76" i="1"/>
  <c r="BH76" i="1" s="1"/>
  <c r="AQ76" i="1"/>
  <c r="AS76" i="1" s="1"/>
  <c r="AJ76" i="1"/>
  <c r="AQ87" i="1"/>
  <c r="AS87" i="1" s="1"/>
  <c r="AQ100" i="1"/>
  <c r="AS100" i="1" s="1"/>
  <c r="BF100" i="1"/>
  <c r="BH100" i="1" s="1"/>
  <c r="AJ100" i="1"/>
  <c r="CH187" i="1"/>
  <c r="CK187" i="1" s="1"/>
  <c r="BI237" i="1"/>
  <c r="BK237" i="1" s="1"/>
  <c r="AT237" i="1"/>
  <c r="AV237" i="1" s="1"/>
  <c r="BJ270" i="1"/>
  <c r="BW270" i="1" s="1"/>
  <c r="BY270" i="1" s="1"/>
  <c r="AJ491" i="1"/>
  <c r="BF491" i="1"/>
  <c r="BH491" i="1" s="1"/>
  <c r="AQ491" i="1"/>
  <c r="AS491" i="1" s="1"/>
  <c r="BX621" i="1"/>
  <c r="BY621" i="1" s="1"/>
  <c r="BJ21" i="1"/>
  <c r="BW21" i="1" s="1"/>
  <c r="BJ44" i="1"/>
  <c r="BJ60" i="1"/>
  <c r="BW60" i="1" s="1"/>
  <c r="BF83" i="1"/>
  <c r="BH83" i="1" s="1"/>
  <c r="AQ83" i="1"/>
  <c r="AS83" i="1" s="1"/>
  <c r="AT122" i="1"/>
  <c r="AV122" i="1" s="1"/>
  <c r="BI122" i="1"/>
  <c r="AJ129" i="1"/>
  <c r="BJ189" i="1"/>
  <c r="BW189" i="1" s="1"/>
  <c r="BY189" i="1" s="1"/>
  <c r="BT189" i="1"/>
  <c r="BV189" i="1" s="1"/>
  <c r="BF299" i="1"/>
  <c r="BH299" i="1" s="1"/>
  <c r="AJ299" i="1"/>
  <c r="AQ299" i="1"/>
  <c r="AS299" i="1" s="1"/>
  <c r="BJ113" i="1"/>
  <c r="BW113" i="1" s="1"/>
  <c r="BY113" i="1" s="1"/>
  <c r="BT113" i="1"/>
  <c r="BV113" i="1" s="1"/>
  <c r="AJ9" i="1"/>
  <c r="BF13" i="1"/>
  <c r="BH13" i="1" s="1"/>
  <c r="AU13" i="1"/>
  <c r="AV13" i="1" s="1"/>
  <c r="CH83" i="1"/>
  <c r="CK83" i="1" s="1"/>
  <c r="BJ173" i="1"/>
  <c r="BT173" i="1"/>
  <c r="BV173" i="1" s="1"/>
  <c r="BF309" i="1"/>
  <c r="BH309" i="1" s="1"/>
  <c r="AQ309" i="1"/>
  <c r="AS309" i="1" s="1"/>
  <c r="BJ383" i="1"/>
  <c r="BW383" i="1" s="1"/>
  <c r="BY383" i="1" s="1"/>
  <c r="BT383" i="1"/>
  <c r="BV383" i="1" s="1"/>
  <c r="BT433" i="1"/>
  <c r="BV433" i="1" s="1"/>
  <c r="BJ433" i="1"/>
  <c r="BW433" i="1" s="1"/>
  <c r="BY433" i="1" s="1"/>
  <c r="BJ474" i="1"/>
  <c r="BW474" i="1" s="1"/>
  <c r="BY474" i="1" s="1"/>
  <c r="BT474" i="1"/>
  <c r="BV474" i="1" s="1"/>
  <c r="BV19" i="1"/>
  <c r="AQ40" i="1"/>
  <c r="AS40" i="1" s="1"/>
  <c r="BV152" i="1"/>
  <c r="BF157" i="1"/>
  <c r="BH157" i="1" s="1"/>
  <c r="AJ157" i="1"/>
  <c r="BY168" i="1"/>
  <c r="BF247" i="1"/>
  <c r="BH247" i="1" s="1"/>
  <c r="AJ247" i="1"/>
  <c r="AQ403" i="1"/>
  <c r="AS403" i="1" s="1"/>
  <c r="BF403" i="1"/>
  <c r="BH403" i="1" s="1"/>
  <c r="BI478" i="1"/>
  <c r="AT478" i="1"/>
  <c r="AV478" i="1" s="1"/>
  <c r="BT8" i="1"/>
  <c r="BV8" i="1" s="1"/>
  <c r="BT11" i="1"/>
  <c r="BV11" i="1" s="1"/>
  <c r="AU12" i="1"/>
  <c r="AV12" i="1" s="1"/>
  <c r="AQ24" i="1"/>
  <c r="AS24" i="1" s="1"/>
  <c r="BJ33" i="1"/>
  <c r="BW33" i="1" s="1"/>
  <c r="BT38" i="1"/>
  <c r="BV38" i="1" s="1"/>
  <c r="BJ38" i="1"/>
  <c r="BW38" i="1" s="1"/>
  <c r="BY49" i="1"/>
  <c r="BF53" i="1"/>
  <c r="BH53" i="1" s="1"/>
  <c r="BF62" i="1"/>
  <c r="BH62" i="1" s="1"/>
  <c r="AQ72" i="1"/>
  <c r="AS72" i="1" s="1"/>
  <c r="BF72" i="1"/>
  <c r="BH72" i="1" s="1"/>
  <c r="BY84" i="1"/>
  <c r="BY94" i="1"/>
  <c r="AT109" i="1"/>
  <c r="AV109" i="1" s="1"/>
  <c r="BW111" i="1"/>
  <c r="BY111" i="1" s="1"/>
  <c r="BT116" i="1"/>
  <c r="BV116" i="1" s="1"/>
  <c r="AQ140" i="1"/>
  <c r="AS140" i="1" s="1"/>
  <c r="AJ140" i="1"/>
  <c r="AQ157" i="1"/>
  <c r="AS157" i="1" s="1"/>
  <c r="BT178" i="1"/>
  <c r="BV178" i="1" s="1"/>
  <c r="BJ178" i="1"/>
  <c r="BW178" i="1" s="1"/>
  <c r="BY178" i="1" s="1"/>
  <c r="CK186" i="1"/>
  <c r="BJ195" i="1"/>
  <c r="BW195" i="1" s="1"/>
  <c r="BY195" i="1" s="1"/>
  <c r="BT195" i="1"/>
  <c r="BV195" i="1" s="1"/>
  <c r="BF198" i="1"/>
  <c r="BH198" i="1" s="1"/>
  <c r="AQ198" i="1"/>
  <c r="AS198" i="1" s="1"/>
  <c r="AT212" i="1"/>
  <c r="AV212" i="1" s="1"/>
  <c r="BI212" i="1"/>
  <c r="BJ213" i="1"/>
  <c r="BW213" i="1" s="1"/>
  <c r="BY213" i="1" s="1"/>
  <c r="AQ247" i="1"/>
  <c r="AS247" i="1" s="1"/>
  <c r="BJ291" i="1"/>
  <c r="BW291" i="1" s="1"/>
  <c r="BY291" i="1" s="1"/>
  <c r="AU292" i="1"/>
  <c r="BJ320" i="1"/>
  <c r="BW320" i="1" s="1"/>
  <c r="BY320" i="1" s="1"/>
  <c r="BT320" i="1"/>
  <c r="BV320" i="1" s="1"/>
  <c r="AQ590" i="1"/>
  <c r="AS590" i="1" s="1"/>
  <c r="AJ590" i="1"/>
  <c r="BF590" i="1"/>
  <c r="BH590" i="1" s="1"/>
  <c r="AU6" i="1"/>
  <c r="AQ11" i="1"/>
  <c r="AS11" i="1" s="1"/>
  <c r="BY12" i="1"/>
  <c r="AU15" i="1"/>
  <c r="AV15" i="1" s="1"/>
  <c r="BX18" i="1"/>
  <c r="CK18" i="1" s="1"/>
  <c r="BJ23" i="1"/>
  <c r="BW23" i="1" s="1"/>
  <c r="BT24" i="1"/>
  <c r="BV24" i="1" s="1"/>
  <c r="BT36" i="1"/>
  <c r="BV36" i="1" s="1"/>
  <c r="BJ47" i="1"/>
  <c r="BT47" i="1"/>
  <c r="BV47" i="1" s="1"/>
  <c r="BT53" i="1"/>
  <c r="BV53" i="1" s="1"/>
  <c r="BJ53" i="1"/>
  <c r="BW53" i="1" s="1"/>
  <c r="AT55" i="1"/>
  <c r="AV55" i="1" s="1"/>
  <c r="BT62" i="1"/>
  <c r="BV62" i="1" s="1"/>
  <c r="BJ62" i="1"/>
  <c r="BW62" i="1" s="1"/>
  <c r="AJ72" i="1"/>
  <c r="BJ85" i="1"/>
  <c r="BW85" i="1" s="1"/>
  <c r="AS97" i="1"/>
  <c r="BJ112" i="1"/>
  <c r="BW112" i="1" s="1"/>
  <c r="BY112" i="1" s="1"/>
  <c r="BT112" i="1"/>
  <c r="BV112" i="1" s="1"/>
  <c r="BV118" i="1"/>
  <c r="BT121" i="1"/>
  <c r="BV121" i="1" s="1"/>
  <c r="BJ121" i="1"/>
  <c r="BW121" i="1" s="1"/>
  <c r="BY121" i="1" s="1"/>
  <c r="AQ129" i="1"/>
  <c r="AS129" i="1" s="1"/>
  <c r="AJ131" i="1"/>
  <c r="BV133" i="1"/>
  <c r="BY137" i="1"/>
  <c r="AQ138" i="1"/>
  <c r="AS138" i="1" s="1"/>
  <c r="BH139" i="1"/>
  <c r="BV142" i="1"/>
  <c r="AJ145" i="1"/>
  <c r="AQ145" i="1"/>
  <c r="AS145" i="1" s="1"/>
  <c r="BF145" i="1"/>
  <c r="BH145" i="1" s="1"/>
  <c r="AQ148" i="1"/>
  <c r="AS148" i="1" s="1"/>
  <c r="AJ154" i="1"/>
  <c r="BF154" i="1"/>
  <c r="BH154" i="1" s="1"/>
  <c r="BF167" i="1"/>
  <c r="BH167" i="1" s="1"/>
  <c r="AQ167" i="1"/>
  <c r="AS167" i="1" s="1"/>
  <c r="AS175" i="1"/>
  <c r="BF176" i="1"/>
  <c r="BH176" i="1" s="1"/>
  <c r="AJ198" i="1"/>
  <c r="BY199" i="1"/>
  <c r="BJ218" i="1"/>
  <c r="BW218" i="1" s="1"/>
  <c r="BY218" i="1" s="1"/>
  <c r="BY224" i="1"/>
  <c r="BT228" i="1"/>
  <c r="BV228" i="1" s="1"/>
  <c r="BJ228" i="1"/>
  <c r="BW228" i="1" s="1"/>
  <c r="BY228" i="1" s="1"/>
  <c r="BJ246" i="1"/>
  <c r="BT246" i="1"/>
  <c r="BV246" i="1" s="1"/>
  <c r="BV307" i="1"/>
  <c r="BT332" i="1"/>
  <c r="BV332" i="1" s="1"/>
  <c r="BJ332" i="1"/>
  <c r="BW332" i="1" s="1"/>
  <c r="BY332" i="1" s="1"/>
  <c r="BF1030" i="1"/>
  <c r="BH1030" i="1" s="1"/>
  <c r="AQ1030" i="1"/>
  <c r="AS1030" i="1" s="1"/>
  <c r="AJ1030" i="1"/>
  <c r="BF50" i="1"/>
  <c r="BH50" i="1" s="1"/>
  <c r="AU50" i="1"/>
  <c r="BF196" i="1"/>
  <c r="BH196" i="1" s="1"/>
  <c r="AQ196" i="1"/>
  <c r="AS196" i="1" s="1"/>
  <c r="AJ196" i="1"/>
  <c r="AT332" i="1"/>
  <c r="AV332" i="1" s="1"/>
  <c r="BI332" i="1"/>
  <c r="AJ385" i="1"/>
  <c r="BF385" i="1"/>
  <c r="BH385" i="1" s="1"/>
  <c r="BY394" i="1"/>
  <c r="AV95" i="1"/>
  <c r="BJ120" i="1"/>
  <c r="BW120" i="1" s="1"/>
  <c r="BY120" i="1" s="1"/>
  <c r="BJ194" i="1"/>
  <c r="BW194" i="1" s="1"/>
  <c r="BY194" i="1" s="1"/>
  <c r="BF286" i="1"/>
  <c r="BH286" i="1" s="1"/>
  <c r="AQ286" i="1"/>
  <c r="AS286" i="1" s="1"/>
  <c r="AJ286" i="1"/>
  <c r="BJ290" i="1"/>
  <c r="BW290" i="1" s="1"/>
  <c r="BY290" i="1" s="1"/>
  <c r="BT290" i="1"/>
  <c r="BV290" i="1" s="1"/>
  <c r="AQ333" i="1"/>
  <c r="AS333" i="1" s="1"/>
  <c r="AJ333" i="1"/>
  <c r="BF333" i="1"/>
  <c r="BH333" i="1" s="1"/>
  <c r="BY347" i="1"/>
  <c r="AJ61" i="1"/>
  <c r="CK110" i="1"/>
  <c r="BJ165" i="1"/>
  <c r="BT165" i="1"/>
  <c r="BV165" i="1" s="1"/>
  <c r="AJ168" i="1"/>
  <c r="BF197" i="1"/>
  <c r="BH197" i="1" s="1"/>
  <c r="AQ197" i="1"/>
  <c r="AS197" i="1" s="1"/>
  <c r="BT251" i="1"/>
  <c r="BV251" i="1" s="1"/>
  <c r="BJ251" i="1"/>
  <c r="BW251" i="1" s="1"/>
  <c r="BY251" i="1" s="1"/>
  <c r="AQ272" i="1"/>
  <c r="AS272" i="1" s="1"/>
  <c r="BF272" i="1"/>
  <c r="BH272" i="1" s="1"/>
  <c r="BT311" i="1"/>
  <c r="BV311" i="1" s="1"/>
  <c r="BJ311" i="1"/>
  <c r="BW311" i="1" s="1"/>
  <c r="BY311" i="1" s="1"/>
  <c r="AQ385" i="1"/>
  <c r="AS385" i="1" s="1"/>
  <c r="BF460" i="1"/>
  <c r="BH460" i="1" s="1"/>
  <c r="AQ460" i="1"/>
  <c r="AS460" i="1" s="1"/>
  <c r="BJ466" i="1"/>
  <c r="BT472" i="1"/>
  <c r="BV472" i="1" s="1"/>
  <c r="BJ472" i="1"/>
  <c r="BW472" i="1" s="1"/>
  <c r="BY472" i="1" s="1"/>
  <c r="BX1068" i="1"/>
  <c r="BV1068" i="1"/>
  <c r="AJ3" i="1"/>
  <c r="AQ15" i="1"/>
  <c r="AS15" i="1" s="1"/>
  <c r="AJ197" i="1"/>
  <c r="BK109" i="1"/>
  <c r="BX238" i="1"/>
  <c r="BV238" i="1"/>
  <c r="BX487" i="1"/>
  <c r="CK487" i="1" s="1"/>
  <c r="BJ565" i="1"/>
  <c r="BW565" i="1" s="1"/>
  <c r="BY565" i="1" s="1"/>
  <c r="BT565" i="1"/>
  <c r="BV565" i="1" s="1"/>
  <c r="AJ125" i="1"/>
  <c r="BF125" i="1"/>
  <c r="BH125" i="1" s="1"/>
  <c r="AT152" i="1"/>
  <c r="AV152" i="1" s="1"/>
  <c r="BI152" i="1"/>
  <c r="AQ186" i="1"/>
  <c r="AS186" i="1" s="1"/>
  <c r="AJ186" i="1"/>
  <c r="BT229" i="1"/>
  <c r="BV229" i="1" s="1"/>
  <c r="BJ229" i="1"/>
  <c r="BW229" i="1" s="1"/>
  <c r="BY229" i="1" s="1"/>
  <c r="BT302" i="1"/>
  <c r="BV302" i="1" s="1"/>
  <c r="BJ302" i="1"/>
  <c r="BW302" i="1" s="1"/>
  <c r="BY302" i="1" s="1"/>
  <c r="AJ45" i="1"/>
  <c r="AQ52" i="1"/>
  <c r="AS52" i="1" s="1"/>
  <c r="AJ52" i="1"/>
  <c r="AJ58" i="1"/>
  <c r="BX87" i="1"/>
  <c r="BF200" i="1"/>
  <c r="BH200" i="1" s="1"/>
  <c r="AJ200" i="1"/>
  <c r="AQ200" i="1"/>
  <c r="AS200" i="1" s="1"/>
  <c r="BY230" i="1"/>
  <c r="BF294" i="1"/>
  <c r="BH294" i="1" s="1"/>
  <c r="AJ294" i="1"/>
  <c r="BJ295" i="1"/>
  <c r="BJ39" i="1"/>
  <c r="BW39" i="1" s="1"/>
  <c r="BJ54" i="1"/>
  <c r="BX73" i="1"/>
  <c r="CK73" i="1" s="1"/>
  <c r="BX253" i="1"/>
  <c r="BX15" i="1"/>
  <c r="CK15" i="1" s="1"/>
  <c r="AU27" i="1"/>
  <c r="AV27" i="1" s="1"/>
  <c r="BT43" i="1"/>
  <c r="BV43" i="1" s="1"/>
  <c r="BJ43" i="1"/>
  <c r="BX91" i="1"/>
  <c r="CK91" i="1" s="1"/>
  <c r="BY91" i="1"/>
  <c r="AJ114" i="1"/>
  <c r="BF114" i="1"/>
  <c r="BH114" i="1" s="1"/>
  <c r="AT127" i="1"/>
  <c r="AV127" i="1" s="1"/>
  <c r="AT146" i="1"/>
  <c r="AV146" i="1" s="1"/>
  <c r="AQ160" i="1"/>
  <c r="AS160" i="1" s="1"/>
  <c r="AJ160" i="1"/>
  <c r="BT176" i="1"/>
  <c r="BV176" i="1" s="1"/>
  <c r="BJ176" i="1"/>
  <c r="BW176" i="1" s="1"/>
  <c r="BY176" i="1" s="1"/>
  <c r="BY231" i="1"/>
  <c r="BT235" i="1"/>
  <c r="BV235" i="1" s="1"/>
  <c r="BY8" i="1"/>
  <c r="BF9" i="1"/>
  <c r="BH9" i="1" s="1"/>
  <c r="BJ10" i="1"/>
  <c r="BW10" i="1" s="1"/>
  <c r="AU18" i="1"/>
  <c r="BF25" i="1"/>
  <c r="BH25" i="1" s="1"/>
  <c r="AU31" i="1"/>
  <c r="AJ60" i="1"/>
  <c r="AQ67" i="1"/>
  <c r="AS67" i="1" s="1"/>
  <c r="BX72" i="1"/>
  <c r="CK72" i="1" s="1"/>
  <c r="BJ78" i="1"/>
  <c r="BW78" i="1" s="1"/>
  <c r="AJ79" i="1"/>
  <c r="AJ88" i="1"/>
  <c r="BW97" i="1"/>
  <c r="BF106" i="1"/>
  <c r="BH106" i="1" s="1"/>
  <c r="AJ106" i="1"/>
  <c r="BJ117" i="1"/>
  <c r="BW117" i="1" s="1"/>
  <c r="BY117" i="1" s="1"/>
  <c r="BJ132" i="1"/>
  <c r="BW132" i="1" s="1"/>
  <c r="BY132" i="1" s="1"/>
  <c r="CI133" i="1"/>
  <c r="CI134" i="1" s="1"/>
  <c r="BJ141" i="1"/>
  <c r="BW141" i="1" s="1"/>
  <c r="BY141" i="1" s="1"/>
  <c r="BT149" i="1"/>
  <c r="BV149" i="1" s="1"/>
  <c r="BF156" i="1"/>
  <c r="BH156" i="1" s="1"/>
  <c r="AQ156" i="1"/>
  <c r="AS156" i="1" s="1"/>
  <c r="BF186" i="1"/>
  <c r="BH186" i="1" s="1"/>
  <c r="AQ212" i="1"/>
  <c r="AS212" i="1" s="1"/>
  <c r="AQ215" i="1"/>
  <c r="AS215" i="1" s="1"/>
  <c r="AJ215" i="1"/>
  <c r="BF233" i="1"/>
  <c r="BH233" i="1" s="1"/>
  <c r="AQ233" i="1"/>
  <c r="AS233" i="1" s="1"/>
  <c r="AQ251" i="1"/>
  <c r="AS251" i="1" s="1"/>
  <c r="AJ251" i="1"/>
  <c r="BF268" i="1"/>
  <c r="BH268" i="1" s="1"/>
  <c r="AJ268" i="1"/>
  <c r="AQ268" i="1"/>
  <c r="AS268" i="1" s="1"/>
  <c r="BF303" i="1"/>
  <c r="BH303" i="1" s="1"/>
  <c r="AQ303" i="1"/>
  <c r="AS303" i="1" s="1"/>
  <c r="AJ303" i="1"/>
  <c r="BX312" i="1"/>
  <c r="CK312" i="1" s="1"/>
  <c r="CK335" i="1"/>
  <c r="BY335" i="1"/>
  <c r="AQ236" i="1"/>
  <c r="AS236" i="1" s="1"/>
  <c r="BF236" i="1"/>
  <c r="BH236" i="1" s="1"/>
  <c r="BT319" i="1"/>
  <c r="BV319" i="1" s="1"/>
  <c r="BJ319" i="1"/>
  <c r="CH387" i="1"/>
  <c r="CK387" i="1" s="1"/>
  <c r="CI470" i="1"/>
  <c r="CI471" i="1" s="1"/>
  <c r="AU475" i="1"/>
  <c r="AS475" i="1"/>
  <c r="AJ25" i="1"/>
  <c r="BX43" i="1"/>
  <c r="CK43" i="1" s="1"/>
  <c r="AJ176" i="1"/>
  <c r="BF208" i="1"/>
  <c r="BH208" i="1" s="1"/>
  <c r="AQ208" i="1"/>
  <c r="AS208" i="1" s="1"/>
  <c r="BF264" i="1"/>
  <c r="BH264" i="1" s="1"/>
  <c r="AQ264" i="1"/>
  <c r="AS264" i="1" s="1"/>
  <c r="AJ264" i="1"/>
  <c r="BF329" i="1"/>
  <c r="BH329" i="1" s="1"/>
  <c r="AQ329" i="1"/>
  <c r="AS329" i="1" s="1"/>
  <c r="AJ329" i="1"/>
  <c r="AT392" i="1"/>
  <c r="AV392" i="1" s="1"/>
  <c r="BI392" i="1"/>
  <c r="BK392" i="1" s="1"/>
  <c r="CI626" i="1"/>
  <c r="BK94" i="1"/>
  <c r="BJ20" i="1"/>
  <c r="BW20" i="1" s="1"/>
  <c r="BY45" i="1"/>
  <c r="BJ66" i="1"/>
  <c r="BT66" i="1"/>
  <c r="BV66" i="1" s="1"/>
  <c r="AJ74" i="1"/>
  <c r="BF74" i="1"/>
  <c r="BH74" i="1" s="1"/>
  <c r="BV78" i="1"/>
  <c r="BX89" i="1"/>
  <c r="CK89" i="1" s="1"/>
  <c r="AQ116" i="1"/>
  <c r="AS116" i="1" s="1"/>
  <c r="BF116" i="1"/>
  <c r="BH116" i="1" s="1"/>
  <c r="AV167" i="1"/>
  <c r="BY192" i="1"/>
  <c r="BF211" i="1"/>
  <c r="BH211" i="1" s="1"/>
  <c r="BT226" i="1"/>
  <c r="BV226" i="1" s="1"/>
  <c r="BJ226" i="1"/>
  <c r="BW226" i="1" s="1"/>
  <c r="BY226" i="1" s="1"/>
  <c r="BT240" i="1"/>
  <c r="BV240" i="1" s="1"/>
  <c r="BJ240" i="1"/>
  <c r="BW240" i="1" s="1"/>
  <c r="BY240" i="1" s="1"/>
  <c r="AQ302" i="1"/>
  <c r="AS302" i="1" s="1"/>
  <c r="AJ302" i="1"/>
  <c r="BT318" i="1"/>
  <c r="BV318" i="1" s="1"/>
  <c r="BJ318" i="1"/>
  <c r="BW318" i="1" s="1"/>
  <c r="BY318" i="1" s="1"/>
  <c r="AQ368" i="1"/>
  <c r="AS368" i="1" s="1"/>
  <c r="BF368" i="1"/>
  <c r="BH368" i="1" s="1"/>
  <c r="AJ368" i="1"/>
  <c r="AQ381" i="1"/>
  <c r="AS381" i="1" s="1"/>
  <c r="BF381" i="1"/>
  <c r="BH381" i="1" s="1"/>
  <c r="AJ381" i="1"/>
  <c r="BF422" i="1"/>
  <c r="BH422" i="1" s="1"/>
  <c r="AQ422" i="1"/>
  <c r="AS422" i="1" s="1"/>
  <c r="AJ422" i="1"/>
  <c r="AT471" i="1"/>
  <c r="AV471" i="1" s="1"/>
  <c r="BI471" i="1"/>
  <c r="BV4" i="1"/>
  <c r="AU11" i="1"/>
  <c r="BW14" i="1"/>
  <c r="BT17" i="1"/>
  <c r="BV17" i="1" s="1"/>
  <c r="AS20" i="1"/>
  <c r="BX21" i="1"/>
  <c r="CK21" i="1" s="1"/>
  <c r="AJ26" i="1"/>
  <c r="AS36" i="1"/>
  <c r="BT51" i="1"/>
  <c r="BV51" i="1" s="1"/>
  <c r="BT57" i="1"/>
  <c r="BV57" i="1" s="1"/>
  <c r="BT63" i="1"/>
  <c r="BV63" i="1" s="1"/>
  <c r="AS69" i="1"/>
  <c r="BT74" i="1"/>
  <c r="BV74" i="1" s="1"/>
  <c r="CK75" i="1"/>
  <c r="BT79" i="1"/>
  <c r="BV79" i="1" s="1"/>
  <c r="AJ93" i="1"/>
  <c r="CK93" i="1"/>
  <c r="BY97" i="1"/>
  <c r="AT118" i="1"/>
  <c r="AV118" i="1" s="1"/>
  <c r="BF150" i="1"/>
  <c r="BH150" i="1" s="1"/>
  <c r="AQ154" i="1"/>
  <c r="AS154" i="1" s="1"/>
  <c r="AJ156" i="1"/>
  <c r="AJ158" i="1"/>
  <c r="AS165" i="1"/>
  <c r="BT186" i="1"/>
  <c r="BV186" i="1" s="1"/>
  <c r="BJ186" i="1"/>
  <c r="BW186" i="1" s="1"/>
  <c r="BY186" i="1" s="1"/>
  <c r="AJ189" i="1"/>
  <c r="AQ189" i="1"/>
  <c r="AS189" i="1" s="1"/>
  <c r="BY191" i="1"/>
  <c r="AQ218" i="1"/>
  <c r="AS218" i="1" s="1"/>
  <c r="AJ218" i="1"/>
  <c r="BT220" i="1"/>
  <c r="BV220" i="1" s="1"/>
  <c r="AJ233" i="1"/>
  <c r="AJ242" i="1"/>
  <c r="BH243" i="1"/>
  <c r="BV249" i="1"/>
  <c r="BT272" i="1"/>
  <c r="BV272" i="1" s="1"/>
  <c r="BJ272" i="1"/>
  <c r="BW272" i="1" s="1"/>
  <c r="BY272" i="1" s="1"/>
  <c r="AU280" i="1"/>
  <c r="AJ300" i="1"/>
  <c r="BJ326" i="1"/>
  <c r="BW326" i="1" s="1"/>
  <c r="BY326" i="1" s="1"/>
  <c r="BT326" i="1"/>
  <c r="BV326" i="1" s="1"/>
  <c r="BI364" i="1"/>
  <c r="BK364" i="1" s="1"/>
  <c r="AT364" i="1"/>
  <c r="AV364" i="1" s="1"/>
  <c r="AQ415" i="1"/>
  <c r="AS415" i="1" s="1"/>
  <c r="BF415" i="1"/>
  <c r="BH415" i="1" s="1"/>
  <c r="BI497" i="1"/>
  <c r="BK497" i="1" s="1"/>
  <c r="AT497" i="1"/>
  <c r="AV497" i="1" s="1"/>
  <c r="BX69" i="1"/>
  <c r="CK69" i="1" s="1"/>
  <c r="BY69" i="1"/>
  <c r="BF107" i="1"/>
  <c r="BH107" i="1" s="1"/>
  <c r="AQ107" i="1"/>
  <c r="AS107" i="1" s="1"/>
  <c r="BT122" i="1"/>
  <c r="BV122" i="1" s="1"/>
  <c r="BJ122" i="1"/>
  <c r="BW122" i="1" s="1"/>
  <c r="BY122" i="1" s="1"/>
  <c r="BT91" i="1"/>
  <c r="BV91" i="1" s="1"/>
  <c r="BJ91" i="1"/>
  <c r="BF105" i="1"/>
  <c r="BH105" i="1" s="1"/>
  <c r="AQ105" i="1"/>
  <c r="AS105" i="1" s="1"/>
  <c r="AJ105" i="1"/>
  <c r="AJ150" i="1"/>
  <c r="BT179" i="1"/>
  <c r="BV179" i="1" s="1"/>
  <c r="BJ179" i="1"/>
  <c r="BW179" i="1" s="1"/>
  <c r="BY179" i="1" s="1"/>
  <c r="AJ208" i="1"/>
  <c r="AJ211" i="1"/>
  <c r="AJ282" i="1"/>
  <c r="BF68" i="1"/>
  <c r="BH68" i="1" s="1"/>
  <c r="AU68" i="1"/>
  <c r="BT111" i="1"/>
  <c r="BV111" i="1" s="1"/>
  <c r="BI124" i="1"/>
  <c r="AT124" i="1"/>
  <c r="AV124" i="1" s="1"/>
  <c r="AJ138" i="1"/>
  <c r="AJ148" i="1"/>
  <c r="BJ151" i="1"/>
  <c r="BW151" i="1" s="1"/>
  <c r="BY151" i="1" s="1"/>
  <c r="CH161" i="1"/>
  <c r="CH162" i="1" s="1"/>
  <c r="CK162" i="1" s="1"/>
  <c r="AJ163" i="1"/>
  <c r="AQ163" i="1"/>
  <c r="AS163" i="1" s="1"/>
  <c r="AQ171" i="1"/>
  <c r="AS171" i="1" s="1"/>
  <c r="BF171" i="1"/>
  <c r="BH171" i="1" s="1"/>
  <c r="CI187" i="1"/>
  <c r="CI188" i="1" s="1"/>
  <c r="BJ244" i="1"/>
  <c r="BW244" i="1" s="1"/>
  <c r="BY244" i="1" s="1"/>
  <c r="BT284" i="1"/>
  <c r="BV284" i="1" s="1"/>
  <c r="BJ284" i="1"/>
  <c r="BW284" i="1" s="1"/>
  <c r="BY284" i="1" s="1"/>
  <c r="BX310" i="1"/>
  <c r="CK310" i="1" s="1"/>
  <c r="AQ314" i="1"/>
  <c r="AS314" i="1" s="1"/>
  <c r="BF314" i="1"/>
  <c r="BH314" i="1" s="1"/>
  <c r="AJ367" i="1"/>
  <c r="BF367" i="1"/>
  <c r="BH367" i="1" s="1"/>
  <c r="AJ403" i="1"/>
  <c r="BH436" i="1"/>
  <c r="AQ5" i="1"/>
  <c r="AS5" i="1" s="1"/>
  <c r="BY14" i="1"/>
  <c r="BT22" i="1"/>
  <c r="BV22" i="1" s="1"/>
  <c r="BJ22" i="1"/>
  <c r="BW22" i="1" s="1"/>
  <c r="AQ33" i="1"/>
  <c r="AS33" i="1" s="1"/>
  <c r="AT36" i="1"/>
  <c r="AV36" i="1" s="1"/>
  <c r="BF37" i="1"/>
  <c r="BH37" i="1" s="1"/>
  <c r="BT40" i="1"/>
  <c r="BV40" i="1" s="1"/>
  <c r="BJ40" i="1"/>
  <c r="AS51" i="1"/>
  <c r="BF58" i="1"/>
  <c r="BH58" i="1" s="1"/>
  <c r="BF61" i="1"/>
  <c r="BH61" i="1" s="1"/>
  <c r="AQ74" i="1"/>
  <c r="AS74" i="1" s="1"/>
  <c r="AT99" i="1"/>
  <c r="AV99" i="1" s="1"/>
  <c r="BI99" i="1"/>
  <c r="AQ114" i="1"/>
  <c r="AS114" i="1" s="1"/>
  <c r="BT115" i="1"/>
  <c r="BV115" i="1" s="1"/>
  <c r="BJ115" i="1"/>
  <c r="BW115" i="1" s="1"/>
  <c r="BY115" i="1" s="1"/>
  <c r="AQ123" i="1"/>
  <c r="AS123" i="1" s="1"/>
  <c r="AJ123" i="1"/>
  <c r="BF123" i="1"/>
  <c r="BH123" i="1" s="1"/>
  <c r="BT126" i="1"/>
  <c r="BV126" i="1" s="1"/>
  <c r="BF168" i="1"/>
  <c r="BH168" i="1" s="1"/>
  <c r="AT173" i="1"/>
  <c r="AV173" i="1" s="1"/>
  <c r="BF184" i="1"/>
  <c r="BH184" i="1" s="1"/>
  <c r="BF199" i="1"/>
  <c r="BH199" i="1" s="1"/>
  <c r="AQ199" i="1"/>
  <c r="AS199" i="1" s="1"/>
  <c r="AT201" i="1"/>
  <c r="AV201" i="1" s="1"/>
  <c r="BJ205" i="1"/>
  <c r="BH205" i="1"/>
  <c r="AS213" i="1"/>
  <c r="BT217" i="1"/>
  <c r="BV217" i="1" s="1"/>
  <c r="BJ217" i="1"/>
  <c r="BW217" i="1" s="1"/>
  <c r="BY217" i="1" s="1"/>
  <c r="BJ219" i="1"/>
  <c r="BW219" i="1" s="1"/>
  <c r="BY219" i="1" s="1"/>
  <c r="BT219" i="1"/>
  <c r="BV219" i="1" s="1"/>
  <c r="AT223" i="1"/>
  <c r="AV223" i="1" s="1"/>
  <c r="BT234" i="1"/>
  <c r="BV234" i="1" s="1"/>
  <c r="BJ234" i="1"/>
  <c r="BW234" i="1" s="1"/>
  <c r="BY234" i="1" s="1"/>
  <c r="BV243" i="1"/>
  <c r="BF263" i="1"/>
  <c r="BH263" i="1" s="1"/>
  <c r="AQ263" i="1"/>
  <c r="AS263" i="1" s="1"/>
  <c r="BT294" i="1"/>
  <c r="BV294" i="1" s="1"/>
  <c r="BJ294" i="1"/>
  <c r="BW294" i="1" s="1"/>
  <c r="BY294" i="1" s="1"/>
  <c r="AQ307" i="1"/>
  <c r="AS307" i="1" s="1"/>
  <c r="BJ309" i="1"/>
  <c r="BW309" i="1" s="1"/>
  <c r="BY309" i="1" s="1"/>
  <c r="BT357" i="1"/>
  <c r="BV357" i="1" s="1"/>
  <c r="BJ357" i="1"/>
  <c r="BW357" i="1" s="1"/>
  <c r="BY357" i="1" s="1"/>
  <c r="AT405" i="1"/>
  <c r="AV405" i="1" s="1"/>
  <c r="AT415" i="1"/>
  <c r="AV415" i="1" s="1"/>
  <c r="BI415" i="1"/>
  <c r="BK415" i="1" s="1"/>
  <c r="AQ551" i="1"/>
  <c r="AS551" i="1" s="1"/>
  <c r="BF551" i="1"/>
  <c r="BH551" i="1" s="1"/>
  <c r="AJ551" i="1"/>
  <c r="BI28" i="1"/>
  <c r="BK28" i="1" s="1"/>
  <c r="AT28" i="1"/>
  <c r="CI68" i="1"/>
  <c r="CI69" i="1" s="1"/>
  <c r="BJ140" i="1"/>
  <c r="BW140" i="1" s="1"/>
  <c r="BY140" i="1" s="1"/>
  <c r="BT160" i="1"/>
  <c r="BV160" i="1" s="1"/>
  <c r="BJ160" i="1"/>
  <c r="BW160" i="1" s="1"/>
  <c r="BY160" i="1" s="1"/>
  <c r="AQ188" i="1"/>
  <c r="AS188" i="1" s="1"/>
  <c r="BF188" i="1"/>
  <c r="BH188" i="1" s="1"/>
  <c r="BV200" i="1"/>
  <c r="BI214" i="1"/>
  <c r="AQ216" i="1"/>
  <c r="AS216" i="1" s="1"/>
  <c r="AQ234" i="1"/>
  <c r="AS234" i="1" s="1"/>
  <c r="AJ234" i="1"/>
  <c r="AJ309" i="1"/>
  <c r="AJ318" i="1"/>
  <c r="BT338" i="1"/>
  <c r="BV338" i="1" s="1"/>
  <c r="BJ338" i="1"/>
  <c r="BW338" i="1" s="1"/>
  <c r="BY338" i="1" s="1"/>
  <c r="AT14" i="1"/>
  <c r="AV14" i="1" s="1"/>
  <c r="BV26" i="1"/>
  <c r="AS38" i="1"/>
  <c r="BH45" i="1"/>
  <c r="BJ56" i="1"/>
  <c r="BW56" i="1" s="1"/>
  <c r="BT56" i="1"/>
  <c r="BV56" i="1" s="1"/>
  <c r="AT62" i="1"/>
  <c r="AV62" i="1" s="1"/>
  <c r="BI62" i="1"/>
  <c r="AQ88" i="1"/>
  <c r="AS88" i="1" s="1"/>
  <c r="BF90" i="1"/>
  <c r="BH90" i="1" s="1"/>
  <c r="AQ90" i="1"/>
  <c r="AS90" i="1" s="1"/>
  <c r="BY99" i="1"/>
  <c r="BX99" i="1"/>
  <c r="CK99" i="1" s="1"/>
  <c r="AQ106" i="1"/>
  <c r="AS106" i="1" s="1"/>
  <c r="AQ117" i="1"/>
  <c r="AS117" i="1" s="1"/>
  <c r="BF117" i="1"/>
  <c r="BH117" i="1" s="1"/>
  <c r="AT121" i="1"/>
  <c r="AV121" i="1" s="1"/>
  <c r="BI121" i="1"/>
  <c r="BJ150" i="1"/>
  <c r="BW150" i="1" s="1"/>
  <c r="BY150" i="1" s="1"/>
  <c r="BH159" i="1"/>
  <c r="AT170" i="1"/>
  <c r="AV170" i="1" s="1"/>
  <c r="BT192" i="1"/>
  <c r="BV192" i="1" s="1"/>
  <c r="AJ199" i="1"/>
  <c r="BF224" i="1"/>
  <c r="BH224" i="1" s="1"/>
  <c r="AJ224" i="1"/>
  <c r="BV224" i="1"/>
  <c r="AT231" i="1"/>
  <c r="AV231" i="1" s="1"/>
  <c r="BJ243" i="1"/>
  <c r="BW243" i="1" s="1"/>
  <c r="BY243" i="1" s="1"/>
  <c r="AJ263" i="1"/>
  <c r="AJ266" i="1"/>
  <c r="BF266" i="1"/>
  <c r="BH266" i="1" s="1"/>
  <c r="AQ266" i="1"/>
  <c r="AS266" i="1" s="1"/>
  <c r="BV314" i="1"/>
  <c r="BH321" i="1"/>
  <c r="BT340" i="1"/>
  <c r="BV340" i="1" s="1"/>
  <c r="BJ340" i="1"/>
  <c r="BW340" i="1" s="1"/>
  <c r="BY340" i="1" s="1"/>
  <c r="AS351" i="1"/>
  <c r="AQ416" i="1"/>
  <c r="AS416" i="1" s="1"/>
  <c r="BF416" i="1"/>
  <c r="BH416" i="1" s="1"/>
  <c r="AJ416" i="1"/>
  <c r="BV489" i="1"/>
  <c r="BI505" i="1"/>
  <c r="BK505" i="1" s="1"/>
  <c r="CH76" i="1"/>
  <c r="BT119" i="1"/>
  <c r="BV119" i="1" s="1"/>
  <c r="BJ119" i="1"/>
  <c r="BW119" i="1" s="1"/>
  <c r="BY119" i="1" s="1"/>
  <c r="BY127" i="1"/>
  <c r="BY129" i="1"/>
  <c r="BY146" i="1"/>
  <c r="AT161" i="1"/>
  <c r="AV161" i="1" s="1"/>
  <c r="BT169" i="1"/>
  <c r="BV169" i="1" s="1"/>
  <c r="BJ169" i="1"/>
  <c r="BF194" i="1"/>
  <c r="BH194" i="1" s="1"/>
  <c r="AQ194" i="1"/>
  <c r="AS194" i="1" s="1"/>
  <c r="AJ204" i="1"/>
  <c r="AQ204" i="1"/>
  <c r="AS204" i="1" s="1"/>
  <c r="BF209" i="1"/>
  <c r="BH209" i="1" s="1"/>
  <c r="CH265" i="1"/>
  <c r="CH266" i="1" s="1"/>
  <c r="BY278" i="1"/>
  <c r="CI289" i="1"/>
  <c r="CI290" i="1" s="1"/>
  <c r="CI291" i="1" s="1"/>
  <c r="BT308" i="1"/>
  <c r="BV308" i="1" s="1"/>
  <c r="BJ308" i="1"/>
  <c r="BW308" i="1" s="1"/>
  <c r="BY308" i="1" s="1"/>
  <c r="BF356" i="1"/>
  <c r="BH356" i="1" s="1"/>
  <c r="AQ356" i="1"/>
  <c r="AS356" i="1" s="1"/>
  <c r="BJ366" i="1"/>
  <c r="BW366" i="1" s="1"/>
  <c r="BY366" i="1" s="1"/>
  <c r="BT366" i="1"/>
  <c r="BV366" i="1" s="1"/>
  <c r="CH395" i="1"/>
  <c r="CK393" i="1"/>
  <c r="AQ634" i="1"/>
  <c r="AS634" i="1" s="1"/>
  <c r="BF634" i="1"/>
  <c r="BH634" i="1" s="1"/>
  <c r="AJ634" i="1"/>
  <c r="BT42" i="1"/>
  <c r="BV42" i="1" s="1"/>
  <c r="BJ42" i="1"/>
  <c r="BW42" i="1" s="1"/>
  <c r="BF59" i="1"/>
  <c r="BH59" i="1" s="1"/>
  <c r="AU59" i="1"/>
  <c r="BK113" i="1"/>
  <c r="AJ141" i="1"/>
  <c r="BF149" i="1"/>
  <c r="BH149" i="1" s="1"/>
  <c r="AJ151" i="1"/>
  <c r="BY154" i="1"/>
  <c r="BK183" i="1"/>
  <c r="AJ187" i="1"/>
  <c r="AJ194" i="1"/>
  <c r="AJ213" i="1"/>
  <c r="BF225" i="1"/>
  <c r="BH225" i="1" s="1"/>
  <c r="BT241" i="1"/>
  <c r="BV241" i="1" s="1"/>
  <c r="BJ241" i="1"/>
  <c r="BW241" i="1" s="1"/>
  <c r="BY241" i="1" s="1"/>
  <c r="BX247" i="1"/>
  <c r="CK247" i="1" s="1"/>
  <c r="BV276" i="1"/>
  <c r="BY277" i="1"/>
  <c r="AQ291" i="1"/>
  <c r="AS291" i="1" s="1"/>
  <c r="BF291" i="1"/>
  <c r="BH291" i="1" s="1"/>
  <c r="AJ291" i="1"/>
  <c r="BH319" i="1"/>
  <c r="AT322" i="1"/>
  <c r="AV322" i="1" s="1"/>
  <c r="BI322" i="1"/>
  <c r="BK322" i="1" s="1"/>
  <c r="BI331" i="1"/>
  <c r="AV344" i="1"/>
  <c r="AJ356" i="1"/>
  <c r="BT367" i="1"/>
  <c r="BV367" i="1" s="1"/>
  <c r="BJ367" i="1"/>
  <c r="BW367" i="1" s="1"/>
  <c r="BY367" i="1" s="1"/>
  <c r="BH391" i="1"/>
  <c r="AS420" i="1"/>
  <c r="BI542" i="1"/>
  <c r="BK542" i="1" s="1"/>
  <c r="AT542" i="1"/>
  <c r="AV542" i="1" s="1"/>
  <c r="AT568" i="1"/>
  <c r="AV568" i="1" s="1"/>
  <c r="BI568" i="1"/>
  <c r="BK568" i="1" s="1"/>
  <c r="BT41" i="1"/>
  <c r="BV41" i="1" s="1"/>
  <c r="BJ41" i="1"/>
  <c r="AQ98" i="1"/>
  <c r="AS98" i="1" s="1"/>
  <c r="AQ119" i="1"/>
  <c r="AS119" i="1" s="1"/>
  <c r="AJ119" i="1"/>
  <c r="BY155" i="1"/>
  <c r="BY163" i="1"/>
  <c r="AU220" i="1"/>
  <c r="AS220" i="1"/>
  <c r="BF248" i="1"/>
  <c r="BH248" i="1" s="1"/>
  <c r="AQ248" i="1"/>
  <c r="AS248" i="1" s="1"/>
  <c r="AJ248" i="1"/>
  <c r="AQ289" i="1"/>
  <c r="AS289" i="1" s="1"/>
  <c r="BF289" i="1"/>
  <c r="BH289" i="1" s="1"/>
  <c r="BF337" i="1"/>
  <c r="BH337" i="1" s="1"/>
  <c r="AQ337" i="1"/>
  <c r="AS337" i="1" s="1"/>
  <c r="AQ353" i="1"/>
  <c r="AS353" i="1" s="1"/>
  <c r="BF353" i="1"/>
  <c r="BH353" i="1" s="1"/>
  <c r="BT414" i="1"/>
  <c r="BV414" i="1" s="1"/>
  <c r="BJ414" i="1"/>
  <c r="BW414" i="1" s="1"/>
  <c r="BY414" i="1" s="1"/>
  <c r="AU495" i="1"/>
  <c r="AS495" i="1"/>
  <c r="BJ680" i="1"/>
  <c r="BW680" i="1" s="1"/>
  <c r="BY680" i="1" s="1"/>
  <c r="BT680" i="1"/>
  <c r="BV680" i="1" s="1"/>
  <c r="BF699" i="1"/>
  <c r="BH699" i="1" s="1"/>
  <c r="AQ699" i="1"/>
  <c r="AS699" i="1" s="1"/>
  <c r="AJ699" i="1"/>
  <c r="AT54" i="1"/>
  <c r="AT57" i="1"/>
  <c r="AV57" i="1" s="1"/>
  <c r="BF70" i="1"/>
  <c r="BH70" i="1" s="1"/>
  <c r="BT127" i="1"/>
  <c r="BV127" i="1" s="1"/>
  <c r="AT137" i="1"/>
  <c r="AV137" i="1" s="1"/>
  <c r="BT146" i="1"/>
  <c r="BV146" i="1" s="1"/>
  <c r="AQ217" i="1"/>
  <c r="AS217" i="1" s="1"/>
  <c r="AJ217" i="1"/>
  <c r="BT254" i="1"/>
  <c r="BV254" i="1" s="1"/>
  <c r="AV289" i="1"/>
  <c r="CH294" i="1"/>
  <c r="CK294" i="1" s="1"/>
  <c r="BF296" i="1"/>
  <c r="BH296" i="1" s="1"/>
  <c r="AQ296" i="1"/>
  <c r="AS296" i="1" s="1"/>
  <c r="BI337" i="1"/>
  <c r="AT337" i="1"/>
  <c r="AV337" i="1" s="1"/>
  <c r="BV351" i="1"/>
  <c r="AT353" i="1"/>
  <c r="AV353" i="1" s="1"/>
  <c r="BI353" i="1"/>
  <c r="BK353" i="1" s="1"/>
  <c r="AJ357" i="1"/>
  <c r="BF357" i="1"/>
  <c r="BH357" i="1" s="1"/>
  <c r="AQ404" i="1"/>
  <c r="AS404" i="1" s="1"/>
  <c r="BF404" i="1"/>
  <c r="BH404" i="1" s="1"/>
  <c r="AJ404" i="1"/>
  <c r="BT415" i="1"/>
  <c r="BV415" i="1" s="1"/>
  <c r="BJ415" i="1"/>
  <c r="BW415" i="1" s="1"/>
  <c r="BY415" i="1" s="1"/>
  <c r="BX496" i="1"/>
  <c r="CK496" i="1" s="1"/>
  <c r="CH540" i="1"/>
  <c r="CK540" i="1" s="1"/>
  <c r="CK539" i="1"/>
  <c r="BJ541" i="1"/>
  <c r="BW541" i="1" s="1"/>
  <c r="BY541" i="1" s="1"/>
  <c r="BT541" i="1"/>
  <c r="BV541" i="1" s="1"/>
  <c r="AQ115" i="1"/>
  <c r="AS115" i="1" s="1"/>
  <c r="BF115" i="1"/>
  <c r="BH115" i="1" s="1"/>
  <c r="CI138" i="1"/>
  <c r="AQ143" i="1"/>
  <c r="AS143" i="1" s="1"/>
  <c r="AJ143" i="1"/>
  <c r="AS149" i="1"/>
  <c r="AS209" i="1"/>
  <c r="BT263" i="1"/>
  <c r="BV263" i="1" s="1"/>
  <c r="BJ263" i="1"/>
  <c r="BW263" i="1" s="1"/>
  <c r="BY263" i="1" s="1"/>
  <c r="BY265" i="1"/>
  <c r="AQ270" i="1"/>
  <c r="AS270" i="1" s="1"/>
  <c r="AJ270" i="1"/>
  <c r="BT285" i="1"/>
  <c r="BV285" i="1" s="1"/>
  <c r="BJ285" i="1"/>
  <c r="BW285" i="1" s="1"/>
  <c r="BY285" i="1" s="1"/>
  <c r="BT288" i="1"/>
  <c r="BV288" i="1" s="1"/>
  <c r="BJ288" i="1"/>
  <c r="BW288" i="1" s="1"/>
  <c r="BY288" i="1" s="1"/>
  <c r="AV331" i="1"/>
  <c r="BF399" i="1"/>
  <c r="BH399" i="1" s="1"/>
  <c r="AQ399" i="1"/>
  <c r="AS399" i="1" s="1"/>
  <c r="AJ399" i="1"/>
  <c r="BT490" i="1"/>
  <c r="BV490" i="1" s="1"/>
  <c r="BJ490" i="1"/>
  <c r="BW490" i="1" s="1"/>
  <c r="BY490" i="1" s="1"/>
  <c r="BF594" i="1"/>
  <c r="BH594" i="1" s="1"/>
  <c r="AQ594" i="1"/>
  <c r="AS594" i="1" s="1"/>
  <c r="AJ594" i="1"/>
  <c r="BY33" i="1"/>
  <c r="AQ42" i="1"/>
  <c r="AS42" i="1" s="1"/>
  <c r="BY57" i="1"/>
  <c r="AJ108" i="1"/>
  <c r="AJ115" i="1"/>
  <c r="BJ133" i="1"/>
  <c r="BW133" i="1" s="1"/>
  <c r="BY133" i="1" s="1"/>
  <c r="AJ139" i="1"/>
  <c r="AJ149" i="1"/>
  <c r="AS159" i="1"/>
  <c r="BH185" i="1"/>
  <c r="BJ193" i="1"/>
  <c r="BW193" i="1" s="1"/>
  <c r="BY193" i="1" s="1"/>
  <c r="BF204" i="1"/>
  <c r="BH204" i="1" s="1"/>
  <c r="AU205" i="1"/>
  <c r="AS205" i="1"/>
  <c r="BT206" i="1"/>
  <c r="BV206" i="1" s="1"/>
  <c r="BJ206" i="1"/>
  <c r="BW206" i="1" s="1"/>
  <c r="BY206" i="1" s="1"/>
  <c r="AJ209" i="1"/>
  <c r="BT210" i="1"/>
  <c r="BV210" i="1" s="1"/>
  <c r="BJ210" i="1"/>
  <c r="BW210" i="1" s="1"/>
  <c r="BY210" i="1" s="1"/>
  <c r="AQ219" i="1"/>
  <c r="AS219" i="1" s="1"/>
  <c r="AJ219" i="1"/>
  <c r="BF219" i="1"/>
  <c r="BH219" i="1" s="1"/>
  <c r="CI227" i="1"/>
  <c r="AQ228" i="1"/>
  <c r="AS228" i="1" s="1"/>
  <c r="BF228" i="1"/>
  <c r="BH228" i="1" s="1"/>
  <c r="BW232" i="1"/>
  <c r="BY232" i="1" s="1"/>
  <c r="BF260" i="1"/>
  <c r="BH260" i="1" s="1"/>
  <c r="AJ260" i="1"/>
  <c r="BJ261" i="1"/>
  <c r="BW261" i="1" s="1"/>
  <c r="BY261" i="1" s="1"/>
  <c r="BT261" i="1"/>
  <c r="BV261" i="1" s="1"/>
  <c r="AQ275" i="1"/>
  <c r="AS275" i="1" s="1"/>
  <c r="AJ275" i="1"/>
  <c r="BF275" i="1"/>
  <c r="BH275" i="1" s="1"/>
  <c r="AQ277" i="1"/>
  <c r="AS277" i="1" s="1"/>
  <c r="BF277" i="1"/>
  <c r="BH277" i="1" s="1"/>
  <c r="AJ277" i="1"/>
  <c r="BJ280" i="1"/>
  <c r="BW280" i="1" s="1"/>
  <c r="BY280" i="1" s="1"/>
  <c r="BT280" i="1"/>
  <c r="BV280" i="1" s="1"/>
  <c r="BF366" i="1"/>
  <c r="BH366" i="1" s="1"/>
  <c r="AQ366" i="1"/>
  <c r="AS366" i="1" s="1"/>
  <c r="AJ366" i="1"/>
  <c r="BJ424" i="1"/>
  <c r="BW424" i="1" s="1"/>
  <c r="BY424" i="1" s="1"/>
  <c r="BT511" i="1"/>
  <c r="BV511" i="1" s="1"/>
  <c r="BJ511" i="1"/>
  <c r="BW511" i="1" s="1"/>
  <c r="BY511" i="1" s="1"/>
  <c r="BI561" i="1"/>
  <c r="AT561" i="1"/>
  <c r="AV561" i="1" s="1"/>
  <c r="AT564" i="1"/>
  <c r="AV564" i="1" s="1"/>
  <c r="BI564" i="1"/>
  <c r="BK564" i="1" s="1"/>
  <c r="AQ235" i="1"/>
  <c r="AS235" i="1" s="1"/>
  <c r="AJ235" i="1"/>
  <c r="BF235" i="1"/>
  <c r="BH235" i="1" s="1"/>
  <c r="BK250" i="1"/>
  <c r="BH261" i="1"/>
  <c r="BV274" i="1"/>
  <c r="BI280" i="1"/>
  <c r="BT297" i="1"/>
  <c r="BV297" i="1" s="1"/>
  <c r="BJ297" i="1"/>
  <c r="BW297" i="1" s="1"/>
  <c r="BY297" i="1" s="1"/>
  <c r="AT360" i="1"/>
  <c r="AV360" i="1" s="1"/>
  <c r="BI360" i="1"/>
  <c r="BK360" i="1" s="1"/>
  <c r="BJ361" i="1"/>
  <c r="BW361" i="1" s="1"/>
  <c r="BY361" i="1" s="1"/>
  <c r="BT361" i="1"/>
  <c r="BV361" i="1" s="1"/>
  <c r="CK386" i="1"/>
  <c r="BJ428" i="1"/>
  <c r="BW428" i="1" s="1"/>
  <c r="BY428" i="1" s="1"/>
  <c r="BT428" i="1"/>
  <c r="BV428" i="1" s="1"/>
  <c r="AT434" i="1"/>
  <c r="AV434" i="1" s="1"/>
  <c r="BI434" i="1"/>
  <c r="AJ481" i="1"/>
  <c r="BF481" i="1"/>
  <c r="BH481" i="1" s="1"/>
  <c r="AQ481" i="1"/>
  <c r="AS481" i="1" s="1"/>
  <c r="CK507" i="1"/>
  <c r="AT526" i="1"/>
  <c r="AV526" i="1" s="1"/>
  <c r="BI526" i="1"/>
  <c r="AQ564" i="1"/>
  <c r="AS564" i="1" s="1"/>
  <c r="BF564" i="1"/>
  <c r="BH564" i="1" s="1"/>
  <c r="BF112" i="1"/>
  <c r="BH112" i="1" s="1"/>
  <c r="BF113" i="1"/>
  <c r="BH113" i="1" s="1"/>
  <c r="BF126" i="1"/>
  <c r="BH126" i="1" s="1"/>
  <c r="BF136" i="1"/>
  <c r="BH136" i="1" s="1"/>
  <c r="BF164" i="1"/>
  <c r="BH164" i="1" s="1"/>
  <c r="BF192" i="1"/>
  <c r="BH192" i="1" s="1"/>
  <c r="BF195" i="1"/>
  <c r="BH195" i="1" s="1"/>
  <c r="BV259" i="1"/>
  <c r="BI274" i="1"/>
  <c r="BK274" i="1" s="1"/>
  <c r="BJ279" i="1"/>
  <c r="BW279" i="1" s="1"/>
  <c r="BY279" i="1" s="1"/>
  <c r="BT279" i="1"/>
  <c r="BV279" i="1" s="1"/>
  <c r="CK321" i="1"/>
  <c r="BK328" i="1"/>
  <c r="BF396" i="1"/>
  <c r="BH396" i="1" s="1"/>
  <c r="AQ396" i="1"/>
  <c r="AS396" i="1" s="1"/>
  <c r="AJ396" i="1"/>
  <c r="BT410" i="1"/>
  <c r="BV410" i="1" s="1"/>
  <c r="BJ410" i="1"/>
  <c r="BW410" i="1" s="1"/>
  <c r="BY410" i="1" s="1"/>
  <c r="BI417" i="1"/>
  <c r="BK417" i="1" s="1"/>
  <c r="AT417" i="1"/>
  <c r="AV417" i="1" s="1"/>
  <c r="AT431" i="1"/>
  <c r="AV431" i="1" s="1"/>
  <c r="BI431" i="1"/>
  <c r="BT459" i="1"/>
  <c r="BV459" i="1" s="1"/>
  <c r="BJ459" i="1"/>
  <c r="BW459" i="1" s="1"/>
  <c r="BY459" i="1" s="1"/>
  <c r="BH466" i="1"/>
  <c r="BF702" i="1"/>
  <c r="BH702" i="1" s="1"/>
  <c r="AQ702" i="1"/>
  <c r="AS702" i="1" s="1"/>
  <c r="AJ702" i="1"/>
  <c r="BY259" i="1"/>
  <c r="BT273" i="1"/>
  <c r="BV273" i="1" s="1"/>
  <c r="BJ273" i="1"/>
  <c r="BW273" i="1" s="1"/>
  <c r="BY273" i="1" s="1"/>
  <c r="BH297" i="1"/>
  <c r="AV310" i="1"/>
  <c r="BJ334" i="1"/>
  <c r="BW334" i="1" s="1"/>
  <c r="BY334" i="1" s="1"/>
  <c r="BT334" i="1"/>
  <c r="BV334" i="1" s="1"/>
  <c r="BI336" i="1"/>
  <c r="AT336" i="1"/>
  <c r="BY344" i="1"/>
  <c r="BF365" i="1"/>
  <c r="BH365" i="1" s="1"/>
  <c r="AQ365" i="1"/>
  <c r="AS365" i="1" s="1"/>
  <c r="BT372" i="1"/>
  <c r="BV372" i="1" s="1"/>
  <c r="BJ372" i="1"/>
  <c r="BW372" i="1" s="1"/>
  <c r="BY372" i="1" s="1"/>
  <c r="BJ419" i="1"/>
  <c r="BW419" i="1" s="1"/>
  <c r="BY419" i="1" s="1"/>
  <c r="BT419" i="1"/>
  <c r="BV419" i="1" s="1"/>
  <c r="AQ454" i="1"/>
  <c r="AS454" i="1" s="1"/>
  <c r="BF454" i="1"/>
  <c r="BH454" i="1" s="1"/>
  <c r="AJ454" i="1"/>
  <c r="BW560" i="1"/>
  <c r="BY560" i="1" s="1"/>
  <c r="BY247" i="1"/>
  <c r="BY275" i="1"/>
  <c r="BI281" i="1"/>
  <c r="BK281" i="1" s="1"/>
  <c r="AT281" i="1"/>
  <c r="AV281" i="1" s="1"/>
  <c r="CK293" i="1"/>
  <c r="BY301" i="1"/>
  <c r="AJ306" i="1"/>
  <c r="AJ365" i="1"/>
  <c r="BH372" i="1"/>
  <c r="AQ397" i="1"/>
  <c r="AS397" i="1" s="1"/>
  <c r="BF397" i="1"/>
  <c r="BH397" i="1" s="1"/>
  <c r="AJ397" i="1"/>
  <c r="BI409" i="1"/>
  <c r="AT409" i="1"/>
  <c r="AV409" i="1" s="1"/>
  <c r="AT492" i="1"/>
  <c r="AV492" i="1" s="1"/>
  <c r="BI492" i="1"/>
  <c r="BY495" i="1"/>
  <c r="AU543" i="1"/>
  <c r="AS543" i="1"/>
  <c r="BT588" i="1"/>
  <c r="BV588" i="1" s="1"/>
  <c r="BJ588" i="1"/>
  <c r="BW588" i="1" s="1"/>
  <c r="BY588" i="1" s="1"/>
  <c r="AQ206" i="1"/>
  <c r="AS206" i="1" s="1"/>
  <c r="AJ206" i="1"/>
  <c r="AJ256" i="1"/>
  <c r="AQ290" i="1"/>
  <c r="AS290" i="1" s="1"/>
  <c r="AJ290" i="1"/>
  <c r="BF290" i="1"/>
  <c r="BH290" i="1" s="1"/>
  <c r="AQ324" i="1"/>
  <c r="AS324" i="1" s="1"/>
  <c r="BF324" i="1"/>
  <c r="BH324" i="1" s="1"/>
  <c r="AJ324" i="1"/>
  <c r="AQ341" i="1"/>
  <c r="AS341" i="1" s="1"/>
  <c r="AJ341" i="1"/>
  <c r="BF341" i="1"/>
  <c r="BH341" i="1" s="1"/>
  <c r="BJ342" i="1"/>
  <c r="BW342" i="1" s="1"/>
  <c r="BY342" i="1" s="1"/>
  <c r="BT342" i="1"/>
  <c r="BV342" i="1" s="1"/>
  <c r="AQ346" i="1"/>
  <c r="AS346" i="1" s="1"/>
  <c r="BF346" i="1"/>
  <c r="BH346" i="1" s="1"/>
  <c r="BJ370" i="1"/>
  <c r="BW370" i="1" s="1"/>
  <c r="BY370" i="1" s="1"/>
  <c r="BT370" i="1"/>
  <c r="BV370" i="1" s="1"/>
  <c r="AS371" i="1"/>
  <c r="BT374" i="1"/>
  <c r="BV374" i="1" s="1"/>
  <c r="BJ374" i="1"/>
  <c r="BW374" i="1" s="1"/>
  <c r="BY374" i="1" s="1"/>
  <c r="BT407" i="1"/>
  <c r="BV407" i="1" s="1"/>
  <c r="BJ407" i="1"/>
  <c r="BW407" i="1" s="1"/>
  <c r="BY407" i="1" s="1"/>
  <c r="BJ449" i="1"/>
  <c r="BW449" i="1" s="1"/>
  <c r="BY449" i="1" s="1"/>
  <c r="BJ481" i="1"/>
  <c r="BW481" i="1" s="1"/>
  <c r="BY481" i="1" s="1"/>
  <c r="BT481" i="1"/>
  <c r="BV481" i="1" s="1"/>
  <c r="AS541" i="1"/>
  <c r="AU553" i="1"/>
  <c r="AS553" i="1"/>
  <c r="AU600" i="1"/>
  <c r="BT323" i="1"/>
  <c r="BV323" i="1" s="1"/>
  <c r="BJ323" i="1"/>
  <c r="AQ332" i="1"/>
  <c r="AS332" i="1" s="1"/>
  <c r="BF332" i="1"/>
  <c r="BH332" i="1" s="1"/>
  <c r="AQ347" i="1"/>
  <c r="AS347" i="1" s="1"/>
  <c r="AJ347" i="1"/>
  <c r="BF350" i="1"/>
  <c r="BH350" i="1" s="1"/>
  <c r="AQ350" i="1"/>
  <c r="AS350" i="1" s="1"/>
  <c r="BJ388" i="1"/>
  <c r="BW388" i="1" s="1"/>
  <c r="BY388" i="1" s="1"/>
  <c r="BT388" i="1"/>
  <c r="BV388" i="1" s="1"/>
  <c r="BF431" i="1"/>
  <c r="BH431" i="1" s="1"/>
  <c r="AQ431" i="1"/>
  <c r="AS431" i="1" s="1"/>
  <c r="CK456" i="1"/>
  <c r="BY456" i="1"/>
  <c r="BJ540" i="1"/>
  <c r="BW540" i="1" s="1"/>
  <c r="BY540" i="1" s="1"/>
  <c r="BT540" i="1"/>
  <c r="BV540" i="1" s="1"/>
  <c r="BJ633" i="1"/>
  <c r="BW633" i="1" s="1"/>
  <c r="BY633" i="1" s="1"/>
  <c r="BT633" i="1"/>
  <c r="BV633" i="1" s="1"/>
  <c r="BF202" i="1"/>
  <c r="BH202" i="1" s="1"/>
  <c r="BF231" i="1"/>
  <c r="BH231" i="1" s="1"/>
  <c r="BI243" i="1"/>
  <c r="BF278" i="1"/>
  <c r="BH278" i="1" s="1"/>
  <c r="AQ320" i="1"/>
  <c r="AS320" i="1" s="1"/>
  <c r="AJ320" i="1"/>
  <c r="CK324" i="1"/>
  <c r="AJ330" i="1"/>
  <c r="BF330" i="1"/>
  <c r="BH330" i="1" s="1"/>
  <c r="BY389" i="1"/>
  <c r="BJ411" i="1"/>
  <c r="BW411" i="1" s="1"/>
  <c r="BY411" i="1" s="1"/>
  <c r="BT437" i="1"/>
  <c r="BV437" i="1" s="1"/>
  <c r="BJ437" i="1"/>
  <c r="BW437" i="1" s="1"/>
  <c r="BY437" i="1" s="1"/>
  <c r="AS532" i="1"/>
  <c r="BX620" i="1"/>
  <c r="BV620" i="1"/>
  <c r="AQ269" i="1"/>
  <c r="AS269" i="1" s="1"/>
  <c r="BJ331" i="1"/>
  <c r="BW331" i="1" s="1"/>
  <c r="BY331" i="1" s="1"/>
  <c r="AJ338" i="1"/>
  <c r="BF338" i="1"/>
  <c r="BH338" i="1" s="1"/>
  <c r="BJ375" i="1"/>
  <c r="BW375" i="1" s="1"/>
  <c r="BY375" i="1" s="1"/>
  <c r="BT375" i="1"/>
  <c r="BV375" i="1" s="1"/>
  <c r="BV382" i="1"/>
  <c r="BT402" i="1"/>
  <c r="BV402" i="1" s="1"/>
  <c r="BJ402" i="1"/>
  <c r="BW402" i="1" s="1"/>
  <c r="BY402" i="1" s="1"/>
  <c r="BI413" i="1"/>
  <c r="AT413" i="1"/>
  <c r="AV413" i="1" s="1"/>
  <c r="BT426" i="1"/>
  <c r="BV426" i="1" s="1"/>
  <c r="BJ426" i="1"/>
  <c r="BW426" i="1" s="1"/>
  <c r="BY426" i="1" s="1"/>
  <c r="BF432" i="1"/>
  <c r="BH432" i="1" s="1"/>
  <c r="AQ432" i="1"/>
  <c r="AS432" i="1" s="1"/>
  <c r="BJ447" i="1"/>
  <c r="BW447" i="1" s="1"/>
  <c r="BY447" i="1" s="1"/>
  <c r="BH447" i="1"/>
  <c r="CI486" i="1"/>
  <c r="BH517" i="1"/>
  <c r="AT536" i="1"/>
  <c r="AV536" i="1" s="1"/>
  <c r="BI536" i="1"/>
  <c r="BY571" i="1"/>
  <c r="AU644" i="1"/>
  <c r="AV644" i="1" s="1"/>
  <c r="AS644" i="1"/>
  <c r="CK679" i="1"/>
  <c r="AV250" i="1"/>
  <c r="BK278" i="1"/>
  <c r="AQ340" i="1"/>
  <c r="AS340" i="1" s="1"/>
  <c r="BF340" i="1"/>
  <c r="BH340" i="1" s="1"/>
  <c r="BF359" i="1"/>
  <c r="BH359" i="1" s="1"/>
  <c r="AQ359" i="1"/>
  <c r="AS359" i="1" s="1"/>
  <c r="AQ361" i="1"/>
  <c r="AS361" i="1" s="1"/>
  <c r="AJ361" i="1"/>
  <c r="BT373" i="1"/>
  <c r="BV373" i="1" s="1"/>
  <c r="BJ373" i="1"/>
  <c r="BF377" i="1"/>
  <c r="BH377" i="1" s="1"/>
  <c r="AQ377" i="1"/>
  <c r="AS377" i="1" s="1"/>
  <c r="AJ377" i="1"/>
  <c r="BF384" i="1"/>
  <c r="BH384" i="1" s="1"/>
  <c r="AQ384" i="1"/>
  <c r="AS384" i="1" s="1"/>
  <c r="AQ459" i="1"/>
  <c r="AS459" i="1" s="1"/>
  <c r="AJ459" i="1"/>
  <c r="BF459" i="1"/>
  <c r="BH459" i="1" s="1"/>
  <c r="BJ463" i="1"/>
  <c r="BW463" i="1" s="1"/>
  <c r="BY463" i="1" s="1"/>
  <c r="BT463" i="1"/>
  <c r="BV463" i="1" s="1"/>
  <c r="AQ467" i="1"/>
  <c r="AS467" i="1" s="1"/>
  <c r="BF467" i="1"/>
  <c r="BH467" i="1" s="1"/>
  <c r="BJ517" i="1"/>
  <c r="BW517" i="1" s="1"/>
  <c r="BY517" i="1" s="1"/>
  <c r="BT517" i="1"/>
  <c r="BV517" i="1" s="1"/>
  <c r="CK579" i="1"/>
  <c r="CH580" i="1"/>
  <c r="BF659" i="1"/>
  <c r="BH659" i="1" s="1"/>
  <c r="AQ659" i="1"/>
  <c r="AS659" i="1" s="1"/>
  <c r="AJ659" i="1"/>
  <c r="BI676" i="1"/>
  <c r="BK676" i="1" s="1"/>
  <c r="AT676" i="1"/>
  <c r="AV676" i="1" s="1"/>
  <c r="AJ283" i="1"/>
  <c r="BH292" i="1"/>
  <c r="AJ340" i="1"/>
  <c r="BF344" i="1"/>
  <c r="BH344" i="1" s="1"/>
  <c r="AQ344" i="1"/>
  <c r="AS344" i="1" s="1"/>
  <c r="AJ359" i="1"/>
  <c r="BY365" i="1"/>
  <c r="AJ384" i="1"/>
  <c r="BJ387" i="1"/>
  <c r="BT387" i="1"/>
  <c r="BV387" i="1" s="1"/>
  <c r="AT398" i="1"/>
  <c r="AV398" i="1" s="1"/>
  <c r="BI398" i="1"/>
  <c r="BK398" i="1" s="1"/>
  <c r="BF440" i="1"/>
  <c r="BH440" i="1" s="1"/>
  <c r="AJ440" i="1"/>
  <c r="BH461" i="1"/>
  <c r="AJ467" i="1"/>
  <c r="BV467" i="1"/>
  <c r="BT492" i="1"/>
  <c r="BV492" i="1" s="1"/>
  <c r="BJ492" i="1"/>
  <c r="BW492" i="1" s="1"/>
  <c r="BY492" i="1" s="1"/>
  <c r="BI513" i="1"/>
  <c r="BK513" i="1" s="1"/>
  <c r="AT513" i="1"/>
  <c r="AV513" i="1" s="1"/>
  <c r="BY566" i="1"/>
  <c r="CH573" i="1"/>
  <c r="CH574" i="1" s="1"/>
  <c r="CK574" i="1" s="1"/>
  <c r="CK572" i="1"/>
  <c r="BI582" i="1"/>
  <c r="BK582" i="1" s="1"/>
  <c r="AT582" i="1"/>
  <c r="AV582" i="1" s="1"/>
  <c r="BY315" i="1"/>
  <c r="AQ325" i="1"/>
  <c r="AS325" i="1" s="1"/>
  <c r="AJ325" i="1"/>
  <c r="BF325" i="1"/>
  <c r="BH325" i="1" s="1"/>
  <c r="AS352" i="1"/>
  <c r="BH362" i="1"/>
  <c r="CK395" i="1"/>
  <c r="BT406" i="1"/>
  <c r="BV406" i="1" s="1"/>
  <c r="BJ406" i="1"/>
  <c r="BW406" i="1" s="1"/>
  <c r="BY406" i="1" s="1"/>
  <c r="AQ408" i="1"/>
  <c r="AS408" i="1" s="1"/>
  <c r="BF408" i="1"/>
  <c r="BH408" i="1" s="1"/>
  <c r="AJ408" i="1"/>
  <c r="BT427" i="1"/>
  <c r="BV427" i="1" s="1"/>
  <c r="BJ427" i="1"/>
  <c r="BW427" i="1" s="1"/>
  <c r="BY427" i="1" s="1"/>
  <c r="BY435" i="1"/>
  <c r="BI437" i="1"/>
  <c r="AT437" i="1"/>
  <c r="AV437" i="1" s="1"/>
  <c r="AT477" i="1"/>
  <c r="AV477" i="1" s="1"/>
  <c r="BV514" i="1"/>
  <c r="AU520" i="1"/>
  <c r="AS520" i="1"/>
  <c r="BJ547" i="1"/>
  <c r="BW547" i="1" s="1"/>
  <c r="BY547" i="1" s="1"/>
  <c r="BT547" i="1"/>
  <c r="BV547" i="1" s="1"/>
  <c r="BF237" i="1"/>
  <c r="BH237" i="1" s="1"/>
  <c r="BF279" i="1"/>
  <c r="BH279" i="1" s="1"/>
  <c r="BK343" i="1"/>
  <c r="AQ379" i="1"/>
  <c r="AS379" i="1" s="1"/>
  <c r="AJ379" i="1"/>
  <c r="BV385" i="1"/>
  <c r="BI401" i="1"/>
  <c r="AT401" i="1"/>
  <c r="AV401" i="1" s="1"/>
  <c r="AJ423" i="1"/>
  <c r="BF423" i="1"/>
  <c r="BH423" i="1" s="1"/>
  <c r="AQ423" i="1"/>
  <c r="AS423" i="1" s="1"/>
  <c r="AS482" i="1"/>
  <c r="AQ523" i="1"/>
  <c r="AS523" i="1" s="1"/>
  <c r="AJ523" i="1"/>
  <c r="BF523" i="1"/>
  <c r="BH523" i="1" s="1"/>
  <c r="BT525" i="1"/>
  <c r="BV525" i="1" s="1"/>
  <c r="BF536" i="1"/>
  <c r="BH536" i="1" s="1"/>
  <c r="AQ536" i="1"/>
  <c r="AS536" i="1" s="1"/>
  <c r="BT589" i="1"/>
  <c r="BV589" i="1" s="1"/>
  <c r="BJ589" i="1"/>
  <c r="AS638" i="1"/>
  <c r="AS837" i="1"/>
  <c r="AQ323" i="1"/>
  <c r="AS323" i="1" s="1"/>
  <c r="AT352" i="1"/>
  <c r="AV352" i="1" s="1"/>
  <c r="BI352" i="1"/>
  <c r="CI368" i="1"/>
  <c r="AQ369" i="1"/>
  <c r="AS369" i="1" s="1"/>
  <c r="AJ369" i="1"/>
  <c r="BY376" i="1"/>
  <c r="BT453" i="1"/>
  <c r="BV453" i="1" s="1"/>
  <c r="BJ453" i="1"/>
  <c r="BF508" i="1"/>
  <c r="BH508" i="1" s="1"/>
  <c r="AQ508" i="1"/>
  <c r="AS508" i="1" s="1"/>
  <c r="AJ508" i="1"/>
  <c r="BY575" i="1"/>
  <c r="BY586" i="1"/>
  <c r="BT606" i="1"/>
  <c r="BV606" i="1" s="1"/>
  <c r="BJ606" i="1"/>
  <c r="BW606" i="1" s="1"/>
  <c r="BY606" i="1" s="1"/>
  <c r="BJ754" i="1"/>
  <c r="BW754" i="1" s="1"/>
  <c r="BY754" i="1" s="1"/>
  <c r="BT754" i="1"/>
  <c r="BV754" i="1" s="1"/>
  <c r="BV329" i="1"/>
  <c r="BT330" i="1"/>
  <c r="BV330" i="1" s="1"/>
  <c r="BJ330" i="1"/>
  <c r="BW330" i="1" s="1"/>
  <c r="BY330" i="1" s="1"/>
  <c r="AT358" i="1"/>
  <c r="AV358" i="1" s="1"/>
  <c r="BI358" i="1"/>
  <c r="BF390" i="1"/>
  <c r="BH390" i="1" s="1"/>
  <c r="AQ390" i="1"/>
  <c r="AS390" i="1" s="1"/>
  <c r="AQ412" i="1"/>
  <c r="AS412" i="1" s="1"/>
  <c r="BF412" i="1"/>
  <c r="BH412" i="1" s="1"/>
  <c r="AJ412" i="1"/>
  <c r="CH446" i="1"/>
  <c r="CH447" i="1" s="1"/>
  <c r="CK447" i="1" s="1"/>
  <c r="CK445" i="1"/>
  <c r="BH453" i="1"/>
  <c r="BY485" i="1"/>
  <c r="BF524" i="1"/>
  <c r="BH524" i="1" s="1"/>
  <c r="AQ524" i="1"/>
  <c r="AS524" i="1" s="1"/>
  <c r="AJ524" i="1"/>
  <c r="BH553" i="1"/>
  <c r="BI580" i="1"/>
  <c r="AT580" i="1"/>
  <c r="AV580" i="1" s="1"/>
  <c r="AU586" i="1"/>
  <c r="AS586" i="1"/>
  <c r="BI618" i="1"/>
  <c r="AT618" i="1"/>
  <c r="AV618" i="1" s="1"/>
  <c r="CI301" i="1"/>
  <c r="CK352" i="1"/>
  <c r="AQ360" i="1"/>
  <c r="AS360" i="1" s="1"/>
  <c r="BF360" i="1"/>
  <c r="BH360" i="1" s="1"/>
  <c r="AJ375" i="1"/>
  <c r="AQ375" i="1"/>
  <c r="AS375" i="1" s="1"/>
  <c r="BF380" i="1"/>
  <c r="BH380" i="1" s="1"/>
  <c r="AJ380" i="1"/>
  <c r="AS424" i="1"/>
  <c r="BY442" i="1"/>
  <c r="CI444" i="1"/>
  <c r="AJ452" i="1"/>
  <c r="BY462" i="1"/>
  <c r="AQ471" i="1"/>
  <c r="AS471" i="1" s="1"/>
  <c r="BF471" i="1"/>
  <c r="BH471" i="1" s="1"/>
  <c r="BT493" i="1"/>
  <c r="BV493" i="1" s="1"/>
  <c r="BJ493" i="1"/>
  <c r="BY501" i="1"/>
  <c r="CK506" i="1"/>
  <c r="AQ518" i="1"/>
  <c r="AS518" i="1" s="1"/>
  <c r="AJ518" i="1"/>
  <c r="BF518" i="1"/>
  <c r="BH518" i="1" s="1"/>
  <c r="BT538" i="1"/>
  <c r="BV538" i="1" s="1"/>
  <c r="BJ538" i="1"/>
  <c r="BW538" i="1" s="1"/>
  <c r="BY538" i="1" s="1"/>
  <c r="BV549" i="1"/>
  <c r="BJ553" i="1"/>
  <c r="BW553" i="1" s="1"/>
  <c r="BY553" i="1" s="1"/>
  <c r="BT553" i="1"/>
  <c r="BV553" i="1" s="1"/>
  <c r="CI643" i="1"/>
  <c r="CI644" i="1" s="1"/>
  <c r="AU703" i="1"/>
  <c r="AS703" i="1"/>
  <c r="AT757" i="1"/>
  <c r="AV757" i="1" s="1"/>
  <c r="BI757" i="1"/>
  <c r="AQ583" i="1"/>
  <c r="AS583" i="1" s="1"/>
  <c r="AJ583" i="1"/>
  <c r="BF583" i="1"/>
  <c r="BH583" i="1" s="1"/>
  <c r="BF705" i="1"/>
  <c r="BH705" i="1" s="1"/>
  <c r="AJ705" i="1"/>
  <c r="AQ705" i="1"/>
  <c r="AS705" i="1" s="1"/>
  <c r="BF748" i="1"/>
  <c r="BH748" i="1" s="1"/>
  <c r="AQ748" i="1"/>
  <c r="AS748" i="1" s="1"/>
  <c r="AJ748" i="1"/>
  <c r="BI506" i="1"/>
  <c r="AT506" i="1"/>
  <c r="AV506" i="1" s="1"/>
  <c r="AQ512" i="1"/>
  <c r="AS512" i="1" s="1"/>
  <c r="AJ512" i="1"/>
  <c r="BF512" i="1"/>
  <c r="BH512" i="1" s="1"/>
  <c r="BT516" i="1"/>
  <c r="BV516" i="1" s="1"/>
  <c r="BJ516" i="1"/>
  <c r="BW516" i="1" s="1"/>
  <c r="BY516" i="1" s="1"/>
  <c r="AS531" i="1"/>
  <c r="BT545" i="1"/>
  <c r="BV545" i="1" s="1"/>
  <c r="BJ545" i="1"/>
  <c r="BW545" i="1" s="1"/>
  <c r="BY545" i="1" s="1"/>
  <c r="AT570" i="1"/>
  <c r="AV570" i="1" s="1"/>
  <c r="BI570" i="1"/>
  <c r="BW600" i="1"/>
  <c r="BH626" i="1"/>
  <c r="BT327" i="1"/>
  <c r="BV327" i="1" s="1"/>
  <c r="AT335" i="1"/>
  <c r="AV335" i="1" s="1"/>
  <c r="BT335" i="1"/>
  <c r="BV335" i="1" s="1"/>
  <c r="AT343" i="1"/>
  <c r="AV343" i="1" s="1"/>
  <c r="BT343" i="1"/>
  <c r="BV343" i="1" s="1"/>
  <c r="BT355" i="1"/>
  <c r="BV355" i="1" s="1"/>
  <c r="BT363" i="1"/>
  <c r="BV363" i="1" s="1"/>
  <c r="AQ425" i="1"/>
  <c r="AS425" i="1" s="1"/>
  <c r="AJ425" i="1"/>
  <c r="BF425" i="1"/>
  <c r="BH425" i="1" s="1"/>
  <c r="AJ464" i="1"/>
  <c r="AQ464" i="1"/>
  <c r="AS464" i="1" s="1"/>
  <c r="BI475" i="1"/>
  <c r="AT475" i="1"/>
  <c r="CI492" i="1"/>
  <c r="AQ494" i="1"/>
  <c r="AS494" i="1" s="1"/>
  <c r="BF494" i="1"/>
  <c r="BH494" i="1" s="1"/>
  <c r="AJ494" i="1"/>
  <c r="AV503" i="1"/>
  <c r="AQ519" i="1"/>
  <c r="AS519" i="1" s="1"/>
  <c r="AJ519" i="1"/>
  <c r="BF519" i="1"/>
  <c r="BH519" i="1" s="1"/>
  <c r="CK532" i="1"/>
  <c r="BY592" i="1"/>
  <c r="AJ663" i="1"/>
  <c r="BF663" i="1"/>
  <c r="BH663" i="1" s="1"/>
  <c r="AQ781" i="1"/>
  <c r="AS781" i="1" s="1"/>
  <c r="BF781" i="1"/>
  <c r="BH781" i="1" s="1"/>
  <c r="AJ781" i="1"/>
  <c r="AT376" i="1"/>
  <c r="AV376" i="1" s="1"/>
  <c r="BY378" i="1"/>
  <c r="BF401" i="1"/>
  <c r="BH401" i="1" s="1"/>
  <c r="BF405" i="1"/>
  <c r="BH405" i="1" s="1"/>
  <c r="AT456" i="1"/>
  <c r="AV456" i="1" s="1"/>
  <c r="BI456" i="1"/>
  <c r="BK456" i="1" s="1"/>
  <c r="AQ484" i="1"/>
  <c r="AS484" i="1" s="1"/>
  <c r="BF484" i="1"/>
  <c r="BH484" i="1" s="1"/>
  <c r="BF509" i="1"/>
  <c r="BH509" i="1" s="1"/>
  <c r="AQ509" i="1"/>
  <c r="AS509" i="1" s="1"/>
  <c r="AQ540" i="1"/>
  <c r="AS540" i="1" s="1"/>
  <c r="AJ540" i="1"/>
  <c r="AQ545" i="1"/>
  <c r="AS545" i="1" s="1"/>
  <c r="BF545" i="1"/>
  <c r="BH545" i="1" s="1"/>
  <c r="AT578" i="1"/>
  <c r="AV578" i="1" s="1"/>
  <c r="BI578" i="1"/>
  <c r="BJ579" i="1"/>
  <c r="BW579" i="1" s="1"/>
  <c r="BY579" i="1" s="1"/>
  <c r="BT579" i="1"/>
  <c r="BV579" i="1" s="1"/>
  <c r="BF588" i="1"/>
  <c r="BH588" i="1" s="1"/>
  <c r="AQ588" i="1"/>
  <c r="AS588" i="1" s="1"/>
  <c r="AJ588" i="1"/>
  <c r="CI590" i="1"/>
  <c r="CI591" i="1" s="1"/>
  <c r="BT612" i="1"/>
  <c r="BV612" i="1" s="1"/>
  <c r="BJ612" i="1"/>
  <c r="BW612" i="1" s="1"/>
  <c r="BY612" i="1" s="1"/>
  <c r="BX661" i="1"/>
  <c r="BI749" i="1"/>
  <c r="BK749" i="1" s="1"/>
  <c r="AT749" i="1"/>
  <c r="AV749" i="1" s="1"/>
  <c r="AQ807" i="1"/>
  <c r="AS807" i="1" s="1"/>
  <c r="AJ807" i="1"/>
  <c r="BF807" i="1"/>
  <c r="BH807" i="1" s="1"/>
  <c r="CI832" i="1"/>
  <c r="CI833" i="1" s="1"/>
  <c r="AU834" i="1"/>
  <c r="AS834" i="1"/>
  <c r="BI383" i="1"/>
  <c r="AT383" i="1"/>
  <c r="AV383" i="1" s="1"/>
  <c r="AT433" i="1"/>
  <c r="AV433" i="1" s="1"/>
  <c r="BI433" i="1"/>
  <c r="BK433" i="1" s="1"/>
  <c r="AT436" i="1"/>
  <c r="AV436" i="1" s="1"/>
  <c r="AJ441" i="1"/>
  <c r="AQ441" i="1"/>
  <c r="AS441" i="1" s="1"/>
  <c r="BT441" i="1"/>
  <c r="BV441" i="1" s="1"/>
  <c r="BT471" i="1"/>
  <c r="BV471" i="1" s="1"/>
  <c r="BJ471" i="1"/>
  <c r="BW471" i="1" s="1"/>
  <c r="BY471" i="1" s="1"/>
  <c r="AJ484" i="1"/>
  <c r="BJ491" i="1"/>
  <c r="BW491" i="1" s="1"/>
  <c r="BY491" i="1" s="1"/>
  <c r="BT491" i="1"/>
  <c r="BV491" i="1" s="1"/>
  <c r="AJ509" i="1"/>
  <c r="AQ514" i="1"/>
  <c r="AS514" i="1" s="1"/>
  <c r="AJ514" i="1"/>
  <c r="BF514" i="1"/>
  <c r="BH514" i="1" s="1"/>
  <c r="AJ545" i="1"/>
  <c r="CH548" i="1"/>
  <c r="CK548" i="1" s="1"/>
  <c r="CK602" i="1"/>
  <c r="BJ675" i="1"/>
  <c r="BT675" i="1"/>
  <c r="BV675" i="1" s="1"/>
  <c r="BH675" i="1"/>
  <c r="BT678" i="1"/>
  <c r="BV678" i="1" s="1"/>
  <c r="BJ678" i="1"/>
  <c r="BW678" i="1" s="1"/>
  <c r="BY678" i="1" s="1"/>
  <c r="AJ326" i="1"/>
  <c r="AJ334" i="1"/>
  <c r="AJ342" i="1"/>
  <c r="AJ362" i="1"/>
  <c r="AJ370" i="1"/>
  <c r="AJ371" i="1"/>
  <c r="AJ372" i="1"/>
  <c r="AJ402" i="1"/>
  <c r="AJ406" i="1"/>
  <c r="AJ410" i="1"/>
  <c r="AJ414" i="1"/>
  <c r="BV422" i="1"/>
  <c r="BY423" i="1"/>
  <c r="AJ424" i="1"/>
  <c r="AQ439" i="1"/>
  <c r="AS439" i="1" s="1"/>
  <c r="AJ439" i="1"/>
  <c r="BF439" i="1"/>
  <c r="BH439" i="1" s="1"/>
  <c r="BF443" i="1"/>
  <c r="BH443" i="1" s="1"/>
  <c r="AQ443" i="1"/>
  <c r="AS443" i="1" s="1"/>
  <c r="BT448" i="1"/>
  <c r="BV448" i="1" s="1"/>
  <c r="BJ448" i="1"/>
  <c r="BW448" i="1" s="1"/>
  <c r="BY448" i="1" s="1"/>
  <c r="BH483" i="1"/>
  <c r="BH485" i="1"/>
  <c r="AV502" i="1"/>
  <c r="BI520" i="1"/>
  <c r="BK520" i="1" s="1"/>
  <c r="BW574" i="1"/>
  <c r="BY574" i="1" s="1"/>
  <c r="AS610" i="1"/>
  <c r="BT639" i="1"/>
  <c r="BV639" i="1" s="1"/>
  <c r="BJ639" i="1"/>
  <c r="BW639" i="1" s="1"/>
  <c r="BY639" i="1" s="1"/>
  <c r="AQ418" i="1"/>
  <c r="AS418" i="1" s="1"/>
  <c r="AJ418" i="1"/>
  <c r="CI421" i="1"/>
  <c r="BT425" i="1"/>
  <c r="BV425" i="1" s="1"/>
  <c r="BJ425" i="1"/>
  <c r="BW425" i="1" s="1"/>
  <c r="BY425" i="1" s="1"/>
  <c r="BF464" i="1"/>
  <c r="BH464" i="1" s="1"/>
  <c r="BV480" i="1"/>
  <c r="BT483" i="1"/>
  <c r="BV483" i="1" s="1"/>
  <c r="BJ483" i="1"/>
  <c r="BW483" i="1" s="1"/>
  <c r="BY483" i="1" s="1"/>
  <c r="BH490" i="1"/>
  <c r="BY523" i="1"/>
  <c r="BJ556" i="1"/>
  <c r="BW556" i="1" s="1"/>
  <c r="BY556" i="1" s="1"/>
  <c r="BT556" i="1"/>
  <c r="BV556" i="1" s="1"/>
  <c r="BF562" i="1"/>
  <c r="BH562" i="1" s="1"/>
  <c r="AQ562" i="1"/>
  <c r="AS562" i="1" s="1"/>
  <c r="AJ562" i="1"/>
  <c r="BT563" i="1"/>
  <c r="BV563" i="1" s="1"/>
  <c r="BJ563" i="1"/>
  <c r="BW563" i="1" s="1"/>
  <c r="BY563" i="1" s="1"/>
  <c r="AQ584" i="1"/>
  <c r="AS584" i="1" s="1"/>
  <c r="BF584" i="1"/>
  <c r="BH584" i="1" s="1"/>
  <c r="BK596" i="1"/>
  <c r="BY617" i="1"/>
  <c r="BH639" i="1"/>
  <c r="AQ716" i="1"/>
  <c r="AS716" i="1" s="1"/>
  <c r="AJ716" i="1"/>
  <c r="BF716" i="1"/>
  <c r="BH716" i="1" s="1"/>
  <c r="BF400" i="1"/>
  <c r="BH400" i="1" s="1"/>
  <c r="BJ401" i="1"/>
  <c r="BW401" i="1" s="1"/>
  <c r="BY401" i="1" s="1"/>
  <c r="BJ405" i="1"/>
  <c r="BW405" i="1" s="1"/>
  <c r="BY405" i="1" s="1"/>
  <c r="BJ409" i="1"/>
  <c r="BW409" i="1" s="1"/>
  <c r="BY409" i="1" s="1"/>
  <c r="BJ413" i="1"/>
  <c r="BW413" i="1" s="1"/>
  <c r="BY413" i="1" s="1"/>
  <c r="BV421" i="1"/>
  <c r="AS430" i="1"/>
  <c r="BJ440" i="1"/>
  <c r="BW440" i="1" s="1"/>
  <c r="BY440" i="1" s="1"/>
  <c r="BY443" i="1"/>
  <c r="BK446" i="1"/>
  <c r="BT450" i="1"/>
  <c r="BV450" i="1" s="1"/>
  <c r="BJ450" i="1"/>
  <c r="BW450" i="1" s="1"/>
  <c r="BY450" i="1" s="1"/>
  <c r="BJ460" i="1"/>
  <c r="BW460" i="1" s="1"/>
  <c r="BY460" i="1" s="1"/>
  <c r="BJ469" i="1"/>
  <c r="BT469" i="1"/>
  <c r="BV469" i="1" s="1"/>
  <c r="CK517" i="1"/>
  <c r="CI523" i="1"/>
  <c r="AJ531" i="1"/>
  <c r="BT532" i="1"/>
  <c r="BV532" i="1" s="1"/>
  <c r="BJ532" i="1"/>
  <c r="BW532" i="1" s="1"/>
  <c r="BY532" i="1" s="1"/>
  <c r="BV543" i="1"/>
  <c r="BT544" i="1"/>
  <c r="BV544" i="1" s="1"/>
  <c r="BJ544" i="1"/>
  <c r="AJ584" i="1"/>
  <c r="AQ606" i="1"/>
  <c r="AS606" i="1" s="1"/>
  <c r="AJ606" i="1"/>
  <c r="BF606" i="1"/>
  <c r="BH606" i="1" s="1"/>
  <c r="BY636" i="1"/>
  <c r="CH650" i="1"/>
  <c r="CH651" i="1" s="1"/>
  <c r="BX677" i="1"/>
  <c r="BV677" i="1"/>
  <c r="BF704" i="1"/>
  <c r="BH704" i="1" s="1"/>
  <c r="AQ704" i="1"/>
  <c r="AS704" i="1" s="1"/>
  <c r="AJ704" i="1"/>
  <c r="BJ733" i="1"/>
  <c r="BW733" i="1" s="1"/>
  <c r="BY733" i="1" s="1"/>
  <c r="BT733" i="1"/>
  <c r="BV733" i="1" s="1"/>
  <c r="BI735" i="1"/>
  <c r="BK735" i="1" s="1"/>
  <c r="AT735" i="1"/>
  <c r="AV735" i="1" s="1"/>
  <c r="AQ370" i="1"/>
  <c r="AS370" i="1" s="1"/>
  <c r="AQ372" i="1"/>
  <c r="AS372" i="1" s="1"/>
  <c r="AQ382" i="1"/>
  <c r="AS382" i="1" s="1"/>
  <c r="AJ382" i="1"/>
  <c r="CK383" i="1"/>
  <c r="BY385" i="1"/>
  <c r="AT426" i="1"/>
  <c r="AV426" i="1" s="1"/>
  <c r="BI426" i="1"/>
  <c r="BJ473" i="1"/>
  <c r="BT473" i="1"/>
  <c r="BV473" i="1" s="1"/>
  <c r="BY480" i="1"/>
  <c r="CK499" i="1"/>
  <c r="BH528" i="1"/>
  <c r="BY551" i="1"/>
  <c r="AQ565" i="1"/>
  <c r="AS565" i="1" s="1"/>
  <c r="AJ565" i="1"/>
  <c r="BF565" i="1"/>
  <c r="BH565" i="1" s="1"/>
  <c r="CI573" i="1"/>
  <c r="AT638" i="1"/>
  <c r="AV638" i="1" s="1"/>
  <c r="BI638" i="1"/>
  <c r="BJ645" i="1"/>
  <c r="BW645" i="1" s="1"/>
  <c r="BY645" i="1" s="1"/>
  <c r="BT645" i="1"/>
  <c r="BV645" i="1" s="1"/>
  <c r="BT420" i="1"/>
  <c r="BV420" i="1" s="1"/>
  <c r="BV443" i="1"/>
  <c r="BF450" i="1"/>
  <c r="BH450" i="1" s="1"/>
  <c r="AQ461" i="1"/>
  <c r="AS461" i="1" s="1"/>
  <c r="AJ461" i="1"/>
  <c r="BT462" i="1"/>
  <c r="BV462" i="1" s="1"/>
  <c r="BF478" i="1"/>
  <c r="BH478" i="1" s="1"/>
  <c r="AQ478" i="1"/>
  <c r="AS478" i="1" s="1"/>
  <c r="BV495" i="1"/>
  <c r="AS502" i="1"/>
  <c r="BT518" i="1"/>
  <c r="BV518" i="1" s="1"/>
  <c r="AS521" i="1"/>
  <c r="BH544" i="1"/>
  <c r="BF563" i="1"/>
  <c r="BH563" i="1" s="1"/>
  <c r="AQ578" i="1"/>
  <c r="AS578" i="1" s="1"/>
  <c r="BF578" i="1"/>
  <c r="BH578" i="1" s="1"/>
  <c r="BF582" i="1"/>
  <c r="BH582" i="1" s="1"/>
  <c r="AQ582" i="1"/>
  <c r="AS582" i="1" s="1"/>
  <c r="BV592" i="1"/>
  <c r="BY604" i="1"/>
  <c r="AQ654" i="1"/>
  <c r="AS654" i="1" s="1"/>
  <c r="BF654" i="1"/>
  <c r="BH654" i="1" s="1"/>
  <c r="AJ654" i="1"/>
  <c r="BI683" i="1"/>
  <c r="BK683" i="1" s="1"/>
  <c r="AT683" i="1"/>
  <c r="AV683" i="1" s="1"/>
  <c r="AQ687" i="1"/>
  <c r="AS687" i="1" s="1"/>
  <c r="AJ687" i="1"/>
  <c r="BF687" i="1"/>
  <c r="BH687" i="1" s="1"/>
  <c r="BX728" i="1"/>
  <c r="BV728" i="1"/>
  <c r="BF419" i="1"/>
  <c r="BH419" i="1" s="1"/>
  <c r="BY444" i="1"/>
  <c r="AQ451" i="1"/>
  <c r="AS451" i="1" s="1"/>
  <c r="AJ451" i="1"/>
  <c r="AS453" i="1"/>
  <c r="BY467" i="1"/>
  <c r="AQ493" i="1"/>
  <c r="AS493" i="1" s="1"/>
  <c r="BF493" i="1"/>
  <c r="BH493" i="1" s="1"/>
  <c r="BT527" i="1"/>
  <c r="BV527" i="1" s="1"/>
  <c r="BJ527" i="1"/>
  <c r="BW527" i="1" s="1"/>
  <c r="BY527" i="1" s="1"/>
  <c r="BF568" i="1"/>
  <c r="BH568" i="1" s="1"/>
  <c r="AQ568" i="1"/>
  <c r="AS568" i="1" s="1"/>
  <c r="BT605" i="1"/>
  <c r="BV605" i="1" s="1"/>
  <c r="BJ605" i="1"/>
  <c r="BW605" i="1" s="1"/>
  <c r="BY605" i="1" s="1"/>
  <c r="BH605" i="1"/>
  <c r="AT647" i="1"/>
  <c r="AV647" i="1" s="1"/>
  <c r="BI647" i="1"/>
  <c r="BK647" i="1" s="1"/>
  <c r="CK649" i="1"/>
  <c r="BJ650" i="1"/>
  <c r="BW650" i="1" s="1"/>
  <c r="BY650" i="1" s="1"/>
  <c r="BT650" i="1"/>
  <c r="BV650" i="1" s="1"/>
  <c r="AT672" i="1"/>
  <c r="AV672" i="1" s="1"/>
  <c r="BI672" i="1"/>
  <c r="BF684" i="1"/>
  <c r="BH684" i="1" s="1"/>
  <c r="AQ684" i="1"/>
  <c r="AS684" i="1" s="1"/>
  <c r="AJ684" i="1"/>
  <c r="AU695" i="1"/>
  <c r="AS695" i="1"/>
  <c r="BX768" i="1"/>
  <c r="CK768" i="1" s="1"/>
  <c r="BV768" i="1"/>
  <c r="CI802" i="1"/>
  <c r="CI803" i="1" s="1"/>
  <c r="BT836" i="1"/>
  <c r="BV836" i="1" s="1"/>
  <c r="BJ836" i="1"/>
  <c r="BW836" i="1" s="1"/>
  <c r="BY836" i="1" s="1"/>
  <c r="AQ438" i="1"/>
  <c r="AS438" i="1" s="1"/>
  <c r="AQ449" i="1"/>
  <c r="AS449" i="1" s="1"/>
  <c r="BF449" i="1"/>
  <c r="BH449" i="1" s="1"/>
  <c r="BJ458" i="1"/>
  <c r="BJ534" i="1"/>
  <c r="BW534" i="1" s="1"/>
  <c r="BY534" i="1" s="1"/>
  <c r="BT534" i="1"/>
  <c r="BV534" i="1" s="1"/>
  <c r="AT563" i="1"/>
  <c r="AV563" i="1" s="1"/>
  <c r="BI563" i="1"/>
  <c r="BK563" i="1" s="1"/>
  <c r="BJ597" i="1"/>
  <c r="BW597" i="1" s="1"/>
  <c r="BY597" i="1" s="1"/>
  <c r="BT597" i="1"/>
  <c r="BV597" i="1" s="1"/>
  <c r="BF608" i="1"/>
  <c r="BH608" i="1" s="1"/>
  <c r="AJ608" i="1"/>
  <c r="BT627" i="1"/>
  <c r="BV627" i="1" s="1"/>
  <c r="BJ627" i="1"/>
  <c r="BW627" i="1" s="1"/>
  <c r="BY627" i="1" s="1"/>
  <c r="BT634" i="1"/>
  <c r="BV634" i="1" s="1"/>
  <c r="BJ634" i="1"/>
  <c r="BW634" i="1" s="1"/>
  <c r="BY634" i="1" s="1"/>
  <c r="BY723" i="1"/>
  <c r="BF804" i="1"/>
  <c r="BH804" i="1" s="1"/>
  <c r="AQ804" i="1"/>
  <c r="AS804" i="1" s="1"/>
  <c r="AJ804" i="1"/>
  <c r="BT937" i="1"/>
  <c r="BV937" i="1" s="1"/>
  <c r="BJ937" i="1"/>
  <c r="BW937" i="1" s="1"/>
  <c r="BY937" i="1" s="1"/>
  <c r="AJ419" i="1"/>
  <c r="AJ428" i="1"/>
  <c r="AJ449" i="1"/>
  <c r="BT451" i="1"/>
  <c r="BV451" i="1" s="1"/>
  <c r="AJ472" i="1"/>
  <c r="AJ480" i="1"/>
  <c r="AJ490" i="1"/>
  <c r="AS500" i="1"/>
  <c r="BJ512" i="1"/>
  <c r="BW512" i="1" s="1"/>
  <c r="BY512" i="1" s="1"/>
  <c r="BT512" i="1"/>
  <c r="BV512" i="1" s="1"/>
  <c r="BV515" i="1"/>
  <c r="AS528" i="1"/>
  <c r="BI535" i="1"/>
  <c r="AT535" i="1"/>
  <c r="AV535" i="1" s="1"/>
  <c r="BF557" i="1"/>
  <c r="BH557" i="1" s="1"/>
  <c r="BJ570" i="1"/>
  <c r="BW570" i="1" s="1"/>
  <c r="BY570" i="1" s="1"/>
  <c r="AQ577" i="1"/>
  <c r="AS577" i="1" s="1"/>
  <c r="BF577" i="1"/>
  <c r="BH577" i="1" s="1"/>
  <c r="BY585" i="1"/>
  <c r="BV615" i="1"/>
  <c r="BF640" i="1"/>
  <c r="BH640" i="1" s="1"/>
  <c r="AQ640" i="1"/>
  <c r="AS640" i="1" s="1"/>
  <c r="BH646" i="1"/>
  <c r="AQ738" i="1"/>
  <c r="AS738" i="1" s="1"/>
  <c r="AJ738" i="1"/>
  <c r="BF738" i="1"/>
  <c r="BH738" i="1" s="1"/>
  <c r="AV577" i="1"/>
  <c r="BT578" i="1"/>
  <c r="BV578" i="1" s="1"/>
  <c r="BJ578" i="1"/>
  <c r="BW578" i="1" s="1"/>
  <c r="BY578" i="1" s="1"/>
  <c r="BF599" i="1"/>
  <c r="BH599" i="1" s="1"/>
  <c r="AQ599" i="1"/>
  <c r="AS599" i="1" s="1"/>
  <c r="BX619" i="1"/>
  <c r="BV619" i="1"/>
  <c r="AT640" i="1"/>
  <c r="AV640" i="1" s="1"/>
  <c r="BI640" i="1"/>
  <c r="BT646" i="1"/>
  <c r="BV646" i="1" s="1"/>
  <c r="BJ646" i="1"/>
  <c r="BW646" i="1" s="1"/>
  <c r="BY646" i="1" s="1"/>
  <c r="BY667" i="1"/>
  <c r="AJ447" i="1"/>
  <c r="BH456" i="1"/>
  <c r="AQ458" i="1"/>
  <c r="AS458" i="1" s="1"/>
  <c r="BF458" i="1"/>
  <c r="BH458" i="1" s="1"/>
  <c r="BH462" i="1"/>
  <c r="AQ469" i="1"/>
  <c r="AS469" i="1" s="1"/>
  <c r="BJ484" i="1"/>
  <c r="BW484" i="1" s="1"/>
  <c r="AJ485" i="1"/>
  <c r="BT486" i="1"/>
  <c r="BV486" i="1" s="1"/>
  <c r="BI496" i="1"/>
  <c r="BK496" i="1" s="1"/>
  <c r="AT496" i="1"/>
  <c r="AV496" i="1" s="1"/>
  <c r="BJ524" i="1"/>
  <c r="BW524" i="1" s="1"/>
  <c r="BY524" i="1" s="1"/>
  <c r="AS525" i="1"/>
  <c r="BJ557" i="1"/>
  <c r="BW557" i="1" s="1"/>
  <c r="BY557" i="1" s="1"/>
  <c r="AQ563" i="1"/>
  <c r="AS563" i="1" s="1"/>
  <c r="AJ569" i="1"/>
  <c r="BF569" i="1"/>
  <c r="BH569" i="1" s="1"/>
  <c r="BF575" i="1"/>
  <c r="BH575" i="1" s="1"/>
  <c r="AJ575" i="1"/>
  <c r="BT590" i="1"/>
  <c r="BV590" i="1" s="1"/>
  <c r="BJ590" i="1"/>
  <c r="BW590" i="1" s="1"/>
  <c r="BY590" i="1" s="1"/>
  <c r="AJ599" i="1"/>
  <c r="AQ608" i="1"/>
  <c r="AS608" i="1" s="1"/>
  <c r="BI800" i="1"/>
  <c r="BK800" i="1" s="1"/>
  <c r="AT800" i="1"/>
  <c r="AV800" i="1" s="1"/>
  <c r="BY479" i="1"/>
  <c r="AQ480" i="1"/>
  <c r="AS480" i="1" s="1"/>
  <c r="AT482" i="1"/>
  <c r="AV482" i="1" s="1"/>
  <c r="BI482" i="1"/>
  <c r="BY489" i="1"/>
  <c r="AQ490" i="1"/>
  <c r="AS490" i="1" s="1"/>
  <c r="BY518" i="1"/>
  <c r="CK519" i="1"/>
  <c r="AT532" i="1"/>
  <c r="AV532" i="1" s="1"/>
  <c r="BI532" i="1"/>
  <c r="BT533" i="1"/>
  <c r="BV533" i="1" s="1"/>
  <c r="BJ533" i="1"/>
  <c r="BW533" i="1" s="1"/>
  <c r="BY533" i="1" s="1"/>
  <c r="BV537" i="1"/>
  <c r="AT539" i="1"/>
  <c r="AV539" i="1" s="1"/>
  <c r="BI539" i="1"/>
  <c r="BK539" i="1" s="1"/>
  <c r="BY543" i="1"/>
  <c r="BY549" i="1"/>
  <c r="AS550" i="1"/>
  <c r="BV581" i="1"/>
  <c r="AT595" i="1"/>
  <c r="AV595" i="1" s="1"/>
  <c r="BI595" i="1"/>
  <c r="AQ609" i="1"/>
  <c r="AS609" i="1" s="1"/>
  <c r="BF609" i="1"/>
  <c r="BH609" i="1" s="1"/>
  <c r="AJ609" i="1"/>
  <c r="BF632" i="1"/>
  <c r="BH632" i="1" s="1"/>
  <c r="AQ632" i="1"/>
  <c r="AS632" i="1" s="1"/>
  <c r="AJ632" i="1"/>
  <c r="CI683" i="1"/>
  <c r="CI684" i="1" s="1"/>
  <c r="AQ700" i="1"/>
  <c r="AS700" i="1" s="1"/>
  <c r="BF700" i="1"/>
  <c r="BH700" i="1" s="1"/>
  <c r="AJ700" i="1"/>
  <c r="BY720" i="1"/>
  <c r="BY778" i="1"/>
  <c r="AV528" i="1"/>
  <c r="CI556" i="1"/>
  <c r="CI557" i="1" s="1"/>
  <c r="CI580" i="1"/>
  <c r="BF601" i="1"/>
  <c r="BH601" i="1" s="1"/>
  <c r="AQ601" i="1"/>
  <c r="AS601" i="1" s="1"/>
  <c r="BV618" i="1"/>
  <c r="AJ621" i="1"/>
  <c r="BF621" i="1"/>
  <c r="BH621" i="1" s="1"/>
  <c r="AQ621" i="1"/>
  <c r="AS621" i="1" s="1"/>
  <c r="BI629" i="1"/>
  <c r="BK629" i="1" s="1"/>
  <c r="AT629" i="1"/>
  <c r="AV629" i="1" s="1"/>
  <c r="BH650" i="1"/>
  <c r="AS651" i="1"/>
  <c r="BV706" i="1"/>
  <c r="BF749" i="1"/>
  <c r="BH749" i="1" s="1"/>
  <c r="AQ749" i="1"/>
  <c r="AS749" i="1" s="1"/>
  <c r="CK749" i="1"/>
  <c r="BI792" i="1"/>
  <c r="AT792" i="1"/>
  <c r="AV792" i="1" s="1"/>
  <c r="BJ875" i="1"/>
  <c r="BW875" i="1" s="1"/>
  <c r="BY875" i="1" s="1"/>
  <c r="BT875" i="1"/>
  <c r="BV875" i="1" s="1"/>
  <c r="AT891" i="1"/>
  <c r="AV891" i="1" s="1"/>
  <c r="BI891" i="1"/>
  <c r="BK891" i="1" s="1"/>
  <c r="AQ611" i="1"/>
  <c r="AS611" i="1" s="1"/>
  <c r="AJ611" i="1"/>
  <c r="BH612" i="1"/>
  <c r="AJ622" i="1"/>
  <c r="BF622" i="1"/>
  <c r="BH622" i="1" s="1"/>
  <c r="AQ622" i="1"/>
  <c r="AS622" i="1" s="1"/>
  <c r="AS625" i="1"/>
  <c r="BJ682" i="1"/>
  <c r="BW682" i="1" s="1"/>
  <c r="BY682" i="1" s="1"/>
  <c r="BT682" i="1"/>
  <c r="BV682" i="1" s="1"/>
  <c r="BT918" i="1"/>
  <c r="BV918" i="1" s="1"/>
  <c r="BJ918" i="1"/>
  <c r="BW918" i="1" s="1"/>
  <c r="BY918" i="1" s="1"/>
  <c r="BT956" i="1"/>
  <c r="BV956" i="1" s="1"/>
  <c r="BJ956" i="1"/>
  <c r="BW956" i="1" s="1"/>
  <c r="BY956" i="1" s="1"/>
  <c r="BH956" i="1"/>
  <c r="AQ517" i="1"/>
  <c r="AS517" i="1" s="1"/>
  <c r="AJ517" i="1"/>
  <c r="AQ534" i="1"/>
  <c r="AS534" i="1" s="1"/>
  <c r="AJ534" i="1"/>
  <c r="BJ596" i="1"/>
  <c r="BW596" i="1" s="1"/>
  <c r="BY596" i="1" s="1"/>
  <c r="CI604" i="1"/>
  <c r="CI605" i="1" s="1"/>
  <c r="AJ660" i="1"/>
  <c r="BF660" i="1"/>
  <c r="BH660" i="1" s="1"/>
  <c r="AQ660" i="1"/>
  <c r="AS660" i="1" s="1"/>
  <c r="CK675" i="1"/>
  <c r="CK738" i="1"/>
  <c r="BT757" i="1"/>
  <c r="BV757" i="1" s="1"/>
  <c r="BJ757" i="1"/>
  <c r="BW757" i="1" s="1"/>
  <c r="BY757" i="1" s="1"/>
  <c r="BT812" i="1"/>
  <c r="BV812" i="1" s="1"/>
  <c r="BJ812" i="1"/>
  <c r="BW812" i="1" s="1"/>
  <c r="BY812" i="1" s="1"/>
  <c r="BJ896" i="1"/>
  <c r="BW896" i="1" s="1"/>
  <c r="BY896" i="1" s="1"/>
  <c r="BT896" i="1"/>
  <c r="BV896" i="1" s="1"/>
  <c r="BI527" i="1"/>
  <c r="BT569" i="1"/>
  <c r="BV569" i="1" s="1"/>
  <c r="BJ569" i="1"/>
  <c r="BW569" i="1" s="1"/>
  <c r="BY569" i="1" s="1"/>
  <c r="AQ579" i="1"/>
  <c r="AS579" i="1" s="1"/>
  <c r="AJ579" i="1"/>
  <c r="BT610" i="1"/>
  <c r="BV610" i="1" s="1"/>
  <c r="BJ610" i="1"/>
  <c r="BW610" i="1" s="1"/>
  <c r="BY610" i="1" s="1"/>
  <c r="BY619" i="1"/>
  <c r="AT635" i="1"/>
  <c r="AV635" i="1" s="1"/>
  <c r="AQ642" i="1"/>
  <c r="AS642" i="1" s="1"/>
  <c r="BF642" i="1"/>
  <c r="BH642" i="1" s="1"/>
  <c r="CK657" i="1"/>
  <c r="AQ717" i="1"/>
  <c r="AS717" i="1" s="1"/>
  <c r="BF717" i="1"/>
  <c r="BH717" i="1" s="1"/>
  <c r="AJ717" i="1"/>
  <c r="BX851" i="1"/>
  <c r="BV851" i="1"/>
  <c r="AT550" i="1"/>
  <c r="AV550" i="1" s="1"/>
  <c r="BI550" i="1"/>
  <c r="BT607" i="1"/>
  <c r="BV607" i="1" s="1"/>
  <c r="BH610" i="1"/>
  <c r="BF633" i="1"/>
  <c r="BH633" i="1" s="1"/>
  <c r="AQ633" i="1"/>
  <c r="AS633" i="1" s="1"/>
  <c r="CH636" i="1"/>
  <c r="CH637" i="1" s="1"/>
  <c r="CK637" i="1" s="1"/>
  <c r="CK635" i="1"/>
  <c r="AJ642" i="1"/>
  <c r="CH658" i="1"/>
  <c r="CK658" i="1" s="1"/>
  <c r="BT693" i="1"/>
  <c r="BV693" i="1" s="1"/>
  <c r="BJ693" i="1"/>
  <c r="BW693" i="1" s="1"/>
  <c r="BY693" i="1" s="1"/>
  <c r="BF697" i="1"/>
  <c r="BH697" i="1" s="1"/>
  <c r="AJ697" i="1"/>
  <c r="AQ697" i="1"/>
  <c r="AS697" i="1" s="1"/>
  <c r="BT709" i="1"/>
  <c r="BV709" i="1" s="1"/>
  <c r="BJ709" i="1"/>
  <c r="BW709" i="1" s="1"/>
  <c r="BY709" i="1" s="1"/>
  <c r="AQ776" i="1"/>
  <c r="AS776" i="1" s="1"/>
  <c r="AJ776" i="1"/>
  <c r="BF776" i="1"/>
  <c r="BH776" i="1" s="1"/>
  <c r="BY851" i="1"/>
  <c r="BK528" i="1"/>
  <c r="AT538" i="1"/>
  <c r="AV538" i="1" s="1"/>
  <c r="AJ543" i="1"/>
  <c r="CH556" i="1"/>
  <c r="CH555" i="1"/>
  <c r="BF558" i="1"/>
  <c r="BH558" i="1" s="1"/>
  <c r="AJ633" i="1"/>
  <c r="BY647" i="1"/>
  <c r="AQ678" i="1"/>
  <c r="AS678" i="1" s="1"/>
  <c r="AJ678" i="1"/>
  <c r="CH770" i="1"/>
  <c r="CK770" i="1" s="1"/>
  <c r="CK769" i="1"/>
  <c r="BY772" i="1"/>
  <c r="AT806" i="1"/>
  <c r="AV806" i="1" s="1"/>
  <c r="BI806" i="1"/>
  <c r="BK806" i="1" s="1"/>
  <c r="BJ847" i="1"/>
  <c r="BW847" i="1" s="1"/>
  <c r="BY847" i="1" s="1"/>
  <c r="BT847" i="1"/>
  <c r="BV847" i="1" s="1"/>
  <c r="BH847" i="1"/>
  <c r="BJ515" i="1"/>
  <c r="BW515" i="1" s="1"/>
  <c r="BY515" i="1" s="1"/>
  <c r="AQ522" i="1"/>
  <c r="AS522" i="1" s="1"/>
  <c r="CH533" i="1"/>
  <c r="AQ533" i="1"/>
  <c r="AS533" i="1" s="1"/>
  <c r="BF533" i="1"/>
  <c r="BH533" i="1" s="1"/>
  <c r="BH541" i="1"/>
  <c r="AQ572" i="1"/>
  <c r="AS572" i="1" s="1"/>
  <c r="AJ572" i="1"/>
  <c r="BV594" i="1"/>
  <c r="AQ596" i="1"/>
  <c r="AS596" i="1" s="1"/>
  <c r="BF596" i="1"/>
  <c r="BH596" i="1" s="1"/>
  <c r="BY599" i="1"/>
  <c r="BT613" i="1"/>
  <c r="BV613" i="1" s="1"/>
  <c r="BJ613" i="1"/>
  <c r="BW613" i="1" s="1"/>
  <c r="BY613" i="1" s="1"/>
  <c r="BV630" i="1"/>
  <c r="AT646" i="1"/>
  <c r="AV646" i="1" s="1"/>
  <c r="BI646" i="1"/>
  <c r="CI770" i="1"/>
  <c r="CI771" i="1" s="1"/>
  <c r="BT522" i="1"/>
  <c r="BV522" i="1" s="1"/>
  <c r="BT529" i="1"/>
  <c r="BV529" i="1" s="1"/>
  <c r="BF641" i="1"/>
  <c r="BH641" i="1" s="1"/>
  <c r="BI667" i="1"/>
  <c r="BK667" i="1" s="1"/>
  <c r="BV683" i="1"/>
  <c r="BY687" i="1"/>
  <c r="BY706" i="1"/>
  <c r="AV707" i="1"/>
  <c r="BV708" i="1"/>
  <c r="BI752" i="1"/>
  <c r="BI764" i="1"/>
  <c r="BK764" i="1" s="1"/>
  <c r="AT764" i="1"/>
  <c r="AV764" i="1" s="1"/>
  <c r="AT686" i="1"/>
  <c r="AV686" i="1" s="1"/>
  <c r="BI686" i="1"/>
  <c r="AQ709" i="1"/>
  <c r="AS709" i="1" s="1"/>
  <c r="AJ709" i="1"/>
  <c r="BT714" i="1"/>
  <c r="BV714" i="1" s="1"/>
  <c r="BJ714" i="1"/>
  <c r="AJ552" i="1"/>
  <c r="AJ585" i="1"/>
  <c r="AJ597" i="1"/>
  <c r="BH615" i="1"/>
  <c r="BV664" i="1"/>
  <c r="BK665" i="1"/>
  <c r="AJ666" i="1"/>
  <c r="AJ673" i="1"/>
  <c r="AS676" i="1"/>
  <c r="AU693" i="1"/>
  <c r="AT713" i="1"/>
  <c r="AV713" i="1" s="1"/>
  <c r="BI713" i="1"/>
  <c r="BJ863" i="1"/>
  <c r="BW863" i="1" s="1"/>
  <c r="BY863" i="1" s="1"/>
  <c r="BT863" i="1"/>
  <c r="BV863" i="1" s="1"/>
  <c r="BY669" i="1"/>
  <c r="BF671" i="1"/>
  <c r="BH671" i="1" s="1"/>
  <c r="AQ671" i="1"/>
  <c r="AS671" i="1" s="1"/>
  <c r="CI675" i="1"/>
  <c r="BI682" i="1"/>
  <c r="BK682" i="1" s="1"/>
  <c r="AT682" i="1"/>
  <c r="AV682" i="1" s="1"/>
  <c r="BY688" i="1"/>
  <c r="BY699" i="1"/>
  <c r="BI703" i="1"/>
  <c r="BK703" i="1" s="1"/>
  <c r="AT703" i="1"/>
  <c r="BI734" i="1"/>
  <c r="BK734" i="1" s="1"/>
  <c r="AT734" i="1"/>
  <c r="AV734" i="1" s="1"/>
  <c r="BJ748" i="1"/>
  <c r="BW748" i="1" s="1"/>
  <c r="BY748" i="1" s="1"/>
  <c r="BF750" i="1"/>
  <c r="BH750" i="1" s="1"/>
  <c r="AQ750" i="1"/>
  <c r="AS750" i="1" s="1"/>
  <c r="AJ750" i="1"/>
  <c r="BT837" i="1"/>
  <c r="BV837" i="1" s="1"/>
  <c r="BJ837" i="1"/>
  <c r="BW837" i="1" s="1"/>
  <c r="BY837" i="1" s="1"/>
  <c r="BF885" i="1"/>
  <c r="BH885" i="1" s="1"/>
  <c r="AQ885" i="1"/>
  <c r="AS885" i="1" s="1"/>
  <c r="AJ885" i="1"/>
  <c r="AU908" i="1"/>
  <c r="AV908" i="1" s="1"/>
  <c r="AS908" i="1"/>
  <c r="BW910" i="1"/>
  <c r="BY910" i="1" s="1"/>
  <c r="BH592" i="1"/>
  <c r="AJ605" i="1"/>
  <c r="AS618" i="1"/>
  <c r="AS624" i="1"/>
  <c r="BJ655" i="1"/>
  <c r="BW655" i="1" s="1"/>
  <c r="BY655" i="1" s="1"/>
  <c r="BT655" i="1"/>
  <c r="BV655" i="1" s="1"/>
  <c r="AQ668" i="1"/>
  <c r="AS668" i="1" s="1"/>
  <c r="AJ668" i="1"/>
  <c r="BF668" i="1"/>
  <c r="BH668" i="1" s="1"/>
  <c r="AJ671" i="1"/>
  <c r="BY677" i="1"/>
  <c r="BV694" i="1"/>
  <c r="AQ718" i="1"/>
  <c r="AS718" i="1" s="1"/>
  <c r="AJ718" i="1"/>
  <c r="BF718" i="1"/>
  <c r="BH718" i="1" s="1"/>
  <c r="AQ789" i="1"/>
  <c r="AS789" i="1" s="1"/>
  <c r="AJ789" i="1"/>
  <c r="BF789" i="1"/>
  <c r="BH789" i="1" s="1"/>
  <c r="BT809" i="1"/>
  <c r="BV809" i="1" s="1"/>
  <c r="BJ809" i="1"/>
  <c r="BW809" i="1" s="1"/>
  <c r="BY809" i="1" s="1"/>
  <c r="BJ857" i="1"/>
  <c r="BW857" i="1" s="1"/>
  <c r="BY857" i="1" s="1"/>
  <c r="BT857" i="1"/>
  <c r="BV857" i="1" s="1"/>
  <c r="AJ604" i="1"/>
  <c r="AJ610" i="1"/>
  <c r="BV617" i="1"/>
  <c r="AJ651" i="1"/>
  <c r="BF651" i="1"/>
  <c r="BH651" i="1" s="1"/>
  <c r="CI667" i="1"/>
  <c r="CI668" i="1" s="1"/>
  <c r="BK677" i="1"/>
  <c r="CK682" i="1"/>
  <c r="BF698" i="1"/>
  <c r="BH698" i="1" s="1"/>
  <c r="AQ698" i="1"/>
  <c r="AS698" i="1" s="1"/>
  <c r="AJ698" i="1"/>
  <c r="BH712" i="1"/>
  <c r="BJ715" i="1"/>
  <c r="BW715" i="1" s="1"/>
  <c r="BY715" i="1" s="1"/>
  <c r="BF727" i="1"/>
  <c r="BH727" i="1" s="1"/>
  <c r="AQ727" i="1"/>
  <c r="AS727" i="1" s="1"/>
  <c r="AJ727" i="1"/>
  <c r="BX737" i="1"/>
  <c r="BV737" i="1"/>
  <c r="BY740" i="1"/>
  <c r="BJ746" i="1"/>
  <c r="BW746" i="1" s="1"/>
  <c r="BY746" i="1" s="1"/>
  <c r="BT746" i="1"/>
  <c r="BV746" i="1" s="1"/>
  <c r="CI762" i="1"/>
  <c r="AV780" i="1"/>
  <c r="AQ814" i="1"/>
  <c r="AS814" i="1" s="1"/>
  <c r="AJ814" i="1"/>
  <c r="BF814" i="1"/>
  <c r="BH814" i="1" s="1"/>
  <c r="BH854" i="1"/>
  <c r="BH857" i="1"/>
  <c r="AJ623" i="1"/>
  <c r="BF623" i="1"/>
  <c r="BH623" i="1" s="1"/>
  <c r="AQ628" i="1"/>
  <c r="AS628" i="1" s="1"/>
  <c r="BF628" i="1"/>
  <c r="BH628" i="1" s="1"/>
  <c r="AJ628" i="1"/>
  <c r="BY629" i="1"/>
  <c r="AQ641" i="1"/>
  <c r="AS641" i="1" s="1"/>
  <c r="BY649" i="1"/>
  <c r="BT672" i="1"/>
  <c r="BV672" i="1" s="1"/>
  <c r="BJ672" i="1"/>
  <c r="BW672" i="1" s="1"/>
  <c r="BY672" i="1" s="1"/>
  <c r="BY683" i="1"/>
  <c r="BT743" i="1"/>
  <c r="BV743" i="1" s="1"/>
  <c r="BJ743" i="1"/>
  <c r="BW743" i="1" s="1"/>
  <c r="BY743" i="1" s="1"/>
  <c r="BT830" i="1"/>
  <c r="BV830" i="1" s="1"/>
  <c r="BH830" i="1"/>
  <c r="BJ830" i="1"/>
  <c r="BW830" i="1" s="1"/>
  <c r="BY830" i="1" s="1"/>
  <c r="BT854" i="1"/>
  <c r="BV854" i="1" s="1"/>
  <c r="BJ854" i="1"/>
  <c r="BW854" i="1" s="1"/>
  <c r="BY854" i="1" s="1"/>
  <c r="BK619" i="1"/>
  <c r="BI624" i="1"/>
  <c r="BK624" i="1" s="1"/>
  <c r="AT624" i="1"/>
  <c r="AV624" i="1" s="1"/>
  <c r="BT641" i="1"/>
  <c r="BV641" i="1" s="1"/>
  <c r="BJ641" i="1"/>
  <c r="BV644" i="1"/>
  <c r="CH683" i="1"/>
  <c r="BT782" i="1"/>
  <c r="BV782" i="1" s="1"/>
  <c r="BJ782" i="1"/>
  <c r="BW782" i="1" s="1"/>
  <c r="BY782" i="1" s="1"/>
  <c r="BT817" i="1"/>
  <c r="BV817" i="1" s="1"/>
  <c r="BJ817" i="1"/>
  <c r="BW817" i="1" s="1"/>
  <c r="BY817" i="1" s="1"/>
  <c r="BJ819" i="1"/>
  <c r="BW819" i="1" s="1"/>
  <c r="BY819" i="1" s="1"/>
  <c r="BT819" i="1"/>
  <c r="BV819" i="1" s="1"/>
  <c r="AQ839" i="1"/>
  <c r="AS839" i="1" s="1"/>
  <c r="BF839" i="1"/>
  <c r="BH839" i="1" s="1"/>
  <c r="AJ839" i="1"/>
  <c r="BF879" i="1"/>
  <c r="BH879" i="1" s="1"/>
  <c r="AQ879" i="1"/>
  <c r="AS879" i="1" s="1"/>
  <c r="AJ879" i="1"/>
  <c r="AU916" i="1"/>
  <c r="AV916" i="1" s="1"/>
  <c r="AS916" i="1"/>
  <c r="BH680" i="1"/>
  <c r="AS734" i="1"/>
  <c r="AT754" i="1"/>
  <c r="AV754" i="1" s="1"/>
  <c r="CI754" i="1"/>
  <c r="CI755" i="1" s="1"/>
  <c r="AQ764" i="1"/>
  <c r="AS764" i="1" s="1"/>
  <c r="BF764" i="1"/>
  <c r="BH764" i="1" s="1"/>
  <c r="BV764" i="1"/>
  <c r="CH785" i="1"/>
  <c r="CH786" i="1" s="1"/>
  <c r="CK786" i="1" s="1"/>
  <c r="BF787" i="1"/>
  <c r="BH787" i="1" s="1"/>
  <c r="AJ787" i="1"/>
  <c r="AJ827" i="1"/>
  <c r="BF827" i="1"/>
  <c r="BH827" i="1" s="1"/>
  <c r="AQ828" i="1"/>
  <c r="AS828" i="1" s="1"/>
  <c r="BF828" i="1"/>
  <c r="BH828" i="1" s="1"/>
  <c r="AJ828" i="1"/>
  <c r="BF891" i="1"/>
  <c r="BH891" i="1" s="1"/>
  <c r="AQ891" i="1"/>
  <c r="AS891" i="1" s="1"/>
  <c r="BX891" i="1"/>
  <c r="AJ631" i="1"/>
  <c r="BF631" i="1"/>
  <c r="BH631" i="1" s="1"/>
  <c r="BH638" i="1"/>
  <c r="BJ653" i="1"/>
  <c r="BW653" i="1" s="1"/>
  <c r="BY653" i="1" s="1"/>
  <c r="BI670" i="1"/>
  <c r="AT670" i="1"/>
  <c r="AV670" i="1" s="1"/>
  <c r="BH677" i="1"/>
  <c r="BJ685" i="1"/>
  <c r="BW685" i="1" s="1"/>
  <c r="BY685" i="1" s="1"/>
  <c r="BH694" i="1"/>
  <c r="BT721" i="1"/>
  <c r="BV721" i="1" s="1"/>
  <c r="BY766" i="1"/>
  <c r="CI779" i="1"/>
  <c r="CI778" i="1"/>
  <c r="AQ787" i="1"/>
  <c r="AS787" i="1" s="1"/>
  <c r="BH795" i="1"/>
  <c r="BT823" i="1"/>
  <c r="BV823" i="1" s="1"/>
  <c r="BJ823" i="1"/>
  <c r="BW823" i="1" s="1"/>
  <c r="BY823" i="1" s="1"/>
  <c r="AQ827" i="1"/>
  <c r="AS827" i="1" s="1"/>
  <c r="AV851" i="1"/>
  <c r="BJ952" i="1"/>
  <c r="BW952" i="1" s="1"/>
  <c r="BY952" i="1" s="1"/>
  <c r="BT952" i="1"/>
  <c r="BV952" i="1" s="1"/>
  <c r="AU999" i="1"/>
  <c r="AS999" i="1"/>
  <c r="BT660" i="1"/>
  <c r="BV660" i="1" s="1"/>
  <c r="BJ660" i="1"/>
  <c r="BW660" i="1" s="1"/>
  <c r="BY660" i="1" s="1"/>
  <c r="BH665" i="1"/>
  <c r="BY705" i="1"/>
  <c r="BF707" i="1"/>
  <c r="BH707" i="1" s="1"/>
  <c r="AQ707" i="1"/>
  <c r="AS707" i="1" s="1"/>
  <c r="AQ715" i="1"/>
  <c r="AS715" i="1" s="1"/>
  <c r="AJ715" i="1"/>
  <c r="BY726" i="1"/>
  <c r="BT730" i="1"/>
  <c r="BV730" i="1" s="1"/>
  <c r="BJ730" i="1"/>
  <c r="AQ785" i="1"/>
  <c r="AS785" i="1" s="1"/>
  <c r="AJ785" i="1"/>
  <c r="BF785" i="1"/>
  <c r="BH785" i="1" s="1"/>
  <c r="BJ795" i="1"/>
  <c r="BW795" i="1" s="1"/>
  <c r="BY795" i="1" s="1"/>
  <c r="BT795" i="1"/>
  <c r="BV795" i="1" s="1"/>
  <c r="BT939" i="1"/>
  <c r="BV939" i="1" s="1"/>
  <c r="BJ939" i="1"/>
  <c r="BW939" i="1" s="1"/>
  <c r="BY939" i="1" s="1"/>
  <c r="BW947" i="1"/>
  <c r="BY947" i="1" s="1"/>
  <c r="BT662" i="1"/>
  <c r="BV662" i="1" s="1"/>
  <c r="CH676" i="1"/>
  <c r="AT710" i="1"/>
  <c r="AV710" i="1" s="1"/>
  <c r="BI710" i="1"/>
  <c r="BK710" i="1" s="1"/>
  <c r="BJ722" i="1"/>
  <c r="BW722" i="1" s="1"/>
  <c r="BY722" i="1" s="1"/>
  <c r="BT722" i="1"/>
  <c r="BV722" i="1" s="1"/>
  <c r="BV731" i="1"/>
  <c r="BT763" i="1"/>
  <c r="BV763" i="1" s="1"/>
  <c r="BJ763" i="1"/>
  <c r="BT776" i="1"/>
  <c r="BV776" i="1" s="1"/>
  <c r="BJ776" i="1"/>
  <c r="BW776" i="1" s="1"/>
  <c r="BY776" i="1" s="1"/>
  <c r="BX797" i="1"/>
  <c r="BV797" i="1"/>
  <c r="BJ798" i="1"/>
  <c r="BW798" i="1" s="1"/>
  <c r="BY798" i="1" s="1"/>
  <c r="BJ923" i="1"/>
  <c r="BW923" i="1" s="1"/>
  <c r="BY923" i="1" s="1"/>
  <c r="BT923" i="1"/>
  <c r="BV923" i="1" s="1"/>
  <c r="BV965" i="1"/>
  <c r="BX965" i="1"/>
  <c r="CK965" i="1" s="1"/>
  <c r="AJ620" i="1"/>
  <c r="BF620" i="1"/>
  <c r="BH620" i="1" s="1"/>
  <c r="BH625" i="1"/>
  <c r="AQ631" i="1"/>
  <c r="AS631" i="1" s="1"/>
  <c r="BF635" i="1"/>
  <c r="BH635" i="1" s="1"/>
  <c r="BJ640" i="1"/>
  <c r="BW640" i="1" s="1"/>
  <c r="BY640" i="1" s="1"/>
  <c r="CH644" i="1"/>
  <c r="BF674" i="1"/>
  <c r="BH674" i="1" s="1"/>
  <c r="BV679" i="1"/>
  <c r="BJ716" i="1"/>
  <c r="BW716" i="1" s="1"/>
  <c r="BY734" i="1"/>
  <c r="AQ741" i="1"/>
  <c r="AS741" i="1" s="1"/>
  <c r="AJ741" i="1"/>
  <c r="BF741" i="1"/>
  <c r="BH741" i="1" s="1"/>
  <c r="AQ744" i="1"/>
  <c r="AS744" i="1" s="1"/>
  <c r="AJ744" i="1"/>
  <c r="BF744" i="1"/>
  <c r="BH744" i="1" s="1"/>
  <c r="AJ746" i="1"/>
  <c r="AQ746" i="1"/>
  <c r="AS746" i="1" s="1"/>
  <c r="BF746" i="1"/>
  <c r="BH746" i="1" s="1"/>
  <c r="AQ762" i="1"/>
  <c r="AS762" i="1" s="1"/>
  <c r="AJ762" i="1"/>
  <c r="BF762" i="1"/>
  <c r="BH762" i="1" s="1"/>
  <c r="AQ774" i="1"/>
  <c r="AS774" i="1" s="1"/>
  <c r="BF774" i="1"/>
  <c r="BH774" i="1" s="1"/>
  <c r="BJ801" i="1"/>
  <c r="BW801" i="1" s="1"/>
  <c r="BY801" i="1" s="1"/>
  <c r="BT801" i="1"/>
  <c r="BV801" i="1" s="1"/>
  <c r="AQ812" i="1"/>
  <c r="AS812" i="1" s="1"/>
  <c r="AJ812" i="1"/>
  <c r="BF812" i="1"/>
  <c r="BH812" i="1" s="1"/>
  <c r="BX862" i="1"/>
  <c r="BV862" i="1"/>
  <c r="BY933" i="1"/>
  <c r="BV647" i="1"/>
  <c r="BH656" i="1"/>
  <c r="BY708" i="1"/>
  <c r="AQ713" i="1"/>
  <c r="AS713" i="1" s="1"/>
  <c r="BF713" i="1"/>
  <c r="BH713" i="1" s="1"/>
  <c r="BJ732" i="1"/>
  <c r="BW732" i="1" s="1"/>
  <c r="BY732" i="1" s="1"/>
  <c r="BT732" i="1"/>
  <c r="BV732" i="1" s="1"/>
  <c r="AQ733" i="1"/>
  <c r="AS733" i="1" s="1"/>
  <c r="AJ733" i="1"/>
  <c r="BF733" i="1"/>
  <c r="BH733" i="1" s="1"/>
  <c r="BT752" i="1"/>
  <c r="BV752" i="1" s="1"/>
  <c r="BJ752" i="1"/>
  <c r="BW752" i="1" s="1"/>
  <c r="BY752" i="1" s="1"/>
  <c r="AJ837" i="1"/>
  <c r="BF837" i="1"/>
  <c r="BH837" i="1" s="1"/>
  <c r="BH732" i="1"/>
  <c r="BI743" i="1"/>
  <c r="CI746" i="1"/>
  <c r="CI747" i="1" s="1"/>
  <c r="BF747" i="1"/>
  <c r="BH747" i="1" s="1"/>
  <c r="BF755" i="1"/>
  <c r="BH755" i="1" s="1"/>
  <c r="AQ755" i="1"/>
  <c r="AS755" i="1" s="1"/>
  <c r="BH782" i="1"/>
  <c r="BT784" i="1"/>
  <c r="BV784" i="1" s="1"/>
  <c r="BJ784" i="1"/>
  <c r="BW784" i="1" s="1"/>
  <c r="BY784" i="1" s="1"/>
  <c r="BF808" i="1"/>
  <c r="BH808" i="1" s="1"/>
  <c r="AQ808" i="1"/>
  <c r="AS808" i="1" s="1"/>
  <c r="AJ808" i="1"/>
  <c r="BJ833" i="1"/>
  <c r="BW833" i="1" s="1"/>
  <c r="BY833" i="1" s="1"/>
  <c r="BT833" i="1"/>
  <c r="BV833" i="1" s="1"/>
  <c r="CH858" i="1"/>
  <c r="CK922" i="1"/>
  <c r="BJ931" i="1"/>
  <c r="BW931" i="1" s="1"/>
  <c r="BY931" i="1" s="1"/>
  <c r="BT931" i="1"/>
  <c r="BV931" i="1" s="1"/>
  <c r="BH931" i="1"/>
  <c r="BF703" i="1"/>
  <c r="BH703" i="1" s="1"/>
  <c r="AQ720" i="1"/>
  <c r="AS720" i="1" s="1"/>
  <c r="AJ720" i="1"/>
  <c r="BI728" i="1"/>
  <c r="BT742" i="1"/>
  <c r="BV742" i="1" s="1"/>
  <c r="BJ742" i="1"/>
  <c r="AV766" i="1"/>
  <c r="BY788" i="1"/>
  <c r="AJ790" i="1"/>
  <c r="BF790" i="1"/>
  <c r="BH790" i="1" s="1"/>
  <c r="BJ820" i="1"/>
  <c r="BT820" i="1"/>
  <c r="BV820" i="1" s="1"/>
  <c r="AQ822" i="1"/>
  <c r="AS822" i="1" s="1"/>
  <c r="AJ822" i="1"/>
  <c r="BF822" i="1"/>
  <c r="BH822" i="1" s="1"/>
  <c r="BJ852" i="1"/>
  <c r="BW852" i="1" s="1"/>
  <c r="BY852" i="1" s="1"/>
  <c r="BT852" i="1"/>
  <c r="BV852" i="1" s="1"/>
  <c r="BF865" i="1"/>
  <c r="BH865" i="1" s="1"/>
  <c r="AQ865" i="1"/>
  <c r="AS865" i="1" s="1"/>
  <c r="AJ865" i="1"/>
  <c r="BT969" i="1"/>
  <c r="BV969" i="1" s="1"/>
  <c r="BJ969" i="1"/>
  <c r="BW969" i="1" s="1"/>
  <c r="BY969" i="1" s="1"/>
  <c r="BI693" i="1"/>
  <c r="BK693" i="1" s="1"/>
  <c r="BT720" i="1"/>
  <c r="BV720" i="1" s="1"/>
  <c r="AJ729" i="1"/>
  <c r="BJ739" i="1"/>
  <c r="BW739" i="1" s="1"/>
  <c r="BY739" i="1" s="1"/>
  <c r="BT739" i="1"/>
  <c r="BV739" i="1" s="1"/>
  <c r="AQ740" i="1"/>
  <c r="AS740" i="1" s="1"/>
  <c r="AJ740" i="1"/>
  <c r="BF740" i="1"/>
  <c r="BH740" i="1" s="1"/>
  <c r="AQ771" i="1"/>
  <c r="AS771" i="1" s="1"/>
  <c r="AJ771" i="1"/>
  <c r="BF771" i="1"/>
  <c r="BH771" i="1" s="1"/>
  <c r="BF773" i="1"/>
  <c r="BH773" i="1" s="1"/>
  <c r="AQ773" i="1"/>
  <c r="AS773" i="1" s="1"/>
  <c r="AJ773" i="1"/>
  <c r="AJ775" i="1"/>
  <c r="CI789" i="1"/>
  <c r="AQ810" i="1"/>
  <c r="AS810" i="1" s="1"/>
  <c r="AJ810" i="1"/>
  <c r="BT818" i="1"/>
  <c r="BV818" i="1" s="1"/>
  <c r="BJ818" i="1"/>
  <c r="BW818" i="1" s="1"/>
  <c r="BY818" i="1" s="1"/>
  <c r="BF906" i="1"/>
  <c r="BH906" i="1" s="1"/>
  <c r="AJ906" i="1"/>
  <c r="BJ915" i="1"/>
  <c r="BW915" i="1" s="1"/>
  <c r="BY915" i="1" s="1"/>
  <c r="BT915" i="1"/>
  <c r="BV915" i="1" s="1"/>
  <c r="AQ922" i="1"/>
  <c r="AS922" i="1" s="1"/>
  <c r="AJ922" i="1"/>
  <c r="BF922" i="1"/>
  <c r="BH922" i="1" s="1"/>
  <c r="AJ614" i="1"/>
  <c r="AJ650" i="1"/>
  <c r="AJ656" i="1"/>
  <c r="AJ662" i="1"/>
  <c r="AJ688" i="1"/>
  <c r="BI692" i="1"/>
  <c r="CI699" i="1"/>
  <c r="AQ732" i="1"/>
  <c r="AS732" i="1" s="1"/>
  <c r="AJ732" i="1"/>
  <c r="AJ745" i="1"/>
  <c r="BJ827" i="1"/>
  <c r="BW827" i="1" s="1"/>
  <c r="BY827" i="1" s="1"/>
  <c r="BT827" i="1"/>
  <c r="BV827" i="1" s="1"/>
  <c r="BY850" i="1"/>
  <c r="BK863" i="1"/>
  <c r="AJ866" i="1"/>
  <c r="BF866" i="1"/>
  <c r="BH866" i="1" s="1"/>
  <c r="AQ866" i="1"/>
  <c r="AS866" i="1" s="1"/>
  <c r="BF872" i="1"/>
  <c r="BH872" i="1" s="1"/>
  <c r="AQ872" i="1"/>
  <c r="AS872" i="1" s="1"/>
  <c r="AJ872" i="1"/>
  <c r="BJ886" i="1"/>
  <c r="BW886" i="1" s="1"/>
  <c r="BY886" i="1" s="1"/>
  <c r="AQ1073" i="1"/>
  <c r="AS1073" i="1" s="1"/>
  <c r="AJ1073" i="1"/>
  <c r="BF1073" i="1"/>
  <c r="BH1073" i="1" s="1"/>
  <c r="AQ1089" i="1"/>
  <c r="AS1089" i="1" s="1"/>
  <c r="AJ1089" i="1"/>
  <c r="BF1089" i="1"/>
  <c r="BH1089" i="1" s="1"/>
  <c r="BJ692" i="1"/>
  <c r="BW692" i="1" s="1"/>
  <c r="BY692" i="1" s="1"/>
  <c r="AQ694" i="1"/>
  <c r="AS694" i="1" s="1"/>
  <c r="AJ694" i="1"/>
  <c r="AQ743" i="1"/>
  <c r="AS743" i="1" s="1"/>
  <c r="AS747" i="1"/>
  <c r="CH754" i="1"/>
  <c r="CK754" i="1" s="1"/>
  <c r="BY762" i="1"/>
  <c r="BY771" i="1"/>
  <c r="AQ790" i="1"/>
  <c r="AS790" i="1" s="1"/>
  <c r="BT808" i="1"/>
  <c r="BV808" i="1" s="1"/>
  <c r="BJ808" i="1"/>
  <c r="BW808" i="1" s="1"/>
  <c r="BY808" i="1" s="1"/>
  <c r="BT826" i="1"/>
  <c r="BV826" i="1" s="1"/>
  <c r="BJ826" i="1"/>
  <c r="BW826" i="1" s="1"/>
  <c r="BY826" i="1" s="1"/>
  <c r="BX958" i="1"/>
  <c r="CK958" i="1" s="1"/>
  <c r="BV958" i="1"/>
  <c r="AV728" i="1"/>
  <c r="BY735" i="1"/>
  <c r="BY764" i="1"/>
  <c r="BT770" i="1"/>
  <c r="BV770" i="1" s="1"/>
  <c r="BJ770" i="1"/>
  <c r="BW770" i="1" s="1"/>
  <c r="BY770" i="1" s="1"/>
  <c r="BF793" i="1"/>
  <c r="BH793" i="1" s="1"/>
  <c r="AQ793" i="1"/>
  <c r="AS793" i="1" s="1"/>
  <c r="AJ793" i="1"/>
  <c r="BT807" i="1"/>
  <c r="BV807" i="1" s="1"/>
  <c r="BJ807" i="1"/>
  <c r="BW807" i="1" s="1"/>
  <c r="BY807" i="1" s="1"/>
  <c r="CI821" i="1"/>
  <c r="BT828" i="1"/>
  <c r="BV828" i="1" s="1"/>
  <c r="BT844" i="1"/>
  <c r="BV844" i="1" s="1"/>
  <c r="BJ844" i="1"/>
  <c r="BW844" i="1" s="1"/>
  <c r="BY844" i="1" s="1"/>
  <c r="BY876" i="1"/>
  <c r="CI904" i="1"/>
  <c r="CI905" i="1"/>
  <c r="AQ906" i="1"/>
  <c r="AS906" i="1" s="1"/>
  <c r="BH701" i="1"/>
  <c r="BJ713" i="1"/>
  <c r="BW713" i="1" s="1"/>
  <c r="BY713" i="1" s="1"/>
  <c r="BF730" i="1"/>
  <c r="BH730" i="1" s="1"/>
  <c r="AJ756" i="1"/>
  <c r="BY765" i="1"/>
  <c r="BF780" i="1"/>
  <c r="BH780" i="1" s="1"/>
  <c r="AQ780" i="1"/>
  <c r="AS780" i="1" s="1"/>
  <c r="AQ811" i="1"/>
  <c r="AS811" i="1" s="1"/>
  <c r="AJ811" i="1"/>
  <c r="BF811" i="1"/>
  <c r="BH811" i="1" s="1"/>
  <c r="BI832" i="1"/>
  <c r="AQ861" i="1"/>
  <c r="AS861" i="1" s="1"/>
  <c r="AJ861" i="1"/>
  <c r="BF861" i="1"/>
  <c r="BH861" i="1" s="1"/>
  <c r="AQ901" i="1"/>
  <c r="AS901" i="1" s="1"/>
  <c r="AJ901" i="1"/>
  <c r="BF901" i="1"/>
  <c r="BH901" i="1" s="1"/>
  <c r="BH937" i="1"/>
  <c r="BK786" i="1"/>
  <c r="CI811" i="1"/>
  <c r="CI812" i="1" s="1"/>
  <c r="BT816" i="1"/>
  <c r="BV816" i="1" s="1"/>
  <c r="BJ816" i="1"/>
  <c r="BW816" i="1" s="1"/>
  <c r="BY816" i="1" s="1"/>
  <c r="AT819" i="1"/>
  <c r="AV819" i="1" s="1"/>
  <c r="BI819" i="1"/>
  <c r="AQ838" i="1"/>
  <c r="AS838" i="1" s="1"/>
  <c r="AJ838" i="1"/>
  <c r="BT855" i="1"/>
  <c r="BV855" i="1" s="1"/>
  <c r="BJ855" i="1"/>
  <c r="BW855" i="1" s="1"/>
  <c r="BY855" i="1" s="1"/>
  <c r="BF904" i="1"/>
  <c r="BH904" i="1" s="1"/>
  <c r="AQ904" i="1"/>
  <c r="AS904" i="1" s="1"/>
  <c r="AJ904" i="1"/>
  <c r="CK1015" i="1"/>
  <c r="BH739" i="1"/>
  <c r="BH754" i="1"/>
  <c r="BK782" i="1"/>
  <c r="BH784" i="1"/>
  <c r="BF791" i="1"/>
  <c r="BH791" i="1" s="1"/>
  <c r="AQ791" i="1"/>
  <c r="AS791" i="1" s="1"/>
  <c r="AS796" i="1"/>
  <c r="AJ805" i="1"/>
  <c r="BH816" i="1"/>
  <c r="BY835" i="1"/>
  <c r="AQ854" i="1"/>
  <c r="AS854" i="1" s="1"/>
  <c r="AJ854" i="1"/>
  <c r="CI864" i="1"/>
  <c r="CI865" i="1" s="1"/>
  <c r="AQ874" i="1"/>
  <c r="AS874" i="1" s="1"/>
  <c r="AJ874" i="1"/>
  <c r="CH876" i="1"/>
  <c r="CK876" i="1" s="1"/>
  <c r="CK874" i="1"/>
  <c r="BK759" i="1"/>
  <c r="BJ769" i="1"/>
  <c r="BW769" i="1" s="1"/>
  <c r="BY769" i="1" s="1"/>
  <c r="BT804" i="1"/>
  <c r="BV804" i="1" s="1"/>
  <c r="BJ804" i="1"/>
  <c r="BW804" i="1" s="1"/>
  <c r="BY804" i="1" s="1"/>
  <c r="BJ813" i="1"/>
  <c r="BW813" i="1" s="1"/>
  <c r="BY813" i="1" s="1"/>
  <c r="AQ819" i="1"/>
  <c r="AS819" i="1" s="1"/>
  <c r="BH826" i="1"/>
  <c r="BJ832" i="1"/>
  <c r="BW832" i="1" s="1"/>
  <c r="BY832" i="1" s="1"/>
  <c r="BH844" i="1"/>
  <c r="AQ845" i="1"/>
  <c r="AS845" i="1" s="1"/>
  <c r="AJ845" i="1"/>
  <c r="BF899" i="1"/>
  <c r="BH899" i="1" s="1"/>
  <c r="AJ899" i="1"/>
  <c r="BY925" i="1"/>
  <c r="BH952" i="1"/>
  <c r="BY959" i="1"/>
  <c r="CH748" i="1"/>
  <c r="CH749" i="1" s="1"/>
  <c r="AS751" i="1"/>
  <c r="BT759" i="1"/>
  <c r="BV759" i="1" s="1"/>
  <c r="BT777" i="1"/>
  <c r="BV777" i="1" s="1"/>
  <c r="BJ777" i="1"/>
  <c r="BW777" i="1" s="1"/>
  <c r="BY777" i="1" s="1"/>
  <c r="CH794" i="1"/>
  <c r="CH795" i="1" s="1"/>
  <c r="BT794" i="1"/>
  <c r="BV794" i="1" s="1"/>
  <c r="BJ794" i="1"/>
  <c r="BW794" i="1" s="1"/>
  <c r="BY794" i="1" s="1"/>
  <c r="AQ809" i="1"/>
  <c r="AS809" i="1" s="1"/>
  <c r="AJ809" i="1"/>
  <c r="BI834" i="1"/>
  <c r="BK834" i="1" s="1"/>
  <c r="AT834" i="1"/>
  <c r="BF836" i="1"/>
  <c r="BH836" i="1" s="1"/>
  <c r="AQ836" i="1"/>
  <c r="AS836" i="1" s="1"/>
  <c r="AJ836" i="1"/>
  <c r="AT860" i="1"/>
  <c r="AV860" i="1" s="1"/>
  <c r="BI860" i="1"/>
  <c r="BT873" i="1"/>
  <c r="BV873" i="1" s="1"/>
  <c r="BJ873" i="1"/>
  <c r="BW873" i="1" s="1"/>
  <c r="BY873" i="1" s="1"/>
  <c r="BY902" i="1"/>
  <c r="AS737" i="1"/>
  <c r="AT751" i="1"/>
  <c r="AV751" i="1" s="1"/>
  <c r="BI751" i="1"/>
  <c r="BK751" i="1" s="1"/>
  <c r="BJ775" i="1"/>
  <c r="BW775" i="1" s="1"/>
  <c r="BY775" i="1" s="1"/>
  <c r="AQ778" i="1"/>
  <c r="AS778" i="1" s="1"/>
  <c r="AJ778" i="1"/>
  <c r="BF778" i="1"/>
  <c r="BH778" i="1" s="1"/>
  <c r="AV782" i="1"/>
  <c r="AT786" i="1"/>
  <c r="AV786" i="1" s="1"/>
  <c r="AS795" i="1"/>
  <c r="BT811" i="1"/>
  <c r="BV811" i="1" s="1"/>
  <c r="BJ811" i="1"/>
  <c r="BW811" i="1" s="1"/>
  <c r="BY811" i="1" s="1"/>
  <c r="BT814" i="1"/>
  <c r="BV814" i="1" s="1"/>
  <c r="BJ814" i="1"/>
  <c r="BW814" i="1" s="1"/>
  <c r="BY814" i="1" s="1"/>
  <c r="AS862" i="1"/>
  <c r="AQ881" i="1"/>
  <c r="AS881" i="1" s="1"/>
  <c r="BF881" i="1"/>
  <c r="BH881" i="1" s="1"/>
  <c r="AQ899" i="1"/>
  <c r="AS899" i="1" s="1"/>
  <c r="CI706" i="1"/>
  <c r="CI707" i="1" s="1"/>
  <c r="CH707" i="1"/>
  <c r="AJ769" i="1"/>
  <c r="CH778" i="1"/>
  <c r="BT783" i="1"/>
  <c r="BV783" i="1" s="1"/>
  <c r="BJ783" i="1"/>
  <c r="BW783" i="1" s="1"/>
  <c r="BY783" i="1" s="1"/>
  <c r="BF799" i="1"/>
  <c r="BH799" i="1" s="1"/>
  <c r="AQ799" i="1"/>
  <c r="AS799" i="1" s="1"/>
  <c r="AT816" i="1"/>
  <c r="AV816" i="1" s="1"/>
  <c r="BI816" i="1"/>
  <c r="AJ825" i="1"/>
  <c r="BF825" i="1"/>
  <c r="BH825" i="1" s="1"/>
  <c r="AQ825" i="1"/>
  <c r="AS825" i="1" s="1"/>
  <c r="BF838" i="1"/>
  <c r="BH838" i="1" s="1"/>
  <c r="BJ840" i="1"/>
  <c r="BW840" i="1" s="1"/>
  <c r="BY840" i="1" s="1"/>
  <c r="AJ843" i="1"/>
  <c r="AQ855" i="1"/>
  <c r="AS855" i="1" s="1"/>
  <c r="AJ855" i="1"/>
  <c r="BV859" i="1"/>
  <c r="AV862" i="1"/>
  <c r="BI870" i="1"/>
  <c r="AJ881" i="1"/>
  <c r="AV924" i="1"/>
  <c r="AQ739" i="1"/>
  <c r="AS739" i="1" s="1"/>
  <c r="BJ750" i="1"/>
  <c r="BW750" i="1" s="1"/>
  <c r="BY750" i="1" s="1"/>
  <c r="BT758" i="1"/>
  <c r="BV758" i="1" s="1"/>
  <c r="AJ788" i="1"/>
  <c r="BF797" i="1"/>
  <c r="BH797" i="1" s="1"/>
  <c r="AQ797" i="1"/>
  <c r="AS797" i="1" s="1"/>
  <c r="AJ799" i="1"/>
  <c r="BH800" i="1"/>
  <c r="AQ806" i="1"/>
  <c r="AS806" i="1" s="1"/>
  <c r="BF806" i="1"/>
  <c r="BH806" i="1" s="1"/>
  <c r="AT813" i="1"/>
  <c r="AV813" i="1" s="1"/>
  <c r="BI813" i="1"/>
  <c r="BK813" i="1" s="1"/>
  <c r="BH818" i="1"/>
  <c r="BF819" i="1"/>
  <c r="BH819" i="1" s="1"/>
  <c r="BT838" i="1"/>
  <c r="BV838" i="1" s="1"/>
  <c r="BJ838" i="1"/>
  <c r="BW838" i="1" s="1"/>
  <c r="BY838" i="1" s="1"/>
  <c r="BH863" i="1"/>
  <c r="BF874" i="1"/>
  <c r="BH874" i="1" s="1"/>
  <c r="AJ1017" i="1"/>
  <c r="BF1017" i="1"/>
  <c r="BH1017" i="1" s="1"/>
  <c r="AQ1017" i="1"/>
  <c r="AS1017" i="1" s="1"/>
  <c r="AQ817" i="1"/>
  <c r="AS817" i="1" s="1"/>
  <c r="AJ817" i="1"/>
  <c r="BT829" i="1"/>
  <c r="BV829" i="1" s="1"/>
  <c r="BJ829" i="1"/>
  <c r="AT830" i="1"/>
  <c r="AV830" i="1" s="1"/>
  <c r="BI830" i="1"/>
  <c r="BT898" i="1"/>
  <c r="BV898" i="1" s="1"/>
  <c r="BJ898" i="1"/>
  <c r="BW898" i="1" s="1"/>
  <c r="BY898" i="1" s="1"/>
  <c r="AQ926" i="1"/>
  <c r="AS926" i="1" s="1"/>
  <c r="AJ926" i="1"/>
  <c r="BF758" i="1"/>
  <c r="BH758" i="1" s="1"/>
  <c r="AJ770" i="1"/>
  <c r="AJ777" i="1"/>
  <c r="AJ783" i="1"/>
  <c r="AJ798" i="1"/>
  <c r="CH801" i="1"/>
  <c r="CH802" i="1" s="1"/>
  <c r="AJ815" i="1"/>
  <c r="BT831" i="1"/>
  <c r="BV831" i="1" s="1"/>
  <c r="BJ831" i="1"/>
  <c r="BW831" i="1" s="1"/>
  <c r="BY831" i="1" s="1"/>
  <c r="AQ832" i="1"/>
  <c r="AS832" i="1" s="1"/>
  <c r="BF832" i="1"/>
  <c r="BH832" i="1" s="1"/>
  <c r="AJ859" i="1"/>
  <c r="AQ886" i="1"/>
  <c r="AS886" i="1" s="1"/>
  <c r="AJ886" i="1"/>
  <c r="AU933" i="1"/>
  <c r="AS940" i="1"/>
  <c r="AS1052" i="1"/>
  <c r="BT810" i="1"/>
  <c r="BV810" i="1" s="1"/>
  <c r="BJ810" i="1"/>
  <c r="BW810" i="1" s="1"/>
  <c r="BY810" i="1" s="1"/>
  <c r="AQ844" i="1"/>
  <c r="AS844" i="1" s="1"/>
  <c r="AJ844" i="1"/>
  <c r="BT856" i="1"/>
  <c r="BV856" i="1" s="1"/>
  <c r="BJ856" i="1"/>
  <c r="BF871" i="1"/>
  <c r="BH871" i="1" s="1"/>
  <c r="AQ871" i="1"/>
  <c r="AS871" i="1" s="1"/>
  <c r="BT874" i="1"/>
  <c r="BV874" i="1" s="1"/>
  <c r="BJ874" i="1"/>
  <c r="BW874" i="1" s="1"/>
  <c r="BY874" i="1" s="1"/>
  <c r="AQ880" i="1"/>
  <c r="AS880" i="1" s="1"/>
  <c r="AJ880" i="1"/>
  <c r="BY894" i="1"/>
  <c r="BT912" i="1"/>
  <c r="BV912" i="1" s="1"/>
  <c r="BJ924" i="1"/>
  <c r="BW924" i="1" s="1"/>
  <c r="BY924" i="1" s="1"/>
  <c r="BT924" i="1"/>
  <c r="BV924" i="1" s="1"/>
  <c r="AQ963" i="1"/>
  <c r="AS963" i="1" s="1"/>
  <c r="AJ963" i="1"/>
  <c r="BF963" i="1"/>
  <c r="BH963" i="1" s="1"/>
  <c r="AS985" i="1"/>
  <c r="AU985" i="1"/>
  <c r="BJ1002" i="1"/>
  <c r="BW1002" i="1" s="1"/>
  <c r="BY1002" i="1" s="1"/>
  <c r="BT1002" i="1"/>
  <c r="BV1002" i="1" s="1"/>
  <c r="BX1101" i="1"/>
  <c r="AJ758" i="1"/>
  <c r="BV842" i="1"/>
  <c r="AS848" i="1"/>
  <c r="BV848" i="1"/>
  <c r="BH850" i="1"/>
  <c r="CH857" i="1"/>
  <c r="AJ871" i="1"/>
  <c r="BH903" i="1"/>
  <c r="BT920" i="1"/>
  <c r="BV920" i="1" s="1"/>
  <c r="BJ920" i="1"/>
  <c r="BW920" i="1" s="1"/>
  <c r="BY920" i="1" s="1"/>
  <c r="BV928" i="1"/>
  <c r="AT974" i="1"/>
  <c r="AV974" i="1" s="1"/>
  <c r="BV793" i="1"/>
  <c r="AT818" i="1"/>
  <c r="AV818" i="1" s="1"/>
  <c r="BI818" i="1"/>
  <c r="BK818" i="1" s="1"/>
  <c r="AT826" i="1"/>
  <c r="AV826" i="1" s="1"/>
  <c r="BI826" i="1"/>
  <c r="BK826" i="1" s="1"/>
  <c r="AT873" i="1"/>
  <c r="AV873" i="1" s="1"/>
  <c r="BI873" i="1"/>
  <c r="CH875" i="1"/>
  <c r="CK875" i="1" s="1"/>
  <c r="AQ887" i="1"/>
  <c r="AS887" i="1" s="1"/>
  <c r="BF887" i="1"/>
  <c r="BH887" i="1" s="1"/>
  <c r="BJ903" i="1"/>
  <c r="BW903" i="1" s="1"/>
  <c r="BY903" i="1" s="1"/>
  <c r="BT903" i="1"/>
  <c r="BV903" i="1" s="1"/>
  <c r="BY908" i="1"/>
  <c r="AS919" i="1"/>
  <c r="BT1031" i="1"/>
  <c r="BV1031" i="1" s="1"/>
  <c r="BJ1031" i="1"/>
  <c r="BW1031" i="1" s="1"/>
  <c r="BY1031" i="1" s="1"/>
  <c r="BV799" i="1"/>
  <c r="BT822" i="1"/>
  <c r="BV822" i="1" s="1"/>
  <c r="BJ822" i="1"/>
  <c r="BW822" i="1" s="1"/>
  <c r="BY822" i="1" s="1"/>
  <c r="BT824" i="1"/>
  <c r="BV824" i="1" s="1"/>
  <c r="BJ843" i="1"/>
  <c r="BW843" i="1" s="1"/>
  <c r="BY843" i="1" s="1"/>
  <c r="BH846" i="1"/>
  <c r="CI875" i="1"/>
  <c r="CI876" i="1" s="1"/>
  <c r="AJ887" i="1"/>
  <c r="BJ895" i="1"/>
  <c r="BW895" i="1" s="1"/>
  <c r="BY895" i="1" s="1"/>
  <c r="BT895" i="1"/>
  <c r="BV895" i="1" s="1"/>
  <c r="BF898" i="1"/>
  <c r="BH898" i="1" s="1"/>
  <c r="AQ898" i="1"/>
  <c r="AS898" i="1" s="1"/>
  <c r="BV913" i="1"/>
  <c r="BT921" i="1"/>
  <c r="BV921" i="1" s="1"/>
  <c r="BJ921" i="1"/>
  <c r="BW921" i="1" s="1"/>
  <c r="BY921" i="1" s="1"/>
  <c r="AS927" i="1"/>
  <c r="BY928" i="1"/>
  <c r="BJ971" i="1"/>
  <c r="BW971" i="1" s="1"/>
  <c r="BY971" i="1" s="1"/>
  <c r="BT971" i="1"/>
  <c r="BV971" i="1" s="1"/>
  <c r="AS794" i="1"/>
  <c r="BF817" i="1"/>
  <c r="BH817" i="1" s="1"/>
  <c r="BF820" i="1"/>
  <c r="BH820" i="1" s="1"/>
  <c r="AQ831" i="1"/>
  <c r="AS831" i="1" s="1"/>
  <c r="AJ831" i="1"/>
  <c r="BF858" i="1"/>
  <c r="BH858" i="1" s="1"/>
  <c r="AJ858" i="1"/>
  <c r="AQ860" i="1"/>
  <c r="AS860" i="1" s="1"/>
  <c r="BF860" i="1"/>
  <c r="BH860" i="1" s="1"/>
  <c r="BY872" i="1"/>
  <c r="BF886" i="1"/>
  <c r="BH886" i="1" s="1"/>
  <c r="AJ898" i="1"/>
  <c r="BF926" i="1"/>
  <c r="BH926" i="1" s="1"/>
  <c r="BJ935" i="1"/>
  <c r="BW935" i="1" s="1"/>
  <c r="BY935" i="1" s="1"/>
  <c r="AS969" i="1"/>
  <c r="AU972" i="1"/>
  <c r="BI993" i="1"/>
  <c r="BK993" i="1" s="1"/>
  <c r="AT993" i="1"/>
  <c r="AV993" i="1" s="1"/>
  <c r="BX993" i="1"/>
  <c r="BY993" i="1" s="1"/>
  <c r="BV993" i="1"/>
  <c r="BY1025" i="1"/>
  <c r="CH864" i="1"/>
  <c r="CK864" i="1" s="1"/>
  <c r="BY882" i="1"/>
  <c r="BV889" i="1"/>
  <c r="CK915" i="1"/>
  <c r="AJ938" i="1"/>
  <c r="BF938" i="1"/>
  <c r="BH938" i="1" s="1"/>
  <c r="AJ945" i="1"/>
  <c r="BF945" i="1"/>
  <c r="BH945" i="1" s="1"/>
  <c r="AQ945" i="1"/>
  <c r="AS945" i="1" s="1"/>
  <c r="BY945" i="1"/>
  <c r="AT957" i="1"/>
  <c r="AV957" i="1" s="1"/>
  <c r="BI957" i="1"/>
  <c r="BK957" i="1" s="1"/>
  <c r="BY967" i="1"/>
  <c r="BH969" i="1"/>
  <c r="BY1023" i="1"/>
  <c r="BY861" i="1"/>
  <c r="BV872" i="1"/>
  <c r="BX1115" i="1"/>
  <c r="CH841" i="1"/>
  <c r="CK841" i="1" s="1"/>
  <c r="BJ848" i="1"/>
  <c r="BT866" i="1"/>
  <c r="BV866" i="1" s="1"/>
  <c r="BJ866" i="1"/>
  <c r="BW866" i="1" s="1"/>
  <c r="BY866" i="1" s="1"/>
  <c r="BT868" i="1"/>
  <c r="BV868" i="1" s="1"/>
  <c r="AQ888" i="1"/>
  <c r="AS888" i="1" s="1"/>
  <c r="BF888" i="1"/>
  <c r="BH888" i="1" s="1"/>
  <c r="BJ905" i="1"/>
  <c r="BW905" i="1" s="1"/>
  <c r="BY905" i="1" s="1"/>
  <c r="BY913" i="1"/>
  <c r="BT916" i="1"/>
  <c r="BV916" i="1" s="1"/>
  <c r="BT966" i="1"/>
  <c r="BV966" i="1" s="1"/>
  <c r="CH974" i="1"/>
  <c r="CH975" i="1" s="1"/>
  <c r="AQ1101" i="1"/>
  <c r="AS1101" i="1" s="1"/>
  <c r="BF1101" i="1"/>
  <c r="BH1101" i="1" s="1"/>
  <c r="AJ795" i="1"/>
  <c r="AJ840" i="1"/>
  <c r="AJ846" i="1"/>
  <c r="AJ849" i="1"/>
  <c r="BV887" i="1"/>
  <c r="AJ888" i="1"/>
  <c r="AQ907" i="1"/>
  <c r="AS907" i="1" s="1"/>
  <c r="BF907" i="1"/>
  <c r="BH907" i="1" s="1"/>
  <c r="BV907" i="1"/>
  <c r="BT914" i="1"/>
  <c r="BV914" i="1" s="1"/>
  <c r="BJ914" i="1"/>
  <c r="BW914" i="1" s="1"/>
  <c r="BY914" i="1" s="1"/>
  <c r="BT927" i="1"/>
  <c r="BV927" i="1" s="1"/>
  <c r="AJ942" i="1"/>
  <c r="AV953" i="1"/>
  <c r="BT962" i="1"/>
  <c r="BV962" i="1" s="1"/>
  <c r="BJ962" i="1"/>
  <c r="BW962" i="1" s="1"/>
  <c r="BY962" i="1" s="1"/>
  <c r="CI1014" i="1"/>
  <c r="CI1015" i="1" s="1"/>
  <c r="BT1065" i="1"/>
  <c r="BV1065" i="1" s="1"/>
  <c r="BJ1065" i="1"/>
  <c r="BW1065" i="1" s="1"/>
  <c r="BY1065" i="1" s="1"/>
  <c r="AJ1101" i="1"/>
  <c r="BJ1103" i="1"/>
  <c r="BW1103" i="1" s="1"/>
  <c r="BY1103" i="1" s="1"/>
  <c r="BT1103" i="1"/>
  <c r="BV1103" i="1" s="1"/>
  <c r="BH1103" i="1"/>
  <c r="AT856" i="1"/>
  <c r="AV856" i="1" s="1"/>
  <c r="BI864" i="1"/>
  <c r="BK864" i="1" s="1"/>
  <c r="AQ900" i="1"/>
  <c r="AS900" i="1" s="1"/>
  <c r="BF900" i="1"/>
  <c r="BH900" i="1" s="1"/>
  <c r="BK916" i="1"/>
  <c r="AQ921" i="1"/>
  <c r="AS921" i="1" s="1"/>
  <c r="BF921" i="1"/>
  <c r="BH921" i="1" s="1"/>
  <c r="AJ921" i="1"/>
  <c r="CK930" i="1"/>
  <c r="AQ958" i="1"/>
  <c r="AS958" i="1" s="1"/>
  <c r="BF958" i="1"/>
  <c r="BH958" i="1" s="1"/>
  <c r="AJ958" i="1"/>
  <c r="AT964" i="1"/>
  <c r="AV964" i="1" s="1"/>
  <c r="BI964" i="1"/>
  <c r="AQ991" i="1"/>
  <c r="AS991" i="1" s="1"/>
  <c r="AJ991" i="1"/>
  <c r="BF991" i="1"/>
  <c r="BH991" i="1" s="1"/>
  <c r="AJ900" i="1"/>
  <c r="BV930" i="1"/>
  <c r="AQ936" i="1"/>
  <c r="AS936" i="1" s="1"/>
  <c r="BF936" i="1"/>
  <c r="BH936" i="1" s="1"/>
  <c r="AV940" i="1"/>
  <c r="AQ944" i="1"/>
  <c r="AS944" i="1" s="1"/>
  <c r="BF944" i="1"/>
  <c r="BH944" i="1" s="1"/>
  <c r="CK998" i="1"/>
  <c r="AT1013" i="1"/>
  <c r="AV1013" i="1" s="1"/>
  <c r="BI1013" i="1"/>
  <c r="AJ1020" i="1"/>
  <c r="BF1020" i="1"/>
  <c r="BH1020" i="1" s="1"/>
  <c r="AQ1020" i="1"/>
  <c r="AS1020" i="1" s="1"/>
  <c r="BJ885" i="1"/>
  <c r="BW885" i="1" s="1"/>
  <c r="BY885" i="1" s="1"/>
  <c r="BJ887" i="1"/>
  <c r="BW887" i="1" s="1"/>
  <c r="BY887" i="1" s="1"/>
  <c r="AJ892" i="1"/>
  <c r="BT893" i="1"/>
  <c r="BV893" i="1" s="1"/>
  <c r="BJ893" i="1"/>
  <c r="BW893" i="1" s="1"/>
  <c r="BY893" i="1" s="1"/>
  <c r="BT894" i="1"/>
  <c r="BV894" i="1" s="1"/>
  <c r="CH897" i="1"/>
  <c r="CH898" i="1" s="1"/>
  <c r="CH904" i="1"/>
  <c r="CH905" i="1" s="1"/>
  <c r="BJ917" i="1"/>
  <c r="BW917" i="1" s="1"/>
  <c r="BY917" i="1" s="1"/>
  <c r="BT917" i="1"/>
  <c r="BV917" i="1" s="1"/>
  <c r="AQ930" i="1"/>
  <c r="AS930" i="1" s="1"/>
  <c r="AJ930" i="1"/>
  <c r="BF930" i="1"/>
  <c r="BH930" i="1" s="1"/>
  <c r="AJ936" i="1"/>
  <c r="BY940" i="1"/>
  <c r="AQ942" i="1"/>
  <c r="AS942" i="1" s="1"/>
  <c r="AJ944" i="1"/>
  <c r="BX948" i="1"/>
  <c r="CK948" i="1" s="1"/>
  <c r="BF961" i="1"/>
  <c r="BH961" i="1" s="1"/>
  <c r="AQ961" i="1"/>
  <c r="AS961" i="1" s="1"/>
  <c r="AJ961" i="1"/>
  <c r="BX961" i="1"/>
  <c r="BV961" i="1"/>
  <c r="BT963" i="1"/>
  <c r="BV963" i="1" s="1"/>
  <c r="BJ963" i="1"/>
  <c r="BW963" i="1" s="1"/>
  <c r="BY963" i="1" s="1"/>
  <c r="BT1040" i="1"/>
  <c r="BV1040" i="1" s="1"/>
  <c r="BJ1040" i="1"/>
  <c r="BW1040" i="1" s="1"/>
  <c r="BY1040" i="1" s="1"/>
  <c r="CI896" i="1"/>
  <c r="AQ918" i="1"/>
  <c r="AS918" i="1" s="1"/>
  <c r="AJ918" i="1"/>
  <c r="BY932" i="1"/>
  <c r="AJ1018" i="1"/>
  <c r="AQ1018" i="1"/>
  <c r="AS1018" i="1" s="1"/>
  <c r="BF1018" i="1"/>
  <c r="BH1018" i="1" s="1"/>
  <c r="BT1021" i="1"/>
  <c r="BV1021" i="1" s="1"/>
  <c r="BJ1021" i="1"/>
  <c r="BW1021" i="1" s="1"/>
  <c r="BY1021" i="1" s="1"/>
  <c r="AJ1100" i="1"/>
  <c r="BF1100" i="1"/>
  <c r="BH1100" i="1" s="1"/>
  <c r="BY946" i="1"/>
  <c r="BF968" i="1"/>
  <c r="BH968" i="1" s="1"/>
  <c r="AQ968" i="1"/>
  <c r="AS968" i="1" s="1"/>
  <c r="AJ968" i="1"/>
  <c r="CH990" i="1"/>
  <c r="CK990" i="1" s="1"/>
  <c r="CI1066" i="1"/>
  <c r="CI1067" i="1" s="1"/>
  <c r="AJ875" i="1"/>
  <c r="AJ882" i="1"/>
  <c r="AQ914" i="1"/>
  <c r="AS914" i="1" s="1"/>
  <c r="AJ914" i="1"/>
  <c r="CH923" i="1"/>
  <c r="CK923" i="1" s="1"/>
  <c r="BT932" i="1"/>
  <c r="BV932" i="1" s="1"/>
  <c r="AQ937" i="1"/>
  <c r="AS937" i="1" s="1"/>
  <c r="AJ937" i="1"/>
  <c r="AQ939" i="1"/>
  <c r="AS939" i="1" s="1"/>
  <c r="AJ939" i="1"/>
  <c r="BH951" i="1"/>
  <c r="AT956" i="1"/>
  <c r="AV956" i="1" s="1"/>
  <c r="BI956" i="1"/>
  <c r="AQ982" i="1"/>
  <c r="AS982" i="1" s="1"/>
  <c r="AJ982" i="1"/>
  <c r="BF982" i="1"/>
  <c r="BH982" i="1" s="1"/>
  <c r="AJ989" i="1"/>
  <c r="AQ998" i="1"/>
  <c r="AS998" i="1" s="1"/>
  <c r="BF998" i="1"/>
  <c r="BH998" i="1" s="1"/>
  <c r="BV1008" i="1"/>
  <c r="BY1050" i="1"/>
  <c r="AU1061" i="1"/>
  <c r="BV892" i="1"/>
  <c r="AQ920" i="1"/>
  <c r="AS920" i="1" s="1"/>
  <c r="AJ920" i="1"/>
  <c r="BH928" i="1"/>
  <c r="BT938" i="1"/>
  <c r="BV938" i="1" s="1"/>
  <c r="BJ938" i="1"/>
  <c r="BW938" i="1" s="1"/>
  <c r="BY938" i="1" s="1"/>
  <c r="BK940" i="1"/>
  <c r="BF975" i="1"/>
  <c r="BH975" i="1" s="1"/>
  <c r="AQ975" i="1"/>
  <c r="AS975" i="1" s="1"/>
  <c r="BT983" i="1"/>
  <c r="BV983" i="1" s="1"/>
  <c r="BJ983" i="1"/>
  <c r="BW983" i="1" s="1"/>
  <c r="BY983" i="1" s="1"/>
  <c r="AT998" i="1"/>
  <c r="AV998" i="1" s="1"/>
  <c r="BI998" i="1"/>
  <c r="BI909" i="1"/>
  <c r="BK909" i="1" s="1"/>
  <c r="AT909" i="1"/>
  <c r="AV909" i="1" s="1"/>
  <c r="BT950" i="1"/>
  <c r="BV950" i="1" s="1"/>
  <c r="BJ950" i="1"/>
  <c r="BW950" i="1" s="1"/>
  <c r="BY950" i="1" s="1"/>
  <c r="CH968" i="1"/>
  <c r="AV975" i="1"/>
  <c r="CI984" i="1"/>
  <c r="CI985" i="1" s="1"/>
  <c r="CK989" i="1"/>
  <c r="BF1002" i="1"/>
  <c r="BH1002" i="1" s="1"/>
  <c r="AQ1002" i="1"/>
  <c r="AS1002" i="1" s="1"/>
  <c r="AQ1015" i="1"/>
  <c r="AS1015" i="1" s="1"/>
  <c r="BF1015" i="1"/>
  <c r="BH1015" i="1" s="1"/>
  <c r="AJ1015" i="1"/>
  <c r="BY1042" i="1"/>
  <c r="AQ1054" i="1"/>
  <c r="AS1054" i="1" s="1"/>
  <c r="AJ1054" i="1"/>
  <c r="BF1054" i="1"/>
  <c r="BH1054" i="1" s="1"/>
  <c r="BF1079" i="1"/>
  <c r="BH1079" i="1" s="1"/>
  <c r="AQ1079" i="1"/>
  <c r="AS1079" i="1" s="1"/>
  <c r="AJ1079" i="1"/>
  <c r="BT1099" i="1"/>
  <c r="BV1099" i="1" s="1"/>
  <c r="BJ1099" i="1"/>
  <c r="BW1099" i="1" s="1"/>
  <c r="BY1099" i="1" s="1"/>
  <c r="CH888" i="1"/>
  <c r="CH889" i="1" s="1"/>
  <c r="CK889" i="1" s="1"/>
  <c r="AS893" i="1"/>
  <c r="AJ934" i="1"/>
  <c r="AQ965" i="1"/>
  <c r="AS965" i="1" s="1"/>
  <c r="BF965" i="1"/>
  <c r="BH965" i="1" s="1"/>
  <c r="CK973" i="1"/>
  <c r="BF987" i="1"/>
  <c r="BH987" i="1" s="1"/>
  <c r="AQ987" i="1"/>
  <c r="AS987" i="1" s="1"/>
  <c r="AJ987" i="1"/>
  <c r="AQ989" i="1"/>
  <c r="AS989" i="1" s="1"/>
  <c r="AJ1002" i="1"/>
  <c r="BX1032" i="1"/>
  <c r="CK1032" i="1" s="1"/>
  <c r="BT1086" i="1"/>
  <c r="BV1086" i="1" s="1"/>
  <c r="BJ1086" i="1"/>
  <c r="BW1086" i="1" s="1"/>
  <c r="BY1086" i="1" s="1"/>
  <c r="AQ1088" i="1"/>
  <c r="AS1088" i="1" s="1"/>
  <c r="BF1088" i="1"/>
  <c r="BH1088" i="1" s="1"/>
  <c r="AJ1088" i="1"/>
  <c r="BJ892" i="1"/>
  <c r="BW892" i="1" s="1"/>
  <c r="BY892" i="1" s="1"/>
  <c r="AJ893" i="1"/>
  <c r="BK902" i="1"/>
  <c r="BH916" i="1"/>
  <c r="BT925" i="1"/>
  <c r="BV925" i="1" s="1"/>
  <c r="BF957" i="1"/>
  <c r="BH957" i="1" s="1"/>
  <c r="AQ957" i="1"/>
  <c r="AS957" i="1" s="1"/>
  <c r="AJ965" i="1"/>
  <c r="AU966" i="1"/>
  <c r="AS971" i="1"/>
  <c r="BT994" i="1"/>
  <c r="BV994" i="1" s="1"/>
  <c r="BJ994" i="1"/>
  <c r="BW994" i="1" s="1"/>
  <c r="BY994" i="1" s="1"/>
  <c r="BT997" i="1"/>
  <c r="BV997" i="1" s="1"/>
  <c r="AQ1008" i="1"/>
  <c r="AS1008" i="1" s="1"/>
  <c r="BT1019" i="1"/>
  <c r="BV1019" i="1" s="1"/>
  <c r="BH1019" i="1"/>
  <c r="AQ984" i="1"/>
  <c r="AS984" i="1" s="1"/>
  <c r="BF984" i="1"/>
  <c r="BH984" i="1" s="1"/>
  <c r="BT1003" i="1"/>
  <c r="BV1003" i="1" s="1"/>
  <c r="BJ1003" i="1"/>
  <c r="BW1003" i="1" s="1"/>
  <c r="BY1003" i="1" s="1"/>
  <c r="CK1006" i="1"/>
  <c r="AQ1011" i="1"/>
  <c r="AS1011" i="1" s="1"/>
  <c r="AJ1011" i="1"/>
  <c r="BF1011" i="1"/>
  <c r="BH1011" i="1" s="1"/>
  <c r="BF1039" i="1"/>
  <c r="BH1039" i="1" s="1"/>
  <c r="AQ1039" i="1"/>
  <c r="AS1039" i="1" s="1"/>
  <c r="AJ1039" i="1"/>
  <c r="BV1039" i="1"/>
  <c r="BY1074" i="1"/>
  <c r="BJ1075" i="1"/>
  <c r="BW1075" i="1" s="1"/>
  <c r="BY1075" i="1" s="1"/>
  <c r="BT1075" i="1"/>
  <c r="BV1075" i="1" s="1"/>
  <c r="BJ1090" i="1"/>
  <c r="BW1090" i="1" s="1"/>
  <c r="BY1090" i="1" s="1"/>
  <c r="BT1090" i="1"/>
  <c r="BV1090" i="1" s="1"/>
  <c r="BY1102" i="1"/>
  <c r="CK966" i="1"/>
  <c r="BY978" i="1"/>
  <c r="CH983" i="1"/>
  <c r="CH999" i="1"/>
  <c r="CK999" i="1" s="1"/>
  <c r="BT1016" i="1"/>
  <c r="BV1016" i="1" s="1"/>
  <c r="BJ1016" i="1"/>
  <c r="BW1016" i="1" s="1"/>
  <c r="BY1016" i="1" s="1"/>
  <c r="BY1028" i="1"/>
  <c r="BT1045" i="1"/>
  <c r="BV1045" i="1" s="1"/>
  <c r="BJ1045" i="1"/>
  <c r="BW1045" i="1" s="1"/>
  <c r="BY1045" i="1" s="1"/>
  <c r="AT1064" i="1"/>
  <c r="AV1064" i="1" s="1"/>
  <c r="BI1064" i="1"/>
  <c r="BK1064" i="1" s="1"/>
  <c r="BY1089" i="1"/>
  <c r="BJ922" i="1"/>
  <c r="BW922" i="1" s="1"/>
  <c r="BY922" i="1" s="1"/>
  <c r="BJ926" i="1"/>
  <c r="BW926" i="1" s="1"/>
  <c r="BY926" i="1" s="1"/>
  <c r="BJ930" i="1"/>
  <c r="BW930" i="1" s="1"/>
  <c r="BY930" i="1" s="1"/>
  <c r="CI960" i="1"/>
  <c r="CI961" i="1" s="1"/>
  <c r="CK982" i="1"/>
  <c r="AT1042" i="1"/>
  <c r="AV1042" i="1" s="1"/>
  <c r="BI1042" i="1"/>
  <c r="BK1042" i="1" s="1"/>
  <c r="BJ1114" i="1"/>
  <c r="BW1114" i="1" s="1"/>
  <c r="BY1114" i="1" s="1"/>
  <c r="BT1114" i="1"/>
  <c r="BV1114" i="1" s="1"/>
  <c r="AJ913" i="1"/>
  <c r="AJ915" i="1"/>
  <c r="AJ917" i="1"/>
  <c r="AJ919" i="1"/>
  <c r="AJ923" i="1"/>
  <c r="AJ925" i="1"/>
  <c r="AJ927" i="1"/>
  <c r="AJ929" i="1"/>
  <c r="AJ931" i="1"/>
  <c r="AJ955" i="1"/>
  <c r="CH967" i="1"/>
  <c r="AQ974" i="1"/>
  <c r="AS974" i="1" s="1"/>
  <c r="BV986" i="1"/>
  <c r="AJ1012" i="1"/>
  <c r="CI1026" i="1"/>
  <c r="AU1083" i="1"/>
  <c r="CH945" i="1"/>
  <c r="CH946" i="1" s="1"/>
  <c r="CK946" i="1" s="1"/>
  <c r="CI967" i="1"/>
  <c r="CI968" i="1" s="1"/>
  <c r="AQ977" i="1"/>
  <c r="AS977" i="1" s="1"/>
  <c r="BF977" i="1"/>
  <c r="BH977" i="1" s="1"/>
  <c r="BT978" i="1"/>
  <c r="BV978" i="1" s="1"/>
  <c r="BF995" i="1"/>
  <c r="BH995" i="1" s="1"/>
  <c r="AQ995" i="1"/>
  <c r="AS995" i="1" s="1"/>
  <c r="AJ1040" i="1"/>
  <c r="BF1040" i="1"/>
  <c r="BH1040" i="1" s="1"/>
  <c r="AQ952" i="1"/>
  <c r="AS952" i="1" s="1"/>
  <c r="AJ952" i="1"/>
  <c r="AJ977" i="1"/>
  <c r="BY987" i="1"/>
  <c r="AJ995" i="1"/>
  <c r="AJ1003" i="1"/>
  <c r="AQ1003" i="1"/>
  <c r="AS1003" i="1" s="1"/>
  <c r="BT1018" i="1"/>
  <c r="BV1018" i="1" s="1"/>
  <c r="BJ1018" i="1"/>
  <c r="BW1018" i="1" s="1"/>
  <c r="BY1018" i="1" s="1"/>
  <c r="AQ1048" i="1"/>
  <c r="AS1048" i="1" s="1"/>
  <c r="BF1048" i="1"/>
  <c r="BH1048" i="1" s="1"/>
  <c r="AJ1048" i="1"/>
  <c r="BT1080" i="1"/>
  <c r="BV1080" i="1" s="1"/>
  <c r="BJ1080" i="1"/>
  <c r="BH1080" i="1"/>
  <c r="BJ1082" i="1"/>
  <c r="BW1082" i="1" s="1"/>
  <c r="BY1082" i="1" s="1"/>
  <c r="BT1082" i="1"/>
  <c r="BV1082" i="1" s="1"/>
  <c r="AT1106" i="1"/>
  <c r="AV1106" i="1" s="1"/>
  <c r="BI1106" i="1"/>
  <c r="BK1106" i="1" s="1"/>
  <c r="BT1108" i="1"/>
  <c r="BV1108" i="1" s="1"/>
  <c r="BJ1108" i="1"/>
  <c r="BW1108" i="1" s="1"/>
  <c r="BY1108" i="1" s="1"/>
  <c r="BV957" i="1"/>
  <c r="BJ958" i="1"/>
  <c r="BW958" i="1" s="1"/>
  <c r="BY958" i="1" s="1"/>
  <c r="BF962" i="1"/>
  <c r="BH962" i="1" s="1"/>
  <c r="BH966" i="1"/>
  <c r="BI967" i="1"/>
  <c r="AT967" i="1"/>
  <c r="AV967" i="1" s="1"/>
  <c r="BH972" i="1"/>
  <c r="BV973" i="1"/>
  <c r="BJ976" i="1"/>
  <c r="BW976" i="1" s="1"/>
  <c r="BY976" i="1" s="1"/>
  <c r="AT983" i="1"/>
  <c r="AV983" i="1" s="1"/>
  <c r="BI983" i="1"/>
  <c r="CH1007" i="1"/>
  <c r="BJ1006" i="1"/>
  <c r="BW1006" i="1" s="1"/>
  <c r="BY1006" i="1" s="1"/>
  <c r="BT1006" i="1"/>
  <c r="BV1006" i="1" s="1"/>
  <c r="BH1006" i="1"/>
  <c r="AT1010" i="1"/>
  <c r="AV1010" i="1" s="1"/>
  <c r="BI1010" i="1"/>
  <c r="AQ1013" i="1"/>
  <c r="AS1013" i="1" s="1"/>
  <c r="BF1013" i="1"/>
  <c r="BH1013" i="1" s="1"/>
  <c r="CH1016" i="1"/>
  <c r="AJ1022" i="1"/>
  <c r="BF1022" i="1"/>
  <c r="BH1022" i="1" s="1"/>
  <c r="AQ1043" i="1"/>
  <c r="AS1043" i="1" s="1"/>
  <c r="AJ1043" i="1"/>
  <c r="BF1043" i="1"/>
  <c r="BH1043" i="1" s="1"/>
  <c r="BJ1054" i="1"/>
  <c r="BW1054" i="1" s="1"/>
  <c r="BY1054" i="1" s="1"/>
  <c r="BT1054" i="1"/>
  <c r="BV1054" i="1" s="1"/>
  <c r="BY1113" i="1"/>
  <c r="BT967" i="1"/>
  <c r="BV967" i="1" s="1"/>
  <c r="BF988" i="1"/>
  <c r="BH988" i="1" s="1"/>
  <c r="AQ988" i="1"/>
  <c r="AS988" i="1" s="1"/>
  <c r="BT996" i="1"/>
  <c r="BV996" i="1" s="1"/>
  <c r="BJ996" i="1"/>
  <c r="AT997" i="1"/>
  <c r="AV997" i="1" s="1"/>
  <c r="BI997" i="1"/>
  <c r="BK997" i="1" s="1"/>
  <c r="CI1007" i="1"/>
  <c r="BV1026" i="1"/>
  <c r="AV1044" i="1"/>
  <c r="BY1070" i="1"/>
  <c r="BY1076" i="1"/>
  <c r="CI1081" i="1"/>
  <c r="CI1099" i="1"/>
  <c r="CI1100" i="1" s="1"/>
  <c r="AS1115" i="1"/>
  <c r="BV1007" i="1"/>
  <c r="BF1051" i="1"/>
  <c r="BH1051" i="1" s="1"/>
  <c r="AQ1051" i="1"/>
  <c r="AS1051" i="1" s="1"/>
  <c r="AJ1051" i="1"/>
  <c r="CK1057" i="1"/>
  <c r="CH1058" i="1"/>
  <c r="BF960" i="1"/>
  <c r="BH960" i="1" s="1"/>
  <c r="BF980" i="1"/>
  <c r="BH980" i="1" s="1"/>
  <c r="BF994" i="1"/>
  <c r="BH994" i="1" s="1"/>
  <c r="AQ994" i="1"/>
  <c r="AS994" i="1" s="1"/>
  <c r="BT1011" i="1"/>
  <c r="BV1011" i="1" s="1"/>
  <c r="BJ1011" i="1"/>
  <c r="BW1011" i="1" s="1"/>
  <c r="BY1011" i="1" s="1"/>
  <c r="BI1021" i="1"/>
  <c r="AT1021" i="1"/>
  <c r="AV1021" i="1" s="1"/>
  <c r="BF1027" i="1"/>
  <c r="BH1027" i="1" s="1"/>
  <c r="AQ1027" i="1"/>
  <c r="AS1027" i="1" s="1"/>
  <c r="BF1031" i="1"/>
  <c r="BH1031" i="1" s="1"/>
  <c r="AQ1031" i="1"/>
  <c r="AS1031" i="1" s="1"/>
  <c r="AJ1031" i="1"/>
  <c r="BF1035" i="1"/>
  <c r="BH1035" i="1" s="1"/>
  <c r="AQ1035" i="1"/>
  <c r="AS1035" i="1" s="1"/>
  <c r="BY1037" i="1"/>
  <c r="BT1049" i="1"/>
  <c r="BV1049" i="1" s="1"/>
  <c r="BT1055" i="1"/>
  <c r="BV1055" i="1" s="1"/>
  <c r="BI1063" i="1"/>
  <c r="AT1063" i="1"/>
  <c r="AV1063" i="1" s="1"/>
  <c r="AJ959" i="1"/>
  <c r="AJ971" i="1"/>
  <c r="AJ994" i="1"/>
  <c r="AJ1009" i="1"/>
  <c r="BH1024" i="1"/>
  <c r="AJ1027" i="1"/>
  <c r="AJ1035" i="1"/>
  <c r="BF1057" i="1"/>
  <c r="BH1057" i="1" s="1"/>
  <c r="AQ1057" i="1"/>
  <c r="AS1057" i="1" s="1"/>
  <c r="BY1109" i="1"/>
  <c r="CK983" i="1"/>
  <c r="BJ1024" i="1"/>
  <c r="BT1024" i="1"/>
  <c r="BV1024" i="1" s="1"/>
  <c r="AU1068" i="1"/>
  <c r="AS1068" i="1"/>
  <c r="CI1080" i="1"/>
  <c r="BT1112" i="1"/>
  <c r="BV1112" i="1" s="1"/>
  <c r="BJ1112" i="1"/>
  <c r="BW1112" i="1" s="1"/>
  <c r="BY1112" i="1" s="1"/>
  <c r="AT990" i="1"/>
  <c r="AV990" i="1" s="1"/>
  <c r="BI990" i="1"/>
  <c r="BH1004" i="1"/>
  <c r="AJ1005" i="1"/>
  <c r="BY1008" i="1"/>
  <c r="AJ1046" i="1"/>
  <c r="BF1046" i="1"/>
  <c r="BH1046" i="1" s="1"/>
  <c r="AJ1052" i="1"/>
  <c r="BV1070" i="1"/>
  <c r="AU1082" i="1"/>
  <c r="AS1082" i="1"/>
  <c r="BJ989" i="1"/>
  <c r="BW989" i="1" s="1"/>
  <c r="BY989" i="1" s="1"/>
  <c r="BK999" i="1"/>
  <c r="BJ1004" i="1"/>
  <c r="BW1004" i="1" s="1"/>
  <c r="BY1004" i="1" s="1"/>
  <c r="BJ1013" i="1"/>
  <c r="BW1013" i="1" s="1"/>
  <c r="BY1013" i="1" s="1"/>
  <c r="BJ1015" i="1"/>
  <c r="BW1015" i="1" s="1"/>
  <c r="BY1015" i="1" s="1"/>
  <c r="AQ1019" i="1"/>
  <c r="AS1019" i="1" s="1"/>
  <c r="AJ1019" i="1"/>
  <c r="AJ1032" i="1"/>
  <c r="CK1036" i="1"/>
  <c r="BF1038" i="1"/>
  <c r="BH1038" i="1" s="1"/>
  <c r="AQ1038" i="1"/>
  <c r="AS1038" i="1" s="1"/>
  <c r="BI1061" i="1"/>
  <c r="BK1061" i="1" s="1"/>
  <c r="AT1061" i="1"/>
  <c r="AS1091" i="1"/>
  <c r="AQ1114" i="1"/>
  <c r="AS1114" i="1" s="1"/>
  <c r="AJ1114" i="1"/>
  <c r="BF1114" i="1"/>
  <c r="BH1114" i="1" s="1"/>
  <c r="AQ1042" i="1"/>
  <c r="AS1042" i="1" s="1"/>
  <c r="BF1042" i="1"/>
  <c r="BH1042" i="1" s="1"/>
  <c r="AJ1066" i="1"/>
  <c r="BF1066" i="1"/>
  <c r="BH1066" i="1" s="1"/>
  <c r="AQ1060" i="1"/>
  <c r="AS1060" i="1" s="1"/>
  <c r="AJ1060" i="1"/>
  <c r="BF1060" i="1"/>
  <c r="BH1060" i="1" s="1"/>
  <c r="BY1061" i="1"/>
  <c r="BT1087" i="1"/>
  <c r="BV1087" i="1" s="1"/>
  <c r="BJ1087" i="1"/>
  <c r="BW1087" i="1" s="1"/>
  <c r="BY1087" i="1" s="1"/>
  <c r="CI1091" i="1"/>
  <c r="CI1092" i="1" s="1"/>
  <c r="BY1097" i="1"/>
  <c r="BT1100" i="1"/>
  <c r="BV1100" i="1" s="1"/>
  <c r="BJ1100" i="1"/>
  <c r="BW1100" i="1" s="1"/>
  <c r="BY1100" i="1" s="1"/>
  <c r="AQ1112" i="1"/>
  <c r="AS1112" i="1" s="1"/>
  <c r="AJ1112" i="1"/>
  <c r="AJ1006" i="1"/>
  <c r="BF1023" i="1"/>
  <c r="BH1023" i="1" s="1"/>
  <c r="AJ1029" i="1"/>
  <c r="AJ1034" i="1"/>
  <c r="AJ1041" i="1"/>
  <c r="BV1048" i="1"/>
  <c r="BF1058" i="1"/>
  <c r="BH1058" i="1" s="1"/>
  <c r="AQ1058" i="1"/>
  <c r="AS1058" i="1" s="1"/>
  <c r="AT1086" i="1"/>
  <c r="AV1086" i="1" s="1"/>
  <c r="BI1086" i="1"/>
  <c r="BK1086" i="1" s="1"/>
  <c r="AQ1093" i="1"/>
  <c r="AS1093" i="1" s="1"/>
  <c r="AJ1093" i="1"/>
  <c r="AT1095" i="1"/>
  <c r="AV1095" i="1" s="1"/>
  <c r="BI1095" i="1"/>
  <c r="BK1095" i="1" s="1"/>
  <c r="CI1048" i="1"/>
  <c r="CI1049" i="1" s="1"/>
  <c r="AJ1058" i="1"/>
  <c r="AQ1067" i="1"/>
  <c r="AS1067" i="1" s="1"/>
  <c r="BF1067" i="1"/>
  <c r="BH1067" i="1" s="1"/>
  <c r="CI1075" i="1"/>
  <c r="CI1076" i="1" s="1"/>
  <c r="AT1067" i="1"/>
  <c r="AV1067" i="1" s="1"/>
  <c r="BI1067" i="1"/>
  <c r="BY1095" i="1"/>
  <c r="BI1116" i="1"/>
  <c r="BK1116" i="1" s="1"/>
  <c r="AT1116" i="1"/>
  <c r="AV1116" i="1" s="1"/>
  <c r="AQ1024" i="1"/>
  <c r="AS1024" i="1" s="1"/>
  <c r="AQ1029" i="1"/>
  <c r="AS1029" i="1" s="1"/>
  <c r="AJ1033" i="1"/>
  <c r="AQ1034" i="1"/>
  <c r="AS1034" i="1" s="1"/>
  <c r="AJ1037" i="1"/>
  <c r="BY1048" i="1"/>
  <c r="BT1066" i="1"/>
  <c r="BV1066" i="1" s="1"/>
  <c r="BJ1066" i="1"/>
  <c r="BW1066" i="1" s="1"/>
  <c r="BY1066" i="1" s="1"/>
  <c r="BF1078" i="1"/>
  <c r="BH1078" i="1" s="1"/>
  <c r="AQ1078" i="1"/>
  <c r="AS1078" i="1" s="1"/>
  <c r="AQ1086" i="1"/>
  <c r="AS1086" i="1" s="1"/>
  <c r="BH1053" i="1"/>
  <c r="BI1072" i="1"/>
  <c r="BY1079" i="1"/>
  <c r="CH1082" i="1"/>
  <c r="BT1089" i="1"/>
  <c r="BV1089" i="1" s="1"/>
  <c r="CH1097" i="1"/>
  <c r="CK1097" i="1" s="1"/>
  <c r="CK1049" i="1"/>
  <c r="AT1113" i="1"/>
  <c r="AV1113" i="1" s="1"/>
  <c r="BI1113" i="1"/>
  <c r="BK1113" i="1" s="1"/>
  <c r="BF1072" i="1"/>
  <c r="BH1072" i="1" s="1"/>
  <c r="AQ1072" i="1"/>
  <c r="AS1072" i="1" s="1"/>
  <c r="CK1104" i="1"/>
  <c r="BY1071" i="1"/>
  <c r="AJ1045" i="1"/>
  <c r="AJ1074" i="1"/>
  <c r="BY1084" i="1"/>
  <c r="AT1091" i="1"/>
  <c r="AV1091" i="1" s="1"/>
  <c r="AQ1102" i="1"/>
  <c r="AS1102" i="1" s="1"/>
  <c r="AJ1102" i="1"/>
  <c r="BF1102" i="1"/>
  <c r="BH1102" i="1" s="1"/>
  <c r="AQ1106" i="1"/>
  <c r="AS1106" i="1" s="1"/>
  <c r="BT1109" i="1"/>
  <c r="BV1109" i="1" s="1"/>
  <c r="AT1110" i="1"/>
  <c r="AV1110" i="1" s="1"/>
  <c r="BF1065" i="1"/>
  <c r="BH1065" i="1" s="1"/>
  <c r="AQ1065" i="1"/>
  <c r="AS1065" i="1" s="1"/>
  <c r="BY1077" i="1"/>
  <c r="BF1099" i="1"/>
  <c r="BH1099" i="1" s="1"/>
  <c r="AQ1099" i="1"/>
  <c r="AS1099" i="1" s="1"/>
  <c r="BT1102" i="1"/>
  <c r="BV1102" i="1" s="1"/>
  <c r="BY1111" i="1"/>
  <c r="BV1116" i="1"/>
  <c r="BT1046" i="1"/>
  <c r="BV1046" i="1" s="1"/>
  <c r="BJ1046" i="1"/>
  <c r="BW1046" i="1" s="1"/>
  <c r="BY1046" i="1" s="1"/>
  <c r="AT1047" i="1"/>
  <c r="AV1047" i="1" s="1"/>
  <c r="BI1047" i="1"/>
  <c r="AJ1053" i="1"/>
  <c r="BK1056" i="1"/>
  <c r="BV1056" i="1"/>
  <c r="AJ1065" i="1"/>
  <c r="AJ1071" i="1"/>
  <c r="BJ1073" i="1"/>
  <c r="BW1073" i="1" s="1"/>
  <c r="BY1073" i="1" s="1"/>
  <c r="BV1078" i="1"/>
  <c r="AV1080" i="1"/>
  <c r="AJ1084" i="1"/>
  <c r="BY1092" i="1"/>
  <c r="BT1096" i="1"/>
  <c r="BV1096" i="1" s="1"/>
  <c r="AJ1099" i="1"/>
  <c r="CH1105" i="1"/>
  <c r="AJ1108" i="1"/>
  <c r="CH1050" i="1"/>
  <c r="CH1051" i="1" s="1"/>
  <c r="CK1051" i="1" s="1"/>
  <c r="BH1049" i="1"/>
  <c r="CH1065" i="1"/>
  <c r="BF1056" i="1"/>
  <c r="BH1056" i="1" s="1"/>
  <c r="BF1050" i="1"/>
  <c r="BH1050" i="1" s="1"/>
  <c r="BF1063" i="1"/>
  <c r="BH1063" i="1" s="1"/>
  <c r="BF1069" i="1"/>
  <c r="BH1069" i="1" s="1"/>
  <c r="AJ1075" i="1"/>
  <c r="BF1091" i="1"/>
  <c r="BH1091" i="1" s="1"/>
  <c r="AJ1096" i="1"/>
  <c r="AJ1103" i="1"/>
  <c r="BF1105" i="1"/>
  <c r="BH1105" i="1" s="1"/>
  <c r="AJ1109" i="1"/>
  <c r="AJ1049" i="1"/>
  <c r="AJ1055" i="1"/>
  <c r="AJ1090" i="1"/>
  <c r="CH1064" i="1"/>
  <c r="BI852" i="1" l="1"/>
  <c r="AT852" i="1"/>
  <c r="AV852" i="1" s="1"/>
  <c r="BI935" i="1"/>
  <c r="AT935" i="1"/>
  <c r="AV935" i="1" s="1"/>
  <c r="AT976" i="1"/>
  <c r="AV976" i="1" s="1"/>
  <c r="BI976" i="1"/>
  <c r="BI1007" i="1"/>
  <c r="BK1007" i="1" s="1"/>
  <c r="AT1007" i="1"/>
  <c r="AV1007" i="1" s="1"/>
  <c r="AT557" i="1"/>
  <c r="AV557" i="1" s="1"/>
  <c r="BI557" i="1"/>
  <c r="BK557" i="1" s="1"/>
  <c r="CI326" i="1"/>
  <c r="CI327" i="1" s="1"/>
  <c r="CI329" i="1" s="1"/>
  <c r="BI1077" i="1"/>
  <c r="BK1077" i="1" s="1"/>
  <c r="AT1077" i="1"/>
  <c r="AV1077" i="1" s="1"/>
  <c r="BI986" i="1"/>
  <c r="BK986" i="1" s="1"/>
  <c r="AT986" i="1"/>
  <c r="AV986" i="1" s="1"/>
  <c r="BI75" i="1"/>
  <c r="BK75" i="1" s="1"/>
  <c r="AT75" i="1"/>
  <c r="AV75" i="1" s="1"/>
  <c r="BI193" i="1"/>
  <c r="BI448" i="1"/>
  <c r="BK448" i="1" s="1"/>
  <c r="AT448" i="1"/>
  <c r="AV448" i="1" s="1"/>
  <c r="CI234" i="1"/>
  <c r="CI235" i="1"/>
  <c r="AT134" i="1"/>
  <c r="AV134" i="1" s="1"/>
  <c r="BI134" i="1"/>
  <c r="BI7" i="1"/>
  <c r="BK7" i="1" s="1"/>
  <c r="AT7" i="1"/>
  <c r="AV7" i="1" s="1"/>
  <c r="CK238" i="1"/>
  <c r="BY238" i="1"/>
  <c r="BI933" i="1"/>
  <c r="BK933" i="1" s="1"/>
  <c r="AT933" i="1"/>
  <c r="AV933" i="1" s="1"/>
  <c r="BI374" i="1"/>
  <c r="BK374" i="1" s="1"/>
  <c r="BI581" i="1"/>
  <c r="BK581" i="1" s="1"/>
  <c r="AT581" i="1"/>
  <c r="AV581" i="1" s="1"/>
  <c r="BW707" i="1"/>
  <c r="BY707" i="1" s="1"/>
  <c r="BK707" i="1"/>
  <c r="BI1036" i="1"/>
  <c r="BK1036" i="1" s="1"/>
  <c r="AT1036" i="1"/>
  <c r="AV1036" i="1" s="1"/>
  <c r="BI1059" i="1"/>
  <c r="BK1059" i="1" s="1"/>
  <c r="AT1059" i="1"/>
  <c r="AV1059" i="1" s="1"/>
  <c r="CH605" i="1"/>
  <c r="BY487" i="1"/>
  <c r="CI355" i="1"/>
  <c r="CI356" i="1" s="1"/>
  <c r="BI1098" i="1"/>
  <c r="BK1098" i="1" s="1"/>
  <c r="AT1098" i="1"/>
  <c r="AV1098" i="1" s="1"/>
  <c r="AT685" i="1"/>
  <c r="AV685" i="1" s="1"/>
  <c r="BI685" i="1"/>
  <c r="BK685" i="1" s="1"/>
  <c r="CH1106" i="1"/>
  <c r="CK1106" i="1" s="1"/>
  <c r="CK1105" i="1"/>
  <c r="BK878" i="1"/>
  <c r="BK890" i="1"/>
  <c r="CH740" i="1"/>
  <c r="CH741" i="1" s="1"/>
  <c r="CK741" i="1" s="1"/>
  <c r="CK739" i="1"/>
  <c r="AT226" i="1"/>
  <c r="AV226" i="1" s="1"/>
  <c r="BI103" i="1"/>
  <c r="BK103" i="1" s="1"/>
  <c r="AT103" i="1"/>
  <c r="AV103" i="1" s="1"/>
  <c r="BI316" i="1"/>
  <c r="AT316" i="1"/>
  <c r="AV316" i="1" s="1"/>
  <c r="BI159" i="1"/>
  <c r="BK159" i="1" s="1"/>
  <c r="AT159" i="1"/>
  <c r="AV159" i="1" s="1"/>
  <c r="AT1094" i="1"/>
  <c r="AV1094" i="1" s="1"/>
  <c r="BI1094" i="1"/>
  <c r="BK1094" i="1" s="1"/>
  <c r="BW181" i="1"/>
  <c r="BY181" i="1" s="1"/>
  <c r="BK181" i="1"/>
  <c r="AT714" i="1"/>
  <c r="AV714" i="1" s="1"/>
  <c r="AT133" i="1"/>
  <c r="AV133" i="1" s="1"/>
  <c r="BI133" i="1"/>
  <c r="BW1044" i="1"/>
  <c r="BY1044" i="1" s="1"/>
  <c r="BK1044" i="1"/>
  <c r="AT499" i="1"/>
  <c r="AV499" i="1" s="1"/>
  <c r="BI499" i="1"/>
  <c r="BK499" i="1" s="1"/>
  <c r="CK603" i="1"/>
  <c r="BW118" i="1"/>
  <c r="BY118" i="1" s="1"/>
  <c r="BK118" i="1"/>
  <c r="BI576" i="1"/>
  <c r="BK576" i="1" s="1"/>
  <c r="AT576" i="1"/>
  <c r="AV576" i="1" s="1"/>
  <c r="BK1072" i="1"/>
  <c r="AV553" i="1"/>
  <c r="BI761" i="1"/>
  <c r="BK761" i="1" s="1"/>
  <c r="AT761" i="1"/>
  <c r="AV761" i="1" s="1"/>
  <c r="CI565" i="1"/>
  <c r="AT483" i="1"/>
  <c r="AV483" i="1" s="1"/>
  <c r="BI483" i="1"/>
  <c r="BK434" i="1"/>
  <c r="BI1107" i="1"/>
  <c r="BK1107" i="1" s="1"/>
  <c r="AT1107" i="1"/>
  <c r="AV1107" i="1" s="1"/>
  <c r="AT768" i="1"/>
  <c r="AV768" i="1" s="1"/>
  <c r="BI768" i="1"/>
  <c r="BK768" i="1" s="1"/>
  <c r="AT823" i="1"/>
  <c r="AV823" i="1" s="1"/>
  <c r="BI823" i="1"/>
  <c r="BK823" i="1" s="1"/>
  <c r="BK601" i="1"/>
  <c r="BW170" i="1"/>
  <c r="BY170" i="1" s="1"/>
  <c r="BK170" i="1"/>
  <c r="AV600" i="1"/>
  <c r="BW953" i="1"/>
  <c r="BY953" i="1" s="1"/>
  <c r="BK953" i="1"/>
  <c r="AT470" i="1"/>
  <c r="AV470" i="1" s="1"/>
  <c r="BI470" i="1"/>
  <c r="BK470" i="1" s="1"/>
  <c r="BI487" i="1"/>
  <c r="AT487" i="1"/>
  <c r="AV487" i="1" s="1"/>
  <c r="CI740" i="1"/>
  <c r="CI741" i="1" s="1"/>
  <c r="AT645" i="1"/>
  <c r="AV645" i="1" s="1"/>
  <c r="CK173" i="1"/>
  <c r="CH174" i="1"/>
  <c r="AT450" i="1"/>
  <c r="AV450" i="1" s="1"/>
  <c r="BI450" i="1"/>
  <c r="BK450" i="1" s="1"/>
  <c r="BI255" i="1"/>
  <c r="BK255" i="1" s="1"/>
  <c r="AT255" i="1"/>
  <c r="AV255" i="1" s="1"/>
  <c r="AT664" i="1"/>
  <c r="AV664" i="1" s="1"/>
  <c r="BI664" i="1"/>
  <c r="BK664" i="1" s="1"/>
  <c r="CK636" i="1"/>
  <c r="BK336" i="1"/>
  <c r="AT1085" i="1"/>
  <c r="AV1085" i="1" s="1"/>
  <c r="BI1085" i="1"/>
  <c r="BK1085" i="1" s="1"/>
  <c r="AT648" i="1"/>
  <c r="AV648" i="1" s="1"/>
  <c r="BI648" i="1"/>
  <c r="BK648" i="1" s="1"/>
  <c r="BK530" i="1"/>
  <c r="BI498" i="1"/>
  <c r="AT498" i="1"/>
  <c r="AV498" i="1" s="1"/>
  <c r="BI554" i="1"/>
  <c r="BK554" i="1" s="1"/>
  <c r="BK536" i="1"/>
  <c r="AV54" i="1"/>
  <c r="BI495" i="1"/>
  <c r="BK495" i="1" s="1"/>
  <c r="AT495" i="1"/>
  <c r="BI883" i="1"/>
  <c r="BK883" i="1" s="1"/>
  <c r="AT883" i="1"/>
  <c r="AV883" i="1" s="1"/>
  <c r="BI293" i="1"/>
  <c r="BK293" i="1" s="1"/>
  <c r="AT293" i="1"/>
  <c r="AV293" i="1" s="1"/>
  <c r="AT824" i="1"/>
  <c r="AV824" i="1" s="1"/>
  <c r="BI824" i="1"/>
  <c r="BK824" i="1" s="1"/>
  <c r="BI363" i="1"/>
  <c r="BK363" i="1" s="1"/>
  <c r="AT363" i="1"/>
  <c r="AV363" i="1" s="1"/>
  <c r="BK535" i="1"/>
  <c r="BK618" i="1"/>
  <c r="BK431" i="1"/>
  <c r="BK236" i="1"/>
  <c r="BI910" i="1"/>
  <c r="BK910" i="1" s="1"/>
  <c r="AT910" i="1"/>
  <c r="AV910" i="1" s="1"/>
  <c r="AT269" i="1"/>
  <c r="AV269" i="1" s="1"/>
  <c r="BI269" i="1"/>
  <c r="BK269" i="1" s="1"/>
  <c r="AT70" i="1"/>
  <c r="AV70" i="1" s="1"/>
  <c r="BI70" i="1"/>
  <c r="BK70" i="1" s="1"/>
  <c r="AT262" i="1"/>
  <c r="AV262" i="1" s="1"/>
  <c r="BI262" i="1"/>
  <c r="BK262" i="1" s="1"/>
  <c r="BI136" i="1"/>
  <c r="AT136" i="1"/>
  <c r="AV136" i="1" s="1"/>
  <c r="AT1026" i="1"/>
  <c r="AV1026" i="1" s="1"/>
  <c r="AT205" i="1"/>
  <c r="BI643" i="1"/>
  <c r="BK643" i="1" s="1"/>
  <c r="AT643" i="1"/>
  <c r="AV643" i="1" s="1"/>
  <c r="CK368" i="1"/>
  <c r="BK337" i="1"/>
  <c r="BK171" i="1"/>
  <c r="BK504" i="1"/>
  <c r="AV475" i="1"/>
  <c r="AT327" i="1"/>
  <c r="AV327" i="1" s="1"/>
  <c r="BK506" i="1"/>
  <c r="BK99" i="1"/>
  <c r="CH84" i="1"/>
  <c r="CK84" i="1" s="1"/>
  <c r="BK174" i="1"/>
  <c r="BK1016" i="1"/>
  <c r="BK222" i="1"/>
  <c r="BI636" i="1"/>
  <c r="BK636" i="1" s="1"/>
  <c r="AT636" i="1"/>
  <c r="AV636" i="1" s="1"/>
  <c r="BI241" i="1"/>
  <c r="AT241" i="1"/>
  <c r="AV241" i="1" s="1"/>
  <c r="BK383" i="1"/>
  <c r="CI992" i="1"/>
  <c r="CI993" i="1" s="1"/>
  <c r="BK728" i="1"/>
  <c r="CK785" i="1"/>
  <c r="BY716" i="1"/>
  <c r="BK550" i="1"/>
  <c r="BK475" i="1"/>
  <c r="BK401" i="1"/>
  <c r="BY145" i="1"/>
  <c r="CI354" i="1"/>
  <c r="AT711" i="1"/>
  <c r="AV711" i="1" s="1"/>
  <c r="BI711" i="1"/>
  <c r="BK711" i="1" s="1"/>
  <c r="BI221" i="1"/>
  <c r="BK221" i="1" s="1"/>
  <c r="AT221" i="1"/>
  <c r="AV221" i="1" s="1"/>
  <c r="AT253" i="1"/>
  <c r="AV253" i="1" s="1"/>
  <c r="BI253" i="1"/>
  <c r="BK253" i="1" s="1"/>
  <c r="AT172" i="1"/>
  <c r="AV172" i="1" s="1"/>
  <c r="BI172" i="1"/>
  <c r="BK172" i="1" s="1"/>
  <c r="BI553" i="1"/>
  <c r="AT553" i="1"/>
  <c r="BK774" i="1"/>
  <c r="BK595" i="1"/>
  <c r="BK289" i="1"/>
  <c r="AT878" i="1"/>
  <c r="AV878" i="1" s="1"/>
  <c r="BK555" i="1"/>
  <c r="AV40" i="1"/>
  <c r="BI970" i="1"/>
  <c r="BK970" i="1" s="1"/>
  <c r="BI948" i="1"/>
  <c r="BK948" i="1" s="1"/>
  <c r="AT1004" i="1"/>
  <c r="AV1004" i="1" s="1"/>
  <c r="BK819" i="1"/>
  <c r="AT857" i="1"/>
  <c r="AV857" i="1" s="1"/>
  <c r="BK686" i="1"/>
  <c r="AT598" i="1"/>
  <c r="AV598" i="1" s="1"/>
  <c r="BI442" i="1"/>
  <c r="BK442" i="1" s="1"/>
  <c r="BK358" i="1"/>
  <c r="BK526" i="1"/>
  <c r="AT298" i="1"/>
  <c r="AV298" i="1" s="1"/>
  <c r="AT94" i="1"/>
  <c r="AV94" i="1" s="1"/>
  <c r="AT615" i="1"/>
  <c r="AV615" i="1" s="1"/>
  <c r="AV520" i="1"/>
  <c r="AT721" i="1"/>
  <c r="AV721" i="1" s="1"/>
  <c r="BK639" i="1"/>
  <c r="AT421" i="1"/>
  <c r="AV421" i="1" s="1"/>
  <c r="BK14" i="1"/>
  <c r="BK350" i="1"/>
  <c r="BI592" i="1"/>
  <c r="BK592" i="1" s="1"/>
  <c r="AT592" i="1"/>
  <c r="AV592" i="1" s="1"/>
  <c r="BI307" i="1"/>
  <c r="BK307" i="1" s="1"/>
  <c r="AT307" i="1"/>
  <c r="AV307" i="1" s="1"/>
  <c r="BI182" i="1"/>
  <c r="BK182" i="1" s="1"/>
  <c r="AT182" i="1"/>
  <c r="AV182" i="1" s="1"/>
  <c r="AT323" i="1"/>
  <c r="AV323" i="1" s="1"/>
  <c r="BI323" i="1"/>
  <c r="BK323" i="1" s="1"/>
  <c r="BK832" i="1"/>
  <c r="BK577" i="1"/>
  <c r="CK951" i="1"/>
  <c r="BK267" i="1"/>
  <c r="BY600" i="1"/>
  <c r="BK95" i="1"/>
  <c r="BI753" i="1"/>
  <c r="BK753" i="1" s="1"/>
  <c r="AT753" i="1"/>
  <c r="AV753" i="1" s="1"/>
  <c r="CI693" i="1"/>
  <c r="CI694" i="1" s="1"/>
  <c r="BK376" i="1"/>
  <c r="AV2" i="1"/>
  <c r="BI600" i="1"/>
  <c r="BK600" i="1" s="1"/>
  <c r="AT600" i="1"/>
  <c r="BI238" i="1"/>
  <c r="BK238" i="1" s="1"/>
  <c r="AT238" i="1"/>
  <c r="AV238" i="1" s="1"/>
  <c r="BK1047" i="1"/>
  <c r="BK860" i="1"/>
  <c r="BI679" i="1"/>
  <c r="BK679" i="1" s="1"/>
  <c r="CK573" i="1"/>
  <c r="AV495" i="1"/>
  <c r="BI4" i="1"/>
  <c r="BK4" i="1" s="1"/>
  <c r="AV31" i="1"/>
  <c r="BK478" i="1"/>
  <c r="CK146" i="1"/>
  <c r="AT104" i="1"/>
  <c r="AV104" i="1" s="1"/>
  <c r="AV695" i="1"/>
  <c r="AT853" i="1"/>
  <c r="AV853" i="1" s="1"/>
  <c r="BK351" i="1"/>
  <c r="BI607" i="1"/>
  <c r="BK607" i="1" s="1"/>
  <c r="AT50" i="1"/>
  <c r="AV50" i="1" s="1"/>
  <c r="BI305" i="1"/>
  <c r="BK305" i="1" s="1"/>
  <c r="AT305" i="1"/>
  <c r="AV305" i="1" s="1"/>
  <c r="BI559" i="1"/>
  <c r="BK559" i="1" s="1"/>
  <c r="AT559" i="1"/>
  <c r="AV559" i="1" s="1"/>
  <c r="BK430" i="1"/>
  <c r="BW430" i="1"/>
  <c r="BY430" i="1" s="1"/>
  <c r="AT763" i="1"/>
  <c r="AV763" i="1" s="1"/>
  <c r="BI763" i="1"/>
  <c r="AT245" i="1"/>
  <c r="AV245" i="1" s="1"/>
  <c r="BI245" i="1"/>
  <c r="BK245" i="1" s="1"/>
  <c r="BK1082" i="1"/>
  <c r="BI981" i="1"/>
  <c r="AT981" i="1"/>
  <c r="AV981" i="1" s="1"/>
  <c r="BI1111" i="1"/>
  <c r="BK1111" i="1" s="1"/>
  <c r="AT1111" i="1"/>
  <c r="AV1111" i="1" s="1"/>
  <c r="BK438" i="1"/>
  <c r="BI680" i="1"/>
  <c r="BK680" i="1" s="1"/>
  <c r="AT680" i="1"/>
  <c r="AV680" i="1" s="1"/>
  <c r="BK561" i="1"/>
  <c r="BK212" i="1"/>
  <c r="BI2" i="1"/>
  <c r="BK2" i="1" s="1"/>
  <c r="BK802" i="1"/>
  <c r="BK975" i="1"/>
  <c r="AV703" i="1"/>
  <c r="BI207" i="1"/>
  <c r="BK207" i="1" s="1"/>
  <c r="BK142" i="1"/>
  <c r="AT1068" i="1"/>
  <c r="AV1068" i="1" s="1"/>
  <c r="BK310" i="1"/>
  <c r="BK6" i="1"/>
  <c r="AT829" i="1"/>
  <c r="AV829" i="1" s="1"/>
  <c r="BI829" i="1"/>
  <c r="BK829" i="1" s="1"/>
  <c r="BI348" i="1"/>
  <c r="BK348" i="1" s="1"/>
  <c r="AT348" i="1"/>
  <c r="AV348" i="1" s="1"/>
  <c r="BK967" i="1"/>
  <c r="AV999" i="1"/>
  <c r="CH565" i="1"/>
  <c r="CK565" i="1" s="1"/>
  <c r="CK76" i="1"/>
  <c r="BY965" i="1"/>
  <c r="BI1024" i="1"/>
  <c r="AT1024" i="1"/>
  <c r="AV1024" i="1" s="1"/>
  <c r="AT867" i="1"/>
  <c r="AV867" i="1" s="1"/>
  <c r="BI867" i="1"/>
  <c r="BK867" i="1" s="1"/>
  <c r="BI616" i="1"/>
  <c r="BK616" i="1" s="1"/>
  <c r="AT616" i="1"/>
  <c r="AV616" i="1" s="1"/>
  <c r="BK796" i="1"/>
  <c r="BW796" i="1"/>
  <c r="BY796" i="1" s="1"/>
  <c r="AT962" i="1"/>
  <c r="AV962" i="1" s="1"/>
  <c r="BI962" i="1"/>
  <c r="BK962" i="1" s="1"/>
  <c r="AT890" i="1"/>
  <c r="AV890" i="1" s="1"/>
  <c r="BI393" i="1"/>
  <c r="BK393" i="1" s="1"/>
  <c r="AT393" i="1"/>
  <c r="AV393" i="1" s="1"/>
  <c r="BI388" i="1"/>
  <c r="BK388" i="1" s="1"/>
  <c r="AT388" i="1"/>
  <c r="AV388" i="1" s="1"/>
  <c r="BI195" i="1"/>
  <c r="BK195" i="1" s="1"/>
  <c r="AT195" i="1"/>
  <c r="AV195" i="1" s="1"/>
  <c r="BK924" i="1"/>
  <c r="BI850" i="1"/>
  <c r="BK850" i="1" s="1"/>
  <c r="AT850" i="1"/>
  <c r="AV850" i="1" s="1"/>
  <c r="BI669" i="1"/>
  <c r="BK669" i="1" s="1"/>
  <c r="AT669" i="1"/>
  <c r="AV669" i="1" s="1"/>
  <c r="CH659" i="1"/>
  <c r="CI1108" i="1"/>
  <c r="CI1109" i="1" s="1"/>
  <c r="BI395" i="1"/>
  <c r="BK395" i="1" s="1"/>
  <c r="AT395" i="1"/>
  <c r="AV395" i="1" s="1"/>
  <c r="AT78" i="1"/>
  <c r="AV78" i="1" s="1"/>
  <c r="BI78" i="1"/>
  <c r="BK78" i="1" s="1"/>
  <c r="BI546" i="1"/>
  <c r="BK546" i="1" s="1"/>
  <c r="AT546" i="1"/>
  <c r="AV546" i="1" s="1"/>
  <c r="BI869" i="1"/>
  <c r="BK869" i="1" s="1"/>
  <c r="AT869" i="1"/>
  <c r="AV869" i="1" s="1"/>
  <c r="AT37" i="1"/>
  <c r="AV37" i="1" s="1"/>
  <c r="BI37" i="1"/>
  <c r="BK37" i="1" s="1"/>
  <c r="AT943" i="1"/>
  <c r="AV943" i="1" s="1"/>
  <c r="BI943" i="1"/>
  <c r="BK943" i="1" s="1"/>
  <c r="BI979" i="1"/>
  <c r="BK979" i="1" s="1"/>
  <c r="AT979" i="1"/>
  <c r="AV979" i="1" s="1"/>
  <c r="AT884" i="1"/>
  <c r="AV884" i="1" s="1"/>
  <c r="BI884" i="1"/>
  <c r="BK884" i="1" s="1"/>
  <c r="BW167" i="1"/>
  <c r="BY167" i="1" s="1"/>
  <c r="BK167" i="1"/>
  <c r="BI980" i="1"/>
  <c r="BK980" i="1" s="1"/>
  <c r="AT980" i="1"/>
  <c r="AV980" i="1" s="1"/>
  <c r="AT626" i="1"/>
  <c r="AV626" i="1" s="1"/>
  <c r="BI626" i="1"/>
  <c r="BK626" i="1" s="1"/>
  <c r="BI833" i="1"/>
  <c r="BK833" i="1" s="1"/>
  <c r="AT833" i="1"/>
  <c r="AV833" i="1" s="1"/>
  <c r="BI349" i="1"/>
  <c r="BK349" i="1" s="1"/>
  <c r="AT349" i="1"/>
  <c r="AV349" i="1" s="1"/>
  <c r="AT179" i="1"/>
  <c r="AV179" i="1" s="1"/>
  <c r="BI179" i="1"/>
  <c r="BK179" i="1" s="1"/>
  <c r="AV1082" i="1"/>
  <c r="BK152" i="1"/>
  <c r="CH881" i="1"/>
  <c r="CH882" i="1" s="1"/>
  <c r="CK880" i="1"/>
  <c r="BI723" i="1"/>
  <c r="BK723" i="1" s="1"/>
  <c r="AT723" i="1"/>
  <c r="AV723" i="1" s="1"/>
  <c r="CH762" i="1"/>
  <c r="CH763" i="1" s="1"/>
  <c r="CH347" i="1"/>
  <c r="CK347" i="1" s="1"/>
  <c r="CK345" i="1"/>
  <c r="BI1050" i="1"/>
  <c r="BK1050" i="1" s="1"/>
  <c r="AT1050" i="1"/>
  <c r="AV1050" i="1" s="1"/>
  <c r="BI1008" i="1"/>
  <c r="BK1008" i="1" s="1"/>
  <c r="AT1008" i="1"/>
  <c r="AV1008" i="1" s="1"/>
  <c r="BI701" i="1"/>
  <c r="BK701" i="1" s="1"/>
  <c r="AT701" i="1"/>
  <c r="AV701" i="1" s="1"/>
  <c r="AV6" i="1"/>
  <c r="CK959" i="1"/>
  <c r="BI794" i="1"/>
  <c r="BK794" i="1" s="1"/>
  <c r="AT191" i="1"/>
  <c r="AV191" i="1" s="1"/>
  <c r="BK1062" i="1"/>
  <c r="CK952" i="1"/>
  <c r="AV834" i="1"/>
  <c r="CI652" i="1"/>
  <c r="CK728" i="1"/>
  <c r="BY728" i="1"/>
  <c r="BK339" i="1"/>
  <c r="BI273" i="1"/>
  <c r="BK273" i="1" s="1"/>
  <c r="BI1105" i="1"/>
  <c r="BK1105" i="1" s="1"/>
  <c r="AT1105" i="1"/>
  <c r="AV1105" i="1" s="1"/>
  <c r="AT681" i="1"/>
  <c r="AV681" i="1" s="1"/>
  <c r="BI681" i="1"/>
  <c r="BK681" i="1" s="1"/>
  <c r="BI876" i="1"/>
  <c r="BK876" i="1" s="1"/>
  <c r="AT876" i="1"/>
  <c r="AV876" i="1" s="1"/>
  <c r="CI597" i="1"/>
  <c r="CI598" i="1"/>
  <c r="CI599" i="1" s="1"/>
  <c r="BI185" i="1"/>
  <c r="BK185" i="1" s="1"/>
  <c r="AT185" i="1"/>
  <c r="AV185" i="1" s="1"/>
  <c r="AT544" i="1"/>
  <c r="AV544" i="1" s="1"/>
  <c r="BI544" i="1"/>
  <c r="BK544" i="1" s="1"/>
  <c r="BI180" i="1"/>
  <c r="BK180" i="1" s="1"/>
  <c r="AT180" i="1"/>
  <c r="AV180" i="1" s="1"/>
  <c r="BW184" i="1"/>
  <c r="BY184" i="1" s="1"/>
  <c r="BK184" i="1"/>
  <c r="BI465" i="1"/>
  <c r="BK465" i="1" s="1"/>
  <c r="AT465" i="1"/>
  <c r="AV465" i="1" s="1"/>
  <c r="BI992" i="1"/>
  <c r="BK992" i="1" s="1"/>
  <c r="AT992" i="1"/>
  <c r="AV992" i="1" s="1"/>
  <c r="AT889" i="1"/>
  <c r="AV889" i="1" s="1"/>
  <c r="BI772" i="1"/>
  <c r="BK772" i="1" s="1"/>
  <c r="AT772" i="1"/>
  <c r="AV772" i="1" s="1"/>
  <c r="AT91" i="1"/>
  <c r="AV91" i="1" s="1"/>
  <c r="BI91" i="1"/>
  <c r="BK91" i="1" s="1"/>
  <c r="BW1091" i="1"/>
  <c r="BY1091" i="1" s="1"/>
  <c r="BK1091" i="1"/>
  <c r="BI696" i="1"/>
  <c r="BK696" i="1" s="1"/>
  <c r="AT696" i="1"/>
  <c r="AV696" i="1" s="1"/>
  <c r="BI708" i="1"/>
  <c r="BK708" i="1" s="1"/>
  <c r="AT708" i="1"/>
  <c r="AV708" i="1" s="1"/>
  <c r="BI276" i="1"/>
  <c r="BK276" i="1" s="1"/>
  <c r="AT276" i="1"/>
  <c r="AV276" i="1" s="1"/>
  <c r="BW305" i="1"/>
  <c r="BY305" i="1" s="1"/>
  <c r="CI189" i="1"/>
  <c r="CI190" i="1" s="1"/>
  <c r="CI191" i="1" s="1"/>
  <c r="AT1087" i="1"/>
  <c r="AV1087" i="1" s="1"/>
  <c r="BI1087" i="1"/>
  <c r="BK1087" i="1" s="1"/>
  <c r="AT821" i="1"/>
  <c r="AV821" i="1" s="1"/>
  <c r="BI821" i="1"/>
  <c r="BK821" i="1" s="1"/>
  <c r="CH1091" i="1"/>
  <c r="CK1091" i="1" s="1"/>
  <c r="CK1089" i="1"/>
  <c r="BI658" i="1"/>
  <c r="BK658" i="1" s="1"/>
  <c r="AT658" i="1"/>
  <c r="AV658" i="1" s="1"/>
  <c r="AT400" i="1"/>
  <c r="AV400" i="1" s="1"/>
  <c r="BI400" i="1"/>
  <c r="BK400" i="1" s="1"/>
  <c r="BI726" i="1"/>
  <c r="BK726" i="1" s="1"/>
  <c r="AT726" i="1"/>
  <c r="AV726" i="1" s="1"/>
  <c r="CK740" i="1"/>
  <c r="BI1115" i="1"/>
  <c r="BK1115" i="1" s="1"/>
  <c r="AT1115" i="1"/>
  <c r="AV1115" i="1" s="1"/>
  <c r="BI625" i="1"/>
  <c r="BK625" i="1" s="1"/>
  <c r="BI779" i="1"/>
  <c r="BK779" i="1" s="1"/>
  <c r="AT779" i="1"/>
  <c r="AV779" i="1" s="1"/>
  <c r="AV220" i="1"/>
  <c r="BI510" i="1"/>
  <c r="BK510" i="1" s="1"/>
  <c r="AT510" i="1"/>
  <c r="AV510" i="1" s="1"/>
  <c r="BI941" i="1"/>
  <c r="BK941" i="1" s="1"/>
  <c r="AT941" i="1"/>
  <c r="AV941" i="1" s="1"/>
  <c r="BI617" i="1"/>
  <c r="BK617" i="1" s="1"/>
  <c r="AT617" i="1"/>
  <c r="AV617" i="1" s="1"/>
  <c r="BK964" i="1"/>
  <c r="BK316" i="1"/>
  <c r="CH541" i="1"/>
  <c r="CK541" i="1" s="1"/>
  <c r="BK332" i="1"/>
  <c r="BK107" i="1"/>
  <c r="BK981" i="1"/>
  <c r="CH1074" i="1"/>
  <c r="CK1074" i="1" s="1"/>
  <c r="CH1075" i="1"/>
  <c r="CK1073" i="1"/>
  <c r="BI896" i="1"/>
  <c r="BK896" i="1" s="1"/>
  <c r="AT896" i="1"/>
  <c r="AV896" i="1" s="1"/>
  <c r="BI655" i="1"/>
  <c r="BK655" i="1" s="1"/>
  <c r="AT655" i="1"/>
  <c r="AV655" i="1" s="1"/>
  <c r="BI567" i="1"/>
  <c r="BK567" i="1" s="1"/>
  <c r="AT567" i="1"/>
  <c r="AV567" i="1" s="1"/>
  <c r="BI175" i="1"/>
  <c r="BK175" i="1" s="1"/>
  <c r="AT175" i="1"/>
  <c r="AV175" i="1" s="1"/>
  <c r="CK761" i="1"/>
  <c r="AT59" i="1"/>
  <c r="BI59" i="1"/>
  <c r="BK59" i="1" s="1"/>
  <c r="AT558" i="1"/>
  <c r="AV558" i="1" s="1"/>
  <c r="BI558" i="1"/>
  <c r="BK558" i="1" s="1"/>
  <c r="BI1025" i="1"/>
  <c r="BK1025" i="1" s="1"/>
  <c r="AT1025" i="1"/>
  <c r="AV1025" i="1" s="1"/>
  <c r="BW763" i="1"/>
  <c r="BY763" i="1" s="1"/>
  <c r="BK763" i="1"/>
  <c r="AV56" i="1"/>
  <c r="BK1010" i="1"/>
  <c r="CK790" i="1"/>
  <c r="BY790" i="1"/>
  <c r="BI386" i="1"/>
  <c r="BK386" i="1" s="1"/>
  <c r="AT386" i="1"/>
  <c r="AV386" i="1" s="1"/>
  <c r="BI126" i="1"/>
  <c r="BK126" i="1" s="1"/>
  <c r="AT126" i="1"/>
  <c r="AV126" i="1" s="1"/>
  <c r="CH771" i="1"/>
  <c r="CK771" i="1" s="1"/>
  <c r="AT739" i="1"/>
  <c r="AV739" i="1" s="1"/>
  <c r="BI739" i="1"/>
  <c r="BK739" i="1" s="1"/>
  <c r="AT407" i="1"/>
  <c r="AV407" i="1" s="1"/>
  <c r="BI407" i="1"/>
  <c r="AT571" i="1"/>
  <c r="AV571" i="1" s="1"/>
  <c r="BI571" i="1"/>
  <c r="BK571" i="1" s="1"/>
  <c r="BK507" i="1"/>
  <c r="BW507" i="1"/>
  <c r="BY507" i="1" s="1"/>
  <c r="AT947" i="1"/>
  <c r="AV947" i="1" s="1"/>
  <c r="BI947" i="1"/>
  <c r="BK947" i="1" s="1"/>
  <c r="BK1021" i="1"/>
  <c r="BI486" i="1"/>
  <c r="BK486" i="1" s="1"/>
  <c r="AT486" i="1"/>
  <c r="AV486" i="1" s="1"/>
  <c r="BK695" i="1"/>
  <c r="BW695" i="1"/>
  <c r="BY695" i="1" s="1"/>
  <c r="BI1069" i="1"/>
  <c r="BK1069" i="1" s="1"/>
  <c r="AT1069" i="1"/>
  <c r="AV1069" i="1" s="1"/>
  <c r="AT102" i="1"/>
  <c r="AV102" i="1" s="1"/>
  <c r="BI102" i="1"/>
  <c r="BK102" i="1" s="1"/>
  <c r="AT589" i="1"/>
  <c r="AV589" i="1" s="1"/>
  <c r="BI589" i="1"/>
  <c r="AT41" i="1"/>
  <c r="AV41" i="1" s="1"/>
  <c r="BI41" i="1"/>
  <c r="BK41" i="1" s="1"/>
  <c r="BK692" i="1"/>
  <c r="BK857" i="1"/>
  <c r="AT530" i="1"/>
  <c r="AV530" i="1" s="1"/>
  <c r="BK672" i="1"/>
  <c r="BK437" i="1"/>
  <c r="AT566" i="1"/>
  <c r="AV566" i="1" s="1"/>
  <c r="CH346" i="1"/>
  <c r="CK346" i="1" s="1"/>
  <c r="AV49" i="1"/>
  <c r="BI897" i="1"/>
  <c r="BK897" i="1" s="1"/>
  <c r="AT897" i="1"/>
  <c r="AV897" i="1" s="1"/>
  <c r="BI44" i="1"/>
  <c r="AT44" i="1"/>
  <c r="AV44" i="1" s="1"/>
  <c r="AT85" i="1"/>
  <c r="AV85" i="1" s="1"/>
  <c r="BI85" i="1"/>
  <c r="BK85" i="1" s="1"/>
  <c r="CK737" i="1"/>
  <c r="BY737" i="1"/>
  <c r="CH549" i="1"/>
  <c r="CK549" i="1" s="1"/>
  <c r="BI529" i="1"/>
  <c r="BK529" i="1" s="1"/>
  <c r="AT529" i="1"/>
  <c r="AV529" i="1" s="1"/>
  <c r="AT996" i="1"/>
  <c r="AV996" i="1" s="1"/>
  <c r="BI996" i="1"/>
  <c r="BK996" i="1" s="1"/>
  <c r="BI164" i="1"/>
  <c r="BK164" i="1" s="1"/>
  <c r="AT164" i="1"/>
  <c r="AV164" i="1" s="1"/>
  <c r="CI501" i="1"/>
  <c r="BI835" i="1"/>
  <c r="BK835" i="1" s="1"/>
  <c r="AT835" i="1"/>
  <c r="AV835" i="1" s="1"/>
  <c r="AT627" i="1"/>
  <c r="AV627" i="1" s="1"/>
  <c r="BI627" i="1"/>
  <c r="BK627" i="1" s="1"/>
  <c r="AT420" i="1"/>
  <c r="AV420" i="1" s="1"/>
  <c r="BI98" i="1"/>
  <c r="BK98" i="1" s="1"/>
  <c r="BI1083" i="1"/>
  <c r="BK1083" i="1" s="1"/>
  <c r="AT1083" i="1"/>
  <c r="AV1083" i="1" s="1"/>
  <c r="AV972" i="1"/>
  <c r="BI501" i="1"/>
  <c r="BK501" i="1" s="1"/>
  <c r="AT501" i="1"/>
  <c r="AV501" i="1" s="1"/>
  <c r="BI20" i="1"/>
  <c r="BK20" i="1" s="1"/>
  <c r="AT20" i="1"/>
  <c r="AV20" i="1" s="1"/>
  <c r="BI1070" i="1"/>
  <c r="BK1070" i="1" s="1"/>
  <c r="AT1070" i="1"/>
  <c r="AV1070" i="1" s="1"/>
  <c r="BI511" i="1"/>
  <c r="AT511" i="1"/>
  <c r="AV511" i="1" s="1"/>
  <c r="BI444" i="1"/>
  <c r="BK444" i="1" s="1"/>
  <c r="AT111" i="1"/>
  <c r="AV111" i="1" s="1"/>
  <c r="BI308" i="1"/>
  <c r="BK308" i="1" s="1"/>
  <c r="AT308" i="1"/>
  <c r="AV308" i="1" s="1"/>
  <c r="CI794" i="1"/>
  <c r="CI795" i="1" s="1"/>
  <c r="AT319" i="1"/>
  <c r="AV319" i="1" s="1"/>
  <c r="BI319" i="1"/>
  <c r="BK319" i="1" s="1"/>
  <c r="BI877" i="1"/>
  <c r="BK877" i="1" s="1"/>
  <c r="AT877" i="1"/>
  <c r="AV877" i="1" s="1"/>
  <c r="AT1076" i="1"/>
  <c r="AV1076" i="1" s="1"/>
  <c r="BI1076" i="1"/>
  <c r="BK1076" i="1" s="1"/>
  <c r="BI574" i="1"/>
  <c r="BK574" i="1" s="1"/>
  <c r="AT574" i="1"/>
  <c r="AV574" i="1" s="1"/>
  <c r="CH148" i="1"/>
  <c r="CK148" i="1" s="1"/>
  <c r="CK147" i="1"/>
  <c r="BI674" i="1"/>
  <c r="BK674" i="1" s="1"/>
  <c r="AT674" i="1"/>
  <c r="AV674" i="1" s="1"/>
  <c r="BI162" i="1"/>
  <c r="BK162" i="1" s="1"/>
  <c r="AT162" i="1"/>
  <c r="AV162" i="1" s="1"/>
  <c r="AV693" i="1"/>
  <c r="BI760" i="1"/>
  <c r="BK760" i="1" s="1"/>
  <c r="AT760" i="1"/>
  <c r="AV760" i="1" s="1"/>
  <c r="BI466" i="1"/>
  <c r="AT466" i="1"/>
  <c r="AV466" i="1" s="1"/>
  <c r="BI246" i="1"/>
  <c r="BK246" i="1" s="1"/>
  <c r="AT246" i="1"/>
  <c r="AV246" i="1" s="1"/>
  <c r="CK1082" i="1"/>
  <c r="CH1083" i="1"/>
  <c r="CK1083" i="1" s="1"/>
  <c r="CK851" i="1"/>
  <c r="BI731" i="1"/>
  <c r="BK731" i="1" s="1"/>
  <c r="AT731" i="1"/>
  <c r="AV731" i="1" s="1"/>
  <c r="BI630" i="1"/>
  <c r="BK630" i="1" s="1"/>
  <c r="AT630" i="1"/>
  <c r="AV630" i="1" s="1"/>
  <c r="CI951" i="1"/>
  <c r="CI952" i="1" s="1"/>
  <c r="CI953" i="1" s="1"/>
  <c r="CI954" i="1" s="1"/>
  <c r="BI155" i="1"/>
  <c r="BK155" i="1" s="1"/>
  <c r="AT155" i="1"/>
  <c r="AV155" i="1" s="1"/>
  <c r="BK547" i="1"/>
  <c r="CK135" i="1"/>
  <c r="BY135" i="1"/>
  <c r="AT969" i="1"/>
  <c r="AV969" i="1" s="1"/>
  <c r="BI969" i="1"/>
  <c r="BK969" i="1" s="1"/>
  <c r="BW223" i="1"/>
  <c r="BY223" i="1" s="1"/>
  <c r="BK223" i="1"/>
  <c r="BI1097" i="1"/>
  <c r="BK1097" i="1" s="1"/>
  <c r="AT1097" i="1"/>
  <c r="AV1097" i="1" s="1"/>
  <c r="AT239" i="1"/>
  <c r="AV239" i="1" s="1"/>
  <c r="BI239" i="1"/>
  <c r="BK239" i="1" s="1"/>
  <c r="CH155" i="1"/>
  <c r="CK155" i="1" s="1"/>
  <c r="CH154" i="1"/>
  <c r="CK154" i="1" s="1"/>
  <c r="AT784" i="1"/>
  <c r="AV784" i="1" s="1"/>
  <c r="BK722" i="1"/>
  <c r="BK580" i="1"/>
  <c r="BK62" i="1"/>
  <c r="BI724" i="1"/>
  <c r="BK724" i="1" s="1"/>
  <c r="AT724" i="1"/>
  <c r="AV724" i="1" s="1"/>
  <c r="BY891" i="1"/>
  <c r="BI602" i="1"/>
  <c r="BK602" i="1" s="1"/>
  <c r="AT602" i="1"/>
  <c r="AV602" i="1" s="1"/>
  <c r="BY105" i="1"/>
  <c r="CI945" i="1"/>
  <c r="CI946" i="1" s="1"/>
  <c r="AT311" i="1"/>
  <c r="AV311" i="1" s="1"/>
  <c r="BI311" i="1"/>
  <c r="BK244" i="1"/>
  <c r="BI166" i="1"/>
  <c r="BK166" i="1" s="1"/>
  <c r="AT166" i="1"/>
  <c r="AV166" i="1" s="1"/>
  <c r="BI63" i="1"/>
  <c r="BK63" i="1" s="1"/>
  <c r="AT63" i="1"/>
  <c r="AV63" i="1" s="1"/>
  <c r="BI394" i="1"/>
  <c r="BK394" i="1" s="1"/>
  <c r="AT394" i="1"/>
  <c r="AV394" i="1" s="1"/>
  <c r="BY484" i="1"/>
  <c r="BI515" i="1"/>
  <c r="BK515" i="1" s="1"/>
  <c r="AT515" i="1"/>
  <c r="AV515" i="1" s="1"/>
  <c r="AT39" i="1"/>
  <c r="AV39" i="1" s="1"/>
  <c r="BI39" i="1"/>
  <c r="BK39" i="1" s="1"/>
  <c r="BI279" i="1"/>
  <c r="BK279" i="1" s="1"/>
  <c r="AT279" i="1"/>
  <c r="AV279" i="1" s="1"/>
  <c r="BI387" i="1"/>
  <c r="AT387" i="1"/>
  <c r="AV387" i="1" s="1"/>
  <c r="BK130" i="1"/>
  <c r="BI220" i="1"/>
  <c r="BK220" i="1" s="1"/>
  <c r="AT220" i="1"/>
  <c r="BI895" i="1"/>
  <c r="BK895" i="1" s="1"/>
  <c r="AT895" i="1"/>
  <c r="AV895" i="1" s="1"/>
  <c r="BI841" i="1"/>
  <c r="BK841" i="1" s="1"/>
  <c r="AT841" i="1"/>
  <c r="AV841" i="1" s="1"/>
  <c r="AV59" i="1"/>
  <c r="BK1067" i="1"/>
  <c r="CK1050" i="1"/>
  <c r="BK503" i="1"/>
  <c r="BW503" i="1"/>
  <c r="BY503" i="1" s="1"/>
  <c r="BI1104" i="1"/>
  <c r="BK1104" i="1" s="1"/>
  <c r="AT1104" i="1"/>
  <c r="AV1104" i="1" s="1"/>
  <c r="BK990" i="1"/>
  <c r="AT949" i="1"/>
  <c r="AV949" i="1" s="1"/>
  <c r="AT639" i="1"/>
  <c r="AV639" i="1" s="1"/>
  <c r="AT525" i="1"/>
  <c r="AV525" i="1" s="1"/>
  <c r="BK136" i="1"/>
  <c r="BK249" i="1"/>
  <c r="AT1014" i="1"/>
  <c r="AV1014" i="1" s="1"/>
  <c r="BI1014" i="1"/>
  <c r="BK1014" i="1" s="1"/>
  <c r="AT894" i="1"/>
  <c r="AV894" i="1" s="1"/>
  <c r="BI894" i="1"/>
  <c r="BK894" i="1" s="1"/>
  <c r="BI966" i="1"/>
  <c r="BK966" i="1" s="1"/>
  <c r="AT966" i="1"/>
  <c r="AV966" i="1" s="1"/>
  <c r="BY477" i="1"/>
  <c r="BY264" i="1"/>
  <c r="BI378" i="1"/>
  <c r="BK378" i="1" s="1"/>
  <c r="AT378" i="1"/>
  <c r="AV378" i="1" s="1"/>
  <c r="AT48" i="1"/>
  <c r="AV48" i="1" s="1"/>
  <c r="BI48" i="1"/>
  <c r="BK48" i="1" s="1"/>
  <c r="CH353" i="1"/>
  <c r="BI112" i="1"/>
  <c r="BK112" i="1" s="1"/>
  <c r="AT112" i="1"/>
  <c r="AV112" i="1" s="1"/>
  <c r="BK134" i="1"/>
  <c r="BI64" i="1"/>
  <c r="BK64" i="1" s="1"/>
  <c r="AT64" i="1"/>
  <c r="AV64" i="1" s="1"/>
  <c r="AT411" i="1"/>
  <c r="AV411" i="1" s="1"/>
  <c r="BI411" i="1"/>
  <c r="BK411" i="1" s="1"/>
  <c r="AT653" i="1"/>
  <c r="AV653" i="1" s="1"/>
  <c r="BI653" i="1"/>
  <c r="BK653" i="1" s="1"/>
  <c r="BK67" i="1"/>
  <c r="BI135" i="1"/>
  <c r="BK135" i="1" s="1"/>
  <c r="AT135" i="1"/>
  <c r="AV135" i="1" s="1"/>
  <c r="AT522" i="1"/>
  <c r="AV522" i="1" s="1"/>
  <c r="BI522" i="1"/>
  <c r="BK522" i="1" s="1"/>
  <c r="BK80" i="1"/>
  <c r="AT178" i="1"/>
  <c r="AV178" i="1" s="1"/>
  <c r="BI178" i="1"/>
  <c r="BK178" i="1" s="1"/>
  <c r="BK1063" i="1"/>
  <c r="BK870" i="1"/>
  <c r="BI573" i="1"/>
  <c r="BK573" i="1" s="1"/>
  <c r="AT573" i="1"/>
  <c r="AV573" i="1" s="1"/>
  <c r="BI389" i="1"/>
  <c r="BK389" i="1" s="1"/>
  <c r="AT389" i="1"/>
  <c r="AV389" i="1" s="1"/>
  <c r="BI591" i="1"/>
  <c r="BK591" i="1" s="1"/>
  <c r="AT591" i="1"/>
  <c r="AV591" i="1" s="1"/>
  <c r="CI87" i="1"/>
  <c r="AT265" i="1"/>
  <c r="AV265" i="1" s="1"/>
  <c r="BI657" i="1"/>
  <c r="BK657" i="1" s="1"/>
  <c r="AT657" i="1"/>
  <c r="AV657" i="1" s="1"/>
  <c r="AT147" i="1"/>
  <c r="AV147" i="1" s="1"/>
  <c r="BI147" i="1"/>
  <c r="BK147" i="1" s="1"/>
  <c r="BK646" i="1"/>
  <c r="BK638" i="1"/>
  <c r="AT549" i="1"/>
  <c r="AV549" i="1" s="1"/>
  <c r="BK243" i="1"/>
  <c r="AT80" i="1"/>
  <c r="AV80" i="1" s="1"/>
  <c r="AT86" i="1"/>
  <c r="AV86" i="1" s="1"/>
  <c r="BK82" i="1"/>
  <c r="BI725" i="1"/>
  <c r="BK725" i="1" s="1"/>
  <c r="AT725" i="1"/>
  <c r="AV725" i="1" s="1"/>
  <c r="BK1023" i="1"/>
  <c r="BI556" i="1"/>
  <c r="BK556" i="1" s="1"/>
  <c r="AT556" i="1"/>
  <c r="AV556" i="1" s="1"/>
  <c r="BI488" i="1"/>
  <c r="BK488" i="1" s="1"/>
  <c r="AT488" i="1"/>
  <c r="AV488" i="1" s="1"/>
  <c r="AT128" i="1"/>
  <c r="AV128" i="1" s="1"/>
  <c r="BI128" i="1"/>
  <c r="BK128" i="1" s="1"/>
  <c r="AT391" i="1"/>
  <c r="AV391" i="1" s="1"/>
  <c r="BI391" i="1"/>
  <c r="BK391" i="1" s="1"/>
  <c r="BI960" i="1"/>
  <c r="BK960" i="1" s="1"/>
  <c r="AT960" i="1"/>
  <c r="AV960" i="1" s="1"/>
  <c r="BI313" i="1"/>
  <c r="BK313" i="1" s="1"/>
  <c r="AT313" i="1"/>
  <c r="AV313" i="1" s="1"/>
  <c r="CI78" i="1"/>
  <c r="BI81" i="1"/>
  <c r="BK81" i="1" s="1"/>
  <c r="AT81" i="1"/>
  <c r="AV81" i="1" s="1"/>
  <c r="BI354" i="1"/>
  <c r="BK354" i="1" s="1"/>
  <c r="AT354" i="1"/>
  <c r="AV354" i="1" s="1"/>
  <c r="AT69" i="1"/>
  <c r="AV69" i="1" s="1"/>
  <c r="BI69" i="1"/>
  <c r="BK69" i="1" s="1"/>
  <c r="BK792" i="1"/>
  <c r="BI474" i="1"/>
  <c r="BK474" i="1" s="1"/>
  <c r="AT474" i="1"/>
  <c r="AV474" i="1" s="1"/>
  <c r="BI254" i="1"/>
  <c r="BK254" i="1" s="1"/>
  <c r="AT254" i="1"/>
  <c r="AV254" i="1" s="1"/>
  <c r="BI56" i="1"/>
  <c r="AT56" i="1"/>
  <c r="BK527" i="1"/>
  <c r="BI801" i="1"/>
  <c r="AT801" i="1"/>
  <c r="AV801" i="1" s="1"/>
  <c r="BI912" i="1"/>
  <c r="BK912" i="1" s="1"/>
  <c r="AT912" i="1"/>
  <c r="AV912" i="1" s="1"/>
  <c r="BI463" i="1"/>
  <c r="BK463" i="1" s="1"/>
  <c r="AT463" i="1"/>
  <c r="AV463" i="1" s="1"/>
  <c r="BK998" i="1"/>
  <c r="BI950" i="1"/>
  <c r="BK950" i="1" s="1"/>
  <c r="BK16" i="1"/>
  <c r="BI21" i="1"/>
  <c r="BK21" i="1" s="1"/>
  <c r="AT267" i="1"/>
  <c r="AV267" i="1" s="1"/>
  <c r="AT222" i="1"/>
  <c r="AV222" i="1" s="1"/>
  <c r="BI951" i="1"/>
  <c r="BK951" i="1" s="1"/>
  <c r="AT951" i="1"/>
  <c r="AV951" i="1" s="1"/>
  <c r="BI1028" i="1"/>
  <c r="BK1028" i="1" s="1"/>
  <c r="AT1028" i="1"/>
  <c r="AV1028" i="1" s="1"/>
  <c r="BW498" i="1"/>
  <c r="BY498" i="1" s="1"/>
  <c r="BK498" i="1"/>
  <c r="BK500" i="1"/>
  <c r="BK502" i="1"/>
  <c r="AT820" i="1"/>
  <c r="AV820" i="1" s="1"/>
  <c r="BI820" i="1"/>
  <c r="BK820" i="1" s="1"/>
  <c r="AT51" i="1"/>
  <c r="AV51" i="1" s="1"/>
  <c r="BI51" i="1"/>
  <c r="BK51" i="1" s="1"/>
  <c r="BI541" i="1"/>
  <c r="BK541" i="1" s="1"/>
  <c r="AT541" i="1"/>
  <c r="AV541" i="1" s="1"/>
  <c r="BI225" i="1"/>
  <c r="BK225" i="1" s="1"/>
  <c r="AT225" i="1"/>
  <c r="AV225" i="1" s="1"/>
  <c r="BI457" i="1"/>
  <c r="BK457" i="1" s="1"/>
  <c r="AT457" i="1"/>
  <c r="AV457" i="1" s="1"/>
  <c r="CI77" i="1"/>
  <c r="BK177" i="1"/>
  <c r="BK956" i="1"/>
  <c r="BK214" i="1"/>
  <c r="BI110" i="1"/>
  <c r="BK110" i="1" s="1"/>
  <c r="BI747" i="1"/>
  <c r="BK747" i="1" s="1"/>
  <c r="AT747" i="1"/>
  <c r="AV747" i="1" s="1"/>
  <c r="BI17" i="1"/>
  <c r="BK17" i="1" s="1"/>
  <c r="AT17" i="1"/>
  <c r="AV17" i="1" s="1"/>
  <c r="BI165" i="1"/>
  <c r="AT165" i="1"/>
  <c r="AV165" i="1" s="1"/>
  <c r="BK983" i="1"/>
  <c r="AT1092" i="1"/>
  <c r="AV1092" i="1" s="1"/>
  <c r="BY768" i="1"/>
  <c r="BI1001" i="1"/>
  <c r="BK1001" i="1" s="1"/>
  <c r="AV336" i="1"/>
  <c r="AV23" i="1"/>
  <c r="BY700" i="1"/>
  <c r="AT737" i="1"/>
  <c r="AV737" i="1" s="1"/>
  <c r="BI737" i="1"/>
  <c r="BK737" i="1" s="1"/>
  <c r="BI903" i="1"/>
  <c r="BK903" i="1" s="1"/>
  <c r="AT903" i="1"/>
  <c r="AV903" i="1" s="1"/>
  <c r="BI476" i="1"/>
  <c r="BK476" i="1" s="1"/>
  <c r="AT476" i="1"/>
  <c r="AV476" i="1" s="1"/>
  <c r="BI675" i="1"/>
  <c r="BK675" i="1" s="1"/>
  <c r="AT675" i="1"/>
  <c r="AV675" i="1" s="1"/>
  <c r="AT730" i="1"/>
  <c r="AV730" i="1" s="1"/>
  <c r="BI730" i="1"/>
  <c r="BI548" i="1"/>
  <c r="BK548" i="1" s="1"/>
  <c r="AT548" i="1"/>
  <c r="AV548" i="1" s="1"/>
  <c r="BI304" i="1"/>
  <c r="BK304" i="1" s="1"/>
  <c r="AT304" i="1"/>
  <c r="AV304" i="1" s="1"/>
  <c r="BI153" i="1"/>
  <c r="BK153" i="1" s="1"/>
  <c r="AT153" i="1"/>
  <c r="AV153" i="1" s="1"/>
  <c r="BI473" i="1"/>
  <c r="BK473" i="1" s="1"/>
  <c r="AT473" i="1"/>
  <c r="AV473" i="1" s="1"/>
  <c r="BI479" i="1"/>
  <c r="BK479" i="1" s="1"/>
  <c r="AT479" i="1"/>
  <c r="AV479" i="1" s="1"/>
  <c r="BI292" i="1"/>
  <c r="BK292" i="1" s="1"/>
  <c r="AT292" i="1"/>
  <c r="AV292" i="1" s="1"/>
  <c r="AV30" i="1"/>
  <c r="BI691" i="1"/>
  <c r="BK691" i="1" s="1"/>
  <c r="AT691" i="1"/>
  <c r="AV691" i="1" s="1"/>
  <c r="AT435" i="1"/>
  <c r="AV435" i="1" s="1"/>
  <c r="BI435" i="1"/>
  <c r="BK435" i="1" s="1"/>
  <c r="BI455" i="1"/>
  <c r="BK455" i="1" s="1"/>
  <c r="AT455" i="1"/>
  <c r="AV455" i="1" s="1"/>
  <c r="BK436" i="1"/>
  <c r="BK188" i="1"/>
  <c r="AT649" i="1"/>
  <c r="AV649" i="1" s="1"/>
  <c r="BI649" i="1"/>
  <c r="BK649" i="1" s="1"/>
  <c r="BK712" i="1"/>
  <c r="BI312" i="1"/>
  <c r="BK312" i="1" s="1"/>
  <c r="AT312" i="1"/>
  <c r="AV312" i="1" s="1"/>
  <c r="BI230" i="1"/>
  <c r="BK230" i="1" s="1"/>
  <c r="AT230" i="1"/>
  <c r="AV230" i="1" s="1"/>
  <c r="BK670" i="1"/>
  <c r="BK487" i="1"/>
  <c r="BK570" i="1"/>
  <c r="BK352" i="1"/>
  <c r="BK124" i="1"/>
  <c r="BK5" i="1"/>
  <c r="CI976" i="1"/>
  <c r="BK521" i="1"/>
  <c r="BK767" i="1"/>
  <c r="BI586" i="1"/>
  <c r="BK586" i="1" s="1"/>
  <c r="AT586" i="1"/>
  <c r="AV586" i="1" s="1"/>
  <c r="BI445" i="1"/>
  <c r="BK445" i="1" s="1"/>
  <c r="AT445" i="1"/>
  <c r="AV445" i="1" s="1"/>
  <c r="BI985" i="1"/>
  <c r="BK985" i="1" s="1"/>
  <c r="AT985" i="1"/>
  <c r="AV985" i="1" s="1"/>
  <c r="BK429" i="1"/>
  <c r="BI257" i="1"/>
  <c r="BK257" i="1" s="1"/>
  <c r="AT257" i="1"/>
  <c r="AV257" i="1" s="1"/>
  <c r="BI373" i="1"/>
  <c r="BK373" i="1" s="1"/>
  <c r="AT373" i="1"/>
  <c r="AV373" i="1" s="1"/>
  <c r="BI1114" i="1"/>
  <c r="BK1114" i="1" s="1"/>
  <c r="AT1114" i="1"/>
  <c r="AV1114" i="1" s="1"/>
  <c r="BI942" i="1"/>
  <c r="BK942" i="1" s="1"/>
  <c r="AT942" i="1"/>
  <c r="AV942" i="1" s="1"/>
  <c r="BI795" i="1"/>
  <c r="BK795" i="1" s="1"/>
  <c r="AT795" i="1"/>
  <c r="AV795" i="1" s="1"/>
  <c r="BI861" i="1"/>
  <c r="BK861" i="1" s="1"/>
  <c r="AT861" i="1"/>
  <c r="AV861" i="1" s="1"/>
  <c r="AT494" i="1"/>
  <c r="AV494" i="1" s="1"/>
  <c r="BI494" i="1"/>
  <c r="BK494" i="1" s="1"/>
  <c r="BW43" i="1"/>
  <c r="BK43" i="1"/>
  <c r="AT958" i="1"/>
  <c r="AV958" i="1" s="1"/>
  <c r="BI958" i="1"/>
  <c r="BK958" i="1" s="1"/>
  <c r="BY797" i="1"/>
  <c r="AT414" i="1"/>
  <c r="AV414" i="1" s="1"/>
  <c r="BI414" i="1"/>
  <c r="BK414" i="1" s="1"/>
  <c r="BW675" i="1"/>
  <c r="BY675" i="1" s="1"/>
  <c r="BW387" i="1"/>
  <c r="BY387" i="1" s="1"/>
  <c r="BK387" i="1"/>
  <c r="CK580" i="1"/>
  <c r="CH581" i="1"/>
  <c r="CH582" i="1" s="1"/>
  <c r="BW319" i="1"/>
  <c r="BY319" i="1" s="1"/>
  <c r="AT1088" i="1"/>
  <c r="AV1088" i="1" s="1"/>
  <c r="BI1088" i="1"/>
  <c r="BK1088" i="1" s="1"/>
  <c r="AT628" i="1"/>
  <c r="AV628" i="1" s="1"/>
  <c r="BI628" i="1"/>
  <c r="BK628" i="1" s="1"/>
  <c r="BW458" i="1"/>
  <c r="BY458" i="1" s="1"/>
  <c r="BK458" i="1"/>
  <c r="BI410" i="1"/>
  <c r="BK410" i="1" s="1"/>
  <c r="AT410" i="1"/>
  <c r="AV410" i="1" s="1"/>
  <c r="CI445" i="1"/>
  <c r="CI446" i="1" s="1"/>
  <c r="BW373" i="1"/>
  <c r="BY373" i="1" s="1"/>
  <c r="AT1035" i="1"/>
  <c r="AV1035" i="1" s="1"/>
  <c r="BI1035" i="1"/>
  <c r="BK1035" i="1" s="1"/>
  <c r="AT809" i="1"/>
  <c r="AV809" i="1" s="1"/>
  <c r="BI809" i="1"/>
  <c r="BK809" i="1" s="1"/>
  <c r="BW714" i="1"/>
  <c r="BY714" i="1" s="1"/>
  <c r="BK714" i="1"/>
  <c r="AT622" i="1"/>
  <c r="AV622" i="1" s="1"/>
  <c r="BI622" i="1"/>
  <c r="BK622" i="1" s="1"/>
  <c r="CK605" i="1"/>
  <c r="CH606" i="1"/>
  <c r="AT540" i="1"/>
  <c r="AV540" i="1" s="1"/>
  <c r="BI540" i="1"/>
  <c r="BK540" i="1" s="1"/>
  <c r="CI292" i="1"/>
  <c r="AT34" i="1"/>
  <c r="AV34" i="1" s="1"/>
  <c r="BI34" i="1"/>
  <c r="BK34" i="1" s="1"/>
  <c r="CH95" i="1"/>
  <c r="CK95" i="1" s="1"/>
  <c r="CK94" i="1"/>
  <c r="BI46" i="1"/>
  <c r="BK46" i="1" s="1"/>
  <c r="AT46" i="1"/>
  <c r="AV46" i="1" s="1"/>
  <c r="BI1084" i="1"/>
  <c r="BK1084" i="1" s="1"/>
  <c r="AT1084" i="1"/>
  <c r="AV1084" i="1" s="1"/>
  <c r="AT1074" i="1"/>
  <c r="AV1074" i="1" s="1"/>
  <c r="BI1074" i="1"/>
  <c r="BK1074" i="1" s="1"/>
  <c r="CK898" i="1"/>
  <c r="AT744" i="1"/>
  <c r="AV744" i="1" s="1"/>
  <c r="BI744" i="1"/>
  <c r="BK744" i="1" s="1"/>
  <c r="CH684" i="1"/>
  <c r="CH685" i="1" s="1"/>
  <c r="BI74" i="1"/>
  <c r="BK74" i="1" s="1"/>
  <c r="AT74" i="1"/>
  <c r="AV74" i="1" s="1"/>
  <c r="BW262" i="1"/>
  <c r="BY262" i="1" s="1"/>
  <c r="BI1075" i="1"/>
  <c r="BK1075" i="1" s="1"/>
  <c r="AT1075" i="1"/>
  <c r="AV1075" i="1" s="1"/>
  <c r="AT968" i="1"/>
  <c r="AV968" i="1" s="1"/>
  <c r="BI968" i="1"/>
  <c r="BK968" i="1" s="1"/>
  <c r="CK795" i="1"/>
  <c r="CH860" i="1"/>
  <c r="CK860" i="1" s="1"/>
  <c r="CK858" i="1"/>
  <c r="BI631" i="1"/>
  <c r="BK631" i="1" s="1"/>
  <c r="AT631" i="1"/>
  <c r="AV631" i="1" s="1"/>
  <c r="CK683" i="1"/>
  <c r="AT217" i="1"/>
  <c r="AV217" i="1" s="1"/>
  <c r="BI217" i="1"/>
  <c r="BK217" i="1" s="1"/>
  <c r="BW41" i="1"/>
  <c r="AT187" i="1"/>
  <c r="AV187" i="1" s="1"/>
  <c r="BI187" i="1"/>
  <c r="BK187" i="1" s="1"/>
  <c r="CK266" i="1"/>
  <c r="BW91" i="1"/>
  <c r="CK1058" i="1"/>
  <c r="CH1059" i="1"/>
  <c r="CK1059" i="1" s="1"/>
  <c r="AT831" i="1"/>
  <c r="AV831" i="1" s="1"/>
  <c r="BI831" i="1"/>
  <c r="BK831" i="1" s="1"/>
  <c r="BI702" i="1"/>
  <c r="BK702" i="1" s="1"/>
  <c r="AT702" i="1"/>
  <c r="AV702" i="1" s="1"/>
  <c r="AT449" i="1"/>
  <c r="AV449" i="1" s="1"/>
  <c r="BI449" i="1"/>
  <c r="BK449" i="1" s="1"/>
  <c r="AT302" i="1"/>
  <c r="AV302" i="1" s="1"/>
  <c r="BI302" i="1"/>
  <c r="BK302" i="1" s="1"/>
  <c r="BI196" i="1"/>
  <c r="BK196" i="1" s="1"/>
  <c r="AT196" i="1"/>
  <c r="AV196" i="1" s="1"/>
  <c r="AT939" i="1"/>
  <c r="AV939" i="1" s="1"/>
  <c r="BI939" i="1"/>
  <c r="BK939" i="1" s="1"/>
  <c r="AT898" i="1"/>
  <c r="AV898" i="1" s="1"/>
  <c r="BI898" i="1"/>
  <c r="BK898" i="1" s="1"/>
  <c r="BK553" i="1"/>
  <c r="BI138" i="1"/>
  <c r="BK138" i="1" s="1"/>
  <c r="AT138" i="1"/>
  <c r="AV138" i="1" s="1"/>
  <c r="AT76" i="1"/>
  <c r="AV76" i="1" s="1"/>
  <c r="BI76" i="1"/>
  <c r="BK76" i="1" s="1"/>
  <c r="CH1008" i="1"/>
  <c r="CH1009" i="1" s="1"/>
  <c r="CK1009" i="1" s="1"/>
  <c r="CK1007" i="1"/>
  <c r="BY961" i="1"/>
  <c r="BI781" i="1"/>
  <c r="BK781" i="1" s="1"/>
  <c r="AT781" i="1"/>
  <c r="AV781" i="1" s="1"/>
  <c r="AT1009" i="1"/>
  <c r="AV1009" i="1" s="1"/>
  <c r="BI1009" i="1"/>
  <c r="BK1009" i="1" s="1"/>
  <c r="BW1024" i="1"/>
  <c r="BY1024" i="1" s="1"/>
  <c r="BK1024" i="1"/>
  <c r="AT673" i="1"/>
  <c r="AV673" i="1" s="1"/>
  <c r="BI673" i="1"/>
  <c r="BK673" i="1" s="1"/>
  <c r="CI559" i="1"/>
  <c r="BK532" i="1"/>
  <c r="CH652" i="1"/>
  <c r="CH653" i="1" s="1"/>
  <c r="CK653" i="1" s="1"/>
  <c r="CK650" i="1"/>
  <c r="BI514" i="1"/>
  <c r="BK514" i="1" s="1"/>
  <c r="AT514" i="1"/>
  <c r="AV514" i="1" s="1"/>
  <c r="AT330" i="1"/>
  <c r="AV330" i="1" s="1"/>
  <c r="BI330" i="1"/>
  <c r="BK330" i="1" s="1"/>
  <c r="BW295" i="1"/>
  <c r="BY295" i="1" s="1"/>
  <c r="BK295" i="1"/>
  <c r="CK905" i="1"/>
  <c r="BI915" i="1"/>
  <c r="BK915" i="1" s="1"/>
  <c r="AT915" i="1"/>
  <c r="AV915" i="1" s="1"/>
  <c r="BI1079" i="1"/>
  <c r="BK1079" i="1" s="1"/>
  <c r="AT1079" i="1"/>
  <c r="AV1079" i="1" s="1"/>
  <c r="CK968" i="1"/>
  <c r="AT799" i="1"/>
  <c r="AV799" i="1" s="1"/>
  <c r="BI799" i="1"/>
  <c r="BK799" i="1" s="1"/>
  <c r="AT773" i="1"/>
  <c r="AV773" i="1" s="1"/>
  <c r="BI773" i="1"/>
  <c r="BK773" i="1" s="1"/>
  <c r="AT808" i="1"/>
  <c r="AV808" i="1" s="1"/>
  <c r="BI808" i="1"/>
  <c r="BK808" i="1" s="1"/>
  <c r="AT785" i="1"/>
  <c r="AV785" i="1" s="1"/>
  <c r="BI785" i="1"/>
  <c r="BK785" i="1" s="1"/>
  <c r="CI676" i="1"/>
  <c r="CI677" i="1" s="1"/>
  <c r="AT666" i="1"/>
  <c r="AV666" i="1" s="1"/>
  <c r="BI666" i="1"/>
  <c r="BK666" i="1" s="1"/>
  <c r="CK659" i="1"/>
  <c r="AT654" i="1"/>
  <c r="AV654" i="1" s="1"/>
  <c r="BI654" i="1"/>
  <c r="BK654" i="1" s="1"/>
  <c r="CK651" i="1"/>
  <c r="AT855" i="1"/>
  <c r="AV855" i="1" s="1"/>
  <c r="BI855" i="1"/>
  <c r="BK855" i="1" s="1"/>
  <c r="CH779" i="1"/>
  <c r="CK778" i="1"/>
  <c r="CI867" i="1"/>
  <c r="BW742" i="1"/>
  <c r="BY742" i="1" s="1"/>
  <c r="BK742" i="1"/>
  <c r="BW40" i="1"/>
  <c r="BK40" i="1"/>
  <c r="BI197" i="1"/>
  <c r="BK197" i="1" s="1"/>
  <c r="AT197" i="1"/>
  <c r="AV197" i="1" s="1"/>
  <c r="AT613" i="1"/>
  <c r="AV613" i="1" s="1"/>
  <c r="BI613" i="1"/>
  <c r="BK613" i="1" s="1"/>
  <c r="CI493" i="1"/>
  <c r="CI494" i="1" s="1"/>
  <c r="BY661" i="1"/>
  <c r="BW589" i="1"/>
  <c r="BY589" i="1" s="1"/>
  <c r="BK589" i="1"/>
  <c r="AT1019" i="1"/>
  <c r="AV1019" i="1" s="1"/>
  <c r="BI1019" i="1"/>
  <c r="BK1019" i="1" s="1"/>
  <c r="CH865" i="1"/>
  <c r="AT859" i="1"/>
  <c r="AV859" i="1" s="1"/>
  <c r="BI859" i="1"/>
  <c r="BK859" i="1" s="1"/>
  <c r="CI302" i="1"/>
  <c r="CI303" i="1" s="1"/>
  <c r="BW205" i="1"/>
  <c r="BY205" i="1" s="1"/>
  <c r="BK205" i="1"/>
  <c r="AT114" i="1"/>
  <c r="AV114" i="1" s="1"/>
  <c r="BI114" i="1"/>
  <c r="BK114" i="1" s="1"/>
  <c r="CH267" i="1"/>
  <c r="AT186" i="1"/>
  <c r="AV186" i="1" s="1"/>
  <c r="BI186" i="1"/>
  <c r="BK186" i="1" s="1"/>
  <c r="BW473" i="1"/>
  <c r="BY473" i="1" s="1"/>
  <c r="AT545" i="1"/>
  <c r="AV545" i="1" s="1"/>
  <c r="BI545" i="1"/>
  <c r="BK545" i="1" s="1"/>
  <c r="CI1093" i="1"/>
  <c r="CI1094" i="1" s="1"/>
  <c r="AT1046" i="1"/>
  <c r="AV1046" i="1" s="1"/>
  <c r="BI1046" i="1"/>
  <c r="BK1046" i="1" s="1"/>
  <c r="CH859" i="1"/>
  <c r="CK859" i="1" s="1"/>
  <c r="CK857" i="1"/>
  <c r="BI788" i="1"/>
  <c r="BK788" i="1" s="1"/>
  <c r="AT788" i="1"/>
  <c r="AV788" i="1" s="1"/>
  <c r="CK802" i="1"/>
  <c r="CH677" i="1"/>
  <c r="CK677" i="1" s="1"/>
  <c r="CK676" i="1"/>
  <c r="BI684" i="1"/>
  <c r="BK684" i="1" s="1"/>
  <c r="AT684" i="1"/>
  <c r="AV684" i="1" s="1"/>
  <c r="AT424" i="1"/>
  <c r="AV424" i="1" s="1"/>
  <c r="BI424" i="1"/>
  <c r="BK424" i="1" s="1"/>
  <c r="BY620" i="1"/>
  <c r="AT318" i="1"/>
  <c r="AV318" i="1" s="1"/>
  <c r="BI318" i="1"/>
  <c r="BK318" i="1" s="1"/>
  <c r="AT129" i="1"/>
  <c r="AV129" i="1" s="1"/>
  <c r="BI129" i="1"/>
  <c r="BK129" i="1" s="1"/>
  <c r="CK101" i="1"/>
  <c r="AT1054" i="1"/>
  <c r="AV1054" i="1" s="1"/>
  <c r="BI1054" i="1"/>
  <c r="BK1054" i="1" s="1"/>
  <c r="BI840" i="1"/>
  <c r="BK840" i="1" s="1"/>
  <c r="AT840" i="1"/>
  <c r="AV840" i="1" s="1"/>
  <c r="BW848" i="1"/>
  <c r="BY848" i="1" s="1"/>
  <c r="BK848" i="1"/>
  <c r="AT732" i="1"/>
  <c r="AV732" i="1" s="1"/>
  <c r="BI732" i="1"/>
  <c r="BK732" i="1" s="1"/>
  <c r="AT906" i="1"/>
  <c r="AV906" i="1" s="1"/>
  <c r="BI906" i="1"/>
  <c r="BK906" i="1" s="1"/>
  <c r="BI771" i="1"/>
  <c r="BK771" i="1" s="1"/>
  <c r="AT771" i="1"/>
  <c r="AV771" i="1" s="1"/>
  <c r="CI763" i="1"/>
  <c r="CI764" i="1" s="1"/>
  <c r="CH448" i="1"/>
  <c r="CK448" i="1" s="1"/>
  <c r="CK446" i="1"/>
  <c r="BI377" i="1"/>
  <c r="BK377" i="1" s="1"/>
  <c r="AT377" i="1"/>
  <c r="AV377" i="1" s="1"/>
  <c r="BI199" i="1"/>
  <c r="BK199" i="1" s="1"/>
  <c r="AT199" i="1"/>
  <c r="AV199" i="1" s="1"/>
  <c r="AT157" i="1"/>
  <c r="AV157" i="1" s="1"/>
  <c r="BI157" i="1"/>
  <c r="BK157" i="1" s="1"/>
  <c r="BI913" i="1"/>
  <c r="BK913" i="1" s="1"/>
  <c r="AT913" i="1"/>
  <c r="AV913" i="1" s="1"/>
  <c r="AT893" i="1"/>
  <c r="AV893" i="1" s="1"/>
  <c r="BI893" i="1"/>
  <c r="BK893" i="1" s="1"/>
  <c r="CH992" i="1"/>
  <c r="AT1018" i="1"/>
  <c r="AV1018" i="1" s="1"/>
  <c r="BI1018" i="1"/>
  <c r="BK1018" i="1" s="1"/>
  <c r="AT961" i="1"/>
  <c r="AV961" i="1" s="1"/>
  <c r="BI961" i="1"/>
  <c r="BK961" i="1" s="1"/>
  <c r="CH906" i="1"/>
  <c r="CH907" i="1" s="1"/>
  <c r="CK907" i="1" s="1"/>
  <c r="CK904" i="1"/>
  <c r="AT849" i="1"/>
  <c r="AV849" i="1" s="1"/>
  <c r="BI849" i="1"/>
  <c r="BK849" i="1" s="1"/>
  <c r="AT844" i="1"/>
  <c r="AV844" i="1" s="1"/>
  <c r="BI844" i="1"/>
  <c r="BK844" i="1" s="1"/>
  <c r="AT1017" i="1"/>
  <c r="AV1017" i="1" s="1"/>
  <c r="BI1017" i="1"/>
  <c r="BK1017" i="1" s="1"/>
  <c r="AT1073" i="1"/>
  <c r="AV1073" i="1" s="1"/>
  <c r="BI1073" i="1"/>
  <c r="BK1073" i="1" s="1"/>
  <c r="AT746" i="1"/>
  <c r="AV746" i="1" s="1"/>
  <c r="BI746" i="1"/>
  <c r="BK746" i="1" s="1"/>
  <c r="BI534" i="1"/>
  <c r="BK534" i="1" s="1"/>
  <c r="AT534" i="1"/>
  <c r="AV534" i="1" s="1"/>
  <c r="AT569" i="1"/>
  <c r="AV569" i="1" s="1"/>
  <c r="BI569" i="1"/>
  <c r="BK569" i="1" s="1"/>
  <c r="BI480" i="1"/>
  <c r="BK480" i="1" s="1"/>
  <c r="AT480" i="1"/>
  <c r="AV480" i="1" s="1"/>
  <c r="CK644" i="1"/>
  <c r="BK426" i="1"/>
  <c r="AT384" i="1"/>
  <c r="AV384" i="1" s="1"/>
  <c r="BI384" i="1"/>
  <c r="BK384" i="1" s="1"/>
  <c r="BI256" i="1"/>
  <c r="BK256" i="1" s="1"/>
  <c r="AT256" i="1"/>
  <c r="AV256" i="1" s="1"/>
  <c r="AT235" i="1"/>
  <c r="AV235" i="1" s="1"/>
  <c r="BI235" i="1"/>
  <c r="BK235" i="1" s="1"/>
  <c r="AT291" i="1"/>
  <c r="AV291" i="1" s="1"/>
  <c r="BI291" i="1"/>
  <c r="BK291" i="1" s="1"/>
  <c r="BI309" i="1"/>
  <c r="BK309" i="1" s="1"/>
  <c r="AT309" i="1"/>
  <c r="AV309" i="1" s="1"/>
  <c r="AT300" i="1"/>
  <c r="AV300" i="1" s="1"/>
  <c r="BI300" i="1"/>
  <c r="BK300" i="1" s="1"/>
  <c r="AT251" i="1"/>
  <c r="AV251" i="1" s="1"/>
  <c r="BI251" i="1"/>
  <c r="BK251" i="1" s="1"/>
  <c r="BI294" i="1"/>
  <c r="BK294" i="1" s="1"/>
  <c r="AT294" i="1"/>
  <c r="AV294" i="1" s="1"/>
  <c r="AT131" i="1"/>
  <c r="AV131" i="1" s="1"/>
  <c r="BI131" i="1"/>
  <c r="BK131" i="1" s="1"/>
  <c r="BI317" i="1"/>
  <c r="BK317" i="1" s="1"/>
  <c r="AT317" i="1"/>
  <c r="AV317" i="1" s="1"/>
  <c r="BW345" i="1"/>
  <c r="BY345" i="1" s="1"/>
  <c r="BK345" i="1"/>
  <c r="CH102" i="1"/>
  <c r="CK102" i="1" s="1"/>
  <c r="BI1032" i="1"/>
  <c r="BK1032" i="1" s="1"/>
  <c r="AT1032" i="1"/>
  <c r="AV1032" i="1" s="1"/>
  <c r="AT1052" i="1"/>
  <c r="AV1052" i="1" s="1"/>
  <c r="BI1052" i="1"/>
  <c r="BK1052" i="1" s="1"/>
  <c r="BI1027" i="1"/>
  <c r="BK1027" i="1" s="1"/>
  <c r="AT1027" i="1"/>
  <c r="AV1027" i="1" s="1"/>
  <c r="CH991" i="1"/>
  <c r="BK976" i="1"/>
  <c r="CH899" i="1"/>
  <c r="CK899" i="1" s="1"/>
  <c r="BI846" i="1"/>
  <c r="BK846" i="1" s="1"/>
  <c r="AT846" i="1"/>
  <c r="AV846" i="1" s="1"/>
  <c r="AT899" i="1"/>
  <c r="AV899" i="1" s="1"/>
  <c r="BI899" i="1"/>
  <c r="BK899" i="1" s="1"/>
  <c r="AT805" i="1"/>
  <c r="AV805" i="1" s="1"/>
  <c r="BI805" i="1"/>
  <c r="BK805" i="1" s="1"/>
  <c r="AT745" i="1"/>
  <c r="AV745" i="1" s="1"/>
  <c r="BI745" i="1"/>
  <c r="BK745" i="1" s="1"/>
  <c r="AT865" i="1"/>
  <c r="AV865" i="1" s="1"/>
  <c r="BI865" i="1"/>
  <c r="BK865" i="1" s="1"/>
  <c r="CH755" i="1"/>
  <c r="BK852" i="1"/>
  <c r="CI780" i="1"/>
  <c r="CI781" i="1" s="1"/>
  <c r="CH787" i="1"/>
  <c r="CH788" i="1" s="1"/>
  <c r="CK788" i="1" s="1"/>
  <c r="BI879" i="1"/>
  <c r="BK879" i="1" s="1"/>
  <c r="AT879" i="1"/>
  <c r="AV879" i="1" s="1"/>
  <c r="AT789" i="1"/>
  <c r="AV789" i="1" s="1"/>
  <c r="BI789" i="1"/>
  <c r="BK789" i="1" s="1"/>
  <c r="BI750" i="1"/>
  <c r="BK750" i="1" s="1"/>
  <c r="AT750" i="1"/>
  <c r="AV750" i="1" s="1"/>
  <c r="AT709" i="1"/>
  <c r="AV709" i="1" s="1"/>
  <c r="BI709" i="1"/>
  <c r="BK709" i="1" s="1"/>
  <c r="CK533" i="1"/>
  <c r="AT678" i="1"/>
  <c r="AV678" i="1" s="1"/>
  <c r="BI678" i="1"/>
  <c r="BK678" i="1" s="1"/>
  <c r="CH660" i="1"/>
  <c r="CH661" i="1" s="1"/>
  <c r="CK661" i="1" s="1"/>
  <c r="BI621" i="1"/>
  <c r="BK621" i="1" s="1"/>
  <c r="AT621" i="1"/>
  <c r="AV621" i="1" s="1"/>
  <c r="BI609" i="1"/>
  <c r="BK609" i="1" s="1"/>
  <c r="AT609" i="1"/>
  <c r="AV609" i="1" s="1"/>
  <c r="AT472" i="1"/>
  <c r="AV472" i="1" s="1"/>
  <c r="BI472" i="1"/>
  <c r="BK472" i="1" s="1"/>
  <c r="AT531" i="1"/>
  <c r="AV531" i="1" s="1"/>
  <c r="BI531" i="1"/>
  <c r="BK531" i="1" s="1"/>
  <c r="AT441" i="1"/>
  <c r="AV441" i="1" s="1"/>
  <c r="BI441" i="1"/>
  <c r="BK441" i="1" s="1"/>
  <c r="AT705" i="1"/>
  <c r="AV705" i="1" s="1"/>
  <c r="BI705" i="1"/>
  <c r="BK705" i="1" s="1"/>
  <c r="AT452" i="1"/>
  <c r="AV452" i="1" s="1"/>
  <c r="BI452" i="1"/>
  <c r="BK452" i="1" s="1"/>
  <c r="BK483" i="1"/>
  <c r="AT379" i="1"/>
  <c r="AV379" i="1" s="1"/>
  <c r="BI379" i="1"/>
  <c r="BK379" i="1" s="1"/>
  <c r="AT320" i="1"/>
  <c r="AV320" i="1" s="1"/>
  <c r="BI320" i="1"/>
  <c r="BK320" i="1" s="1"/>
  <c r="BI206" i="1"/>
  <c r="BK206" i="1" s="1"/>
  <c r="AT206" i="1"/>
  <c r="AV206" i="1" s="1"/>
  <c r="AT399" i="1"/>
  <c r="AV399" i="1" s="1"/>
  <c r="BI399" i="1"/>
  <c r="BK399" i="1" s="1"/>
  <c r="BI248" i="1"/>
  <c r="BK248" i="1" s="1"/>
  <c r="AT248" i="1"/>
  <c r="AV248" i="1" s="1"/>
  <c r="BY496" i="1"/>
  <c r="BI234" i="1"/>
  <c r="BK234" i="1" s="1"/>
  <c r="AT234" i="1"/>
  <c r="AV234" i="1" s="1"/>
  <c r="BK471" i="1"/>
  <c r="CK265" i="1"/>
  <c r="BW66" i="1"/>
  <c r="BK66" i="1"/>
  <c r="AT106" i="1"/>
  <c r="AV106" i="1" s="1"/>
  <c r="BI106" i="1"/>
  <c r="BK106" i="1" s="1"/>
  <c r="AT286" i="1"/>
  <c r="AV286" i="1" s="1"/>
  <c r="BI286" i="1"/>
  <c r="BK286" i="1" s="1"/>
  <c r="AT590" i="1"/>
  <c r="AV590" i="1" s="1"/>
  <c r="BI590" i="1"/>
  <c r="BK590" i="1" s="1"/>
  <c r="BI315" i="1"/>
  <c r="BK315" i="1" s="1"/>
  <c r="AT315" i="1"/>
  <c r="AV315" i="1" s="1"/>
  <c r="AT427" i="1"/>
  <c r="AV427" i="1" s="1"/>
  <c r="BI427" i="1"/>
  <c r="BK427" i="1" s="1"/>
  <c r="AV11" i="1"/>
  <c r="CK100" i="1"/>
  <c r="CI63" i="1"/>
  <c r="AT422" i="1"/>
  <c r="AV422" i="1" s="1"/>
  <c r="BI422" i="1"/>
  <c r="BK422" i="1" s="1"/>
  <c r="CI228" i="1"/>
  <c r="CI229" i="1" s="1"/>
  <c r="CK256" i="1"/>
  <c r="BY256" i="1"/>
  <c r="CI969" i="1"/>
  <c r="CI970" i="1" s="1"/>
  <c r="AT776" i="1"/>
  <c r="AV776" i="1" s="1"/>
  <c r="BI776" i="1"/>
  <c r="BK776" i="1" s="1"/>
  <c r="BI517" i="1"/>
  <c r="BK517" i="1" s="1"/>
  <c r="AT517" i="1"/>
  <c r="AV517" i="1" s="1"/>
  <c r="BI428" i="1"/>
  <c r="BK428" i="1" s="1"/>
  <c r="AT428" i="1"/>
  <c r="AV428" i="1" s="1"/>
  <c r="AT361" i="1"/>
  <c r="AV361" i="1" s="1"/>
  <c r="BI361" i="1"/>
  <c r="BK361" i="1" s="1"/>
  <c r="AT139" i="1"/>
  <c r="AV139" i="1" s="1"/>
  <c r="BI139" i="1"/>
  <c r="BK139" i="1" s="1"/>
  <c r="CH542" i="1"/>
  <c r="CK542" i="1" s="1"/>
  <c r="AT151" i="1"/>
  <c r="AV151" i="1" s="1"/>
  <c r="BI151" i="1"/>
  <c r="BK151" i="1" s="1"/>
  <c r="AT551" i="1"/>
  <c r="AV551" i="1" s="1"/>
  <c r="BI551" i="1"/>
  <c r="BK551" i="1" s="1"/>
  <c r="BI156" i="1"/>
  <c r="BK156" i="1" s="1"/>
  <c r="AT156" i="1"/>
  <c r="AV156" i="1" s="1"/>
  <c r="AT176" i="1"/>
  <c r="AV176" i="1" s="1"/>
  <c r="BI176" i="1"/>
  <c r="BK176" i="1" s="1"/>
  <c r="AT88" i="1"/>
  <c r="AV88" i="1" s="1"/>
  <c r="BI88" i="1"/>
  <c r="BK88" i="1" s="1"/>
  <c r="BI3" i="1"/>
  <c r="BK3" i="1" s="1"/>
  <c r="AT3" i="1"/>
  <c r="AV3" i="1" s="1"/>
  <c r="BK193" i="1"/>
  <c r="BW296" i="1"/>
  <c r="BY296" i="1" s="1"/>
  <c r="BK296" i="1"/>
  <c r="BI1034" i="1"/>
  <c r="BK1034" i="1" s="1"/>
  <c r="AT1034" i="1"/>
  <c r="AV1034" i="1" s="1"/>
  <c r="AT1051" i="1"/>
  <c r="AV1051" i="1" s="1"/>
  <c r="BI1051" i="1"/>
  <c r="BK1051" i="1" s="1"/>
  <c r="CH969" i="1"/>
  <c r="CK969" i="1" s="1"/>
  <c r="BI989" i="1"/>
  <c r="BK989" i="1" s="1"/>
  <c r="AT989" i="1"/>
  <c r="AV989" i="1" s="1"/>
  <c r="AT937" i="1"/>
  <c r="AV937" i="1" s="1"/>
  <c r="BI937" i="1"/>
  <c r="BK937" i="1" s="1"/>
  <c r="AT918" i="1"/>
  <c r="AV918" i="1" s="1"/>
  <c r="BI918" i="1"/>
  <c r="BK918" i="1" s="1"/>
  <c r="BI758" i="1"/>
  <c r="BK758" i="1" s="1"/>
  <c r="AT758" i="1"/>
  <c r="AV758" i="1" s="1"/>
  <c r="AT880" i="1"/>
  <c r="AV880" i="1" s="1"/>
  <c r="BI880" i="1"/>
  <c r="BK880" i="1" s="1"/>
  <c r="CH803" i="1"/>
  <c r="AT845" i="1"/>
  <c r="AV845" i="1" s="1"/>
  <c r="BI845" i="1"/>
  <c r="BK845" i="1" s="1"/>
  <c r="CI906" i="1"/>
  <c r="CK748" i="1"/>
  <c r="CI756" i="1"/>
  <c r="CI757" i="1" s="1"/>
  <c r="BI605" i="1"/>
  <c r="BK605" i="1" s="1"/>
  <c r="AT605" i="1"/>
  <c r="AV605" i="1" s="1"/>
  <c r="BI633" i="1"/>
  <c r="BK633" i="1" s="1"/>
  <c r="AT633" i="1"/>
  <c r="AV633" i="1" s="1"/>
  <c r="BI579" i="1"/>
  <c r="BK579" i="1" s="1"/>
  <c r="AT579" i="1"/>
  <c r="AV579" i="1" s="1"/>
  <c r="AT611" i="1"/>
  <c r="AV611" i="1" s="1"/>
  <c r="BI611" i="1"/>
  <c r="BK611" i="1" s="1"/>
  <c r="AT700" i="1"/>
  <c r="AV700" i="1" s="1"/>
  <c r="BI700" i="1"/>
  <c r="BK700" i="1" s="1"/>
  <c r="BI419" i="1"/>
  <c r="BK419" i="1" s="1"/>
  <c r="AT419" i="1"/>
  <c r="AV419" i="1" s="1"/>
  <c r="BI608" i="1"/>
  <c r="BK608" i="1" s="1"/>
  <c r="AT608" i="1"/>
  <c r="AV608" i="1" s="1"/>
  <c r="AT451" i="1"/>
  <c r="AV451" i="1" s="1"/>
  <c r="BI451" i="1"/>
  <c r="BK451" i="1" s="1"/>
  <c r="CI574" i="1"/>
  <c r="CI575" i="1" s="1"/>
  <c r="BI382" i="1"/>
  <c r="BK382" i="1" s="1"/>
  <c r="AT382" i="1"/>
  <c r="AV382" i="1" s="1"/>
  <c r="CI524" i="1"/>
  <c r="BI402" i="1"/>
  <c r="BK402" i="1" s="1"/>
  <c r="AT402" i="1"/>
  <c r="AV402" i="1" s="1"/>
  <c r="BK612" i="1"/>
  <c r="BK511" i="1"/>
  <c r="BI412" i="1"/>
  <c r="BK412" i="1" s="1"/>
  <c r="AT412" i="1"/>
  <c r="AV412" i="1" s="1"/>
  <c r="BI325" i="1"/>
  <c r="BK325" i="1" s="1"/>
  <c r="AT325" i="1"/>
  <c r="AV325" i="1" s="1"/>
  <c r="BK413" i="1"/>
  <c r="AT454" i="1"/>
  <c r="AV454" i="1" s="1"/>
  <c r="BI454" i="1"/>
  <c r="BK454" i="1" s="1"/>
  <c r="AT219" i="1"/>
  <c r="AV219" i="1" s="1"/>
  <c r="BI219" i="1"/>
  <c r="BK219" i="1" s="1"/>
  <c r="BK121" i="1"/>
  <c r="AT215" i="1"/>
  <c r="AV215" i="1" s="1"/>
  <c r="BI215" i="1"/>
  <c r="BK215" i="1" s="1"/>
  <c r="AT79" i="1"/>
  <c r="AV79" i="1" s="1"/>
  <c r="BI79" i="1"/>
  <c r="BK79" i="1" s="1"/>
  <c r="AT200" i="1"/>
  <c r="AV200" i="1" s="1"/>
  <c r="BI200" i="1"/>
  <c r="BK200" i="1" s="1"/>
  <c r="BI168" i="1"/>
  <c r="BK168" i="1" s="1"/>
  <c r="AT168" i="1"/>
  <c r="AV168" i="1" s="1"/>
  <c r="BK56" i="1"/>
  <c r="CI363" i="1"/>
  <c r="CI364" i="1" s="1"/>
  <c r="BK240" i="1"/>
  <c r="AT71" i="1"/>
  <c r="AV71" i="1" s="1"/>
  <c r="BI71" i="1"/>
  <c r="BK71" i="1" s="1"/>
  <c r="AT769" i="1"/>
  <c r="AV769" i="1" s="1"/>
  <c r="BI769" i="1"/>
  <c r="BK769" i="1" s="1"/>
  <c r="CH669" i="1"/>
  <c r="CK669" i="1" s="1"/>
  <c r="AT1060" i="1"/>
  <c r="AV1060" i="1" s="1"/>
  <c r="BI1060" i="1"/>
  <c r="BK1060" i="1" s="1"/>
  <c r="AT921" i="1"/>
  <c r="AV921" i="1" s="1"/>
  <c r="BI921" i="1"/>
  <c r="BK921" i="1" s="1"/>
  <c r="AT1101" i="1"/>
  <c r="AV1101" i="1" s="1"/>
  <c r="BI1101" i="1"/>
  <c r="BK1101" i="1" s="1"/>
  <c r="CH976" i="1"/>
  <c r="CH977" i="1" s="1"/>
  <c r="CK977" i="1" s="1"/>
  <c r="CK974" i="1"/>
  <c r="CK1101" i="1"/>
  <c r="BY1101" i="1"/>
  <c r="BK1004" i="1"/>
  <c r="AT783" i="1"/>
  <c r="AV783" i="1" s="1"/>
  <c r="BI783" i="1"/>
  <c r="BK783" i="1" s="1"/>
  <c r="BI688" i="1"/>
  <c r="BK688" i="1" s="1"/>
  <c r="AT688" i="1"/>
  <c r="AV688" i="1" s="1"/>
  <c r="BI740" i="1"/>
  <c r="BK740" i="1" s="1"/>
  <c r="AT740" i="1"/>
  <c r="AV740" i="1" s="1"/>
  <c r="AT720" i="1"/>
  <c r="AV720" i="1" s="1"/>
  <c r="BI720" i="1"/>
  <c r="BK720" i="1" s="1"/>
  <c r="CK967" i="1"/>
  <c r="BK754" i="1"/>
  <c r="AT651" i="1"/>
  <c r="AV651" i="1" s="1"/>
  <c r="BI651" i="1"/>
  <c r="BK651" i="1" s="1"/>
  <c r="BI599" i="1"/>
  <c r="BK599" i="1" s="1"/>
  <c r="AT599" i="1"/>
  <c r="AV599" i="1" s="1"/>
  <c r="AT461" i="1"/>
  <c r="AV461" i="1" s="1"/>
  <c r="BI461" i="1"/>
  <c r="BK461" i="1" s="1"/>
  <c r="AT565" i="1"/>
  <c r="AV565" i="1" s="1"/>
  <c r="BI565" i="1"/>
  <c r="BK565" i="1" s="1"/>
  <c r="BI606" i="1"/>
  <c r="BK606" i="1" s="1"/>
  <c r="AT606" i="1"/>
  <c r="AV606" i="1" s="1"/>
  <c r="BI562" i="1"/>
  <c r="BK562" i="1" s="1"/>
  <c r="AT562" i="1"/>
  <c r="AV562" i="1" s="1"/>
  <c r="BI371" i="1"/>
  <c r="BK371" i="1" s="1"/>
  <c r="AT371" i="1"/>
  <c r="AV371" i="1" s="1"/>
  <c r="AT464" i="1"/>
  <c r="AV464" i="1" s="1"/>
  <c r="BI464" i="1"/>
  <c r="BK464" i="1" s="1"/>
  <c r="AT512" i="1"/>
  <c r="AV512" i="1" s="1"/>
  <c r="BI512" i="1"/>
  <c r="BK512" i="1" s="1"/>
  <c r="AT518" i="1"/>
  <c r="AV518" i="1" s="1"/>
  <c r="BI518" i="1"/>
  <c r="BK518" i="1" s="1"/>
  <c r="AT380" i="1"/>
  <c r="AV380" i="1" s="1"/>
  <c r="BI380" i="1"/>
  <c r="BK380" i="1" s="1"/>
  <c r="AT481" i="1"/>
  <c r="AV481" i="1" s="1"/>
  <c r="BI481" i="1"/>
  <c r="BK481" i="1" s="1"/>
  <c r="BI115" i="1"/>
  <c r="BK115" i="1" s="1"/>
  <c r="AT115" i="1"/>
  <c r="AV115" i="1" s="1"/>
  <c r="BI211" i="1"/>
  <c r="BK211" i="1" s="1"/>
  <c r="AT211" i="1"/>
  <c r="AV211" i="1" s="1"/>
  <c r="AT242" i="1"/>
  <c r="AV242" i="1" s="1"/>
  <c r="BI242" i="1"/>
  <c r="BK242" i="1" s="1"/>
  <c r="BI381" i="1"/>
  <c r="BK381" i="1" s="1"/>
  <c r="AT381" i="1"/>
  <c r="AV381" i="1" s="1"/>
  <c r="BI25" i="1"/>
  <c r="BK25" i="1" s="1"/>
  <c r="AT25" i="1"/>
  <c r="AV25" i="1" s="1"/>
  <c r="CK253" i="1"/>
  <c r="BY253" i="1"/>
  <c r="AT125" i="1"/>
  <c r="AV125" i="1" s="1"/>
  <c r="BI125" i="1"/>
  <c r="BK125" i="1" s="1"/>
  <c r="BW165" i="1"/>
  <c r="BY165" i="1" s="1"/>
  <c r="BK165" i="1"/>
  <c r="CI438" i="1"/>
  <c r="CI439" i="1" s="1"/>
  <c r="AT8" i="1"/>
  <c r="AV8" i="1" s="1"/>
  <c r="BI8" i="1"/>
  <c r="BK8" i="1" s="1"/>
  <c r="BK33" i="1"/>
  <c r="BW173" i="1"/>
  <c r="BY173" i="1" s="1"/>
  <c r="BK173" i="1"/>
  <c r="AT815" i="1"/>
  <c r="AV815" i="1" s="1"/>
  <c r="BI815" i="1"/>
  <c r="BK815" i="1" s="1"/>
  <c r="CH796" i="1"/>
  <c r="CK796" i="1" s="1"/>
  <c r="AT837" i="1"/>
  <c r="AV837" i="1" s="1"/>
  <c r="BI837" i="1"/>
  <c r="BK837" i="1" s="1"/>
  <c r="BI642" i="1"/>
  <c r="BK642" i="1" s="1"/>
  <c r="AT642" i="1"/>
  <c r="AV642" i="1" s="1"/>
  <c r="AT1058" i="1"/>
  <c r="AV1058" i="1" s="1"/>
  <c r="BI1058" i="1"/>
  <c r="BK1058" i="1" s="1"/>
  <c r="AT892" i="1"/>
  <c r="AV892" i="1" s="1"/>
  <c r="BI892" i="1"/>
  <c r="BK892" i="1" s="1"/>
  <c r="AT811" i="1"/>
  <c r="AV811" i="1" s="1"/>
  <c r="BI811" i="1"/>
  <c r="BK811" i="1" s="1"/>
  <c r="AT523" i="1"/>
  <c r="AV523" i="1" s="1"/>
  <c r="BI523" i="1"/>
  <c r="BK523" i="1" s="1"/>
  <c r="BI282" i="1"/>
  <c r="BK282" i="1" s="1"/>
  <c r="AT282" i="1"/>
  <c r="AV282" i="1" s="1"/>
  <c r="BW246" i="1"/>
  <c r="BY246" i="1" s="1"/>
  <c r="BI154" i="1"/>
  <c r="BK154" i="1" s="1"/>
  <c r="AT154" i="1"/>
  <c r="AV154" i="1" s="1"/>
  <c r="BI216" i="1"/>
  <c r="BK216" i="1" s="1"/>
  <c r="AT216" i="1"/>
  <c r="AV216" i="1" s="1"/>
  <c r="BK272" i="1"/>
  <c r="BI959" i="1"/>
  <c r="BK959" i="1" s="1"/>
  <c r="AT959" i="1"/>
  <c r="AV959" i="1" s="1"/>
  <c r="BI1033" i="1"/>
  <c r="BK1033" i="1" s="1"/>
  <c r="AT1033" i="1"/>
  <c r="AV1033" i="1" s="1"/>
  <c r="BI977" i="1"/>
  <c r="BK977" i="1" s="1"/>
  <c r="AT977" i="1"/>
  <c r="AV977" i="1" s="1"/>
  <c r="BI931" i="1"/>
  <c r="BK931" i="1" s="1"/>
  <c r="AT931" i="1"/>
  <c r="AV931" i="1" s="1"/>
  <c r="CI1008" i="1"/>
  <c r="BI965" i="1"/>
  <c r="BK965" i="1" s="1"/>
  <c r="AT965" i="1"/>
  <c r="AV965" i="1" s="1"/>
  <c r="CI897" i="1"/>
  <c r="CI898" i="1" s="1"/>
  <c r="AT900" i="1"/>
  <c r="AV900" i="1" s="1"/>
  <c r="BI900" i="1"/>
  <c r="BK900" i="1" s="1"/>
  <c r="AT777" i="1"/>
  <c r="AV777" i="1" s="1"/>
  <c r="BI777" i="1"/>
  <c r="BK777" i="1" s="1"/>
  <c r="BK830" i="1"/>
  <c r="CI708" i="1"/>
  <c r="CI709" i="1" s="1"/>
  <c r="CI711" i="1" s="1"/>
  <c r="AT874" i="1"/>
  <c r="AV874" i="1" s="1"/>
  <c r="BI874" i="1"/>
  <c r="BK874" i="1" s="1"/>
  <c r="CH708" i="1"/>
  <c r="CH709" i="1" s="1"/>
  <c r="BI662" i="1"/>
  <c r="BK662" i="1" s="1"/>
  <c r="AT662" i="1"/>
  <c r="AV662" i="1" s="1"/>
  <c r="AT822" i="1"/>
  <c r="AV822" i="1" s="1"/>
  <c r="BI822" i="1"/>
  <c r="BK822" i="1" s="1"/>
  <c r="BW641" i="1"/>
  <c r="BY641" i="1" s="1"/>
  <c r="BK641" i="1"/>
  <c r="BI727" i="1"/>
  <c r="BK727" i="1" s="1"/>
  <c r="AT727" i="1"/>
  <c r="AV727" i="1" s="1"/>
  <c r="BI597" i="1"/>
  <c r="BK597" i="1" s="1"/>
  <c r="AT597" i="1"/>
  <c r="AV597" i="1" s="1"/>
  <c r="AT660" i="1"/>
  <c r="AV660" i="1" s="1"/>
  <c r="BI660" i="1"/>
  <c r="BK660" i="1" s="1"/>
  <c r="BI738" i="1"/>
  <c r="BK738" i="1" s="1"/>
  <c r="AT738" i="1"/>
  <c r="AV738" i="1" s="1"/>
  <c r="BI804" i="1"/>
  <c r="BK804" i="1" s="1"/>
  <c r="AT804" i="1"/>
  <c r="AV804" i="1" s="1"/>
  <c r="BI370" i="1"/>
  <c r="BK370" i="1" s="1"/>
  <c r="AT370" i="1"/>
  <c r="AV370" i="1" s="1"/>
  <c r="AT588" i="1"/>
  <c r="AV588" i="1" s="1"/>
  <c r="BI588" i="1"/>
  <c r="BK588" i="1" s="1"/>
  <c r="BK757" i="1"/>
  <c r="BI467" i="1"/>
  <c r="BK467" i="1" s="1"/>
  <c r="AT467" i="1"/>
  <c r="AV467" i="1" s="1"/>
  <c r="AT283" i="1"/>
  <c r="AV283" i="1" s="1"/>
  <c r="BI283" i="1"/>
  <c r="BK283" i="1" s="1"/>
  <c r="BI347" i="1"/>
  <c r="BK347" i="1" s="1"/>
  <c r="AT347" i="1"/>
  <c r="AV347" i="1" s="1"/>
  <c r="AT324" i="1"/>
  <c r="AV324" i="1" s="1"/>
  <c r="BI324" i="1"/>
  <c r="BK324" i="1" s="1"/>
  <c r="BI108" i="1"/>
  <c r="BK108" i="1" s="1"/>
  <c r="AT108" i="1"/>
  <c r="AV108" i="1" s="1"/>
  <c r="CH295" i="1"/>
  <c r="CK295" i="1" s="1"/>
  <c r="AT204" i="1"/>
  <c r="AV204" i="1" s="1"/>
  <c r="BI204" i="1"/>
  <c r="BK204" i="1" s="1"/>
  <c r="BI266" i="1"/>
  <c r="BK266" i="1" s="1"/>
  <c r="AT266" i="1"/>
  <c r="AV266" i="1" s="1"/>
  <c r="AT208" i="1"/>
  <c r="AV208" i="1" s="1"/>
  <c r="BI208" i="1"/>
  <c r="BK208" i="1" s="1"/>
  <c r="BI233" i="1"/>
  <c r="BK233" i="1" s="1"/>
  <c r="AT233" i="1"/>
  <c r="AV233" i="1" s="1"/>
  <c r="AT26" i="1"/>
  <c r="AV26" i="1" s="1"/>
  <c r="BI26" i="1"/>
  <c r="BK26" i="1" s="1"/>
  <c r="CI627" i="1"/>
  <c r="AT1030" i="1"/>
  <c r="AV1030" i="1" s="1"/>
  <c r="BI1030" i="1"/>
  <c r="BK1030" i="1" s="1"/>
  <c r="BI140" i="1"/>
  <c r="BK140" i="1" s="1"/>
  <c r="AT140" i="1"/>
  <c r="AV140" i="1" s="1"/>
  <c r="BK311" i="1"/>
  <c r="BI9" i="1"/>
  <c r="BK9" i="1" s="1"/>
  <c r="AT9" i="1"/>
  <c r="AV9" i="1" s="1"/>
  <c r="BW44" i="1"/>
  <c r="BK44" i="1"/>
  <c r="CH188" i="1"/>
  <c r="AT210" i="1"/>
  <c r="AV210" i="1" s="1"/>
  <c r="BI210" i="1"/>
  <c r="BK210" i="1" s="1"/>
  <c r="BK460" i="1"/>
  <c r="BK117" i="1"/>
  <c r="AT258" i="1"/>
  <c r="AV258" i="1" s="1"/>
  <c r="BI258" i="1"/>
  <c r="BK258" i="1" s="1"/>
  <c r="AT365" i="1"/>
  <c r="AV365" i="1" s="1"/>
  <c r="BI365" i="1"/>
  <c r="BK365" i="1" s="1"/>
  <c r="CI669" i="1"/>
  <c r="CI670" i="1" s="1"/>
  <c r="BI1037" i="1"/>
  <c r="BK1037" i="1" s="1"/>
  <c r="AT1037" i="1"/>
  <c r="AV1037" i="1" s="1"/>
  <c r="AT1005" i="1"/>
  <c r="AV1005" i="1" s="1"/>
  <c r="BI1005" i="1"/>
  <c r="BK1005" i="1" s="1"/>
  <c r="AT798" i="1"/>
  <c r="AV798" i="1" s="1"/>
  <c r="BI798" i="1"/>
  <c r="BK798" i="1" s="1"/>
  <c r="BI447" i="1"/>
  <c r="BK447" i="1" s="1"/>
  <c r="AT447" i="1"/>
  <c r="AV447" i="1" s="1"/>
  <c r="BI509" i="1"/>
  <c r="BK509" i="1" s="1"/>
  <c r="AT509" i="1"/>
  <c r="AV509" i="1" s="1"/>
  <c r="AT583" i="1"/>
  <c r="AV583" i="1" s="1"/>
  <c r="BI583" i="1"/>
  <c r="BK583" i="1" s="1"/>
  <c r="BI369" i="1"/>
  <c r="BK369" i="1" s="1"/>
  <c r="AT369" i="1"/>
  <c r="AV369" i="1" s="1"/>
  <c r="AT340" i="1"/>
  <c r="AV340" i="1" s="1"/>
  <c r="BI340" i="1"/>
  <c r="BK340" i="1" s="1"/>
  <c r="AT341" i="1"/>
  <c r="AV341" i="1" s="1"/>
  <c r="BI341" i="1"/>
  <c r="BK341" i="1" s="1"/>
  <c r="BI277" i="1"/>
  <c r="BK277" i="1" s="1"/>
  <c r="AT277" i="1"/>
  <c r="AV277" i="1" s="1"/>
  <c r="CK77" i="1"/>
  <c r="AT285" i="1"/>
  <c r="AV285" i="1" s="1"/>
  <c r="BI285" i="1"/>
  <c r="BK285" i="1" s="1"/>
  <c r="AT284" i="1"/>
  <c r="AV284" i="1" s="1"/>
  <c r="BI284" i="1"/>
  <c r="BK284" i="1" s="1"/>
  <c r="BI1055" i="1"/>
  <c r="BK1055" i="1" s="1"/>
  <c r="AT1055" i="1"/>
  <c r="AV1055" i="1" s="1"/>
  <c r="AT1112" i="1"/>
  <c r="AV1112" i="1" s="1"/>
  <c r="BI1112" i="1"/>
  <c r="BK1112" i="1" s="1"/>
  <c r="BI952" i="1"/>
  <c r="BK952" i="1" s="1"/>
  <c r="AT952" i="1"/>
  <c r="AV952" i="1" s="1"/>
  <c r="BI929" i="1"/>
  <c r="BK929" i="1" s="1"/>
  <c r="AT929" i="1"/>
  <c r="AV929" i="1" s="1"/>
  <c r="AT1039" i="1"/>
  <c r="AV1039" i="1" s="1"/>
  <c r="BI1039" i="1"/>
  <c r="BK1039" i="1" s="1"/>
  <c r="BI914" i="1"/>
  <c r="BK914" i="1" s="1"/>
  <c r="AT914" i="1"/>
  <c r="AV914" i="1" s="1"/>
  <c r="AT936" i="1"/>
  <c r="AV936" i="1" s="1"/>
  <c r="BI936" i="1"/>
  <c r="BK936" i="1" s="1"/>
  <c r="AT770" i="1"/>
  <c r="AV770" i="1" s="1"/>
  <c r="BI770" i="1"/>
  <c r="BK770" i="1" s="1"/>
  <c r="CK945" i="1"/>
  <c r="BI694" i="1"/>
  <c r="BK694" i="1" s="1"/>
  <c r="AT694" i="1"/>
  <c r="AV694" i="1" s="1"/>
  <c r="BI656" i="1"/>
  <c r="BK656" i="1" s="1"/>
  <c r="AT656" i="1"/>
  <c r="AV656" i="1" s="1"/>
  <c r="AT733" i="1"/>
  <c r="AV733" i="1" s="1"/>
  <c r="BI733" i="1"/>
  <c r="BK733" i="1" s="1"/>
  <c r="AT828" i="1"/>
  <c r="AV828" i="1" s="1"/>
  <c r="BI828" i="1"/>
  <c r="BK828" i="1" s="1"/>
  <c r="BI585" i="1"/>
  <c r="BK585" i="1" s="1"/>
  <c r="AT585" i="1"/>
  <c r="AV585" i="1" s="1"/>
  <c r="AT717" i="1"/>
  <c r="AV717" i="1" s="1"/>
  <c r="BI717" i="1"/>
  <c r="BK717" i="1" s="1"/>
  <c r="CI581" i="1"/>
  <c r="CI582" i="1" s="1"/>
  <c r="CI804" i="1"/>
  <c r="AT584" i="1"/>
  <c r="AV584" i="1" s="1"/>
  <c r="BI584" i="1"/>
  <c r="BK584" i="1" s="1"/>
  <c r="BI362" i="1"/>
  <c r="BK362" i="1" s="1"/>
  <c r="AT362" i="1"/>
  <c r="AV362" i="1" s="1"/>
  <c r="BK533" i="1"/>
  <c r="CI369" i="1"/>
  <c r="CI370" i="1" s="1"/>
  <c r="AT459" i="1"/>
  <c r="AV459" i="1" s="1"/>
  <c r="BI459" i="1"/>
  <c r="BK459" i="1" s="1"/>
  <c r="BK492" i="1"/>
  <c r="BK297" i="1"/>
  <c r="AV280" i="1"/>
  <c r="AT209" i="1"/>
  <c r="AV209" i="1" s="1"/>
  <c r="BI209" i="1"/>
  <c r="BK209" i="1" s="1"/>
  <c r="BI143" i="1"/>
  <c r="BK143" i="1" s="1"/>
  <c r="AT143" i="1"/>
  <c r="AV143" i="1" s="1"/>
  <c r="AT263" i="1"/>
  <c r="AV263" i="1" s="1"/>
  <c r="BI263" i="1"/>
  <c r="BK263" i="1" s="1"/>
  <c r="AT403" i="1"/>
  <c r="AV403" i="1" s="1"/>
  <c r="BI403" i="1"/>
  <c r="BK403" i="1" s="1"/>
  <c r="AT303" i="1"/>
  <c r="AV303" i="1" s="1"/>
  <c r="BI303" i="1"/>
  <c r="BK303" i="1" s="1"/>
  <c r="AT160" i="1"/>
  <c r="AV160" i="1" s="1"/>
  <c r="BI160" i="1"/>
  <c r="BK160" i="1" s="1"/>
  <c r="AT58" i="1"/>
  <c r="AV58" i="1" s="1"/>
  <c r="BI58" i="1"/>
  <c r="BK58" i="1" s="1"/>
  <c r="BW466" i="1"/>
  <c r="BY466" i="1" s="1"/>
  <c r="BK466" i="1"/>
  <c r="BI61" i="1"/>
  <c r="BK61" i="1" s="1"/>
  <c r="AT61" i="1"/>
  <c r="AV61" i="1" s="1"/>
  <c r="AT247" i="1"/>
  <c r="AV247" i="1" s="1"/>
  <c r="BI247" i="1"/>
  <c r="BK247" i="1" s="1"/>
  <c r="BK261" i="1"/>
  <c r="CI431" i="1"/>
  <c r="CI432" i="1" s="1"/>
  <c r="BK229" i="1"/>
  <c r="AT132" i="1"/>
  <c r="AV132" i="1" s="1"/>
  <c r="BI132" i="1"/>
  <c r="BK132" i="1" s="1"/>
  <c r="BK38" i="1"/>
  <c r="AT359" i="1"/>
  <c r="AV359" i="1" s="1"/>
  <c r="BI359" i="1"/>
  <c r="BK359" i="1" s="1"/>
  <c r="BK47" i="1"/>
  <c r="BW47" i="1"/>
  <c r="AT994" i="1"/>
  <c r="AV994" i="1" s="1"/>
  <c r="BI994" i="1"/>
  <c r="BK994" i="1" s="1"/>
  <c r="AT1003" i="1"/>
  <c r="AV1003" i="1" s="1"/>
  <c r="BI1003" i="1"/>
  <c r="BK1003" i="1" s="1"/>
  <c r="AT838" i="1"/>
  <c r="AV838" i="1" s="1"/>
  <c r="BI838" i="1"/>
  <c r="BK838" i="1" s="1"/>
  <c r="AT887" i="1"/>
  <c r="AV887" i="1" s="1"/>
  <c r="BI887" i="1"/>
  <c r="BK887" i="1" s="1"/>
  <c r="BI418" i="1"/>
  <c r="BK418" i="1" s="1"/>
  <c r="AT418" i="1"/>
  <c r="AV418" i="1" s="1"/>
  <c r="AT306" i="1"/>
  <c r="AV306" i="1" s="1"/>
  <c r="BI306" i="1"/>
  <c r="BK306" i="1" s="1"/>
  <c r="BI1049" i="1"/>
  <c r="BK1049" i="1" s="1"/>
  <c r="AT1049" i="1"/>
  <c r="AV1049" i="1" s="1"/>
  <c r="AT1053" i="1"/>
  <c r="AV1053" i="1" s="1"/>
  <c r="BI1053" i="1"/>
  <c r="BK1053" i="1" s="1"/>
  <c r="AV1061" i="1"/>
  <c r="BY1068" i="1"/>
  <c r="BI1022" i="1"/>
  <c r="BK1022" i="1" s="1"/>
  <c r="AT1022" i="1"/>
  <c r="AV1022" i="1" s="1"/>
  <c r="BW1080" i="1"/>
  <c r="BY1080" i="1" s="1"/>
  <c r="BK1080" i="1"/>
  <c r="BI927" i="1"/>
  <c r="BK927" i="1" s="1"/>
  <c r="AT927" i="1"/>
  <c r="AV927" i="1" s="1"/>
  <c r="CH1000" i="1"/>
  <c r="BY1032" i="1"/>
  <c r="BI1002" i="1"/>
  <c r="BK1002" i="1" s="1"/>
  <c r="AT1002" i="1"/>
  <c r="AV1002" i="1" s="1"/>
  <c r="BI934" i="1"/>
  <c r="BK934" i="1" s="1"/>
  <c r="AT934" i="1"/>
  <c r="AV934" i="1" s="1"/>
  <c r="AT1100" i="1"/>
  <c r="AV1100" i="1" s="1"/>
  <c r="BI1100" i="1"/>
  <c r="BK1100" i="1" s="1"/>
  <c r="BI945" i="1"/>
  <c r="BK945" i="1" s="1"/>
  <c r="AT945" i="1"/>
  <c r="AV945" i="1" s="1"/>
  <c r="BK873" i="1"/>
  <c r="BK905" i="1"/>
  <c r="BW829" i="1"/>
  <c r="BY829" i="1" s="1"/>
  <c r="AT836" i="1"/>
  <c r="AV836" i="1" s="1"/>
  <c r="BI836" i="1"/>
  <c r="BK836" i="1" s="1"/>
  <c r="BI650" i="1"/>
  <c r="BK650" i="1" s="1"/>
  <c r="AT650" i="1"/>
  <c r="AV650" i="1" s="1"/>
  <c r="AT810" i="1"/>
  <c r="AV810" i="1" s="1"/>
  <c r="BI810" i="1"/>
  <c r="BK810" i="1" s="1"/>
  <c r="BI762" i="1"/>
  <c r="BK762" i="1" s="1"/>
  <c r="AT762" i="1"/>
  <c r="AV762" i="1" s="1"/>
  <c r="CK707" i="1"/>
  <c r="AT715" i="1"/>
  <c r="AV715" i="1" s="1"/>
  <c r="BI715" i="1"/>
  <c r="BK715" i="1" s="1"/>
  <c r="AT610" i="1"/>
  <c r="AV610" i="1" s="1"/>
  <c r="BI610" i="1"/>
  <c r="BK610" i="1" s="1"/>
  <c r="BI552" i="1"/>
  <c r="BK552" i="1" s="1"/>
  <c r="AT552" i="1"/>
  <c r="AV552" i="1" s="1"/>
  <c r="CH557" i="1"/>
  <c r="CH558" i="1" s="1"/>
  <c r="CK558" i="1" s="1"/>
  <c r="AT697" i="1"/>
  <c r="AV697" i="1" s="1"/>
  <c r="BI697" i="1"/>
  <c r="BK697" i="1" s="1"/>
  <c r="CI805" i="1"/>
  <c r="BK469" i="1"/>
  <c r="BW469" i="1"/>
  <c r="BY469" i="1" s="1"/>
  <c r="AT716" i="1"/>
  <c r="AV716" i="1" s="1"/>
  <c r="BI716" i="1"/>
  <c r="BK716" i="1" s="1"/>
  <c r="BI342" i="1"/>
  <c r="BK342" i="1" s="1"/>
  <c r="AT342" i="1"/>
  <c r="AV342" i="1" s="1"/>
  <c r="AT484" i="1"/>
  <c r="AV484" i="1" s="1"/>
  <c r="BI484" i="1"/>
  <c r="BK484" i="1" s="1"/>
  <c r="CI834" i="1"/>
  <c r="AT375" i="1"/>
  <c r="AV375" i="1" s="1"/>
  <c r="BI375" i="1"/>
  <c r="BK375" i="1" s="1"/>
  <c r="BI408" i="1"/>
  <c r="BK408" i="1" s="1"/>
  <c r="AT408" i="1"/>
  <c r="AV408" i="1" s="1"/>
  <c r="AT440" i="1"/>
  <c r="AV440" i="1" s="1"/>
  <c r="BI440" i="1"/>
  <c r="BK440" i="1" s="1"/>
  <c r="BY310" i="1"/>
  <c r="BK516" i="1"/>
  <c r="BK280" i="1"/>
  <c r="AT275" i="1"/>
  <c r="AV275" i="1" s="1"/>
  <c r="BI275" i="1"/>
  <c r="BK275" i="1" s="1"/>
  <c r="AT404" i="1"/>
  <c r="AV404" i="1" s="1"/>
  <c r="BI404" i="1"/>
  <c r="BK404" i="1" s="1"/>
  <c r="AT699" i="1"/>
  <c r="AV699" i="1" s="1"/>
  <c r="BI699" i="1"/>
  <c r="BK699" i="1" s="1"/>
  <c r="CI328" i="1"/>
  <c r="AT356" i="1"/>
  <c r="AV356" i="1" s="1"/>
  <c r="BI356" i="1"/>
  <c r="BK356" i="1" s="1"/>
  <c r="CI422" i="1"/>
  <c r="CI423" i="1" s="1"/>
  <c r="BK405" i="1"/>
  <c r="BI163" i="1"/>
  <c r="BK163" i="1" s="1"/>
  <c r="AT163" i="1"/>
  <c r="AV163" i="1" s="1"/>
  <c r="BI218" i="1"/>
  <c r="BK218" i="1" s="1"/>
  <c r="AT218" i="1"/>
  <c r="AV218" i="1" s="1"/>
  <c r="AT368" i="1"/>
  <c r="AV368" i="1" s="1"/>
  <c r="BI368" i="1"/>
  <c r="BK368" i="1" s="1"/>
  <c r="CI472" i="1"/>
  <c r="AT60" i="1"/>
  <c r="AV60" i="1" s="1"/>
  <c r="BI60" i="1"/>
  <c r="BK60" i="1" s="1"/>
  <c r="BI52" i="1"/>
  <c r="BK52" i="1" s="1"/>
  <c r="AT52" i="1"/>
  <c r="AV52" i="1" s="1"/>
  <c r="AT145" i="1"/>
  <c r="AV145" i="1" s="1"/>
  <c r="BI145" i="1"/>
  <c r="BK145" i="1" s="1"/>
  <c r="BK133" i="1"/>
  <c r="CI54" i="1"/>
  <c r="CI55" i="1" s="1"/>
  <c r="BI77" i="1"/>
  <c r="BK77" i="1" s="1"/>
  <c r="AT77" i="1"/>
  <c r="AV77" i="1" s="1"/>
  <c r="AT92" i="1"/>
  <c r="AV92" i="1" s="1"/>
  <c r="BI92" i="1"/>
  <c r="BK92" i="1" s="1"/>
  <c r="BK241" i="1"/>
  <c r="BK83" i="1"/>
  <c r="BK228" i="1"/>
  <c r="CH397" i="1"/>
  <c r="AT1031" i="1"/>
  <c r="AV1031" i="1" s="1"/>
  <c r="BI1031" i="1"/>
  <c r="BK1031" i="1" s="1"/>
  <c r="AT1071" i="1"/>
  <c r="AV1071" i="1" s="1"/>
  <c r="BI1071" i="1"/>
  <c r="BK1071" i="1" s="1"/>
  <c r="AT1029" i="1"/>
  <c r="AV1029" i="1" s="1"/>
  <c r="BI1029" i="1"/>
  <c r="BK1029" i="1" s="1"/>
  <c r="AT995" i="1"/>
  <c r="AV995" i="1" s="1"/>
  <c r="BI995" i="1"/>
  <c r="BK995" i="1" s="1"/>
  <c r="BY1115" i="1"/>
  <c r="BI741" i="1"/>
  <c r="BK741" i="1" s="1"/>
  <c r="AT741" i="1"/>
  <c r="AV741" i="1" s="1"/>
  <c r="CH638" i="1"/>
  <c r="CK638" i="1" s="1"/>
  <c r="AT141" i="1"/>
  <c r="AV141" i="1" s="1"/>
  <c r="BI141" i="1"/>
  <c r="BK141" i="1" s="1"/>
  <c r="AT84" i="1"/>
  <c r="AV84" i="1" s="1"/>
  <c r="BI84" i="1"/>
  <c r="BK84" i="1" s="1"/>
  <c r="CH1066" i="1"/>
  <c r="CH1067" i="1" s="1"/>
  <c r="CK1067" i="1" s="1"/>
  <c r="BI982" i="1"/>
  <c r="BK982" i="1" s="1"/>
  <c r="AT982" i="1"/>
  <c r="AV982" i="1" s="1"/>
  <c r="BI1090" i="1"/>
  <c r="BK1090" i="1" s="1"/>
  <c r="AT1090" i="1"/>
  <c r="AV1090" i="1" s="1"/>
  <c r="BI1006" i="1"/>
  <c r="BK1006" i="1" s="1"/>
  <c r="AT1006" i="1"/>
  <c r="AV1006" i="1" s="1"/>
  <c r="BI1109" i="1"/>
  <c r="BK1109" i="1" s="1"/>
  <c r="AT1109" i="1"/>
  <c r="AV1109" i="1" s="1"/>
  <c r="CH1052" i="1"/>
  <c r="CK1052" i="1" s="1"/>
  <c r="BW996" i="1"/>
  <c r="BY996" i="1" s="1"/>
  <c r="CK1016" i="1"/>
  <c r="AT1012" i="1"/>
  <c r="AV1012" i="1" s="1"/>
  <c r="BI1012" i="1"/>
  <c r="BK1012" i="1" s="1"/>
  <c r="BI925" i="1"/>
  <c r="BK925" i="1" s="1"/>
  <c r="AT925" i="1"/>
  <c r="AV925" i="1" s="1"/>
  <c r="CI962" i="1"/>
  <c r="BI882" i="1"/>
  <c r="BK882" i="1" s="1"/>
  <c r="AT882" i="1"/>
  <c r="AV882" i="1" s="1"/>
  <c r="BI930" i="1"/>
  <c r="BK930" i="1" s="1"/>
  <c r="AT930" i="1"/>
  <c r="AV930" i="1" s="1"/>
  <c r="CI1016" i="1"/>
  <c r="CI866" i="1"/>
  <c r="CH1017" i="1"/>
  <c r="CH1018" i="1" s="1"/>
  <c r="AT866" i="1"/>
  <c r="AV866" i="1" s="1"/>
  <c r="BI866" i="1"/>
  <c r="BK866" i="1" s="1"/>
  <c r="BI614" i="1"/>
  <c r="BK614" i="1" s="1"/>
  <c r="AT614" i="1"/>
  <c r="AV614" i="1" s="1"/>
  <c r="BW820" i="1"/>
  <c r="BY820" i="1" s="1"/>
  <c r="BY862" i="1"/>
  <c r="CK862" i="1"/>
  <c r="CI700" i="1"/>
  <c r="CI701" i="1" s="1"/>
  <c r="AT814" i="1"/>
  <c r="AV814" i="1" s="1"/>
  <c r="BI814" i="1"/>
  <c r="BK814" i="1" s="1"/>
  <c r="BI604" i="1"/>
  <c r="BK604" i="1" s="1"/>
  <c r="AT604" i="1"/>
  <c r="AV604" i="1" s="1"/>
  <c r="AT671" i="1"/>
  <c r="AV671" i="1" s="1"/>
  <c r="BI671" i="1"/>
  <c r="BK671" i="1" s="1"/>
  <c r="AT885" i="1"/>
  <c r="AV885" i="1" s="1"/>
  <c r="BI885" i="1"/>
  <c r="BK885" i="1" s="1"/>
  <c r="BK713" i="1"/>
  <c r="CK801" i="1"/>
  <c r="CK556" i="1"/>
  <c r="CI558" i="1"/>
  <c r="BK482" i="1"/>
  <c r="BK640" i="1"/>
  <c r="CK555" i="1"/>
  <c r="BI334" i="1"/>
  <c r="BK334" i="1" s="1"/>
  <c r="AT334" i="1"/>
  <c r="AV334" i="1" s="1"/>
  <c r="CK370" i="1"/>
  <c r="CH371" i="1"/>
  <c r="CK371" i="1" s="1"/>
  <c r="AT270" i="1"/>
  <c r="AV270" i="1" s="1"/>
  <c r="BI270" i="1"/>
  <c r="BK270" i="1" s="1"/>
  <c r="AT416" i="1"/>
  <c r="AV416" i="1" s="1"/>
  <c r="BI416" i="1"/>
  <c r="BK416" i="1" s="1"/>
  <c r="AT367" i="1"/>
  <c r="AV367" i="1" s="1"/>
  <c r="BI367" i="1"/>
  <c r="BK367" i="1" s="1"/>
  <c r="BI150" i="1"/>
  <c r="BK150" i="1" s="1"/>
  <c r="AT150" i="1"/>
  <c r="AV150" i="1" s="1"/>
  <c r="BI329" i="1"/>
  <c r="BK329" i="1" s="1"/>
  <c r="AT329" i="1"/>
  <c r="AV329" i="1" s="1"/>
  <c r="AT385" i="1"/>
  <c r="AV385" i="1" s="1"/>
  <c r="BI385" i="1"/>
  <c r="BK385" i="1" s="1"/>
  <c r="AT72" i="1"/>
  <c r="AV72" i="1" s="1"/>
  <c r="BI72" i="1"/>
  <c r="BK72" i="1" s="1"/>
  <c r="CH396" i="1"/>
  <c r="AT100" i="1"/>
  <c r="AV100" i="1" s="1"/>
  <c r="BI100" i="1"/>
  <c r="BK100" i="1" s="1"/>
  <c r="AT227" i="1"/>
  <c r="AV227" i="1" s="1"/>
  <c r="BI227" i="1"/>
  <c r="BK227" i="1" s="1"/>
  <c r="CK161" i="1"/>
  <c r="BI32" i="1"/>
  <c r="BK32" i="1" s="1"/>
  <c r="AT32" i="1"/>
  <c r="AV32" i="1" s="1"/>
  <c r="BK53" i="1"/>
  <c r="BK122" i="1"/>
  <c r="AT1041" i="1"/>
  <c r="AV1041" i="1" s="1"/>
  <c r="BI1041" i="1"/>
  <c r="BK1041" i="1" s="1"/>
  <c r="CH645" i="1"/>
  <c r="CK645" i="1" s="1"/>
  <c r="BI839" i="1"/>
  <c r="BK839" i="1" s="1"/>
  <c r="AT839" i="1"/>
  <c r="AV839" i="1" s="1"/>
  <c r="CK1065" i="1"/>
  <c r="AT843" i="1"/>
  <c r="AV843" i="1" s="1"/>
  <c r="BI843" i="1"/>
  <c r="BK843" i="1" s="1"/>
  <c r="BI623" i="1"/>
  <c r="BK623" i="1" s="1"/>
  <c r="AT623" i="1"/>
  <c r="AV623" i="1" s="1"/>
  <c r="AT1065" i="1"/>
  <c r="AV1065" i="1" s="1"/>
  <c r="BI1065" i="1"/>
  <c r="BK1065" i="1" s="1"/>
  <c r="AT1043" i="1"/>
  <c r="AV1043" i="1" s="1"/>
  <c r="BI1043" i="1"/>
  <c r="BK1043" i="1" s="1"/>
  <c r="BI920" i="1"/>
  <c r="BK920" i="1" s="1"/>
  <c r="AT920" i="1"/>
  <c r="AV920" i="1" s="1"/>
  <c r="CI1050" i="1"/>
  <c r="CI1051" i="1" s="1"/>
  <c r="AT1108" i="1"/>
  <c r="AV1108" i="1" s="1"/>
  <c r="BI1108" i="1"/>
  <c r="BK1108" i="1" s="1"/>
  <c r="CK1064" i="1"/>
  <c r="BI923" i="1"/>
  <c r="BK923" i="1" s="1"/>
  <c r="AT923" i="1"/>
  <c r="AV923" i="1" s="1"/>
  <c r="CH984" i="1"/>
  <c r="CH985" i="1" s="1"/>
  <c r="CK985" i="1" s="1"/>
  <c r="BI987" i="1"/>
  <c r="BK987" i="1" s="1"/>
  <c r="AT987" i="1"/>
  <c r="AV987" i="1" s="1"/>
  <c r="CH890" i="1"/>
  <c r="CK888" i="1"/>
  <c r="BI875" i="1"/>
  <c r="BK875" i="1" s="1"/>
  <c r="AT875" i="1"/>
  <c r="AV875" i="1" s="1"/>
  <c r="AT1020" i="1"/>
  <c r="AV1020" i="1" s="1"/>
  <c r="BI1020" i="1"/>
  <c r="BK1020" i="1" s="1"/>
  <c r="BI888" i="1"/>
  <c r="BK888" i="1" s="1"/>
  <c r="AT888" i="1"/>
  <c r="AV888" i="1" s="1"/>
  <c r="CK897" i="1"/>
  <c r="AT938" i="1"/>
  <c r="AV938" i="1" s="1"/>
  <c r="BI938" i="1"/>
  <c r="BK938" i="1" s="1"/>
  <c r="CH954" i="1"/>
  <c r="CK954" i="1" s="1"/>
  <c r="BK847" i="1"/>
  <c r="AT817" i="1"/>
  <c r="AV817" i="1" s="1"/>
  <c r="BI817" i="1"/>
  <c r="BK817" i="1" s="1"/>
  <c r="AT881" i="1"/>
  <c r="AV881" i="1" s="1"/>
  <c r="BI881" i="1"/>
  <c r="BK881" i="1" s="1"/>
  <c r="AT825" i="1"/>
  <c r="AV825" i="1" s="1"/>
  <c r="BI825" i="1"/>
  <c r="BK825" i="1" s="1"/>
  <c r="AT854" i="1"/>
  <c r="AV854" i="1" s="1"/>
  <c r="BI854" i="1"/>
  <c r="BK854" i="1" s="1"/>
  <c r="BI904" i="1"/>
  <c r="BK904" i="1" s="1"/>
  <c r="AT904" i="1"/>
  <c r="AV904" i="1" s="1"/>
  <c r="AT729" i="1"/>
  <c r="AV729" i="1" s="1"/>
  <c r="BI729" i="1"/>
  <c r="BK729" i="1" s="1"/>
  <c r="BK935" i="1"/>
  <c r="CK794" i="1"/>
  <c r="BI572" i="1"/>
  <c r="BK572" i="1" s="1"/>
  <c r="AT572" i="1"/>
  <c r="AV572" i="1" s="1"/>
  <c r="CH772" i="1"/>
  <c r="CK772" i="1" s="1"/>
  <c r="CI606" i="1"/>
  <c r="CI685" i="1"/>
  <c r="CI686" i="1" s="1"/>
  <c r="BI485" i="1"/>
  <c r="BK485" i="1" s="1"/>
  <c r="AT485" i="1"/>
  <c r="AV485" i="1" s="1"/>
  <c r="BW544" i="1"/>
  <c r="BY544" i="1" s="1"/>
  <c r="BI326" i="1"/>
  <c r="BK326" i="1" s="1"/>
  <c r="AT326" i="1"/>
  <c r="AV326" i="1" s="1"/>
  <c r="AT519" i="1"/>
  <c r="AV519" i="1" s="1"/>
  <c r="BI519" i="1"/>
  <c r="BK519" i="1" s="1"/>
  <c r="CI645" i="1"/>
  <c r="CI646" i="1" s="1"/>
  <c r="BW493" i="1"/>
  <c r="BY493" i="1" s="1"/>
  <c r="BK493" i="1"/>
  <c r="BI524" i="1"/>
  <c r="BK524" i="1" s="1"/>
  <c r="AT524" i="1"/>
  <c r="AV524" i="1" s="1"/>
  <c r="AT659" i="1"/>
  <c r="AV659" i="1" s="1"/>
  <c r="BI659" i="1"/>
  <c r="BK659" i="1" s="1"/>
  <c r="CI487" i="1"/>
  <c r="CI488" i="1" s="1"/>
  <c r="CH534" i="1"/>
  <c r="CK534" i="1" s="1"/>
  <c r="BW323" i="1"/>
  <c r="BY323" i="1" s="1"/>
  <c r="BI366" i="1"/>
  <c r="BK366" i="1" s="1"/>
  <c r="AT366" i="1"/>
  <c r="AV366" i="1" s="1"/>
  <c r="BI594" i="1"/>
  <c r="BK594" i="1" s="1"/>
  <c r="AT594" i="1"/>
  <c r="AV594" i="1" s="1"/>
  <c r="CI139" i="1"/>
  <c r="CI140" i="1" s="1"/>
  <c r="BI119" i="1"/>
  <c r="BK119" i="1" s="1"/>
  <c r="AT119" i="1"/>
  <c r="AV119" i="1" s="1"/>
  <c r="BK331" i="1"/>
  <c r="BK169" i="1"/>
  <c r="BW169" i="1"/>
  <c r="BY169" i="1" s="1"/>
  <c r="CI70" i="1"/>
  <c r="CI71" i="1" s="1"/>
  <c r="BI105" i="1"/>
  <c r="BK105" i="1" s="1"/>
  <c r="AT105" i="1"/>
  <c r="AV105" i="1" s="1"/>
  <c r="BK407" i="1"/>
  <c r="BW54" i="1"/>
  <c r="BK54" i="1"/>
  <c r="AT45" i="1"/>
  <c r="AV45" i="1" s="1"/>
  <c r="BI45" i="1"/>
  <c r="BK45" i="1" s="1"/>
  <c r="BI333" i="1"/>
  <c r="BK333" i="1" s="1"/>
  <c r="AT333" i="1"/>
  <c r="AV333" i="1" s="1"/>
  <c r="AT706" i="1"/>
  <c r="AV706" i="1" s="1"/>
  <c r="BI706" i="1"/>
  <c r="BK706" i="1" s="1"/>
  <c r="AT68" i="1"/>
  <c r="AV68" i="1" s="1"/>
  <c r="BI68" i="1"/>
  <c r="BK68" i="1" s="1"/>
  <c r="AT101" i="1"/>
  <c r="AV101" i="1" s="1"/>
  <c r="BI101" i="1"/>
  <c r="BK101" i="1" s="1"/>
  <c r="BW453" i="1"/>
  <c r="BY453" i="1" s="1"/>
  <c r="BK453" i="1"/>
  <c r="BI149" i="1"/>
  <c r="BK149" i="1" s="1"/>
  <c r="AT149" i="1"/>
  <c r="AV149" i="1" s="1"/>
  <c r="BI158" i="1"/>
  <c r="BK158" i="1" s="1"/>
  <c r="AT158" i="1"/>
  <c r="AV158" i="1" s="1"/>
  <c r="AT18" i="1"/>
  <c r="AV18" i="1" s="1"/>
  <c r="BI18" i="1"/>
  <c r="BK18" i="1" s="1"/>
  <c r="BI955" i="1"/>
  <c r="BK955" i="1" s="1"/>
  <c r="AT955" i="1"/>
  <c r="AV955" i="1" s="1"/>
  <c r="AT944" i="1"/>
  <c r="AV944" i="1" s="1"/>
  <c r="BI944" i="1"/>
  <c r="BK944" i="1" s="1"/>
  <c r="CK975" i="1"/>
  <c r="BI872" i="1"/>
  <c r="BK872" i="1" s="1"/>
  <c r="AT872" i="1"/>
  <c r="AV872" i="1" s="1"/>
  <c r="BW730" i="1"/>
  <c r="BY730" i="1" s="1"/>
  <c r="BK730" i="1"/>
  <c r="BI718" i="1"/>
  <c r="BK718" i="1" s="1"/>
  <c r="AT718" i="1"/>
  <c r="AV718" i="1" s="1"/>
  <c r="AT372" i="1"/>
  <c r="AV372" i="1" s="1"/>
  <c r="BI372" i="1"/>
  <c r="BK372" i="1" s="1"/>
  <c r="AT663" i="1"/>
  <c r="AV663" i="1" s="1"/>
  <c r="BI663" i="1"/>
  <c r="BK663" i="1" s="1"/>
  <c r="AT1015" i="1"/>
  <c r="AV1015" i="1" s="1"/>
  <c r="BI1015" i="1"/>
  <c r="BK1015" i="1" s="1"/>
  <c r="BI1103" i="1"/>
  <c r="BK1103" i="1" s="1"/>
  <c r="AT1103" i="1"/>
  <c r="AV1103" i="1" s="1"/>
  <c r="AT1093" i="1"/>
  <c r="AV1093" i="1" s="1"/>
  <c r="BI1093" i="1"/>
  <c r="BK1093" i="1" s="1"/>
  <c r="CI1082" i="1"/>
  <c r="AT1048" i="1"/>
  <c r="AV1048" i="1" s="1"/>
  <c r="BI1048" i="1"/>
  <c r="BK1048" i="1" s="1"/>
  <c r="AT1040" i="1"/>
  <c r="AV1040" i="1" s="1"/>
  <c r="BI1040" i="1"/>
  <c r="BK1040" i="1" s="1"/>
  <c r="BI919" i="1"/>
  <c r="BK919" i="1" s="1"/>
  <c r="AT919" i="1"/>
  <c r="AV919" i="1" s="1"/>
  <c r="CI1068" i="1"/>
  <c r="BK1013" i="1"/>
  <c r="AT858" i="1"/>
  <c r="AV858" i="1" s="1"/>
  <c r="BI858" i="1"/>
  <c r="BK858" i="1" s="1"/>
  <c r="AT886" i="1"/>
  <c r="AV886" i="1" s="1"/>
  <c r="BI886" i="1"/>
  <c r="BK886" i="1" s="1"/>
  <c r="AT926" i="1"/>
  <c r="AV926" i="1" s="1"/>
  <c r="BI926" i="1"/>
  <c r="BK926" i="1" s="1"/>
  <c r="BK801" i="1"/>
  <c r="BK816" i="1"/>
  <c r="BI778" i="1"/>
  <c r="BK778" i="1" s="1"/>
  <c r="AT778" i="1"/>
  <c r="AV778" i="1" s="1"/>
  <c r="AT756" i="1"/>
  <c r="AV756" i="1" s="1"/>
  <c r="BI756" i="1"/>
  <c r="BK756" i="1" s="1"/>
  <c r="BI1089" i="1"/>
  <c r="BK1089" i="1" s="1"/>
  <c r="AT1089" i="1"/>
  <c r="AV1089" i="1" s="1"/>
  <c r="BI922" i="1"/>
  <c r="BK922" i="1" s="1"/>
  <c r="AT922" i="1"/>
  <c r="AV922" i="1" s="1"/>
  <c r="AT790" i="1"/>
  <c r="AV790" i="1" s="1"/>
  <c r="BI790" i="1"/>
  <c r="BK790" i="1" s="1"/>
  <c r="CI748" i="1"/>
  <c r="CI749" i="1" s="1"/>
  <c r="AT812" i="1"/>
  <c r="AV812" i="1" s="1"/>
  <c r="BI812" i="1"/>
  <c r="BK812" i="1" s="1"/>
  <c r="CI859" i="1"/>
  <c r="CI860" i="1" s="1"/>
  <c r="AT827" i="1"/>
  <c r="AV827" i="1" s="1"/>
  <c r="BI827" i="1"/>
  <c r="BK827" i="1" s="1"/>
  <c r="AT698" i="1"/>
  <c r="AV698" i="1" s="1"/>
  <c r="BI698" i="1"/>
  <c r="BK698" i="1" s="1"/>
  <c r="BI668" i="1"/>
  <c r="BK668" i="1" s="1"/>
  <c r="AT668" i="1"/>
  <c r="AV668" i="1" s="1"/>
  <c r="CH961" i="1"/>
  <c r="CK961" i="1" s="1"/>
  <c r="BK752" i="1"/>
  <c r="CI772" i="1"/>
  <c r="BI543" i="1"/>
  <c r="BK543" i="1" s="1"/>
  <c r="AT543" i="1"/>
  <c r="AV543" i="1" s="1"/>
  <c r="AT632" i="1"/>
  <c r="AV632" i="1" s="1"/>
  <c r="BI632" i="1"/>
  <c r="BK632" i="1" s="1"/>
  <c r="AT575" i="1"/>
  <c r="AV575" i="1" s="1"/>
  <c r="BI575" i="1"/>
  <c r="BK575" i="1" s="1"/>
  <c r="BI687" i="1"/>
  <c r="BK687" i="1" s="1"/>
  <c r="AT687" i="1"/>
  <c r="AV687" i="1" s="1"/>
  <c r="AT704" i="1"/>
  <c r="AV704" i="1" s="1"/>
  <c r="BI704" i="1"/>
  <c r="BK704" i="1" s="1"/>
  <c r="AT439" i="1"/>
  <c r="AV439" i="1" s="1"/>
  <c r="BI439" i="1"/>
  <c r="BK439" i="1" s="1"/>
  <c r="AT807" i="1"/>
  <c r="AV807" i="1" s="1"/>
  <c r="BI807" i="1"/>
  <c r="BK807" i="1" s="1"/>
  <c r="BK578" i="1"/>
  <c r="AT748" i="1"/>
  <c r="AV748" i="1" s="1"/>
  <c r="BI748" i="1"/>
  <c r="BK748" i="1" s="1"/>
  <c r="BI423" i="1"/>
  <c r="BK423" i="1" s="1"/>
  <c r="AT423" i="1"/>
  <c r="AV423" i="1" s="1"/>
  <c r="CH575" i="1"/>
  <c r="CK575" i="1" s="1"/>
  <c r="AT338" i="1"/>
  <c r="AV338" i="1" s="1"/>
  <c r="BI338" i="1"/>
  <c r="BK338" i="1" s="1"/>
  <c r="CH348" i="1"/>
  <c r="CK348" i="1" s="1"/>
  <c r="AT290" i="1"/>
  <c r="AV290" i="1" s="1"/>
  <c r="BI290" i="1"/>
  <c r="BK290" i="1" s="1"/>
  <c r="BK409" i="1"/>
  <c r="AT213" i="1"/>
  <c r="AV213" i="1" s="1"/>
  <c r="BI213" i="1"/>
  <c r="BK213" i="1" s="1"/>
  <c r="BI224" i="1"/>
  <c r="BK224" i="1" s="1"/>
  <c r="AT224" i="1"/>
  <c r="AV224" i="1" s="1"/>
  <c r="AT93" i="1"/>
  <c r="AV93" i="1" s="1"/>
  <c r="BI93" i="1"/>
  <c r="BK93" i="1" s="1"/>
  <c r="BI198" i="1"/>
  <c r="BK198" i="1" s="1"/>
  <c r="AT198" i="1"/>
  <c r="AV198" i="1" s="1"/>
  <c r="AT299" i="1"/>
  <c r="AV299" i="1" s="1"/>
  <c r="BI299" i="1"/>
  <c r="BK299" i="1" s="1"/>
  <c r="AT491" i="1"/>
  <c r="AV491" i="1" s="1"/>
  <c r="BI491" i="1"/>
  <c r="BK491" i="1" s="1"/>
  <c r="AT87" i="1"/>
  <c r="AV87" i="1" s="1"/>
  <c r="BI87" i="1"/>
  <c r="BK87" i="1" s="1"/>
  <c r="CI102" i="1"/>
  <c r="CI103" i="1" s="1"/>
  <c r="AT19" i="1"/>
  <c r="AV19" i="1" s="1"/>
  <c r="BI19" i="1"/>
  <c r="BK19" i="1" s="1"/>
  <c r="BK22" i="1"/>
  <c r="AT1045" i="1"/>
  <c r="AV1045" i="1" s="1"/>
  <c r="BI1045" i="1"/>
  <c r="BK1045" i="1" s="1"/>
  <c r="BI406" i="1"/>
  <c r="BK406" i="1" s="1"/>
  <c r="AT406" i="1"/>
  <c r="AV406" i="1" s="1"/>
  <c r="CH1099" i="1"/>
  <c r="CK1099" i="1" s="1"/>
  <c r="BI971" i="1"/>
  <c r="BK971" i="1" s="1"/>
  <c r="AT971" i="1"/>
  <c r="AV971" i="1" s="1"/>
  <c r="AT620" i="1"/>
  <c r="AV620" i="1" s="1"/>
  <c r="BI620" i="1"/>
  <c r="BK620" i="1" s="1"/>
  <c r="BI1096" i="1"/>
  <c r="BK1096" i="1" s="1"/>
  <c r="AT1096" i="1"/>
  <c r="AV1096" i="1" s="1"/>
  <c r="BI1099" i="1"/>
  <c r="BK1099" i="1" s="1"/>
  <c r="AT1099" i="1"/>
  <c r="AV1099" i="1" s="1"/>
  <c r="BI1102" i="1"/>
  <c r="BK1102" i="1" s="1"/>
  <c r="AT1102" i="1"/>
  <c r="AV1102" i="1" s="1"/>
  <c r="CH1098" i="1"/>
  <c r="AT1066" i="1"/>
  <c r="AV1066" i="1" s="1"/>
  <c r="BI1066" i="1"/>
  <c r="BK1066" i="1" s="1"/>
  <c r="BI917" i="1"/>
  <c r="BK917" i="1" s="1"/>
  <c r="AT917" i="1"/>
  <c r="AV917" i="1" s="1"/>
  <c r="BI1011" i="1"/>
  <c r="BK1011" i="1" s="1"/>
  <c r="AT1011" i="1"/>
  <c r="AV1011" i="1" s="1"/>
  <c r="AT991" i="1"/>
  <c r="AV991" i="1" s="1"/>
  <c r="BI991" i="1"/>
  <c r="BK991" i="1" s="1"/>
  <c r="AT871" i="1"/>
  <c r="AV871" i="1" s="1"/>
  <c r="BI871" i="1"/>
  <c r="BK871" i="1" s="1"/>
  <c r="AT963" i="1"/>
  <c r="AV963" i="1" s="1"/>
  <c r="BI963" i="1"/>
  <c r="BK963" i="1" s="1"/>
  <c r="BW856" i="1"/>
  <c r="BY856" i="1" s="1"/>
  <c r="BK856" i="1"/>
  <c r="CH842" i="1"/>
  <c r="CH843" i="1" s="1"/>
  <c r="CK843" i="1" s="1"/>
  <c r="BI901" i="1"/>
  <c r="BK901" i="1" s="1"/>
  <c r="AT901" i="1"/>
  <c r="AV901" i="1" s="1"/>
  <c r="AT793" i="1"/>
  <c r="AV793" i="1" s="1"/>
  <c r="BI793" i="1"/>
  <c r="BK793" i="1" s="1"/>
  <c r="AT775" i="1"/>
  <c r="AV775" i="1" s="1"/>
  <c r="BI775" i="1"/>
  <c r="BK775" i="1" s="1"/>
  <c r="BK743" i="1"/>
  <c r="AT787" i="1"/>
  <c r="AV787" i="1" s="1"/>
  <c r="BI787" i="1"/>
  <c r="BK787" i="1" s="1"/>
  <c r="CI773" i="1"/>
  <c r="BK538" i="1"/>
  <c r="AT490" i="1"/>
  <c r="AV490" i="1" s="1"/>
  <c r="BI490" i="1"/>
  <c r="BK490" i="1" s="1"/>
  <c r="AT425" i="1"/>
  <c r="AV425" i="1" s="1"/>
  <c r="BI425" i="1"/>
  <c r="BK425" i="1" s="1"/>
  <c r="AT508" i="1"/>
  <c r="AV508" i="1" s="1"/>
  <c r="BI508" i="1"/>
  <c r="BK508" i="1" s="1"/>
  <c r="AT397" i="1"/>
  <c r="AV397" i="1" s="1"/>
  <c r="BI397" i="1"/>
  <c r="BK397" i="1" s="1"/>
  <c r="AT396" i="1"/>
  <c r="AV396" i="1" s="1"/>
  <c r="BI396" i="1"/>
  <c r="BK396" i="1" s="1"/>
  <c r="AT260" i="1"/>
  <c r="AV260" i="1" s="1"/>
  <c r="BI260" i="1"/>
  <c r="BK260" i="1" s="1"/>
  <c r="AT357" i="1"/>
  <c r="AV357" i="1" s="1"/>
  <c r="BI357" i="1"/>
  <c r="BK357" i="1" s="1"/>
  <c r="AT194" i="1"/>
  <c r="AV194" i="1" s="1"/>
  <c r="BI194" i="1"/>
  <c r="BK194" i="1" s="1"/>
  <c r="AT634" i="1"/>
  <c r="AV634" i="1" s="1"/>
  <c r="BI634" i="1"/>
  <c r="BK634" i="1" s="1"/>
  <c r="AV28" i="1"/>
  <c r="AT123" i="1"/>
  <c r="AV123" i="1" s="1"/>
  <c r="BI123" i="1"/>
  <c r="BK123" i="1" s="1"/>
  <c r="BI148" i="1"/>
  <c r="BK148" i="1" s="1"/>
  <c r="AT148" i="1"/>
  <c r="AV148" i="1" s="1"/>
  <c r="AT189" i="1"/>
  <c r="AV189" i="1" s="1"/>
  <c r="BI189" i="1"/>
  <c r="BK189" i="1" s="1"/>
  <c r="AT264" i="1"/>
  <c r="AV264" i="1" s="1"/>
  <c r="BI264" i="1"/>
  <c r="BK264" i="1" s="1"/>
  <c r="BK321" i="1"/>
  <c r="AT268" i="1"/>
  <c r="AV268" i="1" s="1"/>
  <c r="BI268" i="1"/>
  <c r="BK268" i="1" s="1"/>
  <c r="BK645" i="1"/>
  <c r="AV205" i="1"/>
  <c r="BK120" i="1"/>
  <c r="CH388" i="1"/>
  <c r="CK388" i="1" s="1"/>
  <c r="CH77" i="1"/>
  <c r="CH78" i="1" s="1"/>
  <c r="CK78" i="1" s="1"/>
  <c r="BK23" i="1"/>
  <c r="BK10" i="1"/>
  <c r="BK42" i="1"/>
  <c r="CH175" i="1" l="1"/>
  <c r="CK174" i="1"/>
  <c r="CH566" i="1"/>
  <c r="CK566" i="1" s="1"/>
  <c r="CH1084" i="1"/>
  <c r="CK1084" i="1" s="1"/>
  <c r="CI236" i="1"/>
  <c r="CI237" i="1" s="1"/>
  <c r="CI653" i="1"/>
  <c r="CI654" i="1" s="1"/>
  <c r="CH1107" i="1"/>
  <c r="CH85" i="1"/>
  <c r="CH86" i="1" s="1"/>
  <c r="CK86" i="1" s="1"/>
  <c r="CH646" i="1"/>
  <c r="CK646" i="1" s="1"/>
  <c r="CH543" i="1"/>
  <c r="CK543" i="1" s="1"/>
  <c r="CI566" i="1"/>
  <c r="CI567" i="1" s="1"/>
  <c r="CK763" i="1"/>
  <c r="CI796" i="1"/>
  <c r="CI797" i="1" s="1"/>
  <c r="CK882" i="1"/>
  <c r="CH1076" i="1"/>
  <c r="CK1076" i="1" s="1"/>
  <c r="CK1075" i="1"/>
  <c r="CK353" i="1"/>
  <c r="CH1092" i="1"/>
  <c r="CK1092" i="1" s="1"/>
  <c r="CH773" i="1"/>
  <c r="CK773" i="1" s="1"/>
  <c r="CH550" i="1"/>
  <c r="CK550" i="1" s="1"/>
  <c r="CI1110" i="1"/>
  <c r="CI1111" i="1" s="1"/>
  <c r="CI79" i="1"/>
  <c r="CI977" i="1"/>
  <c r="CI978" i="1" s="1"/>
  <c r="CH354" i="1"/>
  <c r="CH355" i="1" s="1"/>
  <c r="CK355" i="1" s="1"/>
  <c r="CI502" i="1"/>
  <c r="CI503" i="1" s="1"/>
  <c r="CK762" i="1"/>
  <c r="CH764" i="1"/>
  <c r="CK764" i="1" s="1"/>
  <c r="CH883" i="1"/>
  <c r="CK883" i="1" s="1"/>
  <c r="CK881" i="1"/>
  <c r="CH670" i="1"/>
  <c r="CK670" i="1" s="1"/>
  <c r="CI304" i="1"/>
  <c r="CK685" i="1"/>
  <c r="CI712" i="1"/>
  <c r="CI713" i="1" s="1"/>
  <c r="CI715" i="1" s="1"/>
  <c r="CK865" i="1"/>
  <c r="CH866" i="1"/>
  <c r="CH583" i="1"/>
  <c r="CK581" i="1"/>
  <c r="CH535" i="1"/>
  <c r="CK535" i="1" s="1"/>
  <c r="CI678" i="1"/>
  <c r="CK1000" i="1"/>
  <c r="CH1001" i="1"/>
  <c r="CK1001" i="1" s="1"/>
  <c r="CI702" i="1"/>
  <c r="CK779" i="1"/>
  <c r="CK890" i="1"/>
  <c r="CK709" i="1"/>
  <c r="CH678" i="1"/>
  <c r="CK678" i="1" s="1"/>
  <c r="CK267" i="1"/>
  <c r="CH268" i="1"/>
  <c r="CK268" i="1" s="1"/>
  <c r="CH780" i="1"/>
  <c r="CK780" i="1" s="1"/>
  <c r="CH608" i="1"/>
  <c r="CK606" i="1"/>
  <c r="CK803" i="1"/>
  <c r="CI330" i="1"/>
  <c r="CI836" i="1"/>
  <c r="CI907" i="1"/>
  <c r="CI908" i="1" s="1"/>
  <c r="CH804" i="1"/>
  <c r="CK804" i="1" s="1"/>
  <c r="CI495" i="1"/>
  <c r="CI496" i="1" s="1"/>
  <c r="CI1017" i="1"/>
  <c r="CI1018" i="1" s="1"/>
  <c r="CH296" i="1"/>
  <c r="CK296" i="1" s="1"/>
  <c r="CH900" i="1"/>
  <c r="CK900" i="1" s="1"/>
  <c r="CH607" i="1"/>
  <c r="CK1107" i="1"/>
  <c r="CH986" i="1"/>
  <c r="CK986" i="1" s="1"/>
  <c r="CK984" i="1"/>
  <c r="CI238" i="1"/>
  <c r="CH891" i="1"/>
  <c r="CK891" i="1" s="1"/>
  <c r="CK992" i="1"/>
  <c r="CI293" i="1"/>
  <c r="CI294" i="1" s="1"/>
  <c r="CI295" i="1" s="1"/>
  <c r="CH797" i="1"/>
  <c r="CK797" i="1" s="1"/>
  <c r="CI447" i="1"/>
  <c r="CI448" i="1" s="1"/>
  <c r="CI450" i="1" s="1"/>
  <c r="CI424" i="1"/>
  <c r="CH398" i="1"/>
  <c r="CH399" i="1" s="1"/>
  <c r="CK399" i="1" s="1"/>
  <c r="CK396" i="1"/>
  <c r="CH1068" i="1"/>
  <c r="CK1068" i="1" s="1"/>
  <c r="CK1066" i="1"/>
  <c r="CI583" i="1"/>
  <c r="CH710" i="1"/>
  <c r="CH711" i="1" s="1"/>
  <c r="CK708" i="1"/>
  <c r="CH1108" i="1"/>
  <c r="CK755" i="1"/>
  <c r="CI1053" i="1"/>
  <c r="CI1009" i="1"/>
  <c r="CI1010" i="1" s="1"/>
  <c r="CH269" i="1"/>
  <c r="CK269" i="1" s="1"/>
  <c r="CI371" i="1"/>
  <c r="CI372" i="1" s="1"/>
  <c r="CI440" i="1"/>
  <c r="CH908" i="1"/>
  <c r="CK908" i="1" s="1"/>
  <c r="CK906" i="1"/>
  <c r="CH962" i="1"/>
  <c r="CK962" i="1" s="1"/>
  <c r="CI192" i="1"/>
  <c r="CI765" i="1"/>
  <c r="CH1060" i="1"/>
  <c r="CK1060" i="1" s="1"/>
  <c r="CK397" i="1"/>
  <c r="CI628" i="1"/>
  <c r="CH789" i="1"/>
  <c r="CK789" i="1" s="1"/>
  <c r="CK787" i="1"/>
  <c r="CK188" i="1"/>
  <c r="CH189" i="1"/>
  <c r="CI899" i="1"/>
  <c r="CI900" i="1" s="1"/>
  <c r="CH686" i="1"/>
  <c r="CK684" i="1"/>
  <c r="CH559" i="1"/>
  <c r="CK559" i="1" s="1"/>
  <c r="CK557" i="1"/>
  <c r="CH1100" i="1"/>
  <c r="CK1100" i="1" s="1"/>
  <c r="CK1098" i="1"/>
  <c r="CI607" i="1"/>
  <c r="CI141" i="1"/>
  <c r="CH372" i="1"/>
  <c r="CK372" i="1" s="1"/>
  <c r="CK1018" i="1"/>
  <c r="CH978" i="1"/>
  <c r="CK978" i="1" s="1"/>
  <c r="CK976" i="1"/>
  <c r="CK582" i="1"/>
  <c r="CH567" i="1"/>
  <c r="CK567" i="1" s="1"/>
  <c r="CH103" i="1"/>
  <c r="CK103" i="1" s="1"/>
  <c r="CH844" i="1"/>
  <c r="CK844" i="1" s="1"/>
  <c r="CK842" i="1"/>
  <c r="CH756" i="1"/>
  <c r="CK756" i="1" s="1"/>
  <c r="CH1019" i="1"/>
  <c r="CH1020" i="1" s="1"/>
  <c r="CK1017" i="1"/>
  <c r="CH87" i="1"/>
  <c r="CK87" i="1" s="1"/>
  <c r="CI525" i="1"/>
  <c r="CI1083" i="1"/>
  <c r="CI1084" i="1" s="1"/>
  <c r="CH79" i="1"/>
  <c r="CK79" i="1" s="1"/>
  <c r="CI1052" i="1"/>
  <c r="CI835" i="1"/>
  <c r="CI868" i="1"/>
  <c r="CH662" i="1"/>
  <c r="CK662" i="1" s="1"/>
  <c r="CK660" i="1"/>
  <c r="CH993" i="1"/>
  <c r="CK993" i="1" s="1"/>
  <c r="CK991" i="1"/>
  <c r="CH970" i="1"/>
  <c r="CK970" i="1" s="1"/>
  <c r="CH654" i="1"/>
  <c r="CK654" i="1" s="1"/>
  <c r="CK652" i="1"/>
  <c r="CH1010" i="1"/>
  <c r="CK1010" i="1" s="1"/>
  <c r="CK1008" i="1"/>
  <c r="CH781" i="1" l="1"/>
  <c r="CK781" i="1" s="1"/>
  <c r="CK175" i="1"/>
  <c r="CH176" i="1"/>
  <c r="CK176" i="1" s="1"/>
  <c r="CK85" i="1"/>
  <c r="CH884" i="1"/>
  <c r="CK884" i="1" s="1"/>
  <c r="CI504" i="1"/>
  <c r="CI505" i="1" s="1"/>
  <c r="CH994" i="1"/>
  <c r="CK994" i="1" s="1"/>
  <c r="CH551" i="1"/>
  <c r="CK551" i="1" s="1"/>
  <c r="CK354" i="1"/>
  <c r="CH356" i="1"/>
  <c r="CK356" i="1" s="1"/>
  <c r="CI1112" i="1"/>
  <c r="CH765" i="1"/>
  <c r="CK765" i="1" s="1"/>
  <c r="CK583" i="1"/>
  <c r="CK866" i="1"/>
  <c r="CH1022" i="1"/>
  <c r="CK1020" i="1"/>
  <c r="CH757" i="1"/>
  <c r="CK757" i="1" s="1"/>
  <c r="CK1108" i="1"/>
  <c r="CH892" i="1"/>
  <c r="CK892" i="1" s="1"/>
  <c r="CH867" i="1"/>
  <c r="CK867" i="1" s="1"/>
  <c r="CH1021" i="1"/>
  <c r="CK1019" i="1"/>
  <c r="CH712" i="1"/>
  <c r="CK712" i="1" s="1"/>
  <c r="CK710" i="1"/>
  <c r="CI526" i="1"/>
  <c r="CI527" i="1" s="1"/>
  <c r="CI608" i="1"/>
  <c r="CI609" i="1" s="1"/>
  <c r="CI716" i="1"/>
  <c r="CI717" i="1" s="1"/>
  <c r="CI296" i="1"/>
  <c r="CH805" i="1"/>
  <c r="CK805" i="1" s="1"/>
  <c r="CH1002" i="1"/>
  <c r="CK1002" i="1" s="1"/>
  <c r="CK686" i="1"/>
  <c r="CH400" i="1"/>
  <c r="CK400" i="1" s="1"/>
  <c r="CK398" i="1"/>
  <c r="CH1109" i="1"/>
  <c r="CH1110" i="1" s="1"/>
  <c r="CK608" i="1"/>
  <c r="CH687" i="1"/>
  <c r="CH688" i="1" s="1"/>
  <c r="CI373" i="1"/>
  <c r="CI375" i="1" s="1"/>
  <c r="CI331" i="1"/>
  <c r="CH609" i="1"/>
  <c r="CK607" i="1"/>
  <c r="CI451" i="1"/>
  <c r="CH584" i="1"/>
  <c r="CK189" i="1"/>
  <c r="CI837" i="1"/>
  <c r="CI838" i="1" s="1"/>
  <c r="CI239" i="1"/>
  <c r="CI240" i="1" s="1"/>
  <c r="CK711" i="1"/>
  <c r="CI1054" i="1"/>
  <c r="CH190" i="1"/>
  <c r="CH191" i="1" s="1"/>
  <c r="CI629" i="1"/>
  <c r="CI630" i="1" s="1"/>
  <c r="CI1019" i="1"/>
  <c r="CI305" i="1"/>
  <c r="CH713" i="1" l="1"/>
  <c r="CH715" i="1" s="1"/>
  <c r="CI506" i="1"/>
  <c r="CI1113" i="1"/>
  <c r="CI1114" i="1" s="1"/>
  <c r="CK688" i="1"/>
  <c r="CK191" i="1"/>
  <c r="CK584" i="1"/>
  <c r="CI452" i="1"/>
  <c r="CI631" i="1"/>
  <c r="CH611" i="1"/>
  <c r="CK609" i="1"/>
  <c r="CK1110" i="1"/>
  <c r="CI610" i="1"/>
  <c r="CI612" i="1" s="1"/>
  <c r="CK1022" i="1"/>
  <c r="CI306" i="1"/>
  <c r="CI307" i="1" s="1"/>
  <c r="CI718" i="1"/>
  <c r="CI720" i="1" s="1"/>
  <c r="CI376" i="1"/>
  <c r="CI377" i="1" s="1"/>
  <c r="CI528" i="1"/>
  <c r="CK713" i="1"/>
  <c r="CI241" i="1"/>
  <c r="CH610" i="1"/>
  <c r="CH689" i="1"/>
  <c r="CK687" i="1"/>
  <c r="CH1111" i="1"/>
  <c r="CH1112" i="1" s="1"/>
  <c r="CK1109" i="1"/>
  <c r="CH1023" i="1"/>
  <c r="CK1021" i="1"/>
  <c r="CH868" i="1"/>
  <c r="CK868" i="1" s="1"/>
  <c r="CH192" i="1"/>
  <c r="CK192" i="1" s="1"/>
  <c r="CK190" i="1"/>
  <c r="CI839" i="1"/>
  <c r="CI840" i="1" s="1"/>
  <c r="CI1020" i="1"/>
  <c r="CI1021" i="1" s="1"/>
  <c r="CI1055" i="1"/>
  <c r="CI1056" i="1" s="1"/>
  <c r="CI332" i="1"/>
  <c r="CI333" i="1" s="1"/>
  <c r="CH585" i="1"/>
  <c r="CH586" i="1" s="1"/>
  <c r="CH193" i="1" l="1"/>
  <c r="CK193" i="1" s="1"/>
  <c r="CI1115" i="1"/>
  <c r="CI1116" i="1"/>
  <c r="CI308" i="1"/>
  <c r="CI507" i="1"/>
  <c r="CI508" i="1" s="1"/>
  <c r="CK1112" i="1"/>
  <c r="CI309" i="1"/>
  <c r="CI310" i="1"/>
  <c r="CK611" i="1"/>
  <c r="CI721" i="1"/>
  <c r="CI722" i="1" s="1"/>
  <c r="CI841" i="1"/>
  <c r="CI842" i="1" s="1"/>
  <c r="CI632" i="1"/>
  <c r="CI453" i="1"/>
  <c r="CH716" i="1"/>
  <c r="CH717" i="1"/>
  <c r="CK717" i="1" s="1"/>
  <c r="CK715" i="1"/>
  <c r="CI378" i="1"/>
  <c r="CK586" i="1"/>
  <c r="CI613" i="1"/>
  <c r="CI614" i="1"/>
  <c r="CI242" i="1"/>
  <c r="CH587" i="1"/>
  <c r="CK585" i="1"/>
  <c r="CK1023" i="1"/>
  <c r="CI334" i="1"/>
  <c r="CI335" i="1" s="1"/>
  <c r="CK689" i="1"/>
  <c r="CH690" i="1"/>
  <c r="CH1024" i="1"/>
  <c r="CH1025" i="1" s="1"/>
  <c r="CH1113" i="1"/>
  <c r="CK1111" i="1"/>
  <c r="CI1057" i="1"/>
  <c r="CH612" i="1"/>
  <c r="CH613" i="1" s="1"/>
  <c r="CK610" i="1"/>
  <c r="CI529" i="1"/>
  <c r="CI509" i="1" l="1"/>
  <c r="CK613" i="1"/>
  <c r="CI615" i="1"/>
  <c r="CK587" i="1"/>
  <c r="CI454" i="1"/>
  <c r="CH614" i="1"/>
  <c r="CK612" i="1"/>
  <c r="CK1113" i="1"/>
  <c r="CK690" i="1"/>
  <c r="CH691" i="1"/>
  <c r="CH692" i="1" s="1"/>
  <c r="CI311" i="1"/>
  <c r="CI312" i="1" s="1"/>
  <c r="CK1025" i="1"/>
  <c r="CH588" i="1"/>
  <c r="CI1058" i="1"/>
  <c r="CH1026" i="1"/>
  <c r="CK1024" i="1"/>
  <c r="CI336" i="1"/>
  <c r="CI843" i="1"/>
  <c r="CI337" i="1"/>
  <c r="CI633" i="1"/>
  <c r="CI634" i="1" s="1"/>
  <c r="CI379" i="1"/>
  <c r="CI530" i="1"/>
  <c r="CI531" i="1" s="1"/>
  <c r="CH718" i="1"/>
  <c r="CK716" i="1"/>
  <c r="CI243" i="1"/>
  <c r="CI244" i="1" s="1"/>
  <c r="CH1114" i="1"/>
  <c r="CH1115" i="1" s="1"/>
  <c r="CK1115" i="1" s="1"/>
  <c r="CI510" i="1" l="1"/>
  <c r="CK692" i="1"/>
  <c r="CK588" i="1"/>
  <c r="CI455" i="1"/>
  <c r="CI456" i="1" s="1"/>
  <c r="CK614" i="1"/>
  <c r="CI635" i="1"/>
  <c r="CK1026" i="1"/>
  <c r="CI245" i="1"/>
  <c r="CI844" i="1"/>
  <c r="CI845" i="1" s="1"/>
  <c r="CI246" i="1"/>
  <c r="CH589" i="1"/>
  <c r="CH590" i="1" s="1"/>
  <c r="CK590" i="1" s="1"/>
  <c r="CH720" i="1"/>
  <c r="CK718" i="1"/>
  <c r="CI313" i="1"/>
  <c r="CH693" i="1"/>
  <c r="CK693" i="1" s="1"/>
  <c r="CK691" i="1"/>
  <c r="CI380" i="1"/>
  <c r="CI381" i="1" s="1"/>
  <c r="CI338" i="1"/>
  <c r="CH1116" i="1"/>
  <c r="CK1116" i="1" s="1"/>
  <c r="CK1114" i="1"/>
  <c r="CI1059" i="1"/>
  <c r="CI1060" i="1" s="1"/>
  <c r="CH1027" i="1"/>
  <c r="CH1028" i="1" s="1"/>
  <c r="CI532" i="1"/>
  <c r="CI533" i="1" s="1"/>
  <c r="CH615" i="1"/>
  <c r="CH616" i="1" s="1"/>
  <c r="CI511" i="1" l="1"/>
  <c r="CI512" i="1" s="1"/>
  <c r="CK1028" i="1"/>
  <c r="CK616" i="1"/>
  <c r="CH721" i="1"/>
  <c r="CK720" i="1"/>
  <c r="CH617" i="1"/>
  <c r="CK615" i="1"/>
  <c r="CH694" i="1"/>
  <c r="CH591" i="1"/>
  <c r="CK589" i="1"/>
  <c r="CI247" i="1"/>
  <c r="CI636" i="1"/>
  <c r="CI382" i="1"/>
  <c r="CI339" i="1"/>
  <c r="CI846" i="1"/>
  <c r="CI847" i="1" s="1"/>
  <c r="CI534" i="1"/>
  <c r="CH1029" i="1"/>
  <c r="CK1029" i="1" s="1"/>
  <c r="CK1027" i="1"/>
  <c r="CI314" i="1"/>
  <c r="CH593" i="1" l="1"/>
  <c r="CK591" i="1"/>
  <c r="CK617" i="1"/>
  <c r="CK721" i="1"/>
  <c r="CH696" i="1"/>
  <c r="CK694" i="1"/>
  <c r="CH618" i="1"/>
  <c r="CI535" i="1"/>
  <c r="CI637" i="1"/>
  <c r="CI638" i="1" s="1"/>
  <c r="CH722" i="1"/>
  <c r="CI848" i="1"/>
  <c r="CI315" i="1"/>
  <c r="CI316" i="1" s="1"/>
  <c r="CI340" i="1"/>
  <c r="CH1030" i="1"/>
  <c r="CK1030" i="1" s="1"/>
  <c r="CI248" i="1"/>
  <c r="CI249" i="1" s="1"/>
  <c r="CI383" i="1"/>
  <c r="CK722" i="1" l="1"/>
  <c r="CK618" i="1"/>
  <c r="CH697" i="1"/>
  <c r="CH698" i="1"/>
  <c r="CK696" i="1"/>
  <c r="CH723" i="1"/>
  <c r="CH594" i="1"/>
  <c r="CH595" i="1"/>
  <c r="CK593" i="1"/>
  <c r="CI536" i="1"/>
  <c r="CI250" i="1"/>
  <c r="CH619" i="1"/>
  <c r="CH620" i="1" s="1"/>
  <c r="CI384" i="1"/>
  <c r="CI385" i="1" s="1"/>
  <c r="CI341" i="1"/>
  <c r="CI849" i="1"/>
  <c r="CH596" i="1" l="1"/>
  <c r="CK594" i="1"/>
  <c r="CK723" i="1"/>
  <c r="CH699" i="1"/>
  <c r="CK697" i="1"/>
  <c r="CI387" i="1"/>
  <c r="CH700" i="1"/>
  <c r="CK698" i="1"/>
  <c r="CH622" i="1"/>
  <c r="CK622" i="1" s="1"/>
  <c r="CK620" i="1"/>
  <c r="CH724" i="1"/>
  <c r="CK724" i="1" s="1"/>
  <c r="CI252" i="1"/>
  <c r="CH597" i="1"/>
  <c r="CK595" i="1"/>
  <c r="CI537" i="1"/>
  <c r="CI850" i="1"/>
  <c r="CI386" i="1"/>
  <c r="CH621" i="1"/>
  <c r="CK621" i="1" s="1"/>
  <c r="CK619" i="1"/>
  <c r="CI342" i="1"/>
  <c r="CI251" i="1"/>
  <c r="CI253" i="1" l="1"/>
  <c r="CK597" i="1"/>
  <c r="CK700" i="1"/>
  <c r="CI388" i="1"/>
  <c r="CI343" i="1"/>
  <c r="CH598" i="1"/>
  <c r="CK598" i="1" s="1"/>
  <c r="CK596" i="1"/>
  <c r="CI389" i="1"/>
  <c r="CH701" i="1"/>
  <c r="CK701" i="1" s="1"/>
  <c r="CK699" i="1"/>
  <c r="CH725" i="1"/>
  <c r="CK725" i="1" s="1"/>
  <c r="CI851" i="1"/>
  <c r="CI852" i="1" s="1"/>
  <c r="CI538" i="1"/>
  <c r="CI539" i="1" s="1"/>
  <c r="CI390" i="1" l="1"/>
  <c r="CH702" i="1"/>
  <c r="CK702" i="1" s="1"/>
  <c r="CI344" i="1"/>
  <c r="CI391" i="1"/>
  <c r="CH599" i="1"/>
  <c r="CK599" i="1" s="1"/>
  <c r="CI540" i="1"/>
  <c r="CI345" i="1" l="1"/>
  <c r="CI541" i="1"/>
  <c r="CI392" i="1"/>
  <c r="CI393" i="1" l="1"/>
  <c r="CI346" i="1"/>
  <c r="CI542" i="1"/>
  <c r="CI347" i="1" l="1"/>
  <c r="CI348" i="1" s="1"/>
  <c r="CI543" i="1"/>
  <c r="CI394" i="1"/>
  <c r="CI395" i="1" l="1"/>
  <c r="CI544" i="1"/>
  <c r="CI545" i="1" l="1"/>
  <c r="CI396" i="1"/>
  <c r="CI397" i="1" l="1"/>
  <c r="CI546" i="1"/>
  <c r="CI547" i="1" l="1"/>
  <c r="CI398" i="1"/>
  <c r="CI399" i="1" l="1"/>
  <c r="CI548" i="1"/>
  <c r="CI549" i="1" l="1"/>
  <c r="CI400" i="1"/>
  <c r="CI401" i="1" l="1"/>
  <c r="CI550" i="1"/>
  <c r="CI551" i="1" s="1"/>
  <c r="CI402" i="1" l="1"/>
  <c r="CI403" i="1" l="1"/>
  <c r="CI404" i="1" l="1"/>
  <c r="CI405" i="1" l="1"/>
  <c r="CI406" i="1" l="1"/>
  <c r="CI407" i="1" l="1"/>
  <c r="CI408" i="1" l="1"/>
  <c r="CI409" i="1" l="1"/>
  <c r="CI410" i="1" l="1"/>
  <c r="CI411" i="1" l="1"/>
  <c r="CI412" i="1" l="1"/>
  <c r="CI413" i="1" l="1"/>
  <c r="CI414" i="1" l="1"/>
  <c r="CI415" i="1" l="1"/>
  <c r="CI416" i="1" s="1"/>
</calcChain>
</file>

<file path=xl/sharedStrings.xml><?xml version="1.0" encoding="utf-8"?>
<sst xmlns="http://schemas.openxmlformats.org/spreadsheetml/2006/main" count="6783" uniqueCount="137">
  <si>
    <t>Source</t>
  </si>
  <si>
    <t>CALCIUM</t>
  </si>
  <si>
    <t>ALUMINUM</t>
  </si>
  <si>
    <t>SILICON</t>
  </si>
  <si>
    <t>IRON</t>
  </si>
  <si>
    <t>CHLORIDE</t>
  </si>
  <si>
    <t>POTASIUM</t>
  </si>
  <si>
    <t>PHOSPORUS</t>
  </si>
  <si>
    <t>BARIUM</t>
  </si>
  <si>
    <t>STRONTIUM</t>
  </si>
  <si>
    <t>MANGANESE</t>
  </si>
  <si>
    <t>SODIUM</t>
  </si>
  <si>
    <t>SULFUR</t>
  </si>
  <si>
    <t>QUARTZ</t>
  </si>
  <si>
    <t>CALCITE</t>
  </si>
  <si>
    <t>VERMICULITE</t>
  </si>
  <si>
    <t>DIOPSIDE</t>
  </si>
  <si>
    <t>LIZARDITE</t>
  </si>
  <si>
    <t>PHLOGOPITE</t>
  </si>
  <si>
    <t>ALBITE</t>
  </si>
  <si>
    <t>HALLITE</t>
  </si>
  <si>
    <t>AUGITE</t>
  </si>
  <si>
    <t>DOLOMITE</t>
  </si>
  <si>
    <t>ANTIGORITE</t>
  </si>
  <si>
    <t>MAGNITE</t>
  </si>
  <si>
    <t>GYPSUM</t>
  </si>
  <si>
    <t>MONTMORILLONITE</t>
  </si>
  <si>
    <t>fIRING TEMPERATURE(deg.Celsius)</t>
  </si>
  <si>
    <t>sOAKING TIME (hrs)</t>
  </si>
  <si>
    <t>Mass (grams)</t>
  </si>
  <si>
    <t>Diameter (mm)</t>
  </si>
  <si>
    <t>Thickness (mm)</t>
  </si>
  <si>
    <t>Radius (mm)</t>
  </si>
  <si>
    <t>Area      (mm)</t>
  </si>
  <si>
    <r>
      <t>Volume (mm</t>
    </r>
    <r>
      <rPr>
        <b/>
        <vertAlign val="superscript"/>
        <sz val="11"/>
        <color theme="1"/>
        <rFont val="Calibri"/>
        <family val="2"/>
      </rPr>
      <t>3</t>
    </r>
    <r>
      <rPr>
        <b/>
        <sz val="11"/>
        <color theme="1"/>
        <rFont val="Calibri"/>
        <family val="2"/>
      </rPr>
      <t>)</t>
    </r>
  </si>
  <si>
    <r>
      <t>Density (g/mm</t>
    </r>
    <r>
      <rPr>
        <b/>
        <vertAlign val="superscript"/>
        <sz val="11"/>
        <color theme="1"/>
        <rFont val="Calibri"/>
        <family val="2"/>
      </rPr>
      <t>3</t>
    </r>
    <r>
      <rPr>
        <b/>
        <sz val="11"/>
        <color theme="1"/>
        <rFont val="Calibri"/>
        <family val="2"/>
      </rPr>
      <t>)</t>
    </r>
  </si>
  <si>
    <t>Cracks</t>
  </si>
  <si>
    <t>Thickness(mm)</t>
  </si>
  <si>
    <t xml:space="preserve"> area (mm)</t>
  </si>
  <si>
    <t>volume before oven drying(mm3)</t>
  </si>
  <si>
    <t>volume after air drying (mm3)</t>
  </si>
  <si>
    <t>Shrinkage Volume</t>
  </si>
  <si>
    <t>density after moulding(g/mm3)</t>
  </si>
  <si>
    <t>density   after drying(g/mm3)</t>
  </si>
  <si>
    <t>Shrinkage density</t>
  </si>
  <si>
    <t>No. of Cracks</t>
  </si>
  <si>
    <t>DRYING TEMPERATURE (Deg, Celsius)</t>
  </si>
  <si>
    <t>SOAKING TIME (hrs)</t>
  </si>
  <si>
    <t>Moisture content at moulding</t>
  </si>
  <si>
    <t>Radius(mm)</t>
  </si>
  <si>
    <t>Area(mm)</t>
  </si>
  <si>
    <t>volume after oven drying (mm3)</t>
  </si>
  <si>
    <t>density before oven drying(g/mm3)</t>
  </si>
  <si>
    <t>density  after oven drying(g/mm3)</t>
  </si>
  <si>
    <t>Mass(grams)</t>
  </si>
  <si>
    <t>Diameter(mm)</t>
  </si>
  <si>
    <t>volume after oven drying(mm3)</t>
  </si>
  <si>
    <t>volume after Firing  (mm3)</t>
  </si>
  <si>
    <t>density after oven drying (g/mm3)</t>
  </si>
  <si>
    <t>density  after Firing(g/mm3)</t>
  </si>
  <si>
    <t>HUE(1)</t>
  </si>
  <si>
    <t>HUE(2)</t>
  </si>
  <si>
    <t>VALUE(1)</t>
  </si>
  <si>
    <t>VALUE(2)</t>
  </si>
  <si>
    <t>CHROMA(1)</t>
  </si>
  <si>
    <t>CHROMA(2)</t>
  </si>
  <si>
    <t>Color (1)</t>
  </si>
  <si>
    <t>Color(2)</t>
  </si>
  <si>
    <t>water absorption (%)</t>
  </si>
  <si>
    <t>Compressive Strenght</t>
  </si>
  <si>
    <t>LINEAR SHRINKAGE (%)</t>
  </si>
  <si>
    <t>Porosity</t>
  </si>
  <si>
    <t>FRD 1</t>
  </si>
  <si>
    <t>10YR</t>
  </si>
  <si>
    <t>5YR</t>
  </si>
  <si>
    <t>Yellow</t>
  </si>
  <si>
    <t>Brown</t>
  </si>
  <si>
    <t>10R</t>
  </si>
  <si>
    <t>5Y</t>
  </si>
  <si>
    <t xml:space="preserve">Weak red </t>
  </si>
  <si>
    <t>Pale</t>
  </si>
  <si>
    <t>Reddish brown</t>
  </si>
  <si>
    <t>2,5 YR</t>
  </si>
  <si>
    <t>Light red</t>
  </si>
  <si>
    <t>Pink</t>
  </si>
  <si>
    <t>Dusy red</t>
  </si>
  <si>
    <t>15..23</t>
  </si>
  <si>
    <t>15..24</t>
  </si>
  <si>
    <t>15..25</t>
  </si>
  <si>
    <t>Dusky red</t>
  </si>
  <si>
    <t>2,5YR</t>
  </si>
  <si>
    <t>Very dusky red</t>
  </si>
  <si>
    <t>2.5YR</t>
  </si>
  <si>
    <t>Light reddish brown</t>
  </si>
  <si>
    <t>5R</t>
  </si>
  <si>
    <t>2.5Y</t>
  </si>
  <si>
    <t>7.5YR</t>
  </si>
  <si>
    <t xml:space="preserve">Reddish yellow </t>
  </si>
  <si>
    <t>FRD 2</t>
  </si>
  <si>
    <t>Olive</t>
  </si>
  <si>
    <t>Pale brown</t>
  </si>
  <si>
    <t>7,5 YR</t>
  </si>
  <si>
    <t>Light brown</t>
  </si>
  <si>
    <t>2,5Y</t>
  </si>
  <si>
    <t>Dark grayish brown</t>
  </si>
  <si>
    <t>Pale yellow</t>
  </si>
  <si>
    <t>Rddish yellow</t>
  </si>
  <si>
    <t>Dark reddish brown</t>
  </si>
  <si>
    <t>Very dark grayish brown</t>
  </si>
  <si>
    <t xml:space="preserve"> Yellow</t>
  </si>
  <si>
    <t xml:space="preserve">2.5Y           </t>
  </si>
  <si>
    <t>FRD 3</t>
  </si>
  <si>
    <t>Red</t>
  </si>
  <si>
    <t>Grayish brown</t>
  </si>
  <si>
    <t>2,5 Y</t>
  </si>
  <si>
    <t>Dark gray</t>
  </si>
  <si>
    <t>WR</t>
  </si>
  <si>
    <t>7.5R</t>
  </si>
  <si>
    <t>Yellowish brown</t>
  </si>
  <si>
    <t>Very dark gray</t>
  </si>
  <si>
    <t xml:space="preserve">5Y </t>
  </si>
  <si>
    <t>Olive yellow</t>
  </si>
  <si>
    <t>DFP</t>
  </si>
  <si>
    <t xml:space="preserve">Brown </t>
  </si>
  <si>
    <t>Olive brown</t>
  </si>
  <si>
    <t>DFP/FRD 1</t>
  </si>
  <si>
    <t>Pale red</t>
  </si>
  <si>
    <t>DFP/FRD2</t>
  </si>
  <si>
    <t>Olive gray</t>
  </si>
  <si>
    <t>DFP/FRD3</t>
  </si>
  <si>
    <t>Reddish yellow</t>
  </si>
  <si>
    <t>DFP/WR</t>
  </si>
  <si>
    <t>Dark brown</t>
  </si>
  <si>
    <t>2.5R</t>
  </si>
  <si>
    <t>DFP,FRD 1,2,3</t>
  </si>
  <si>
    <t>DFP/WR/FRD1,2,3</t>
  </si>
  <si>
    <t xml:space="preserve">Color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</si>
</sst>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0"/>
    <numFmt numFmtId="165" formatCode="#,##0.00000"/>
    <numFmt numFmtId="166" formatCode="0.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sz val="11"/>
      <name val="Calibri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rgb="FF00B050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rgb="FFF4B083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theme="4" tint="0.39997558519241921"/>
        <bgColor rgb="FF8EAADB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EAADB"/>
        <bgColor rgb="FF8EAADB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FFFFFF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3">
    <xf numFmtId="0" fontId="0" fillId="0" borderId="0" xfId="0"/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2" fontId="3" fillId="3" borderId="5" xfId="0" applyNumberFormat="1" applyFont="1" applyFill="1" applyBorder="1" applyAlignment="1">
      <alignment horizontal="center" vertical="center" wrapText="1"/>
    </xf>
    <xf numFmtId="2" fontId="3" fillId="3" borderId="6" xfId="0" applyNumberFormat="1" applyFont="1" applyFill="1" applyBorder="1" applyAlignment="1">
      <alignment horizontal="center" vertical="center" wrapText="1"/>
    </xf>
    <xf numFmtId="1" fontId="5" fillId="4" borderId="7" xfId="0" applyNumberFormat="1" applyFont="1" applyFill="1" applyBorder="1" applyAlignment="1">
      <alignment vertical="center" wrapText="1"/>
    </xf>
    <xf numFmtId="2" fontId="3" fillId="5" borderId="5" xfId="0" applyNumberFormat="1" applyFont="1" applyFill="1" applyBorder="1" applyAlignment="1">
      <alignment horizontal="center" vertical="center" wrapText="1"/>
    </xf>
    <xf numFmtId="2" fontId="3" fillId="5" borderId="6" xfId="0" applyNumberFormat="1" applyFont="1" applyFill="1" applyBorder="1" applyAlignment="1">
      <alignment horizontal="center" vertical="center" wrapText="1"/>
    </xf>
    <xf numFmtId="2" fontId="2" fillId="6" borderId="8" xfId="0" applyNumberFormat="1" applyFont="1" applyFill="1" applyBorder="1" applyAlignment="1">
      <alignment vertical="center" wrapText="1"/>
    </xf>
    <xf numFmtId="0" fontId="2" fillId="6" borderId="7" xfId="0" applyFont="1" applyFill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2" fontId="3" fillId="7" borderId="5" xfId="0" applyNumberFormat="1" applyFont="1" applyFill="1" applyBorder="1" applyAlignment="1">
      <alignment horizontal="center" vertical="center" wrapText="1"/>
    </xf>
    <xf numFmtId="2" fontId="3" fillId="7" borderId="6" xfId="0" applyNumberFormat="1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vertical="center" wrapText="1"/>
    </xf>
    <xf numFmtId="0" fontId="2" fillId="8" borderId="7" xfId="0" applyFont="1" applyFill="1" applyBorder="1" applyAlignment="1">
      <alignment vertical="center" wrapText="1"/>
    </xf>
    <xf numFmtId="1" fontId="3" fillId="9" borderId="7" xfId="0" applyNumberFormat="1" applyFont="1" applyFill="1" applyBorder="1" applyAlignment="1">
      <alignment horizontal="center" vertical="center" wrapText="1"/>
    </xf>
    <xf numFmtId="1" fontId="3" fillId="9" borderId="6" xfId="0" applyNumberFormat="1" applyFont="1" applyFill="1" applyBorder="1" applyAlignment="1">
      <alignment horizontal="center" vertical="center" wrapText="1"/>
    </xf>
    <xf numFmtId="2" fontId="3" fillId="10" borderId="5" xfId="0" applyNumberFormat="1" applyFont="1" applyFill="1" applyBorder="1" applyAlignment="1">
      <alignment horizontal="center" vertical="center" wrapText="1"/>
    </xf>
    <xf numFmtId="2" fontId="3" fillId="10" borderId="6" xfId="0" applyNumberFormat="1" applyFont="1" applyFill="1" applyBorder="1" applyAlignment="1">
      <alignment horizontal="center" vertical="center" wrapText="1"/>
    </xf>
    <xf numFmtId="2" fontId="3" fillId="10" borderId="9" xfId="0" applyNumberFormat="1" applyFont="1" applyFill="1" applyBorder="1" applyAlignment="1">
      <alignment horizontal="center" vertical="center" wrapText="1"/>
    </xf>
    <xf numFmtId="0" fontId="2" fillId="11" borderId="8" xfId="0" applyFont="1" applyFill="1" applyBorder="1" applyAlignment="1">
      <alignment vertical="center" wrapText="1"/>
    </xf>
    <xf numFmtId="0" fontId="2" fillId="11" borderId="7" xfId="0" applyFont="1" applyFill="1" applyBorder="1" applyAlignment="1">
      <alignment vertical="center" wrapText="1"/>
    </xf>
    <xf numFmtId="1" fontId="6" fillId="12" borderId="8" xfId="0" applyNumberFormat="1" applyFont="1" applyFill="1" applyBorder="1" applyAlignment="1">
      <alignment horizontal="center" vertical="center" wrapText="1"/>
    </xf>
    <xf numFmtId="0" fontId="7" fillId="12" borderId="10" xfId="0" applyFont="1" applyFill="1" applyBorder="1" applyAlignment="1">
      <alignment horizontal="center" vertical="center" wrapText="1"/>
    </xf>
    <xf numFmtId="2" fontId="2" fillId="0" borderId="1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8" fillId="2" borderId="8" xfId="0" applyFont="1" applyFill="1" applyBorder="1" applyAlignment="1">
      <alignment horizontal="center" vertical="center" wrapText="1"/>
    </xf>
    <xf numFmtId="4" fontId="0" fillId="2" borderId="1" xfId="0" applyNumberFormat="1" applyFill="1" applyBorder="1" applyAlignment="1">
      <alignment horizontal="center" vertical="center"/>
    </xf>
    <xf numFmtId="43" fontId="0" fillId="2" borderId="12" xfId="1" applyFont="1" applyFill="1" applyBorder="1" applyAlignment="1">
      <alignment vertical="center"/>
    </xf>
    <xf numFmtId="43" fontId="0" fillId="2" borderId="13" xfId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43" fontId="0" fillId="2" borderId="14" xfId="1" applyFont="1" applyFill="1" applyBorder="1" applyAlignment="1">
      <alignment vertical="center"/>
    </xf>
    <xf numFmtId="4" fontId="0" fillId="2" borderId="12" xfId="0" applyNumberFormat="1" applyFill="1" applyBorder="1" applyAlignment="1">
      <alignment horizontal="center" vertical="center"/>
    </xf>
    <xf numFmtId="0" fontId="0" fillId="2" borderId="1" xfId="0" applyFill="1" applyBorder="1"/>
    <xf numFmtId="2" fontId="8" fillId="2" borderId="5" xfId="0" applyNumberFormat="1" applyFont="1" applyFill="1" applyBorder="1" applyAlignment="1">
      <alignment horizontal="center" vertical="center" wrapText="1"/>
    </xf>
    <xf numFmtId="2" fontId="8" fillId="2" borderId="6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/>
    </xf>
    <xf numFmtId="1" fontId="7" fillId="2" borderId="8" xfId="0" applyNumberFormat="1" applyFont="1" applyFill="1" applyBorder="1" applyAlignment="1">
      <alignment horizontal="center" vertical="center" wrapText="1"/>
    </xf>
    <xf numFmtId="2" fontId="3" fillId="2" borderId="9" xfId="0" applyNumberFormat="1" applyFont="1" applyFill="1" applyBorder="1" applyAlignment="1">
      <alignment horizontal="center" vertical="center"/>
    </xf>
    <xf numFmtId="2" fontId="8" fillId="2" borderId="9" xfId="0" applyNumberFormat="1" applyFont="1" applyFill="1" applyBorder="1" applyAlignment="1">
      <alignment horizontal="center" vertical="center"/>
    </xf>
    <xf numFmtId="3" fontId="8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4" fontId="3" fillId="2" borderId="9" xfId="0" applyNumberFormat="1" applyFont="1" applyFill="1" applyBorder="1" applyAlignment="1">
      <alignment horizontal="center" vertical="center"/>
    </xf>
    <xf numFmtId="164" fontId="3" fillId="2" borderId="9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4" fontId="3" fillId="2" borderId="6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10" fillId="2" borderId="9" xfId="0" applyNumberFormat="1" applyFont="1" applyFill="1" applyBorder="1" applyAlignment="1">
      <alignment horizontal="center"/>
    </xf>
    <xf numFmtId="2" fontId="10" fillId="2" borderId="4" xfId="0" applyNumberFormat="1" applyFont="1" applyFill="1" applyBorder="1" applyAlignment="1">
      <alignment horizontal="center"/>
    </xf>
    <xf numFmtId="1" fontId="10" fillId="2" borderId="4" xfId="0" applyNumberFormat="1" applyFont="1" applyFill="1" applyBorder="1" applyAlignment="1">
      <alignment horizontal="center"/>
    </xf>
    <xf numFmtId="2" fontId="10" fillId="2" borderId="10" xfId="0" applyNumberFormat="1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/>
    </xf>
    <xf numFmtId="2" fontId="0" fillId="2" borderId="1" xfId="0" applyNumberFormat="1" applyFill="1" applyBorder="1"/>
    <xf numFmtId="0" fontId="0" fillId="2" borderId="0" xfId="0" applyFill="1"/>
    <xf numFmtId="43" fontId="0" fillId="2" borderId="1" xfId="1" applyFont="1" applyFill="1" applyBorder="1" applyAlignment="1">
      <alignment vertical="center"/>
    </xf>
    <xf numFmtId="43" fontId="0" fillId="2" borderId="2" xfId="1" applyFont="1" applyFill="1" applyBorder="1" applyAlignment="1">
      <alignment vertical="center"/>
    </xf>
    <xf numFmtId="43" fontId="0" fillId="2" borderId="3" xfId="1" applyFont="1" applyFill="1" applyBorder="1" applyAlignment="1">
      <alignment vertical="center"/>
    </xf>
    <xf numFmtId="2" fontId="8" fillId="2" borderId="9" xfId="0" applyNumberFormat="1" applyFont="1" applyFill="1" applyBorder="1" applyAlignment="1">
      <alignment horizontal="center" vertical="center" wrapText="1"/>
    </xf>
    <xf numFmtId="3" fontId="3" fillId="2" borderId="6" xfId="0" applyNumberFormat="1" applyFont="1" applyFill="1" applyBorder="1" applyAlignment="1">
      <alignment horizontal="center" vertical="center"/>
    </xf>
    <xf numFmtId="4" fontId="8" fillId="2" borderId="6" xfId="0" applyNumberFormat="1" applyFont="1" applyFill="1" applyBorder="1" applyAlignment="1">
      <alignment horizontal="center" vertical="center" wrapText="1"/>
    </xf>
    <xf numFmtId="4" fontId="8" fillId="2" borderId="9" xfId="0" applyNumberFormat="1" applyFont="1" applyFill="1" applyBorder="1" applyAlignment="1">
      <alignment horizontal="center" vertical="center"/>
    </xf>
    <xf numFmtId="165" fontId="3" fillId="2" borderId="9" xfId="0" applyNumberFormat="1" applyFont="1" applyFill="1" applyBorder="1" applyAlignment="1">
      <alignment horizontal="center" vertical="center"/>
    </xf>
    <xf numFmtId="1" fontId="6" fillId="2" borderId="6" xfId="0" applyNumberFormat="1" applyFont="1" applyFill="1" applyBorder="1" applyAlignment="1">
      <alignment horizontal="center" vertical="center" wrapText="1"/>
    </xf>
    <xf numFmtId="165" fontId="3" fillId="2" borderId="6" xfId="0" applyNumberFormat="1" applyFont="1" applyFill="1" applyBorder="1" applyAlignment="1">
      <alignment horizontal="center" vertical="center"/>
    </xf>
    <xf numFmtId="4" fontId="10" fillId="2" borderId="8" xfId="0" applyNumberFormat="1" applyFont="1" applyFill="1" applyBorder="1" applyAlignment="1">
      <alignment horizontal="center"/>
    </xf>
    <xf numFmtId="4" fontId="10" fillId="2" borderId="10" xfId="0" applyNumberFormat="1" applyFont="1" applyFill="1" applyBorder="1" applyAlignment="1">
      <alignment horizontal="center"/>
    </xf>
    <xf numFmtId="1" fontId="10" fillId="2" borderId="10" xfId="0" applyNumberFormat="1" applyFont="1" applyFill="1" applyBorder="1" applyAlignment="1">
      <alignment horizontal="center"/>
    </xf>
    <xf numFmtId="1" fontId="8" fillId="2" borderId="9" xfId="0" applyNumberFormat="1" applyFont="1" applyFill="1" applyBorder="1" applyAlignment="1">
      <alignment horizontal="center" vertical="center" wrapText="1"/>
    </xf>
    <xf numFmtId="4" fontId="11" fillId="2" borderId="7" xfId="0" applyNumberFormat="1" applyFont="1" applyFill="1" applyBorder="1" applyAlignment="1">
      <alignment horizontal="center"/>
    </xf>
    <xf numFmtId="1" fontId="11" fillId="2" borderId="15" xfId="0" applyNumberFormat="1" applyFont="1" applyFill="1" applyBorder="1" applyAlignment="1">
      <alignment horizontal="center"/>
    </xf>
    <xf numFmtId="4" fontId="11" fillId="2" borderId="15" xfId="0" applyNumberFormat="1" applyFont="1" applyFill="1" applyBorder="1" applyAlignment="1">
      <alignment horizontal="center"/>
    </xf>
    <xf numFmtId="4" fontId="8" fillId="2" borderId="6" xfId="0" applyNumberFormat="1" applyFont="1" applyFill="1" applyBorder="1" applyAlignment="1">
      <alignment horizontal="center" vertical="center"/>
    </xf>
    <xf numFmtId="2" fontId="8" fillId="2" borderId="6" xfId="0" applyNumberFormat="1" applyFont="1" applyFill="1" applyBorder="1" applyAlignment="1">
      <alignment horizontal="center" vertical="center"/>
    </xf>
    <xf numFmtId="4" fontId="11" fillId="2" borderId="6" xfId="0" applyNumberFormat="1" applyFont="1" applyFill="1" applyBorder="1" applyAlignment="1">
      <alignment horizontal="center"/>
    </xf>
    <xf numFmtId="1" fontId="11" fillId="2" borderId="5" xfId="0" applyNumberFormat="1" applyFont="1" applyFill="1" applyBorder="1" applyAlignment="1">
      <alignment horizontal="center"/>
    </xf>
    <xf numFmtId="4" fontId="11" fillId="2" borderId="5" xfId="0" applyNumberFormat="1" applyFont="1" applyFill="1" applyBorder="1" applyAlignment="1">
      <alignment horizontal="center"/>
    </xf>
    <xf numFmtId="2" fontId="8" fillId="2" borderId="4" xfId="0" applyNumberFormat="1" applyFont="1" applyFill="1" applyBorder="1" applyAlignment="1">
      <alignment horizontal="center" vertical="center" wrapText="1"/>
    </xf>
    <xf numFmtId="3" fontId="8" fillId="2" borderId="9" xfId="0" applyNumberFormat="1" applyFont="1" applyFill="1" applyBorder="1" applyAlignment="1">
      <alignment horizontal="center" vertical="center" wrapText="1"/>
    </xf>
    <xf numFmtId="3" fontId="3" fillId="2" borderId="9" xfId="0" applyNumberFormat="1" applyFont="1" applyFill="1" applyBorder="1" applyAlignment="1">
      <alignment horizontal="center" vertical="center"/>
    </xf>
    <xf numFmtId="4" fontId="8" fillId="2" borderId="9" xfId="0" applyNumberFormat="1" applyFont="1" applyFill="1" applyBorder="1" applyAlignment="1">
      <alignment horizontal="center" vertical="center" wrapText="1"/>
    </xf>
    <xf numFmtId="1" fontId="6" fillId="2" borderId="9" xfId="0" applyNumberFormat="1" applyFont="1" applyFill="1" applyBorder="1" applyAlignment="1">
      <alignment horizontal="center" vertical="center" wrapText="1"/>
    </xf>
    <xf numFmtId="4" fontId="11" fillId="2" borderId="9" xfId="0" applyNumberFormat="1" applyFont="1" applyFill="1" applyBorder="1" applyAlignment="1">
      <alignment horizontal="center"/>
    </xf>
    <xf numFmtId="1" fontId="11" fillId="2" borderId="4" xfId="0" applyNumberFormat="1" applyFont="1" applyFill="1" applyBorder="1" applyAlignment="1">
      <alignment horizontal="center"/>
    </xf>
    <xf numFmtId="4" fontId="11" fillId="2" borderId="4" xfId="0" applyNumberFormat="1" applyFont="1" applyFill="1" applyBorder="1" applyAlignment="1">
      <alignment horizontal="center"/>
    </xf>
    <xf numFmtId="4" fontId="11" fillId="2" borderId="8" xfId="0" applyNumberFormat="1" applyFont="1" applyFill="1" applyBorder="1" applyAlignment="1">
      <alignment horizontal="center"/>
    </xf>
    <xf numFmtId="1" fontId="11" fillId="2" borderId="10" xfId="0" applyNumberFormat="1" applyFont="1" applyFill="1" applyBorder="1" applyAlignment="1">
      <alignment horizontal="center"/>
    </xf>
    <xf numFmtId="4" fontId="11" fillId="2" borderId="10" xfId="0" applyNumberFormat="1" applyFont="1" applyFill="1" applyBorder="1" applyAlignment="1">
      <alignment horizontal="center"/>
    </xf>
    <xf numFmtId="0" fontId="8" fillId="13" borderId="9" xfId="0" applyFont="1" applyFill="1" applyBorder="1" applyAlignment="1">
      <alignment horizontal="center" vertical="center" wrapText="1"/>
    </xf>
    <xf numFmtId="2" fontId="8" fillId="13" borderId="4" xfId="0" applyNumberFormat="1" applyFont="1" applyFill="1" applyBorder="1" applyAlignment="1">
      <alignment horizontal="center" vertical="center" wrapText="1"/>
    </xf>
    <xf numFmtId="2" fontId="8" fillId="13" borderId="9" xfId="0" applyNumberFormat="1" applyFont="1" applyFill="1" applyBorder="1" applyAlignment="1">
      <alignment horizontal="center" vertical="center" wrapText="1"/>
    </xf>
    <xf numFmtId="2" fontId="3" fillId="13" borderId="9" xfId="0" applyNumberFormat="1" applyFont="1" applyFill="1" applyBorder="1" applyAlignment="1">
      <alignment horizontal="center" vertical="center"/>
    </xf>
    <xf numFmtId="2" fontId="7" fillId="13" borderId="9" xfId="0" applyNumberFormat="1" applyFont="1" applyFill="1" applyBorder="1" applyAlignment="1">
      <alignment horizontal="center" vertical="center"/>
    </xf>
    <xf numFmtId="0" fontId="3" fillId="13" borderId="9" xfId="0" applyFont="1" applyFill="1" applyBorder="1" applyAlignment="1">
      <alignment horizontal="center" vertical="center"/>
    </xf>
    <xf numFmtId="2" fontId="8" fillId="13" borderId="9" xfId="0" applyNumberFormat="1" applyFont="1" applyFill="1" applyBorder="1" applyAlignment="1">
      <alignment horizontal="center" vertical="center"/>
    </xf>
    <xf numFmtId="164" fontId="3" fillId="13" borderId="9" xfId="0" applyNumberFormat="1" applyFont="1" applyFill="1" applyBorder="1" applyAlignment="1">
      <alignment horizontal="center" vertical="center"/>
    </xf>
    <xf numFmtId="0" fontId="6" fillId="13" borderId="9" xfId="0" applyFont="1" applyFill="1" applyBorder="1" applyAlignment="1">
      <alignment horizontal="center" vertical="center" wrapText="1"/>
    </xf>
    <xf numFmtId="4" fontId="3" fillId="13" borderId="9" xfId="0" applyNumberFormat="1" applyFont="1" applyFill="1" applyBorder="1" applyAlignment="1">
      <alignment horizontal="center" vertical="center"/>
    </xf>
    <xf numFmtId="2" fontId="11" fillId="2" borderId="8" xfId="0" applyNumberFormat="1" applyFont="1" applyFill="1" applyBorder="1" applyAlignment="1">
      <alignment horizontal="center"/>
    </xf>
    <xf numFmtId="2" fontId="11" fillId="2" borderId="10" xfId="0" applyNumberFormat="1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1" fontId="8" fillId="2" borderId="6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10" fillId="2" borderId="4" xfId="0" applyFont="1" applyFill="1" applyBorder="1" applyAlignment="1">
      <alignment horizontal="center"/>
    </xf>
    <xf numFmtId="2" fontId="10" fillId="2" borderId="8" xfId="0" applyNumberFormat="1" applyFont="1" applyFill="1" applyBorder="1" applyAlignment="1">
      <alignment horizontal="center"/>
    </xf>
    <xf numFmtId="1" fontId="8" fillId="2" borderId="6" xfId="0" applyNumberFormat="1" applyFont="1" applyFill="1" applyBorder="1" applyAlignment="1">
      <alignment horizontal="center" vertical="center" wrapText="1"/>
    </xf>
    <xf numFmtId="2" fontId="11" fillId="2" borderId="6" xfId="0" applyNumberFormat="1" applyFont="1" applyFill="1" applyBorder="1" applyAlignment="1">
      <alignment horizontal="center"/>
    </xf>
    <xf numFmtId="2" fontId="11" fillId="2" borderId="5" xfId="0" applyNumberFormat="1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4" fontId="8" fillId="2" borderId="16" xfId="0" applyNumberFormat="1" applyFont="1" applyFill="1" applyBorder="1" applyAlignment="1">
      <alignment horizontal="center" vertical="center"/>
    </xf>
    <xf numFmtId="4" fontId="11" fillId="2" borderId="16" xfId="0" applyNumberFormat="1" applyFont="1" applyFill="1" applyBorder="1" applyAlignment="1">
      <alignment horizontal="center"/>
    </xf>
    <xf numFmtId="1" fontId="11" fillId="2" borderId="1" xfId="0" applyNumberFormat="1" applyFont="1" applyFill="1" applyBorder="1" applyAlignment="1">
      <alignment horizontal="center"/>
    </xf>
    <xf numFmtId="4" fontId="11" fillId="2" borderId="1" xfId="0" applyNumberFormat="1" applyFont="1" applyFill="1" applyBorder="1" applyAlignment="1">
      <alignment horizontal="center"/>
    </xf>
    <xf numFmtId="4" fontId="12" fillId="2" borderId="6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4" fontId="12" fillId="2" borderId="6" xfId="0" applyNumberFormat="1" applyFont="1" applyFill="1" applyBorder="1" applyAlignment="1">
      <alignment horizontal="center" vertical="center" wrapText="1"/>
    </xf>
    <xf numFmtId="4" fontId="12" fillId="2" borderId="9" xfId="0" applyNumberFormat="1" applyFont="1" applyFill="1" applyBorder="1" applyAlignment="1">
      <alignment horizontal="center" vertical="center"/>
    </xf>
    <xf numFmtId="1" fontId="12" fillId="2" borderId="5" xfId="0" applyNumberFormat="1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4" fontId="12" fillId="2" borderId="7" xfId="0" applyNumberFormat="1" applyFont="1" applyFill="1" applyBorder="1" applyAlignment="1">
      <alignment horizontal="center" vertical="center"/>
    </xf>
    <xf numFmtId="2" fontId="12" fillId="2" borderId="6" xfId="0" applyNumberFormat="1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 wrapText="1"/>
    </xf>
    <xf numFmtId="2" fontId="7" fillId="2" borderId="9" xfId="0" applyNumberFormat="1" applyFont="1" applyFill="1" applyBorder="1" applyAlignment="1">
      <alignment horizontal="center" vertical="center"/>
    </xf>
    <xf numFmtId="4" fontId="12" fillId="14" borderId="6" xfId="0" applyNumberFormat="1" applyFon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/>
    </xf>
    <xf numFmtId="1" fontId="3" fillId="2" borderId="6" xfId="0" applyNumberFormat="1" applyFont="1" applyFill="1" applyBorder="1" applyAlignment="1">
      <alignment horizontal="center" vertical="center"/>
    </xf>
    <xf numFmtId="166" fontId="12" fillId="2" borderId="6" xfId="0" applyNumberFormat="1" applyFont="1" applyFill="1" applyBorder="1" applyAlignment="1">
      <alignment horizontal="center" vertical="center"/>
    </xf>
    <xf numFmtId="4" fontId="7" fillId="2" borderId="9" xfId="0" applyNumberFormat="1" applyFont="1" applyFill="1" applyBorder="1" applyAlignment="1">
      <alignment horizontal="center" vertical="center"/>
    </xf>
    <xf numFmtId="2" fontId="7" fillId="2" borderId="9" xfId="0" applyNumberFormat="1" applyFont="1" applyFill="1" applyBorder="1" applyAlignment="1">
      <alignment horizontal="center"/>
    </xf>
    <xf numFmtId="4" fontId="8" fillId="14" borderId="6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/>
    </xf>
    <xf numFmtId="1" fontId="8" fillId="2" borderId="9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4" fontId="3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 wrapText="1"/>
    </xf>
    <xf numFmtId="2" fontId="8" fillId="0" borderId="0" xfId="0" applyNumberFormat="1" applyFont="1" applyAlignment="1">
      <alignment horizontal="center" vertical="center"/>
    </xf>
    <xf numFmtId="3" fontId="8" fillId="0" borderId="0" xfId="0" applyNumberFormat="1" applyFont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4" fontId="8" fillId="0" borderId="0" xfId="0" applyNumberFormat="1" applyFont="1" applyAlignment="1">
      <alignment horizontal="center" vertical="center" wrapText="1"/>
    </xf>
    <xf numFmtId="4" fontId="8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BA2FE-F764-4B22-8948-A43CBDFF680A}">
  <dimension ref="A1:CL1311"/>
  <sheetViews>
    <sheetView tabSelected="1" workbookViewId="0">
      <selection activeCell="CM1" sqref="CM1"/>
    </sheetView>
  </sheetViews>
  <sheetFormatPr defaultColWidth="14.44140625" defaultRowHeight="14.4" x14ac:dyDescent="0.3"/>
  <cols>
    <col min="1" max="1" width="14.88671875" customWidth="1"/>
    <col min="6" max="6" width="14.44140625" style="65"/>
    <col min="12" max="12" width="14.44140625" style="144"/>
    <col min="30" max="33" width="8.6640625" style="160" hidden="1" customWidth="1"/>
    <col min="34" max="34" width="11.5546875" style="160" hidden="1" customWidth="1"/>
    <col min="35" max="35" width="11.109375" style="160" hidden="1" customWidth="1"/>
    <col min="36" max="36" width="8.6640625" style="160" hidden="1" customWidth="1"/>
    <col min="37" max="37" width="8.6640625" style="161" hidden="1" customWidth="1"/>
    <col min="38" max="38" width="7.5546875" style="160" hidden="1" customWidth="1"/>
    <col min="39" max="41" width="8.6640625" style="160" hidden="1" customWidth="1"/>
    <col min="42" max="42" width="9.109375" style="160" hidden="1" customWidth="1"/>
    <col min="43" max="43" width="15.109375" style="160" hidden="1" customWidth="1"/>
    <col min="44" max="44" width="11" style="160" hidden="1" customWidth="1"/>
    <col min="45" max="45" width="10" style="160" hidden="1" customWidth="1"/>
    <col min="46" max="46" width="9.88671875" style="160" hidden="1" customWidth="1"/>
    <col min="47" max="47" width="9.109375" style="160" hidden="1" customWidth="1"/>
    <col min="48" max="48" width="10" style="160" hidden="1" customWidth="1"/>
    <col min="49" max="49" width="9.109375" hidden="1" customWidth="1"/>
    <col min="50" max="50" width="10.6640625" hidden="1" customWidth="1"/>
    <col min="51" max="51" width="9.109375" hidden="1" customWidth="1"/>
    <col min="52" max="55" width="8.6640625" hidden="1" customWidth="1"/>
    <col min="56" max="56" width="9.109375" hidden="1" customWidth="1"/>
    <col min="57" max="57" width="10" hidden="1" customWidth="1"/>
    <col min="58" max="59" width="11.5546875" hidden="1" customWidth="1"/>
    <col min="60" max="60" width="8.6640625" hidden="1" customWidth="1"/>
    <col min="61" max="62" width="9.109375" hidden="1" customWidth="1"/>
    <col min="63" max="70" width="8.6640625" hidden="1" customWidth="1"/>
    <col min="71" max="71" width="9.33203125" hidden="1" customWidth="1"/>
    <col min="72" max="72" width="16.44140625" hidden="1" customWidth="1"/>
    <col min="73" max="73" width="13.88671875" hidden="1" customWidth="1"/>
    <col min="74" max="74" width="9.5546875" hidden="1" customWidth="1"/>
    <col min="75" max="76" width="10.33203125" hidden="1" customWidth="1"/>
    <col min="77" max="77" width="10.6640625" hidden="1" customWidth="1"/>
    <col min="78" max="78" width="13.5546875" hidden="1" customWidth="1"/>
    <col min="79" max="81" width="10" hidden="1" customWidth="1"/>
    <col min="82" max="82" width="11" hidden="1" customWidth="1"/>
    <col min="83" max="83" width="11.88671875" hidden="1" customWidth="1"/>
    <col min="84" max="84" width="15.33203125" hidden="1" customWidth="1"/>
    <col min="85" max="85" width="29.6640625" hidden="1" customWidth="1"/>
    <col min="86" max="86" width="12.6640625" style="162" customWidth="1"/>
    <col min="87" max="87" width="9.109375" style="162" customWidth="1"/>
    <col min="88" max="89" width="9.109375" style="160" customWidth="1"/>
  </cols>
  <sheetData>
    <row r="1" spans="1:90" s="33" customFormat="1" ht="84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2" t="s">
        <v>8</v>
      </c>
      <c r="J1" s="2" t="s">
        <v>9</v>
      </c>
      <c r="K1" s="5" t="s">
        <v>10</v>
      </c>
      <c r="L1" s="2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7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8" t="s">
        <v>27</v>
      </c>
      <c r="AC1" s="8" t="s">
        <v>28</v>
      </c>
      <c r="AD1" s="9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1" t="s">
        <v>36</v>
      </c>
      <c r="AL1" s="12" t="s">
        <v>29</v>
      </c>
      <c r="AM1" s="13" t="s">
        <v>30</v>
      </c>
      <c r="AN1" s="13" t="s">
        <v>37</v>
      </c>
      <c r="AO1" s="13" t="s">
        <v>32</v>
      </c>
      <c r="AP1" s="13" t="s">
        <v>38</v>
      </c>
      <c r="AQ1" s="14" t="s">
        <v>39</v>
      </c>
      <c r="AR1" s="14" t="s">
        <v>40</v>
      </c>
      <c r="AS1" s="14" t="s">
        <v>41</v>
      </c>
      <c r="AT1" s="14" t="s">
        <v>42</v>
      </c>
      <c r="AU1" s="14" t="s">
        <v>43</v>
      </c>
      <c r="AV1" s="14" t="s">
        <v>44</v>
      </c>
      <c r="AW1" s="15" t="s">
        <v>45</v>
      </c>
      <c r="AX1" s="16" t="s">
        <v>46</v>
      </c>
      <c r="AY1" s="16" t="s">
        <v>47</v>
      </c>
      <c r="AZ1" s="17" t="s">
        <v>29</v>
      </c>
      <c r="BA1" s="17" t="s">
        <v>48</v>
      </c>
      <c r="BB1" s="18" t="s">
        <v>30</v>
      </c>
      <c r="BC1" s="18" t="s">
        <v>37</v>
      </c>
      <c r="BD1" s="18" t="s">
        <v>49</v>
      </c>
      <c r="BE1" s="18" t="s">
        <v>50</v>
      </c>
      <c r="BF1" s="19" t="s">
        <v>39</v>
      </c>
      <c r="BG1" s="19" t="s">
        <v>51</v>
      </c>
      <c r="BH1" s="19" t="s">
        <v>41</v>
      </c>
      <c r="BI1" s="19" t="s">
        <v>52</v>
      </c>
      <c r="BJ1" s="19" t="s">
        <v>53</v>
      </c>
      <c r="BK1" s="19" t="s">
        <v>44</v>
      </c>
      <c r="BL1" s="20" t="s">
        <v>45</v>
      </c>
      <c r="BM1" s="21" t="s">
        <v>27</v>
      </c>
      <c r="BN1" s="22" t="s">
        <v>28</v>
      </c>
      <c r="BO1" s="23" t="s">
        <v>54</v>
      </c>
      <c r="BP1" s="24" t="s">
        <v>55</v>
      </c>
      <c r="BQ1" s="24" t="s">
        <v>37</v>
      </c>
      <c r="BR1" s="25" t="s">
        <v>49</v>
      </c>
      <c r="BS1" s="24" t="s">
        <v>50</v>
      </c>
      <c r="BT1" s="26" t="s">
        <v>56</v>
      </c>
      <c r="BU1" s="26" t="s">
        <v>57</v>
      </c>
      <c r="BV1" s="26" t="s">
        <v>41</v>
      </c>
      <c r="BW1" s="27" t="s">
        <v>58</v>
      </c>
      <c r="BX1" s="27" t="s">
        <v>59</v>
      </c>
      <c r="BY1" s="26" t="s">
        <v>44</v>
      </c>
      <c r="BZ1" s="28" t="s">
        <v>60</v>
      </c>
      <c r="CA1" s="28" t="s">
        <v>61</v>
      </c>
      <c r="CB1" s="29" t="s">
        <v>62</v>
      </c>
      <c r="CC1" s="29" t="s">
        <v>63</v>
      </c>
      <c r="CD1" s="29" t="s">
        <v>64</v>
      </c>
      <c r="CE1" s="29" t="s">
        <v>65</v>
      </c>
      <c r="CF1" s="29" t="s">
        <v>66</v>
      </c>
      <c r="CG1" s="29" t="s">
        <v>67</v>
      </c>
      <c r="CH1" s="30" t="s">
        <v>68</v>
      </c>
      <c r="CI1" s="31" t="s">
        <v>69</v>
      </c>
      <c r="CJ1" s="32" t="s">
        <v>70</v>
      </c>
      <c r="CK1" s="32" t="s">
        <v>71</v>
      </c>
      <c r="CL1" s="33" t="s">
        <v>136</v>
      </c>
    </row>
    <row r="2" spans="1:90" s="65" customFormat="1" ht="24.75" customHeight="1" x14ac:dyDescent="0.3">
      <c r="A2" s="34" t="s">
        <v>72</v>
      </c>
      <c r="B2" s="35">
        <v>3.45</v>
      </c>
      <c r="C2" s="35">
        <v>1.62</v>
      </c>
      <c r="D2" s="35">
        <v>5</v>
      </c>
      <c r="E2" s="35">
        <v>4.8899999999999997</v>
      </c>
      <c r="F2" s="35">
        <v>1.3</v>
      </c>
      <c r="G2" s="36">
        <v>0.38100000000000001</v>
      </c>
      <c r="H2" s="36">
        <v>7.1199999999999999E-2</v>
      </c>
      <c r="I2" s="36">
        <v>5.2400000000000002E-2</v>
      </c>
      <c r="J2" s="36">
        <v>4.3099999999999999E-2</v>
      </c>
      <c r="K2" s="37">
        <v>3.56E-2</v>
      </c>
      <c r="L2" s="38">
        <v>2.5975269999999999</v>
      </c>
      <c r="M2" s="39">
        <v>3.2599999999999997E-2</v>
      </c>
      <c r="N2" s="40">
        <v>2.15</v>
      </c>
      <c r="O2" s="40">
        <v>38.049999999999997</v>
      </c>
      <c r="P2" s="40">
        <v>2.87</v>
      </c>
      <c r="Q2" s="40">
        <v>14.51</v>
      </c>
      <c r="R2" s="40">
        <v>1.36</v>
      </c>
      <c r="S2" s="40">
        <v>1.45</v>
      </c>
      <c r="T2" s="40">
        <v>4.41</v>
      </c>
      <c r="U2" s="40">
        <v>2.17</v>
      </c>
      <c r="V2" s="40">
        <v>19.309999999999999</v>
      </c>
      <c r="W2" s="40">
        <v>3.49</v>
      </c>
      <c r="X2" s="40">
        <v>1.81</v>
      </c>
      <c r="Y2" s="40">
        <v>2.3199999999999998</v>
      </c>
      <c r="Z2" s="40">
        <v>1.98</v>
      </c>
      <c r="AA2" s="40">
        <v>5.23</v>
      </c>
      <c r="AB2" s="41">
        <v>1000</v>
      </c>
      <c r="AC2" s="41">
        <v>3</v>
      </c>
      <c r="AD2" s="42">
        <v>385.9</v>
      </c>
      <c r="AE2" s="43">
        <v>59.6</v>
      </c>
      <c r="AF2" s="43">
        <v>74.5</v>
      </c>
      <c r="AG2" s="44">
        <f t="shared" ref="AG2:AG4" si="0">SUM(AE2/2)</f>
        <v>29.8</v>
      </c>
      <c r="AH2" s="44">
        <f t="shared" ref="AH2:AH65" si="1">PI()*(AE2/2)^2</f>
        <v>2789.8599400938801</v>
      </c>
      <c r="AI2" s="44">
        <f t="shared" ref="AI2:AI65" si="2">PI()*(AE2/2)^2*AF2</f>
        <v>207844.56553699408</v>
      </c>
      <c r="AJ2" s="44">
        <f t="shared" ref="AJ2:AJ65" si="3">(AD2*1000/AI2)</f>
        <v>1.856675920310815</v>
      </c>
      <c r="AK2" s="45">
        <v>0</v>
      </c>
      <c r="AL2" s="43">
        <v>346.3</v>
      </c>
      <c r="AM2" s="43">
        <v>58.42</v>
      </c>
      <c r="AN2" s="43">
        <v>73.540000000000006</v>
      </c>
      <c r="AO2" s="44">
        <f t="shared" ref="AO2:AO20" si="4">SUM(AM2/2)</f>
        <v>29.21</v>
      </c>
      <c r="AP2" s="44">
        <f t="shared" ref="AP2:AP65" si="5">PI()*(AM2/2)^2</f>
        <v>2680.482564425763</v>
      </c>
      <c r="AQ2" s="46">
        <f t="shared" ref="AQ2:AQ65" si="6">SUM(AI2)</f>
        <v>207844.56553699408</v>
      </c>
      <c r="AR2" s="46">
        <f t="shared" ref="AR2:AR65" si="7">PI()*(AM2/2)^2*AN2</f>
        <v>197122.68778787064</v>
      </c>
      <c r="AS2" s="47">
        <f t="shared" ref="AS2:AS65" si="8">((AQ2-AR2)/AQ2)*100</f>
        <v>5.1586038448597575</v>
      </c>
      <c r="AT2" s="46">
        <f t="shared" ref="AT2:AT65" si="9">SUM(AJ2)</f>
        <v>1.856675920310815</v>
      </c>
      <c r="AU2" s="46">
        <f t="shared" ref="AU2:AU65" si="10">(AL2*1000/AR2)</f>
        <v>1.7567739354927188</v>
      </c>
      <c r="AV2" s="47">
        <f t="shared" ref="AV2:AV65" si="11">((AT2-AU2)/AT2)*100</f>
        <v>5.3806904977456815</v>
      </c>
      <c r="AW2" s="48">
        <v>0</v>
      </c>
      <c r="AX2" s="49">
        <v>150</v>
      </c>
      <c r="AY2" s="49">
        <v>12</v>
      </c>
      <c r="AZ2" s="43">
        <v>330.1</v>
      </c>
      <c r="BA2" s="43">
        <f>(AD2-AZ2)/AZ2*100</f>
        <v>16.90396849439562</v>
      </c>
      <c r="BB2" s="43">
        <v>57.6</v>
      </c>
      <c r="BC2" s="43">
        <v>72.099999999999994</v>
      </c>
      <c r="BD2" s="44">
        <f t="shared" ref="BD2:BD65" si="12">SUM(BB2/2)</f>
        <v>28.8</v>
      </c>
      <c r="BE2" s="44">
        <f t="shared" ref="BE2:BE65" si="13">PI()*(BB2/2)^2</f>
        <v>2605.7626105935183</v>
      </c>
      <c r="BF2" s="50">
        <f t="shared" ref="BF2:BF65" si="14">SUM(AR2)</f>
        <v>197122.68778787064</v>
      </c>
      <c r="BG2" s="50">
        <f t="shared" ref="BG2:BG65" si="15">PI()*(BB2/2)^2*BC2</f>
        <v>187875.48422379265</v>
      </c>
      <c r="BH2" s="47">
        <f t="shared" ref="BH2:BH65" si="16">((BF2-BG2)/BF2)*100</f>
        <v>4.6910904411110579</v>
      </c>
      <c r="BI2" s="51">
        <f t="shared" ref="BI2:BI65" si="17">SUM(AJ2)</f>
        <v>1.856675920310815</v>
      </c>
      <c r="BJ2" s="51">
        <f t="shared" ref="BJ2:BJ65" si="18">(AZ2*1000/BG2)</f>
        <v>1.7570147662629203</v>
      </c>
      <c r="BK2" s="47">
        <f t="shared" ref="BK2:BK65" si="19">((BI2-BJ2)/BI2)*100</f>
        <v>5.3677194257579961</v>
      </c>
      <c r="BL2" s="52">
        <v>0</v>
      </c>
      <c r="BM2" s="53">
        <v>1000</v>
      </c>
      <c r="BN2" s="53">
        <v>3</v>
      </c>
      <c r="BO2" s="43">
        <v>292.2</v>
      </c>
      <c r="BP2" s="43">
        <v>57.4</v>
      </c>
      <c r="BQ2" s="43">
        <v>70.2</v>
      </c>
      <c r="BR2" s="47">
        <f t="shared" ref="BR2:BR65" si="20">BP2/2</f>
        <v>28.7</v>
      </c>
      <c r="BS2" s="54">
        <f t="shared" ref="BS2:BS65" si="21">PI()*(BP2/2)^2</f>
        <v>2587.6984528353764</v>
      </c>
      <c r="BT2" s="50">
        <f t="shared" ref="BT2:BT65" si="22">SUM(BG2)</f>
        <v>187875.48422379265</v>
      </c>
      <c r="BU2" s="50">
        <f t="shared" ref="BU2:BU65" si="23">PI()*(BP2/2)^2*BQ2</f>
        <v>181656.43138904343</v>
      </c>
      <c r="BV2" s="47">
        <f t="shared" ref="BV2:BV65" si="24">((BT2-BU2)/BT2)*100</f>
        <v>3.3101992313915951</v>
      </c>
      <c r="BW2" s="55">
        <f t="shared" ref="BW2:BW65" si="25">SUM(BJ2)</f>
        <v>1.7570147662629203</v>
      </c>
      <c r="BX2" s="55">
        <f t="shared" ref="BX2:BX65" si="26">(BO2*1000/BU2)</f>
        <v>1.6085309931813623</v>
      </c>
      <c r="BY2" s="47">
        <f>SUM(BO2/(BU2/100))</f>
        <v>0.16085309931813621</v>
      </c>
      <c r="BZ2" s="56" t="s">
        <v>73</v>
      </c>
      <c r="CA2" s="57" t="s">
        <v>74</v>
      </c>
      <c r="CB2" s="58">
        <v>8</v>
      </c>
      <c r="CC2" s="58">
        <v>6</v>
      </c>
      <c r="CD2" s="58">
        <v>3</v>
      </c>
      <c r="CE2" s="58">
        <v>3</v>
      </c>
      <c r="CF2" s="59" t="s">
        <v>75</v>
      </c>
      <c r="CG2" s="60" t="s">
        <v>76</v>
      </c>
      <c r="CH2" s="62">
        <v>20.449620801733477</v>
      </c>
      <c r="CI2" s="63">
        <v>4.6373254916357958</v>
      </c>
      <c r="CJ2" s="64">
        <f>SUM((AF2-BQ2)/AF2)*100</f>
        <v>5.7718120805369093</v>
      </c>
      <c r="CK2" s="64">
        <f>SUM(BX2*CH2)</f>
        <v>32.893848858394598</v>
      </c>
      <c r="CL2" s="65" t="s">
        <v>75</v>
      </c>
    </row>
    <row r="3" spans="1:90" s="65" customFormat="1" ht="25.5" customHeight="1" x14ac:dyDescent="0.3">
      <c r="A3" s="61" t="s">
        <v>72</v>
      </c>
      <c r="B3" s="35">
        <v>3.57</v>
      </c>
      <c r="C3" s="35">
        <v>1.69</v>
      </c>
      <c r="D3" s="35">
        <v>5.87</v>
      </c>
      <c r="E3" s="35">
        <v>4.9000000000000004</v>
      </c>
      <c r="F3" s="35">
        <v>1.35</v>
      </c>
      <c r="G3" s="66">
        <v>0.43430000000000002</v>
      </c>
      <c r="H3" s="66">
        <v>7.1400000000000005E-2</v>
      </c>
      <c r="I3" s="66">
        <v>5.9799999999999999E-2</v>
      </c>
      <c r="J3" s="66">
        <v>4.3400000000000001E-2</v>
      </c>
      <c r="K3" s="67">
        <v>4.9799999999999997E-2</v>
      </c>
      <c r="L3" s="38">
        <v>2.5975269999999999</v>
      </c>
      <c r="M3" s="68">
        <v>3.73E-2</v>
      </c>
      <c r="N3" s="35">
        <v>4.6900000000000004</v>
      </c>
      <c r="O3" s="35">
        <v>14.83</v>
      </c>
      <c r="P3" s="35">
        <v>5.12</v>
      </c>
      <c r="Q3" s="35">
        <v>14.56</v>
      </c>
      <c r="R3" s="35">
        <v>4.03</v>
      </c>
      <c r="S3" s="35">
        <v>6.18</v>
      </c>
      <c r="T3" s="35">
        <v>11.03</v>
      </c>
      <c r="U3" s="35">
        <v>5.81</v>
      </c>
      <c r="V3" s="35">
        <v>15.35</v>
      </c>
      <c r="W3" s="35">
        <v>2.37</v>
      </c>
      <c r="X3" s="35">
        <v>7.31</v>
      </c>
      <c r="Y3" s="35">
        <v>3.96</v>
      </c>
      <c r="Z3" s="35">
        <v>4.7699999999999996</v>
      </c>
      <c r="AA3" s="35">
        <v>2.62</v>
      </c>
      <c r="AB3" s="41">
        <v>1000</v>
      </c>
      <c r="AC3" s="41">
        <v>3</v>
      </c>
      <c r="AD3" s="42">
        <v>384.5</v>
      </c>
      <c r="AE3" s="43">
        <v>59.7</v>
      </c>
      <c r="AF3" s="43">
        <v>74.7</v>
      </c>
      <c r="AG3" s="44">
        <f t="shared" si="0"/>
        <v>29.85</v>
      </c>
      <c r="AH3" s="44">
        <f t="shared" si="1"/>
        <v>2799.2297401832116</v>
      </c>
      <c r="AI3" s="44">
        <f t="shared" si="2"/>
        <v>209102.46159168592</v>
      </c>
      <c r="AJ3" s="44">
        <f t="shared" si="3"/>
        <v>1.8388114471402666</v>
      </c>
      <c r="AK3" s="45">
        <v>0</v>
      </c>
      <c r="AL3" s="43">
        <v>346.8</v>
      </c>
      <c r="AM3" s="43">
        <v>58.25</v>
      </c>
      <c r="AN3" s="43">
        <v>73.61</v>
      </c>
      <c r="AO3" s="44">
        <f t="shared" si="4"/>
        <v>29.125</v>
      </c>
      <c r="AP3" s="44">
        <f t="shared" si="5"/>
        <v>2664.9050557927544</v>
      </c>
      <c r="AQ3" s="46">
        <f t="shared" si="6"/>
        <v>209102.46159168592</v>
      </c>
      <c r="AR3" s="46">
        <f t="shared" si="7"/>
        <v>196163.66115690465</v>
      </c>
      <c r="AS3" s="47">
        <f t="shared" si="8"/>
        <v>6.1877800654718476</v>
      </c>
      <c r="AT3" s="46">
        <f t="shared" si="9"/>
        <v>1.8388114471402666</v>
      </c>
      <c r="AU3" s="46">
        <f t="shared" si="10"/>
        <v>1.7679115385321365</v>
      </c>
      <c r="AV3" s="47">
        <f t="shared" si="11"/>
        <v>3.8557465322719295</v>
      </c>
      <c r="AW3" s="48">
        <v>0</v>
      </c>
      <c r="AX3" s="49">
        <v>150</v>
      </c>
      <c r="AY3" s="49">
        <v>12</v>
      </c>
      <c r="AZ3" s="43">
        <v>332.2</v>
      </c>
      <c r="BA3" s="43">
        <f t="shared" ref="BA3:BA66" si="27">(AD3-AZ3)/AZ3*100</f>
        <v>15.743527995183628</v>
      </c>
      <c r="BB3" s="43">
        <v>57.4</v>
      </c>
      <c r="BC3" s="43">
        <v>72.12</v>
      </c>
      <c r="BD3" s="44">
        <f t="shared" si="12"/>
        <v>28.7</v>
      </c>
      <c r="BE3" s="44">
        <f t="shared" si="13"/>
        <v>2587.6984528353764</v>
      </c>
      <c r="BF3" s="50">
        <f t="shared" si="14"/>
        <v>196163.66115690465</v>
      </c>
      <c r="BG3" s="50">
        <f t="shared" si="15"/>
        <v>186624.81241848736</v>
      </c>
      <c r="BH3" s="47">
        <f t="shared" si="16"/>
        <v>4.8626991779009927</v>
      </c>
      <c r="BI3" s="51">
        <f t="shared" si="17"/>
        <v>1.8388114471402666</v>
      </c>
      <c r="BJ3" s="51">
        <f t="shared" si="18"/>
        <v>1.7800419767071216</v>
      </c>
      <c r="BK3" s="47">
        <f t="shared" si="19"/>
        <v>3.1960574600807319</v>
      </c>
      <c r="BL3" s="52">
        <v>0</v>
      </c>
      <c r="BM3" s="53">
        <v>1000</v>
      </c>
      <c r="BN3" s="53">
        <v>3</v>
      </c>
      <c r="BO3" s="43">
        <v>294</v>
      </c>
      <c r="BP3" s="43">
        <v>56.9</v>
      </c>
      <c r="BQ3" s="43">
        <v>70.3</v>
      </c>
      <c r="BR3" s="47">
        <f t="shared" si="20"/>
        <v>28.45</v>
      </c>
      <c r="BS3" s="54">
        <f t="shared" si="21"/>
        <v>2542.8129477972125</v>
      </c>
      <c r="BT3" s="50">
        <f t="shared" si="22"/>
        <v>186624.81241848736</v>
      </c>
      <c r="BU3" s="50">
        <f t="shared" si="23"/>
        <v>178759.75023014404</v>
      </c>
      <c r="BV3" s="47">
        <f t="shared" si="24"/>
        <v>4.2143711151905725</v>
      </c>
      <c r="BW3" s="55">
        <f t="shared" si="25"/>
        <v>1.7800419767071216</v>
      </c>
      <c r="BX3" s="55">
        <f t="shared" si="26"/>
        <v>1.6446655336086005</v>
      </c>
      <c r="BY3" s="47">
        <f t="shared" ref="BY3:BY66" si="28">SUM(BO3/(BU3/100))</f>
        <v>0.16446655336086005</v>
      </c>
      <c r="BZ3" s="56" t="s">
        <v>73</v>
      </c>
      <c r="CA3" s="57" t="s">
        <v>74</v>
      </c>
      <c r="CB3" s="58">
        <v>8</v>
      </c>
      <c r="CC3" s="58">
        <v>6</v>
      </c>
      <c r="CD3" s="58">
        <v>3</v>
      </c>
      <c r="CE3" s="58">
        <v>3</v>
      </c>
      <c r="CF3" s="59" t="s">
        <v>75</v>
      </c>
      <c r="CG3" s="60" t="s">
        <v>76</v>
      </c>
      <c r="CH3" s="62">
        <v>20.449620801733477</v>
      </c>
      <c r="CI3" s="63">
        <v>4.9377710876155891</v>
      </c>
      <c r="CJ3" s="64">
        <f>SUM((AF3-BQ3)/AF3)*100</f>
        <v>5.8902275769745724</v>
      </c>
      <c r="CK3" s="64">
        <f>SUM(BX3*CH3)</f>
        <v>33.632786507976526</v>
      </c>
      <c r="CL3" s="65" t="s">
        <v>75</v>
      </c>
    </row>
    <row r="4" spans="1:90" s="65" customFormat="1" ht="24.75" customHeight="1" x14ac:dyDescent="0.3">
      <c r="A4" s="61" t="s">
        <v>72</v>
      </c>
      <c r="B4" s="35">
        <v>3.74</v>
      </c>
      <c r="C4" s="35">
        <v>2.09</v>
      </c>
      <c r="D4" s="35">
        <v>5.87</v>
      </c>
      <c r="E4" s="35">
        <v>4.95</v>
      </c>
      <c r="F4" s="35">
        <v>1.1200000000000001</v>
      </c>
      <c r="G4" s="66">
        <v>0.47039999999999998</v>
      </c>
      <c r="H4" s="66">
        <v>7.3700000000000002E-2</v>
      </c>
      <c r="I4" s="66">
        <v>5.57E-2</v>
      </c>
      <c r="J4" s="66">
        <v>4.2000000000000003E-2</v>
      </c>
      <c r="K4" s="67">
        <v>4.7699999999999999E-2</v>
      </c>
      <c r="L4" s="38">
        <v>2.5975269999999999</v>
      </c>
      <c r="M4" s="68">
        <v>4.5199999999999997E-2</v>
      </c>
      <c r="N4" s="35">
        <v>2.5099999999999998</v>
      </c>
      <c r="O4" s="35">
        <v>21.61</v>
      </c>
      <c r="P4" s="35">
        <v>1.39</v>
      </c>
      <c r="Q4" s="35">
        <v>15.66</v>
      </c>
      <c r="R4" s="35">
        <v>7.96</v>
      </c>
      <c r="S4" s="35">
        <v>4.8499999999999996</v>
      </c>
      <c r="T4" s="35">
        <v>9.09</v>
      </c>
      <c r="U4" s="35">
        <v>4.43</v>
      </c>
      <c r="V4" s="35">
        <v>16.64</v>
      </c>
      <c r="W4" s="35">
        <v>4.51</v>
      </c>
      <c r="X4" s="35">
        <v>6.22</v>
      </c>
      <c r="Y4" s="35">
        <v>2.58</v>
      </c>
      <c r="Z4" s="35">
        <v>2.54</v>
      </c>
      <c r="AA4" s="35">
        <v>3.93</v>
      </c>
      <c r="AB4" s="41">
        <v>1000</v>
      </c>
      <c r="AC4" s="41">
        <v>3</v>
      </c>
      <c r="AD4" s="42">
        <v>383.5</v>
      </c>
      <c r="AE4" s="43">
        <v>59.5</v>
      </c>
      <c r="AF4" s="43">
        <v>74.7</v>
      </c>
      <c r="AG4" s="44">
        <f t="shared" si="0"/>
        <v>29.75</v>
      </c>
      <c r="AH4" s="44">
        <f t="shared" si="1"/>
        <v>2780.5058479678164</v>
      </c>
      <c r="AI4" s="44">
        <f t="shared" si="2"/>
        <v>207703.78684319591</v>
      </c>
      <c r="AJ4" s="44">
        <f t="shared" si="3"/>
        <v>1.8463794321165643</v>
      </c>
      <c r="AK4" s="45">
        <v>0</v>
      </c>
      <c r="AL4" s="43">
        <v>354.3</v>
      </c>
      <c r="AM4" s="43">
        <v>58.14</v>
      </c>
      <c r="AN4" s="43">
        <v>73.2</v>
      </c>
      <c r="AO4" s="44">
        <f t="shared" si="4"/>
        <v>29.07</v>
      </c>
      <c r="AP4" s="44">
        <f t="shared" si="5"/>
        <v>2654.8496816465931</v>
      </c>
      <c r="AQ4" s="46">
        <f t="shared" si="6"/>
        <v>207703.78684319591</v>
      </c>
      <c r="AR4" s="46">
        <f t="shared" si="7"/>
        <v>194334.99669653064</v>
      </c>
      <c r="AS4" s="47">
        <f t="shared" si="8"/>
        <v>6.4364691418736228</v>
      </c>
      <c r="AT4" s="46">
        <f t="shared" si="9"/>
        <v>1.8463794321165643</v>
      </c>
      <c r="AU4" s="46">
        <f t="shared" si="10"/>
        <v>1.8231404843321519</v>
      </c>
      <c r="AV4" s="47">
        <f t="shared" si="11"/>
        <v>1.2586225442174053</v>
      </c>
      <c r="AW4" s="48">
        <v>0</v>
      </c>
      <c r="AX4" s="49">
        <v>150</v>
      </c>
      <c r="AY4" s="49">
        <v>12</v>
      </c>
      <c r="AZ4" s="43">
        <v>333.5</v>
      </c>
      <c r="BA4" s="43">
        <f t="shared" si="27"/>
        <v>14.992503748125937</v>
      </c>
      <c r="BB4" s="43">
        <v>57.24</v>
      </c>
      <c r="BC4" s="43">
        <v>72.5</v>
      </c>
      <c r="BD4" s="44">
        <f t="shared" si="12"/>
        <v>28.62</v>
      </c>
      <c r="BE4" s="44">
        <f t="shared" si="13"/>
        <v>2573.2923655630757</v>
      </c>
      <c r="BF4" s="50">
        <f t="shared" si="14"/>
        <v>194334.99669653064</v>
      </c>
      <c r="BG4" s="50">
        <f t="shared" si="15"/>
        <v>186563.69650332298</v>
      </c>
      <c r="BH4" s="47">
        <f t="shared" si="16"/>
        <v>3.9989195591688271</v>
      </c>
      <c r="BI4" s="51">
        <f t="shared" si="17"/>
        <v>1.8463794321165643</v>
      </c>
      <c r="BJ4" s="51">
        <f t="shared" si="18"/>
        <v>1.7875932255344216</v>
      </c>
      <c r="BK4" s="47">
        <f t="shared" si="19"/>
        <v>3.1838638125834304</v>
      </c>
      <c r="BL4" s="52">
        <v>0</v>
      </c>
      <c r="BM4" s="53">
        <v>1000</v>
      </c>
      <c r="BN4" s="53">
        <v>3</v>
      </c>
      <c r="BO4" s="43">
        <v>295.5</v>
      </c>
      <c r="BP4" s="43">
        <v>57.3</v>
      </c>
      <c r="BQ4" s="43">
        <v>70.8</v>
      </c>
      <c r="BR4" s="47">
        <f t="shared" si="20"/>
        <v>28.65</v>
      </c>
      <c r="BS4" s="54">
        <f t="shared" si="21"/>
        <v>2578.6899359012077</v>
      </c>
      <c r="BT4" s="50">
        <f t="shared" si="22"/>
        <v>186563.69650332298</v>
      </c>
      <c r="BU4" s="50">
        <f t="shared" si="23"/>
        <v>182571.2474618055</v>
      </c>
      <c r="BV4" s="47">
        <f t="shared" si="24"/>
        <v>2.1399924617415422</v>
      </c>
      <c r="BW4" s="55">
        <f t="shared" si="25"/>
        <v>1.7875932255344216</v>
      </c>
      <c r="BX4" s="55">
        <f t="shared" si="26"/>
        <v>1.6185462065258636</v>
      </c>
      <c r="BY4" s="47">
        <f t="shared" si="28"/>
        <v>0.16185462065258635</v>
      </c>
      <c r="BZ4" s="56" t="s">
        <v>73</v>
      </c>
      <c r="CA4" s="57" t="s">
        <v>74</v>
      </c>
      <c r="CB4" s="58">
        <v>8</v>
      </c>
      <c r="CC4" s="58">
        <v>6</v>
      </c>
      <c r="CD4" s="58">
        <v>3</v>
      </c>
      <c r="CE4" s="58">
        <v>3</v>
      </c>
      <c r="CF4" s="59" t="s">
        <v>75</v>
      </c>
      <c r="CG4" s="60" t="s">
        <v>76</v>
      </c>
      <c r="CH4" s="62">
        <v>20.449620801733477</v>
      </c>
      <c r="CI4" s="63">
        <v>4.79</v>
      </c>
      <c r="CJ4" s="64">
        <f>SUM((AF4-BQ4)/AF4)*100</f>
        <v>5.2208835341365534</v>
      </c>
      <c r="CK4" s="64">
        <f>SUM(BX4*CH4)</f>
        <v>33.09865617353811</v>
      </c>
      <c r="CL4" s="65" t="s">
        <v>75</v>
      </c>
    </row>
    <row r="5" spans="1:90" s="65" customFormat="1" ht="25.5" customHeight="1" x14ac:dyDescent="0.3">
      <c r="A5" s="61" t="s">
        <v>72</v>
      </c>
      <c r="B5" s="35">
        <v>3.79</v>
      </c>
      <c r="C5" s="35">
        <v>1.3</v>
      </c>
      <c r="D5" s="35">
        <v>3.81</v>
      </c>
      <c r="E5" s="35">
        <v>3.75</v>
      </c>
      <c r="F5" s="35">
        <v>1.69</v>
      </c>
      <c r="G5" s="66">
        <v>0.32929999999999998</v>
      </c>
      <c r="H5" s="66">
        <v>7.3899999999999993E-2</v>
      </c>
      <c r="I5" s="66">
        <v>3.4200000000000001E-2</v>
      </c>
      <c r="J5" s="66">
        <v>3.78E-2</v>
      </c>
      <c r="K5" s="67">
        <v>3.32E-2</v>
      </c>
      <c r="L5" s="38">
        <v>2.5975269999999999</v>
      </c>
      <c r="M5" s="68">
        <v>0.28899999999999998</v>
      </c>
      <c r="N5" s="35">
        <v>1.17</v>
      </c>
      <c r="O5" s="35">
        <v>15.71</v>
      </c>
      <c r="P5" s="35">
        <v>3.13</v>
      </c>
      <c r="Q5" s="35">
        <v>16.37</v>
      </c>
      <c r="R5" s="35">
        <v>7.17</v>
      </c>
      <c r="S5" s="35">
        <v>5.7</v>
      </c>
      <c r="T5" s="35">
        <v>7.03</v>
      </c>
      <c r="U5" s="35">
        <v>5.7</v>
      </c>
      <c r="V5" s="35">
        <v>12.53</v>
      </c>
      <c r="W5" s="35">
        <v>1.63</v>
      </c>
      <c r="X5" s="35">
        <v>6.69</v>
      </c>
      <c r="Y5" s="35">
        <v>5.83</v>
      </c>
      <c r="Z5" s="35">
        <v>4.7</v>
      </c>
      <c r="AA5" s="35">
        <v>3.93</v>
      </c>
      <c r="AB5" s="41">
        <v>1020</v>
      </c>
      <c r="AC5" s="41">
        <v>3</v>
      </c>
      <c r="AD5" s="42">
        <v>384.2</v>
      </c>
      <c r="AE5" s="43">
        <v>59.8</v>
      </c>
      <c r="AF5" s="43">
        <v>74.5</v>
      </c>
      <c r="AG5" s="44">
        <f t="shared" ref="AG5:AG8" si="29">SUM(AE5/2)</f>
        <v>29.9</v>
      </c>
      <c r="AH5" s="44">
        <f t="shared" si="1"/>
        <v>2808.6152482358107</v>
      </c>
      <c r="AI5" s="44">
        <f t="shared" si="2"/>
        <v>209241.83599356789</v>
      </c>
      <c r="AJ5" s="44">
        <f t="shared" si="3"/>
        <v>1.8361528810701619</v>
      </c>
      <c r="AK5" s="45">
        <v>0</v>
      </c>
      <c r="AL5" s="43">
        <v>356.1</v>
      </c>
      <c r="AM5" s="43">
        <v>59.6</v>
      </c>
      <c r="AN5" s="69">
        <v>73.510000000000005</v>
      </c>
      <c r="AO5" s="44">
        <f t="shared" si="4"/>
        <v>29.8</v>
      </c>
      <c r="AP5" s="44">
        <f t="shared" si="5"/>
        <v>2789.8599400938801</v>
      </c>
      <c r="AQ5" s="46">
        <f t="shared" si="6"/>
        <v>209241.83599356789</v>
      </c>
      <c r="AR5" s="46">
        <f t="shared" si="7"/>
        <v>205082.60419630114</v>
      </c>
      <c r="AS5" s="47">
        <f t="shared" si="8"/>
        <v>1.9877630004138402</v>
      </c>
      <c r="AT5" s="46">
        <f t="shared" si="9"/>
        <v>1.8361528810701619</v>
      </c>
      <c r="AU5" s="46">
        <f t="shared" si="10"/>
        <v>1.7363735037182768</v>
      </c>
      <c r="AV5" s="47">
        <f t="shared" si="11"/>
        <v>5.4341541154095454</v>
      </c>
      <c r="AW5" s="48">
        <v>0</v>
      </c>
      <c r="AX5" s="70">
        <v>150</v>
      </c>
      <c r="AY5" s="70">
        <v>12</v>
      </c>
      <c r="AZ5" s="71">
        <v>324.10000000000002</v>
      </c>
      <c r="BA5" s="43">
        <f t="shared" si="27"/>
        <v>18.543659364393694</v>
      </c>
      <c r="BB5" s="71">
        <v>57.79</v>
      </c>
      <c r="BC5" s="69">
        <v>72.180000000000007</v>
      </c>
      <c r="BD5" s="54">
        <f t="shared" si="12"/>
        <v>28.895</v>
      </c>
      <c r="BE5" s="44">
        <f t="shared" si="13"/>
        <v>2622.9817584676598</v>
      </c>
      <c r="BF5" s="50">
        <f t="shared" si="14"/>
        <v>205082.60419630114</v>
      </c>
      <c r="BG5" s="50">
        <f t="shared" si="15"/>
        <v>189326.82332619571</v>
      </c>
      <c r="BH5" s="72">
        <f t="shared" si="16"/>
        <v>7.682651062410101</v>
      </c>
      <c r="BI5" s="73">
        <f t="shared" si="17"/>
        <v>1.8361528810701619</v>
      </c>
      <c r="BJ5" s="51">
        <f t="shared" si="18"/>
        <v>1.7118546347846357</v>
      </c>
      <c r="BK5" s="72">
        <f t="shared" si="19"/>
        <v>6.7694933012920844</v>
      </c>
      <c r="BL5" s="52">
        <v>0</v>
      </c>
      <c r="BM5" s="74">
        <v>1020</v>
      </c>
      <c r="BN5" s="74">
        <v>3</v>
      </c>
      <c r="BO5" s="71">
        <v>302.7</v>
      </c>
      <c r="BP5" s="71">
        <v>56.65</v>
      </c>
      <c r="BQ5" s="72">
        <v>70.510000000000005</v>
      </c>
      <c r="BR5" s="47">
        <f t="shared" si="20"/>
        <v>28.324999999999999</v>
      </c>
      <c r="BS5" s="54">
        <f t="shared" si="21"/>
        <v>2520.5174574337675</v>
      </c>
      <c r="BT5" s="50">
        <f t="shared" si="22"/>
        <v>189326.82332619571</v>
      </c>
      <c r="BU5" s="50">
        <f t="shared" si="23"/>
        <v>177721.68592365496</v>
      </c>
      <c r="BV5" s="72">
        <f t="shared" si="24"/>
        <v>6.1296847423177718</v>
      </c>
      <c r="BW5" s="75">
        <f t="shared" si="25"/>
        <v>1.7118546347846357</v>
      </c>
      <c r="BX5" s="55">
        <f t="shared" si="26"/>
        <v>1.7032248958634837</v>
      </c>
      <c r="BY5" s="47">
        <f t="shared" si="28"/>
        <v>0.17032248958634838</v>
      </c>
      <c r="BZ5" s="76" t="s">
        <v>77</v>
      </c>
      <c r="CA5" s="77" t="s">
        <v>78</v>
      </c>
      <c r="CB5" s="78">
        <v>5</v>
      </c>
      <c r="CC5" s="78">
        <v>8</v>
      </c>
      <c r="CD5" s="78">
        <v>4</v>
      </c>
      <c r="CE5" s="78">
        <v>4</v>
      </c>
      <c r="CF5" s="77" t="s">
        <v>79</v>
      </c>
      <c r="CG5" s="77" t="s">
        <v>80</v>
      </c>
      <c r="CH5" s="62">
        <v>18.79</v>
      </c>
      <c r="CI5" s="63">
        <v>9.6349989177237187</v>
      </c>
      <c r="CJ5" s="64">
        <f>SUM((AF5-BQ5)/AF5)*100</f>
        <v>5.355704697986571</v>
      </c>
      <c r="CK5" s="64">
        <f>SUM(BX5*CH5)</f>
        <v>32.003595793274854</v>
      </c>
      <c r="CL5" s="65" t="s">
        <v>79</v>
      </c>
    </row>
    <row r="6" spans="1:90" s="65" customFormat="1" ht="25.5" customHeight="1" x14ac:dyDescent="0.3">
      <c r="A6" s="61" t="s">
        <v>72</v>
      </c>
      <c r="B6" s="35">
        <v>3.98</v>
      </c>
      <c r="C6" s="35">
        <v>1.21</v>
      </c>
      <c r="D6" s="35">
        <v>3.98</v>
      </c>
      <c r="E6" s="35">
        <v>4.1900000000000004</v>
      </c>
      <c r="F6" s="35">
        <v>1.74</v>
      </c>
      <c r="G6" s="66">
        <v>0.34110000000000001</v>
      </c>
      <c r="H6" s="66">
        <v>7.2999999999999995E-2</v>
      </c>
      <c r="I6" s="66">
        <v>4.2500000000000003E-2</v>
      </c>
      <c r="J6" s="66">
        <v>4.3900000000000002E-2</v>
      </c>
      <c r="K6" s="67">
        <v>3.44E-2</v>
      </c>
      <c r="L6" s="38">
        <v>2.5975269999999999</v>
      </c>
      <c r="M6" s="68">
        <v>0.31840000000000002</v>
      </c>
      <c r="N6" s="35">
        <v>2.31</v>
      </c>
      <c r="O6" s="35">
        <v>17.309999999999999</v>
      </c>
      <c r="P6" s="35">
        <v>2.0499999999999998</v>
      </c>
      <c r="Q6" s="35">
        <v>22.43</v>
      </c>
      <c r="R6" s="35">
        <v>5.24</v>
      </c>
      <c r="S6" s="35">
        <v>5.7</v>
      </c>
      <c r="T6" s="35">
        <v>4.72</v>
      </c>
      <c r="U6" s="35">
        <v>13.09</v>
      </c>
      <c r="V6" s="35">
        <v>17.760000000000002</v>
      </c>
      <c r="W6" s="35">
        <v>3.97</v>
      </c>
      <c r="X6" s="35">
        <v>7.87</v>
      </c>
      <c r="Y6" s="35">
        <v>0.8</v>
      </c>
      <c r="Z6" s="35">
        <v>2.4300000000000002</v>
      </c>
      <c r="AA6" s="35">
        <v>5.23</v>
      </c>
      <c r="AB6" s="41">
        <v>1020</v>
      </c>
      <c r="AC6" s="41">
        <v>3</v>
      </c>
      <c r="AD6" s="42">
        <v>384.9</v>
      </c>
      <c r="AE6" s="43">
        <v>59.5</v>
      </c>
      <c r="AF6" s="43">
        <v>74.599999999999994</v>
      </c>
      <c r="AG6" s="44">
        <f t="shared" si="29"/>
        <v>29.75</v>
      </c>
      <c r="AH6" s="44">
        <f t="shared" si="1"/>
        <v>2780.5058479678164</v>
      </c>
      <c r="AI6" s="44">
        <f t="shared" si="2"/>
        <v>207425.73625839909</v>
      </c>
      <c r="AJ6" s="44">
        <f t="shared" si="3"/>
        <v>1.855603875116604</v>
      </c>
      <c r="AK6" s="45">
        <v>0</v>
      </c>
      <c r="AL6" s="43">
        <v>360.8</v>
      </c>
      <c r="AM6" s="43">
        <v>58.33</v>
      </c>
      <c r="AN6" s="69">
        <v>73.150000000000006</v>
      </c>
      <c r="AO6" s="44">
        <f t="shared" si="4"/>
        <v>29.164999999999999</v>
      </c>
      <c r="AP6" s="44">
        <f t="shared" si="5"/>
        <v>2672.2299932238643</v>
      </c>
      <c r="AQ6" s="46">
        <f t="shared" si="6"/>
        <v>207425.73625839909</v>
      </c>
      <c r="AR6" s="46">
        <f t="shared" si="7"/>
        <v>195473.62400432568</v>
      </c>
      <c r="AS6" s="47">
        <f t="shared" si="8"/>
        <v>5.7621163456708917</v>
      </c>
      <c r="AT6" s="46">
        <f t="shared" si="9"/>
        <v>1.855603875116604</v>
      </c>
      <c r="AU6" s="46">
        <f t="shared" si="10"/>
        <v>1.8457733202512057</v>
      </c>
      <c r="AV6" s="47">
        <f t="shared" si="11"/>
        <v>0.52977658632991154</v>
      </c>
      <c r="AW6" s="48">
        <v>0</v>
      </c>
      <c r="AX6" s="70">
        <v>150</v>
      </c>
      <c r="AY6" s="70">
        <v>12</v>
      </c>
      <c r="AZ6" s="71">
        <v>322.7</v>
      </c>
      <c r="BA6" s="43">
        <f t="shared" si="27"/>
        <v>19.274868298729466</v>
      </c>
      <c r="BB6" s="71">
        <v>57.99</v>
      </c>
      <c r="BC6" s="69">
        <v>72.14</v>
      </c>
      <c r="BD6" s="54">
        <f t="shared" si="12"/>
        <v>28.995000000000001</v>
      </c>
      <c r="BE6" s="44">
        <f t="shared" si="13"/>
        <v>2641.1684383392917</v>
      </c>
      <c r="BF6" s="50">
        <f t="shared" si="14"/>
        <v>195473.62400432568</v>
      </c>
      <c r="BG6" s="50">
        <f t="shared" si="15"/>
        <v>190533.89114179651</v>
      </c>
      <c r="BH6" s="72">
        <f t="shared" si="16"/>
        <v>2.5270585163038968</v>
      </c>
      <c r="BI6" s="73">
        <f t="shared" si="17"/>
        <v>1.855603875116604</v>
      </c>
      <c r="BJ6" s="51">
        <f t="shared" si="18"/>
        <v>1.6936619415379737</v>
      </c>
      <c r="BK6" s="72">
        <f t="shared" si="19"/>
        <v>8.7271823340234214</v>
      </c>
      <c r="BL6" s="52">
        <v>0</v>
      </c>
      <c r="BM6" s="74">
        <v>1020</v>
      </c>
      <c r="BN6" s="74">
        <v>3</v>
      </c>
      <c r="BO6" s="71">
        <v>301.5</v>
      </c>
      <c r="BP6" s="71">
        <v>56.29</v>
      </c>
      <c r="BQ6" s="72">
        <v>70.81</v>
      </c>
      <c r="BR6" s="47">
        <f t="shared" si="20"/>
        <v>28.145</v>
      </c>
      <c r="BS6" s="54">
        <f t="shared" si="21"/>
        <v>2488.5844247470886</v>
      </c>
      <c r="BT6" s="50">
        <f t="shared" si="22"/>
        <v>190533.89114179651</v>
      </c>
      <c r="BU6" s="50">
        <f t="shared" si="23"/>
        <v>176216.66311634134</v>
      </c>
      <c r="BV6" s="72">
        <f t="shared" si="24"/>
        <v>7.5142684273425155</v>
      </c>
      <c r="BW6" s="75">
        <f t="shared" si="25"/>
        <v>1.6936619415379737</v>
      </c>
      <c r="BX6" s="55">
        <f t="shared" si="26"/>
        <v>1.7109619185158693</v>
      </c>
      <c r="BY6" s="47">
        <f t="shared" si="28"/>
        <v>0.17109619185158692</v>
      </c>
      <c r="BZ6" s="76" t="s">
        <v>77</v>
      </c>
      <c r="CA6" s="77" t="s">
        <v>78</v>
      </c>
      <c r="CB6" s="78">
        <v>5</v>
      </c>
      <c r="CC6" s="78">
        <v>8</v>
      </c>
      <c r="CD6" s="78">
        <v>4</v>
      </c>
      <c r="CE6" s="78">
        <v>4</v>
      </c>
      <c r="CF6" s="77" t="s">
        <v>79</v>
      </c>
      <c r="CG6" s="77" t="s">
        <v>80</v>
      </c>
      <c r="CH6" s="62">
        <v>18.79</v>
      </c>
      <c r="CI6" s="63">
        <v>10.632002467566652</v>
      </c>
      <c r="CJ6" s="64">
        <f>SUM((AF6-BQ6)/AF6)*100</f>
        <v>5.0804289544235823</v>
      </c>
      <c r="CK6" s="64">
        <f>SUM(BX6*CH6)</f>
        <v>32.148974448913187</v>
      </c>
      <c r="CL6" s="65" t="s">
        <v>79</v>
      </c>
    </row>
    <row r="7" spans="1:90" s="65" customFormat="1" ht="24.75" customHeight="1" x14ac:dyDescent="0.3">
      <c r="A7" s="61" t="s">
        <v>72</v>
      </c>
      <c r="B7" s="35">
        <v>4.18</v>
      </c>
      <c r="C7" s="35">
        <v>1.48</v>
      </c>
      <c r="D7" s="35">
        <v>4.18</v>
      </c>
      <c r="E7" s="35">
        <v>4.32</v>
      </c>
      <c r="F7" s="35">
        <v>1.73</v>
      </c>
      <c r="G7" s="66">
        <v>0.34720000000000001</v>
      </c>
      <c r="H7" s="66">
        <v>7.3099999999999998E-2</v>
      </c>
      <c r="I7" s="66">
        <v>4.6699999999999998E-2</v>
      </c>
      <c r="J7" s="66">
        <v>4.5699999999999998E-2</v>
      </c>
      <c r="K7" s="67">
        <v>3.0599999999999999E-2</v>
      </c>
      <c r="L7" s="38">
        <v>2.5975269999999999</v>
      </c>
      <c r="M7" s="68">
        <v>0.32629999999999998</v>
      </c>
      <c r="N7" s="35">
        <v>2.5659999999999998</v>
      </c>
      <c r="O7" s="35">
        <v>21.501999999999999</v>
      </c>
      <c r="P7" s="35">
        <v>2.9120000000000004</v>
      </c>
      <c r="Q7" s="35">
        <v>16.706</v>
      </c>
      <c r="R7" s="35">
        <v>5.152000000000001</v>
      </c>
      <c r="S7" s="35">
        <v>4.7759999999999998</v>
      </c>
      <c r="T7" s="35">
        <v>7.2560000000000002</v>
      </c>
      <c r="U7" s="35">
        <v>6.24</v>
      </c>
      <c r="V7" s="35">
        <v>16.318000000000001</v>
      </c>
      <c r="W7" s="35">
        <v>3.194</v>
      </c>
      <c r="X7" s="35">
        <v>5.98</v>
      </c>
      <c r="Y7" s="35">
        <v>3.0979999999999999</v>
      </c>
      <c r="Z7" s="35">
        <v>3.2839999999999998</v>
      </c>
      <c r="AA7" s="35">
        <v>4.1880000000000006</v>
      </c>
      <c r="AB7" s="41">
        <v>1020</v>
      </c>
      <c r="AC7" s="41">
        <v>3</v>
      </c>
      <c r="AD7" s="42">
        <v>384.7</v>
      </c>
      <c r="AE7" s="43">
        <v>59.4</v>
      </c>
      <c r="AF7" s="43">
        <v>74.8</v>
      </c>
      <c r="AG7" s="44">
        <f t="shared" si="29"/>
        <v>29.7</v>
      </c>
      <c r="AH7" s="44">
        <f t="shared" si="1"/>
        <v>2771.1674638050204</v>
      </c>
      <c r="AI7" s="44">
        <f t="shared" si="2"/>
        <v>207283.32629261553</v>
      </c>
      <c r="AJ7" s="44">
        <f t="shared" si="3"/>
        <v>1.8559138686192771</v>
      </c>
      <c r="AK7" s="45">
        <v>0</v>
      </c>
      <c r="AL7" s="43">
        <v>357.6</v>
      </c>
      <c r="AM7" s="43">
        <v>58.14</v>
      </c>
      <c r="AN7" s="69">
        <v>72.87</v>
      </c>
      <c r="AO7" s="44">
        <f t="shared" si="4"/>
        <v>29.07</v>
      </c>
      <c r="AP7" s="44">
        <f t="shared" si="5"/>
        <v>2654.8496816465931</v>
      </c>
      <c r="AQ7" s="46">
        <f t="shared" si="6"/>
        <v>207283.32629261553</v>
      </c>
      <c r="AR7" s="46">
        <f t="shared" si="7"/>
        <v>193458.89630158726</v>
      </c>
      <c r="AS7" s="47">
        <f t="shared" si="8"/>
        <v>6.6693400951665289</v>
      </c>
      <c r="AT7" s="46">
        <f t="shared" si="9"/>
        <v>1.8559138686192771</v>
      </c>
      <c r="AU7" s="46">
        <f t="shared" si="10"/>
        <v>1.8484546683370384</v>
      </c>
      <c r="AV7" s="47">
        <f t="shared" si="11"/>
        <v>0.40191521860807106</v>
      </c>
      <c r="AW7" s="48">
        <v>0</v>
      </c>
      <c r="AX7" s="70">
        <v>150</v>
      </c>
      <c r="AY7" s="70">
        <v>12</v>
      </c>
      <c r="AZ7" s="71">
        <v>323.10000000000002</v>
      </c>
      <c r="BA7" s="43">
        <f t="shared" si="27"/>
        <v>19.065304859176713</v>
      </c>
      <c r="BB7" s="71">
        <v>57.6</v>
      </c>
      <c r="BC7" s="69">
        <v>72.63</v>
      </c>
      <c r="BD7" s="54">
        <f t="shared" si="12"/>
        <v>28.8</v>
      </c>
      <c r="BE7" s="44">
        <f t="shared" si="13"/>
        <v>2605.7626105935183</v>
      </c>
      <c r="BF7" s="50">
        <f t="shared" si="14"/>
        <v>193458.89630158726</v>
      </c>
      <c r="BG7" s="50">
        <f t="shared" si="15"/>
        <v>189256.53840740721</v>
      </c>
      <c r="BH7" s="72">
        <f t="shared" si="16"/>
        <v>2.1722226139597658</v>
      </c>
      <c r="BI7" s="73">
        <f t="shared" si="17"/>
        <v>1.8559138686192771</v>
      </c>
      <c r="BJ7" s="51">
        <f t="shared" si="18"/>
        <v>1.707206539435228</v>
      </c>
      <c r="BK7" s="72">
        <f t="shared" si="19"/>
        <v>8.0126201812738831</v>
      </c>
      <c r="BL7" s="52">
        <v>0</v>
      </c>
      <c r="BM7" s="74">
        <v>1020</v>
      </c>
      <c r="BN7" s="74">
        <v>3</v>
      </c>
      <c r="BO7" s="71">
        <v>301.60000000000002</v>
      </c>
      <c r="BP7" s="71">
        <v>56.19</v>
      </c>
      <c r="BQ7" s="72">
        <v>70.319999999999993</v>
      </c>
      <c r="BR7" s="47">
        <f t="shared" si="20"/>
        <v>28.094999999999999</v>
      </c>
      <c r="BS7" s="54">
        <f t="shared" si="21"/>
        <v>2479.7502662051938</v>
      </c>
      <c r="BT7" s="50">
        <f t="shared" si="22"/>
        <v>189256.53840740721</v>
      </c>
      <c r="BU7" s="50">
        <f t="shared" si="23"/>
        <v>174376.03871954922</v>
      </c>
      <c r="BV7" s="72">
        <f t="shared" si="24"/>
        <v>7.8626079780795486</v>
      </c>
      <c r="BW7" s="75">
        <f t="shared" si="25"/>
        <v>1.707206539435228</v>
      </c>
      <c r="BX7" s="55">
        <f t="shared" si="26"/>
        <v>1.7295954318876712</v>
      </c>
      <c r="BY7" s="47">
        <f t="shared" si="28"/>
        <v>0.17295954318876711</v>
      </c>
      <c r="BZ7" s="76" t="s">
        <v>77</v>
      </c>
      <c r="CA7" s="77" t="s">
        <v>78</v>
      </c>
      <c r="CB7" s="78">
        <v>5</v>
      </c>
      <c r="CC7" s="78">
        <v>8</v>
      </c>
      <c r="CD7" s="78">
        <v>4</v>
      </c>
      <c r="CE7" s="78">
        <v>4</v>
      </c>
      <c r="CF7" s="77" t="s">
        <v>79</v>
      </c>
      <c r="CG7" s="77" t="s">
        <v>80</v>
      </c>
      <c r="CH7" s="62">
        <v>18.79</v>
      </c>
      <c r="CI7" s="63">
        <v>10.150187697187203</v>
      </c>
      <c r="CJ7" s="64">
        <f>SUM((AF7-BQ7)/AF7)*100</f>
        <v>5.9893048128342299</v>
      </c>
      <c r="CK7" s="64">
        <f>SUM(BX7*CH7)</f>
        <v>32.499098165169343</v>
      </c>
      <c r="CL7" s="65" t="s">
        <v>79</v>
      </c>
    </row>
    <row r="8" spans="1:90" s="65" customFormat="1" ht="24.75" customHeight="1" x14ac:dyDescent="0.3">
      <c r="A8" s="61" t="s">
        <v>72</v>
      </c>
      <c r="B8" s="35">
        <v>2.88</v>
      </c>
      <c r="C8" s="35">
        <v>1.71</v>
      </c>
      <c r="D8" s="35">
        <v>5.35</v>
      </c>
      <c r="E8" s="35">
        <v>4.7</v>
      </c>
      <c r="F8" s="35">
        <v>1.24</v>
      </c>
      <c r="G8" s="66">
        <v>0.2913</v>
      </c>
      <c r="H8" s="66">
        <v>7.1199999999999999E-2</v>
      </c>
      <c r="I8" s="66">
        <v>5.0900000000000001E-2</v>
      </c>
      <c r="J8" s="66">
        <v>3.7400000000000003E-2</v>
      </c>
      <c r="K8" s="67">
        <v>5.2900000000000003E-2</v>
      </c>
      <c r="L8" s="38">
        <v>2.5975269999999999</v>
      </c>
      <c r="M8" s="68">
        <v>7.85E-2</v>
      </c>
      <c r="N8" s="35">
        <v>2.15</v>
      </c>
      <c r="O8" s="35">
        <v>38.049999999999997</v>
      </c>
      <c r="P8" s="35">
        <v>2.87</v>
      </c>
      <c r="Q8" s="35">
        <v>14.51</v>
      </c>
      <c r="R8" s="35">
        <v>1.36</v>
      </c>
      <c r="S8" s="35">
        <v>1.45</v>
      </c>
      <c r="T8" s="35">
        <v>4.41</v>
      </c>
      <c r="U8" s="35">
        <v>2.17</v>
      </c>
      <c r="V8" s="35">
        <v>19.309999999999999</v>
      </c>
      <c r="W8" s="35">
        <v>3.49</v>
      </c>
      <c r="X8" s="35">
        <v>1.81</v>
      </c>
      <c r="Y8" s="35">
        <v>2.3199999999999998</v>
      </c>
      <c r="Z8" s="35">
        <v>1.98</v>
      </c>
      <c r="AA8" s="35">
        <v>5.23</v>
      </c>
      <c r="AB8" s="41">
        <v>1020</v>
      </c>
      <c r="AC8" s="41">
        <v>3</v>
      </c>
      <c r="AD8" s="42">
        <v>384.9</v>
      </c>
      <c r="AE8" s="43">
        <v>59.6</v>
      </c>
      <c r="AF8" s="43">
        <v>74.5</v>
      </c>
      <c r="AG8" s="44">
        <f t="shared" si="29"/>
        <v>29.8</v>
      </c>
      <c r="AH8" s="44">
        <f t="shared" si="1"/>
        <v>2789.8599400938801</v>
      </c>
      <c r="AI8" s="44">
        <f t="shared" si="2"/>
        <v>207844.56553699408</v>
      </c>
      <c r="AJ8" s="44">
        <f t="shared" si="3"/>
        <v>1.8518646326188979</v>
      </c>
      <c r="AK8" s="45">
        <v>0</v>
      </c>
      <c r="AL8" s="43">
        <v>356.5</v>
      </c>
      <c r="AM8" s="43">
        <v>58.14</v>
      </c>
      <c r="AN8" s="69">
        <v>72.97</v>
      </c>
      <c r="AO8" s="44">
        <f t="shared" si="4"/>
        <v>29.07</v>
      </c>
      <c r="AP8" s="44">
        <f t="shared" si="5"/>
        <v>2654.8496816465931</v>
      </c>
      <c r="AQ8" s="46">
        <f t="shared" si="6"/>
        <v>207844.56553699408</v>
      </c>
      <c r="AR8" s="46">
        <f t="shared" si="7"/>
        <v>193724.3812697519</v>
      </c>
      <c r="AS8" s="47">
        <f t="shared" si="8"/>
        <v>6.793626877258399</v>
      </c>
      <c r="AT8" s="46">
        <f t="shared" si="9"/>
        <v>1.8518646326188979</v>
      </c>
      <c r="AU8" s="46">
        <f t="shared" si="10"/>
        <v>1.8402433274704377</v>
      </c>
      <c r="AV8" s="47">
        <f t="shared" si="11"/>
        <v>0.62754614693544675</v>
      </c>
      <c r="AW8" s="48">
        <v>0</v>
      </c>
      <c r="AX8" s="70">
        <v>150</v>
      </c>
      <c r="AY8" s="70">
        <v>12</v>
      </c>
      <c r="AZ8" s="71">
        <v>322.7</v>
      </c>
      <c r="BA8" s="43">
        <f t="shared" si="27"/>
        <v>19.274868298729466</v>
      </c>
      <c r="BB8" s="71">
        <v>57.4</v>
      </c>
      <c r="BC8" s="69">
        <v>72.8</v>
      </c>
      <c r="BD8" s="54">
        <f t="shared" si="12"/>
        <v>28.7</v>
      </c>
      <c r="BE8" s="44">
        <f t="shared" si="13"/>
        <v>2587.6984528353764</v>
      </c>
      <c r="BF8" s="50">
        <f t="shared" si="14"/>
        <v>193724.3812697519</v>
      </c>
      <c r="BG8" s="50">
        <f t="shared" si="15"/>
        <v>188384.44736641541</v>
      </c>
      <c r="BH8" s="72">
        <f t="shared" si="16"/>
        <v>2.7564593926362289</v>
      </c>
      <c r="BI8" s="73">
        <f t="shared" si="17"/>
        <v>1.8518646326188979</v>
      </c>
      <c r="BJ8" s="51">
        <f t="shared" si="18"/>
        <v>1.71298641958662</v>
      </c>
      <c r="BK8" s="72">
        <f t="shared" si="19"/>
        <v>7.4993717459724358</v>
      </c>
      <c r="BL8" s="52">
        <v>0</v>
      </c>
      <c r="BM8" s="74">
        <v>1020</v>
      </c>
      <c r="BN8" s="74">
        <v>3</v>
      </c>
      <c r="BO8" s="71">
        <v>301.2</v>
      </c>
      <c r="BP8" s="71">
        <v>56.03</v>
      </c>
      <c r="BQ8" s="72">
        <v>70.08</v>
      </c>
      <c r="BR8" s="47">
        <f t="shared" si="20"/>
        <v>28.015000000000001</v>
      </c>
      <c r="BS8" s="54">
        <f t="shared" si="21"/>
        <v>2465.6482851017604</v>
      </c>
      <c r="BT8" s="50">
        <f t="shared" si="22"/>
        <v>188384.44736641541</v>
      </c>
      <c r="BU8" s="50">
        <f t="shared" si="23"/>
        <v>172792.63181993135</v>
      </c>
      <c r="BV8" s="72">
        <f t="shared" si="24"/>
        <v>8.2765938295093644</v>
      </c>
      <c r="BW8" s="75">
        <f t="shared" si="25"/>
        <v>1.71298641958662</v>
      </c>
      <c r="BX8" s="55">
        <f t="shared" si="26"/>
        <v>1.743129882493387</v>
      </c>
      <c r="BY8" s="47">
        <f t="shared" si="28"/>
        <v>0.17431298824933869</v>
      </c>
      <c r="BZ8" s="76" t="s">
        <v>77</v>
      </c>
      <c r="CA8" s="77" t="s">
        <v>78</v>
      </c>
      <c r="CB8" s="78">
        <v>5</v>
      </c>
      <c r="CC8" s="78">
        <v>8</v>
      </c>
      <c r="CD8" s="78">
        <v>4</v>
      </c>
      <c r="CE8" s="78">
        <v>4</v>
      </c>
      <c r="CF8" s="77" t="s">
        <v>79</v>
      </c>
      <c r="CG8" s="77" t="s">
        <v>80</v>
      </c>
      <c r="CH8" s="62">
        <v>18.79</v>
      </c>
      <c r="CI8" s="63">
        <f>SUM(CI5:CI7)/3</f>
        <v>10.139063027492524</v>
      </c>
      <c r="CJ8" s="64">
        <f>SUM((AF8-BQ8)/AF8)*100</f>
        <v>5.932885906040271</v>
      </c>
      <c r="CK8" s="64">
        <f>SUM(BX8*CH8)</f>
        <v>32.75341049205074</v>
      </c>
      <c r="CL8" s="65" t="s">
        <v>79</v>
      </c>
    </row>
    <row r="9" spans="1:90" s="65" customFormat="1" ht="25.5" customHeight="1" x14ac:dyDescent="0.3">
      <c r="A9" s="61" t="s">
        <v>72</v>
      </c>
      <c r="B9" s="35">
        <v>2.81</v>
      </c>
      <c r="C9" s="35">
        <v>1.84</v>
      </c>
      <c r="D9" s="35">
        <v>5.51</v>
      </c>
      <c r="E9" s="35">
        <v>4.7300000000000004</v>
      </c>
      <c r="F9" s="35">
        <v>1.49</v>
      </c>
      <c r="G9" s="66">
        <v>0.2913</v>
      </c>
      <c r="H9" s="66">
        <v>7.1400000000000005E-2</v>
      </c>
      <c r="I9" s="66">
        <v>5.3699999999999998E-2</v>
      </c>
      <c r="J9" s="66">
        <v>3.8300000000000001E-2</v>
      </c>
      <c r="K9" s="67">
        <v>4.4900000000000002E-2</v>
      </c>
      <c r="L9" s="38">
        <v>2.5975269999999999</v>
      </c>
      <c r="M9" s="68">
        <v>5.6599999999999998E-2</v>
      </c>
      <c r="N9" s="35">
        <v>4.6900000000000004</v>
      </c>
      <c r="O9" s="35">
        <v>14.83</v>
      </c>
      <c r="P9" s="35">
        <v>5.12</v>
      </c>
      <c r="Q9" s="35">
        <v>14.56</v>
      </c>
      <c r="R9" s="35">
        <v>4.03</v>
      </c>
      <c r="S9" s="35">
        <v>6.18</v>
      </c>
      <c r="T9" s="35">
        <v>11.03</v>
      </c>
      <c r="U9" s="35">
        <v>5.81</v>
      </c>
      <c r="V9" s="35">
        <v>15.35</v>
      </c>
      <c r="W9" s="35">
        <v>2.37</v>
      </c>
      <c r="X9" s="35">
        <v>7.31</v>
      </c>
      <c r="Y9" s="35">
        <v>3.96</v>
      </c>
      <c r="Z9" s="35">
        <v>4.7699999999999996</v>
      </c>
      <c r="AA9" s="35">
        <v>2.62</v>
      </c>
      <c r="AB9" s="41">
        <v>1040</v>
      </c>
      <c r="AC9" s="41">
        <v>3</v>
      </c>
      <c r="AD9" s="42">
        <v>389.3</v>
      </c>
      <c r="AE9" s="43">
        <v>59.5</v>
      </c>
      <c r="AF9" s="43">
        <v>74.5</v>
      </c>
      <c r="AG9" s="44">
        <f t="shared" ref="AG9:AG72" si="30">SUM(AE9/2)</f>
        <v>29.75</v>
      </c>
      <c r="AH9" s="44">
        <f t="shared" si="1"/>
        <v>2780.5058479678164</v>
      </c>
      <c r="AI9" s="44">
        <f t="shared" si="2"/>
        <v>207147.68567360233</v>
      </c>
      <c r="AJ9" s="44">
        <f t="shared" si="3"/>
        <v>1.8793355027553178</v>
      </c>
      <c r="AK9" s="45">
        <v>0</v>
      </c>
      <c r="AL9" s="43">
        <v>355.1</v>
      </c>
      <c r="AM9" s="43">
        <v>58.45</v>
      </c>
      <c r="AN9" s="69">
        <v>73.03</v>
      </c>
      <c r="AO9" s="44">
        <f t="shared" si="4"/>
        <v>29.225000000000001</v>
      </c>
      <c r="AP9" s="44">
        <f t="shared" si="5"/>
        <v>2683.236248926451</v>
      </c>
      <c r="AQ9" s="46">
        <f t="shared" si="6"/>
        <v>207147.68567360233</v>
      </c>
      <c r="AR9" s="46">
        <f t="shared" si="7"/>
        <v>195956.74325909873</v>
      </c>
      <c r="AS9" s="47">
        <f t="shared" si="8"/>
        <v>5.4023979935440378</v>
      </c>
      <c r="AT9" s="46">
        <f t="shared" si="9"/>
        <v>1.8793355027553178</v>
      </c>
      <c r="AU9" s="46">
        <f t="shared" si="10"/>
        <v>1.8121346277452581</v>
      </c>
      <c r="AV9" s="47">
        <f t="shared" si="11"/>
        <v>3.5757785084959872</v>
      </c>
      <c r="AW9" s="48">
        <v>0</v>
      </c>
      <c r="AX9" s="70">
        <v>150</v>
      </c>
      <c r="AY9" s="70">
        <v>12</v>
      </c>
      <c r="AZ9" s="71">
        <v>324.39999999999998</v>
      </c>
      <c r="BA9" s="43">
        <f t="shared" si="27"/>
        <v>20.006165228113453</v>
      </c>
      <c r="BB9" s="71">
        <v>57.33</v>
      </c>
      <c r="BC9" s="69">
        <v>72.87</v>
      </c>
      <c r="BD9" s="54">
        <f t="shared" si="12"/>
        <v>28.664999999999999</v>
      </c>
      <c r="BE9" s="44">
        <f t="shared" si="13"/>
        <v>2581.390841645315</v>
      </c>
      <c r="BF9" s="50">
        <f t="shared" si="14"/>
        <v>195956.74325909873</v>
      </c>
      <c r="BG9" s="50">
        <f t="shared" si="15"/>
        <v>188105.95063069413</v>
      </c>
      <c r="BH9" s="72">
        <f t="shared" si="16"/>
        <v>4.0063906440943908</v>
      </c>
      <c r="BI9" s="73">
        <f t="shared" si="17"/>
        <v>1.8793355027553178</v>
      </c>
      <c r="BJ9" s="51">
        <f t="shared" si="18"/>
        <v>1.7245600094645073</v>
      </c>
      <c r="BK9" s="72">
        <f t="shared" si="19"/>
        <v>8.2356499445624376</v>
      </c>
      <c r="BL9" s="52">
        <v>0</v>
      </c>
      <c r="BM9" s="74">
        <v>1040</v>
      </c>
      <c r="BN9" s="74">
        <v>3</v>
      </c>
      <c r="BO9" s="71">
        <v>302.39999999999998</v>
      </c>
      <c r="BP9" s="71">
        <v>55.07</v>
      </c>
      <c r="BQ9" s="72">
        <v>69.22</v>
      </c>
      <c r="BR9" s="47">
        <f t="shared" si="20"/>
        <v>27.535</v>
      </c>
      <c r="BS9" s="54">
        <f t="shared" si="21"/>
        <v>2381.8808585864422</v>
      </c>
      <c r="BT9" s="50">
        <f t="shared" si="22"/>
        <v>188105.95063069413</v>
      </c>
      <c r="BU9" s="50">
        <f t="shared" si="23"/>
        <v>164873.79303135353</v>
      </c>
      <c r="BV9" s="72">
        <f t="shared" si="24"/>
        <v>12.350570261837161</v>
      </c>
      <c r="BW9" s="75">
        <f t="shared" si="25"/>
        <v>1.7245600094645073</v>
      </c>
      <c r="BX9" s="55">
        <f t="shared" si="26"/>
        <v>1.8341301818809588</v>
      </c>
      <c r="BY9" s="47">
        <f t="shared" si="28"/>
        <v>0.18341301818809586</v>
      </c>
      <c r="BZ9" s="76" t="s">
        <v>77</v>
      </c>
      <c r="CA9" s="77" t="s">
        <v>78</v>
      </c>
      <c r="CB9" s="78">
        <v>5</v>
      </c>
      <c r="CC9" s="78">
        <v>8</v>
      </c>
      <c r="CD9" s="78">
        <v>4</v>
      </c>
      <c r="CE9" s="78">
        <v>4</v>
      </c>
      <c r="CF9" s="77" t="s">
        <v>79</v>
      </c>
      <c r="CG9" s="77" t="s">
        <v>80</v>
      </c>
      <c r="CH9" s="62">
        <v>18.59</v>
      </c>
      <c r="CI9" s="63">
        <v>10.220000000000001</v>
      </c>
      <c r="CJ9" s="64">
        <f>SUM((AF9-BQ9)/AF9)*100</f>
        <v>7.0872483221476532</v>
      </c>
      <c r="CK9" s="64">
        <f>SUM(BX9*CH9)</f>
        <v>34.096480081167023</v>
      </c>
      <c r="CL9" s="65" t="s">
        <v>79</v>
      </c>
    </row>
    <row r="10" spans="1:90" s="65" customFormat="1" ht="25.5" customHeight="1" x14ac:dyDescent="0.3">
      <c r="A10" s="61" t="s">
        <v>72</v>
      </c>
      <c r="B10" s="35">
        <v>2.87</v>
      </c>
      <c r="C10" s="35">
        <v>1.75</v>
      </c>
      <c r="D10" s="35">
        <v>5.25</v>
      </c>
      <c r="E10" s="35">
        <v>4.26</v>
      </c>
      <c r="F10" s="35">
        <v>1.33</v>
      </c>
      <c r="G10" s="66">
        <v>0.30009999999999998</v>
      </c>
      <c r="H10" s="66">
        <v>7.3700000000000002E-2</v>
      </c>
      <c r="I10" s="66">
        <v>4.5999999999999999E-2</v>
      </c>
      <c r="J10" s="66">
        <v>3.1600000000000003E-2</v>
      </c>
      <c r="K10" s="67">
        <v>3.73E-2</v>
      </c>
      <c r="L10" s="38">
        <v>2.5975269999999999</v>
      </c>
      <c r="M10" s="68">
        <v>6.8500000000000005E-2</v>
      </c>
      <c r="N10" s="35">
        <v>2.5099999999999998</v>
      </c>
      <c r="O10" s="35">
        <v>21.61</v>
      </c>
      <c r="P10" s="35">
        <v>1.39</v>
      </c>
      <c r="Q10" s="35">
        <v>15.66</v>
      </c>
      <c r="R10" s="35">
        <v>7.96</v>
      </c>
      <c r="S10" s="35">
        <v>4.8499999999999996</v>
      </c>
      <c r="T10" s="35">
        <v>9.09</v>
      </c>
      <c r="U10" s="35">
        <v>4.43</v>
      </c>
      <c r="V10" s="35">
        <v>16.64</v>
      </c>
      <c r="W10" s="35">
        <v>4.51</v>
      </c>
      <c r="X10" s="35">
        <v>6.22</v>
      </c>
      <c r="Y10" s="35">
        <v>2.58</v>
      </c>
      <c r="Z10" s="35">
        <v>2.54</v>
      </c>
      <c r="AA10" s="35">
        <v>3.93</v>
      </c>
      <c r="AB10" s="41">
        <v>1040</v>
      </c>
      <c r="AC10" s="41">
        <v>3</v>
      </c>
      <c r="AD10" s="42">
        <v>387.4</v>
      </c>
      <c r="AE10" s="43">
        <v>59.5</v>
      </c>
      <c r="AF10" s="43">
        <v>74.599999999999994</v>
      </c>
      <c r="AG10" s="44">
        <f t="shared" si="30"/>
        <v>29.75</v>
      </c>
      <c r="AH10" s="44">
        <f t="shared" si="1"/>
        <v>2780.5058479678164</v>
      </c>
      <c r="AI10" s="44">
        <f t="shared" si="2"/>
        <v>207425.73625839909</v>
      </c>
      <c r="AJ10" s="44">
        <f t="shared" si="3"/>
        <v>1.867656381450175</v>
      </c>
      <c r="AK10" s="45">
        <v>0</v>
      </c>
      <c r="AL10" s="43">
        <v>362.1</v>
      </c>
      <c r="AM10" s="43">
        <v>58.62</v>
      </c>
      <c r="AN10" s="69">
        <v>73.56</v>
      </c>
      <c r="AO10" s="44">
        <f t="shared" si="4"/>
        <v>29.31</v>
      </c>
      <c r="AP10" s="44">
        <f t="shared" si="5"/>
        <v>2698.8671646345701</v>
      </c>
      <c r="AQ10" s="46">
        <f t="shared" si="6"/>
        <v>207425.73625839909</v>
      </c>
      <c r="AR10" s="46">
        <f t="shared" si="7"/>
        <v>198528.66863051898</v>
      </c>
      <c r="AS10" s="47">
        <f t="shared" si="8"/>
        <v>4.2892785574094114</v>
      </c>
      <c r="AT10" s="46">
        <f t="shared" si="9"/>
        <v>1.867656381450175</v>
      </c>
      <c r="AU10" s="46">
        <f t="shared" si="10"/>
        <v>1.8239179383905659</v>
      </c>
      <c r="AV10" s="47">
        <f t="shared" si="11"/>
        <v>2.3418891983571175</v>
      </c>
      <c r="AW10" s="48">
        <v>0</v>
      </c>
      <c r="AX10" s="70">
        <v>150</v>
      </c>
      <c r="AY10" s="70">
        <v>12</v>
      </c>
      <c r="AZ10" s="71">
        <v>326.60000000000002</v>
      </c>
      <c r="BA10" s="43">
        <f t="shared" si="27"/>
        <v>18.616044090630727</v>
      </c>
      <c r="BB10" s="71">
        <v>57.97</v>
      </c>
      <c r="BC10" s="69">
        <v>73.239999999999995</v>
      </c>
      <c r="BD10" s="54">
        <f t="shared" si="12"/>
        <v>28.984999999999999</v>
      </c>
      <c r="BE10" s="44">
        <f t="shared" si="13"/>
        <v>2639.3469429187398</v>
      </c>
      <c r="BF10" s="50">
        <f t="shared" si="14"/>
        <v>198528.66863051898</v>
      </c>
      <c r="BG10" s="50">
        <f t="shared" si="15"/>
        <v>193305.7700993685</v>
      </c>
      <c r="BH10" s="72">
        <f t="shared" si="16"/>
        <v>2.6308031818169288</v>
      </c>
      <c r="BI10" s="73">
        <f t="shared" si="17"/>
        <v>1.867656381450175</v>
      </c>
      <c r="BJ10" s="51">
        <f t="shared" si="18"/>
        <v>1.6895512215290409</v>
      </c>
      <c r="BK10" s="72">
        <f t="shared" si="19"/>
        <v>9.5362916696079374</v>
      </c>
      <c r="BL10" s="52">
        <v>0</v>
      </c>
      <c r="BM10" s="74">
        <v>1040</v>
      </c>
      <c r="BN10" s="74">
        <v>3</v>
      </c>
      <c r="BO10" s="71">
        <v>302.7</v>
      </c>
      <c r="BP10" s="71">
        <v>56.33</v>
      </c>
      <c r="BQ10" s="72">
        <v>70.430000000000007</v>
      </c>
      <c r="BR10" s="47">
        <f t="shared" si="20"/>
        <v>28.164999999999999</v>
      </c>
      <c r="BS10" s="54">
        <f t="shared" si="21"/>
        <v>2492.1224863935613</v>
      </c>
      <c r="BT10" s="50">
        <f t="shared" si="22"/>
        <v>193305.7700993685</v>
      </c>
      <c r="BU10" s="50">
        <f t="shared" si="23"/>
        <v>175520.18671669855</v>
      </c>
      <c r="BV10" s="72">
        <f t="shared" si="24"/>
        <v>9.2007514175739846</v>
      </c>
      <c r="BW10" s="75">
        <f t="shared" si="25"/>
        <v>1.6895512215290409</v>
      </c>
      <c r="BX10" s="55">
        <f t="shared" si="26"/>
        <v>1.7245879557351331</v>
      </c>
      <c r="BY10" s="47">
        <f t="shared" si="28"/>
        <v>0.17245879557351329</v>
      </c>
      <c r="BZ10" s="76" t="s">
        <v>77</v>
      </c>
      <c r="CA10" s="77" t="s">
        <v>78</v>
      </c>
      <c r="CB10" s="78">
        <v>5</v>
      </c>
      <c r="CC10" s="78">
        <v>8</v>
      </c>
      <c r="CD10" s="78">
        <v>4</v>
      </c>
      <c r="CE10" s="78">
        <v>4</v>
      </c>
      <c r="CF10" s="77" t="s">
        <v>79</v>
      </c>
      <c r="CG10" s="77" t="s">
        <v>80</v>
      </c>
      <c r="CH10" s="62">
        <v>18.59</v>
      </c>
      <c r="CI10" s="63">
        <v>10.220000000000001</v>
      </c>
      <c r="CJ10" s="64">
        <f>SUM((AF10-BQ10)/AF10)*100</f>
        <v>5.5898123324396618</v>
      </c>
      <c r="CK10" s="64">
        <f>SUM(BX10*CH10)</f>
        <v>32.060090097116124</v>
      </c>
      <c r="CL10" s="65" t="s">
        <v>79</v>
      </c>
    </row>
    <row r="11" spans="1:90" s="65" customFormat="1" ht="24.75" customHeight="1" x14ac:dyDescent="0.3">
      <c r="A11" s="61" t="s">
        <v>72</v>
      </c>
      <c r="B11" s="35">
        <v>3.21</v>
      </c>
      <c r="C11" s="35">
        <v>1.49</v>
      </c>
      <c r="D11" s="35">
        <v>5.33</v>
      </c>
      <c r="E11" s="35">
        <v>4.43</v>
      </c>
      <c r="F11" s="35">
        <v>3.36</v>
      </c>
      <c r="G11" s="66">
        <v>0.2409</v>
      </c>
      <c r="H11" s="66">
        <v>7.3899999999999993E-2</v>
      </c>
      <c r="I11" s="66">
        <v>4.8899999999999999E-2</v>
      </c>
      <c r="J11" s="66">
        <v>4.4900000000000002E-2</v>
      </c>
      <c r="K11" s="67">
        <v>4.2500000000000003E-2</v>
      </c>
      <c r="L11" s="38">
        <v>2.5975269999999999</v>
      </c>
      <c r="M11" s="68">
        <v>0.1754</v>
      </c>
      <c r="N11" s="35">
        <v>1.17</v>
      </c>
      <c r="O11" s="35">
        <v>15.71</v>
      </c>
      <c r="P11" s="35">
        <v>3.13</v>
      </c>
      <c r="Q11" s="35">
        <v>16.37</v>
      </c>
      <c r="R11" s="35">
        <v>7.17</v>
      </c>
      <c r="S11" s="35">
        <v>5.7</v>
      </c>
      <c r="T11" s="35">
        <v>7.03</v>
      </c>
      <c r="U11" s="35">
        <v>5.7</v>
      </c>
      <c r="V11" s="35">
        <v>12.53</v>
      </c>
      <c r="W11" s="35">
        <v>1.63</v>
      </c>
      <c r="X11" s="35">
        <v>6.69</v>
      </c>
      <c r="Y11" s="35">
        <v>5.83</v>
      </c>
      <c r="Z11" s="35">
        <v>4.7</v>
      </c>
      <c r="AA11" s="35">
        <v>3.93</v>
      </c>
      <c r="AB11" s="41">
        <v>1040</v>
      </c>
      <c r="AC11" s="41">
        <v>3</v>
      </c>
      <c r="AD11" s="42">
        <v>383</v>
      </c>
      <c r="AE11" s="43">
        <v>59.6</v>
      </c>
      <c r="AF11" s="43">
        <v>74.599999999999994</v>
      </c>
      <c r="AG11" s="44">
        <f t="shared" si="30"/>
        <v>29.8</v>
      </c>
      <c r="AH11" s="44">
        <f t="shared" si="1"/>
        <v>2789.8599400938801</v>
      </c>
      <c r="AI11" s="44">
        <f t="shared" si="2"/>
        <v>208123.55153100344</v>
      </c>
      <c r="AJ11" s="44">
        <f t="shared" si="3"/>
        <v>1.840253047685215</v>
      </c>
      <c r="AK11" s="45">
        <v>0</v>
      </c>
      <c r="AL11" s="43">
        <v>358.5</v>
      </c>
      <c r="AM11" s="43">
        <v>58.38</v>
      </c>
      <c r="AN11" s="69">
        <v>73.39</v>
      </c>
      <c r="AO11" s="44">
        <f t="shared" si="4"/>
        <v>29.19</v>
      </c>
      <c r="AP11" s="44">
        <f t="shared" si="5"/>
        <v>2676.8131842063704</v>
      </c>
      <c r="AQ11" s="46">
        <f t="shared" si="6"/>
        <v>208123.55153100344</v>
      </c>
      <c r="AR11" s="46">
        <f t="shared" si="7"/>
        <v>196451.31958890552</v>
      </c>
      <c r="AS11" s="47">
        <f t="shared" si="8"/>
        <v>5.6083186435337895</v>
      </c>
      <c r="AT11" s="46">
        <f t="shared" si="9"/>
        <v>1.840253047685215</v>
      </c>
      <c r="AU11" s="46">
        <f t="shared" si="10"/>
        <v>1.8248795719478899</v>
      </c>
      <c r="AV11" s="47">
        <f t="shared" si="11"/>
        <v>0.83540009656079017</v>
      </c>
      <c r="AW11" s="48">
        <v>0</v>
      </c>
      <c r="AX11" s="70">
        <v>150</v>
      </c>
      <c r="AY11" s="70">
        <v>12</v>
      </c>
      <c r="AZ11" s="71">
        <v>323.60000000000002</v>
      </c>
      <c r="BA11" s="43">
        <f t="shared" si="27"/>
        <v>18.35599505562422</v>
      </c>
      <c r="BB11" s="71">
        <v>57.88</v>
      </c>
      <c r="BC11" s="69">
        <v>72.62</v>
      </c>
      <c r="BD11" s="54">
        <f t="shared" si="12"/>
        <v>28.94</v>
      </c>
      <c r="BE11" s="44">
        <f t="shared" si="13"/>
        <v>2631.1579889680766</v>
      </c>
      <c r="BF11" s="50">
        <f t="shared" si="14"/>
        <v>196451.31958890552</v>
      </c>
      <c r="BG11" s="50">
        <f t="shared" si="15"/>
        <v>191074.69315886174</v>
      </c>
      <c r="BH11" s="72">
        <f t="shared" si="16"/>
        <v>2.7368746828959547</v>
      </c>
      <c r="BI11" s="73">
        <f t="shared" si="17"/>
        <v>1.840253047685215</v>
      </c>
      <c r="BJ11" s="51">
        <f t="shared" si="18"/>
        <v>1.6935785406754791</v>
      </c>
      <c r="BK11" s="72">
        <f t="shared" si="19"/>
        <v>7.9703444694321943</v>
      </c>
      <c r="BL11" s="52">
        <v>0</v>
      </c>
      <c r="BM11" s="74">
        <v>1040</v>
      </c>
      <c r="BN11" s="74">
        <v>3</v>
      </c>
      <c r="BO11" s="71">
        <v>301.7</v>
      </c>
      <c r="BP11" s="71">
        <v>55.87</v>
      </c>
      <c r="BQ11" s="72">
        <v>70.290000000000006</v>
      </c>
      <c r="BR11" s="47">
        <f t="shared" si="20"/>
        <v>27.934999999999999</v>
      </c>
      <c r="BS11" s="54">
        <f t="shared" si="21"/>
        <v>2451.5865163842923</v>
      </c>
      <c r="BT11" s="50">
        <f t="shared" si="22"/>
        <v>191074.69315886174</v>
      </c>
      <c r="BU11" s="50">
        <f t="shared" si="23"/>
        <v>172322.01623665192</v>
      </c>
      <c r="BV11" s="72">
        <f t="shared" si="24"/>
        <v>9.814317433768494</v>
      </c>
      <c r="BW11" s="75">
        <f t="shared" si="25"/>
        <v>1.6935785406754791</v>
      </c>
      <c r="BX11" s="55">
        <f t="shared" si="26"/>
        <v>1.750791956761182</v>
      </c>
      <c r="BY11" s="47">
        <f t="shared" si="28"/>
        <v>0.17507919567611821</v>
      </c>
      <c r="BZ11" s="76" t="s">
        <v>77</v>
      </c>
      <c r="CA11" s="77" t="s">
        <v>78</v>
      </c>
      <c r="CB11" s="78">
        <v>5</v>
      </c>
      <c r="CC11" s="78">
        <v>8</v>
      </c>
      <c r="CD11" s="78">
        <v>4</v>
      </c>
      <c r="CE11" s="78">
        <v>4</v>
      </c>
      <c r="CF11" s="77" t="s">
        <v>79</v>
      </c>
      <c r="CG11" s="77" t="s">
        <v>80</v>
      </c>
      <c r="CH11" s="62">
        <v>18.59</v>
      </c>
      <c r="CI11" s="63">
        <v>10.220000000000001</v>
      </c>
      <c r="CJ11" s="64">
        <f>SUM((AF11-BQ11)/AF11)*100</f>
        <v>5.7774798927613791</v>
      </c>
      <c r="CK11" s="64">
        <f>SUM(BX11*CH11)</f>
        <v>32.547222476190377</v>
      </c>
      <c r="CL11" s="65" t="s">
        <v>79</v>
      </c>
    </row>
    <row r="12" spans="1:90" s="65" customFormat="1" ht="24.75" customHeight="1" x14ac:dyDescent="0.3">
      <c r="A12" s="61" t="s">
        <v>72</v>
      </c>
      <c r="B12" s="35">
        <v>3.26</v>
      </c>
      <c r="C12" s="35">
        <v>1.3</v>
      </c>
      <c r="D12" s="35">
        <v>5.2</v>
      </c>
      <c r="E12" s="35">
        <v>4.43</v>
      </c>
      <c r="F12" s="35">
        <v>3.03</v>
      </c>
      <c r="G12" s="66">
        <v>0.25879999999999997</v>
      </c>
      <c r="H12" s="66">
        <v>7.2999999999999995E-2</v>
      </c>
      <c r="I12" s="66">
        <v>5.11E-2</v>
      </c>
      <c r="J12" s="66">
        <v>4.6800000000000001E-2</v>
      </c>
      <c r="K12" s="67">
        <v>3.5499999999999997E-2</v>
      </c>
      <c r="L12" s="38">
        <v>2.5975269999999999</v>
      </c>
      <c r="M12" s="68">
        <v>0.16969999999999999</v>
      </c>
      <c r="N12" s="35">
        <v>2.31</v>
      </c>
      <c r="O12" s="35">
        <v>17.309999999999999</v>
      </c>
      <c r="P12" s="35">
        <v>2.0499999999999998</v>
      </c>
      <c r="Q12" s="35">
        <v>22.43</v>
      </c>
      <c r="R12" s="35">
        <v>5.24</v>
      </c>
      <c r="S12" s="35">
        <v>5.7</v>
      </c>
      <c r="T12" s="35">
        <v>4.72</v>
      </c>
      <c r="U12" s="35">
        <v>13.09</v>
      </c>
      <c r="V12" s="35">
        <v>17.760000000000002</v>
      </c>
      <c r="W12" s="35">
        <v>3.97</v>
      </c>
      <c r="X12" s="35">
        <v>7.87</v>
      </c>
      <c r="Y12" s="35">
        <v>0.8</v>
      </c>
      <c r="Z12" s="35">
        <v>2.4300000000000002</v>
      </c>
      <c r="AA12" s="35">
        <v>5.23</v>
      </c>
      <c r="AB12" s="41">
        <v>1040</v>
      </c>
      <c r="AC12" s="41">
        <v>3</v>
      </c>
      <c r="AD12" s="42">
        <v>386.1</v>
      </c>
      <c r="AE12" s="43">
        <v>59.6</v>
      </c>
      <c r="AF12" s="43">
        <v>74.599999999999994</v>
      </c>
      <c r="AG12" s="44">
        <f t="shared" si="30"/>
        <v>29.8</v>
      </c>
      <c r="AH12" s="44">
        <f t="shared" si="1"/>
        <v>2789.8599400938801</v>
      </c>
      <c r="AI12" s="44">
        <f t="shared" si="2"/>
        <v>208123.55153100344</v>
      </c>
      <c r="AJ12" s="44">
        <f t="shared" si="3"/>
        <v>1.8551480462435028</v>
      </c>
      <c r="AK12" s="45">
        <v>0</v>
      </c>
      <c r="AL12" s="43">
        <v>362.7</v>
      </c>
      <c r="AM12" s="43">
        <v>58.5</v>
      </c>
      <c r="AN12" s="69">
        <v>73.64</v>
      </c>
      <c r="AO12" s="44">
        <f t="shared" si="4"/>
        <v>29.25</v>
      </c>
      <c r="AP12" s="44">
        <f t="shared" si="5"/>
        <v>2687.8288646869173</v>
      </c>
      <c r="AQ12" s="46">
        <f t="shared" si="6"/>
        <v>208123.55153100344</v>
      </c>
      <c r="AR12" s="46">
        <f t="shared" si="7"/>
        <v>197931.71759554459</v>
      </c>
      <c r="AS12" s="47">
        <f t="shared" si="8"/>
        <v>4.8970113475795705</v>
      </c>
      <c r="AT12" s="46">
        <f t="shared" si="9"/>
        <v>1.8551480462435028</v>
      </c>
      <c r="AU12" s="46">
        <f t="shared" si="10"/>
        <v>1.8324501217189677</v>
      </c>
      <c r="AV12" s="47">
        <f t="shared" si="11"/>
        <v>1.2235101435972315</v>
      </c>
      <c r="AW12" s="48">
        <v>0</v>
      </c>
      <c r="AX12" s="70">
        <v>150</v>
      </c>
      <c r="AY12" s="70">
        <v>12</v>
      </c>
      <c r="AZ12" s="71">
        <v>325.89999999999998</v>
      </c>
      <c r="BA12" s="43">
        <f t="shared" si="27"/>
        <v>18.471923903037755</v>
      </c>
      <c r="BB12" s="71">
        <v>58.1</v>
      </c>
      <c r="BC12" s="69">
        <v>73.09</v>
      </c>
      <c r="BD12" s="54">
        <f t="shared" si="12"/>
        <v>29.05</v>
      </c>
      <c r="BE12" s="44">
        <f t="shared" si="13"/>
        <v>2651.1978943460604</v>
      </c>
      <c r="BF12" s="50">
        <f t="shared" si="14"/>
        <v>197931.71759554459</v>
      </c>
      <c r="BG12" s="50">
        <f t="shared" si="15"/>
        <v>193776.05409775357</v>
      </c>
      <c r="BH12" s="72">
        <f t="shared" si="16"/>
        <v>2.0995439984422983</v>
      </c>
      <c r="BI12" s="73">
        <f t="shared" si="17"/>
        <v>1.8551480462435028</v>
      </c>
      <c r="BJ12" s="51">
        <f t="shared" si="18"/>
        <v>1.6818383546792335</v>
      </c>
      <c r="BK12" s="72">
        <f t="shared" si="19"/>
        <v>9.3420949295774456</v>
      </c>
      <c r="BL12" s="52">
        <v>0</v>
      </c>
      <c r="BM12" s="74">
        <v>1040</v>
      </c>
      <c r="BN12" s="74">
        <v>3</v>
      </c>
      <c r="BO12" s="71">
        <v>302.2</v>
      </c>
      <c r="BP12" s="71">
        <v>56.2</v>
      </c>
      <c r="BQ12" s="72">
        <v>70.45</v>
      </c>
      <c r="BR12" s="47">
        <f t="shared" si="20"/>
        <v>28.1</v>
      </c>
      <c r="BS12" s="54">
        <f t="shared" si="21"/>
        <v>2480.632975201037</v>
      </c>
      <c r="BT12" s="50">
        <f t="shared" si="22"/>
        <v>193776.05409775357</v>
      </c>
      <c r="BU12" s="50">
        <f t="shared" si="23"/>
        <v>174760.59310291306</v>
      </c>
      <c r="BV12" s="72">
        <f t="shared" si="24"/>
        <v>9.8131118849431438</v>
      </c>
      <c r="BW12" s="75">
        <f t="shared" si="25"/>
        <v>1.6818383546792335</v>
      </c>
      <c r="BX12" s="55">
        <f t="shared" si="26"/>
        <v>1.7292227877828292</v>
      </c>
      <c r="BY12" s="47">
        <f t="shared" si="28"/>
        <v>0.17292227877828292</v>
      </c>
      <c r="BZ12" s="76" t="s">
        <v>77</v>
      </c>
      <c r="CA12" s="77" t="s">
        <v>78</v>
      </c>
      <c r="CB12" s="78">
        <v>5</v>
      </c>
      <c r="CC12" s="78">
        <v>8</v>
      </c>
      <c r="CD12" s="78">
        <v>4</v>
      </c>
      <c r="CE12" s="78">
        <v>4</v>
      </c>
      <c r="CF12" s="77" t="s">
        <v>79</v>
      </c>
      <c r="CG12" s="77" t="s">
        <v>80</v>
      </c>
      <c r="CH12" s="62">
        <v>18.59</v>
      </c>
      <c r="CI12" s="63">
        <v>10.220000000000001</v>
      </c>
      <c r="CJ12" s="64">
        <f>SUM((AF12-BQ12)/AF12)*100</f>
        <v>5.5630026809651367</v>
      </c>
      <c r="CK12" s="64">
        <f>SUM(BX12*CH12)</f>
        <v>32.146251624882794</v>
      </c>
      <c r="CL12" s="65" t="s">
        <v>79</v>
      </c>
    </row>
    <row r="13" spans="1:90" s="65" customFormat="1" ht="25.5" customHeight="1" x14ac:dyDescent="0.3">
      <c r="A13" s="61" t="s">
        <v>72</v>
      </c>
      <c r="B13" s="35">
        <v>3.24</v>
      </c>
      <c r="C13" s="35">
        <v>1.36</v>
      </c>
      <c r="D13" s="35">
        <v>5.28</v>
      </c>
      <c r="E13" s="35">
        <v>4.38</v>
      </c>
      <c r="F13" s="35">
        <v>3.54</v>
      </c>
      <c r="G13" s="66">
        <v>0.24360000000000001</v>
      </c>
      <c r="H13" s="66">
        <v>7.3099999999999998E-2</v>
      </c>
      <c r="I13" s="66">
        <v>4.5400000000000003E-2</v>
      </c>
      <c r="J13" s="66">
        <v>4.58E-2</v>
      </c>
      <c r="K13" s="67">
        <v>4.82E-2</v>
      </c>
      <c r="L13" s="38">
        <v>2.5975269999999999</v>
      </c>
      <c r="M13" s="68">
        <v>0.1605</v>
      </c>
      <c r="N13" s="35">
        <v>2.5659999999999998</v>
      </c>
      <c r="O13" s="35">
        <v>21.501999999999999</v>
      </c>
      <c r="P13" s="35">
        <v>2.9120000000000004</v>
      </c>
      <c r="Q13" s="35">
        <v>16.706</v>
      </c>
      <c r="R13" s="35">
        <v>5.152000000000001</v>
      </c>
      <c r="S13" s="35">
        <v>4.7759999999999998</v>
      </c>
      <c r="T13" s="35">
        <v>7.2560000000000002</v>
      </c>
      <c r="U13" s="35">
        <v>6.24</v>
      </c>
      <c r="V13" s="35">
        <v>16.318000000000001</v>
      </c>
      <c r="W13" s="35">
        <v>3.194</v>
      </c>
      <c r="X13" s="35">
        <v>5.98</v>
      </c>
      <c r="Y13" s="35">
        <v>3.0979999999999999</v>
      </c>
      <c r="Z13" s="35">
        <v>3.2839999999999998</v>
      </c>
      <c r="AA13" s="35">
        <v>4.1880000000000006</v>
      </c>
      <c r="AB13" s="41">
        <v>1060</v>
      </c>
      <c r="AC13" s="41">
        <v>3</v>
      </c>
      <c r="AD13" s="42">
        <v>383.5</v>
      </c>
      <c r="AE13" s="43">
        <v>59.5</v>
      </c>
      <c r="AF13" s="43">
        <v>74.599999999999994</v>
      </c>
      <c r="AG13" s="44">
        <f t="shared" si="30"/>
        <v>29.75</v>
      </c>
      <c r="AH13" s="44">
        <f t="shared" si="1"/>
        <v>2780.5058479678164</v>
      </c>
      <c r="AI13" s="44">
        <f t="shared" si="2"/>
        <v>207425.73625839909</v>
      </c>
      <c r="AJ13" s="44">
        <f t="shared" si="3"/>
        <v>1.8488544715698041</v>
      </c>
      <c r="AK13" s="45">
        <v>0</v>
      </c>
      <c r="AL13" s="43">
        <v>366.6</v>
      </c>
      <c r="AM13" s="43">
        <v>58.78</v>
      </c>
      <c r="AN13" s="69">
        <v>73.48</v>
      </c>
      <c r="AO13" s="44">
        <f t="shared" si="4"/>
        <v>29.39</v>
      </c>
      <c r="AP13" s="44">
        <f t="shared" si="5"/>
        <v>2713.6200837358283</v>
      </c>
      <c r="AQ13" s="46">
        <f t="shared" si="6"/>
        <v>207425.73625839909</v>
      </c>
      <c r="AR13" s="46">
        <f t="shared" si="7"/>
        <v>199396.80375290869</v>
      </c>
      <c r="AS13" s="47">
        <f t="shared" si="8"/>
        <v>3.8707503949695132</v>
      </c>
      <c r="AT13" s="46">
        <f t="shared" si="9"/>
        <v>1.8488544715698041</v>
      </c>
      <c r="AU13" s="46">
        <f t="shared" si="10"/>
        <v>1.8385450172726365</v>
      </c>
      <c r="AV13" s="47">
        <f t="shared" si="11"/>
        <v>0.55761307640477142</v>
      </c>
      <c r="AW13" s="48">
        <v>0</v>
      </c>
      <c r="AX13" s="70">
        <v>150</v>
      </c>
      <c r="AY13" s="70">
        <v>12</v>
      </c>
      <c r="AZ13" s="71">
        <v>326.89999999999998</v>
      </c>
      <c r="BA13" s="43">
        <f t="shared" si="27"/>
        <v>17.314163352707258</v>
      </c>
      <c r="BB13" s="71">
        <v>57.85</v>
      </c>
      <c r="BC13" s="69">
        <v>72.37</v>
      </c>
      <c r="BD13" s="54">
        <f t="shared" si="12"/>
        <v>28.925000000000001</v>
      </c>
      <c r="BE13" s="44">
        <f t="shared" si="13"/>
        <v>2628.4311650845766</v>
      </c>
      <c r="BF13" s="50">
        <f t="shared" si="14"/>
        <v>199396.80375290869</v>
      </c>
      <c r="BG13" s="50">
        <f t="shared" si="15"/>
        <v>190219.56341717081</v>
      </c>
      <c r="BH13" s="72">
        <f t="shared" si="16"/>
        <v>4.6025012252003092</v>
      </c>
      <c r="BI13" s="73">
        <f t="shared" si="17"/>
        <v>1.8488544715698041</v>
      </c>
      <c r="BJ13" s="51">
        <f t="shared" si="18"/>
        <v>1.7185403758028563</v>
      </c>
      <c r="BK13" s="72">
        <f t="shared" si="19"/>
        <v>7.0483695591412419</v>
      </c>
      <c r="BL13" s="52">
        <v>0</v>
      </c>
      <c r="BM13" s="74">
        <v>1060</v>
      </c>
      <c r="BN13" s="74">
        <v>3</v>
      </c>
      <c r="BO13" s="71">
        <v>304.60000000000002</v>
      </c>
      <c r="BP13" s="71">
        <v>55.26</v>
      </c>
      <c r="BQ13" s="72">
        <v>69.290000000000006</v>
      </c>
      <c r="BR13" s="47">
        <f t="shared" si="20"/>
        <v>27.63</v>
      </c>
      <c r="BS13" s="54">
        <f t="shared" si="21"/>
        <v>2398.3449246662935</v>
      </c>
      <c r="BT13" s="50">
        <f t="shared" si="22"/>
        <v>190219.56341717081</v>
      </c>
      <c r="BU13" s="50">
        <f t="shared" si="23"/>
        <v>166181.3198301275</v>
      </c>
      <c r="BV13" s="72">
        <f t="shared" si="24"/>
        <v>12.63710375274335</v>
      </c>
      <c r="BW13" s="75">
        <f t="shared" si="25"/>
        <v>1.7185403758028563</v>
      </c>
      <c r="BX13" s="55">
        <f t="shared" si="26"/>
        <v>1.8329376629777987</v>
      </c>
      <c r="BY13" s="47">
        <f t="shared" si="28"/>
        <v>0.18329376629777988</v>
      </c>
      <c r="BZ13" s="80" t="s">
        <v>74</v>
      </c>
      <c r="CA13" s="77" t="s">
        <v>78</v>
      </c>
      <c r="CB13" s="81">
        <v>4</v>
      </c>
      <c r="CC13" s="78">
        <v>8</v>
      </c>
      <c r="CD13" s="81">
        <v>4</v>
      </c>
      <c r="CE13" s="78">
        <v>4</v>
      </c>
      <c r="CF13" s="77" t="s">
        <v>79</v>
      </c>
      <c r="CG13" s="82" t="s">
        <v>81</v>
      </c>
      <c r="CH13" s="62">
        <v>17.52</v>
      </c>
      <c r="CI13" s="63">
        <v>10.35</v>
      </c>
      <c r="CJ13" s="64">
        <f>SUM((AF13-BQ13)/AF13)*100</f>
        <v>7.1179624664879206</v>
      </c>
      <c r="CK13" s="64">
        <f>SUM(BX13*CH13)</f>
        <v>32.113067855371035</v>
      </c>
      <c r="CL13" s="65" t="s">
        <v>79</v>
      </c>
    </row>
    <row r="14" spans="1:90" s="65" customFormat="1" ht="25.5" customHeight="1" x14ac:dyDescent="0.3">
      <c r="A14" s="52" t="s">
        <v>72</v>
      </c>
      <c r="B14" s="35">
        <v>3.38</v>
      </c>
      <c r="C14" s="35">
        <v>1.33</v>
      </c>
      <c r="D14" s="35">
        <v>5.04</v>
      </c>
      <c r="E14" s="35">
        <v>4.41</v>
      </c>
      <c r="F14" s="35">
        <v>3.46</v>
      </c>
      <c r="G14" s="66">
        <v>0.28199999999999997</v>
      </c>
      <c r="H14" s="66">
        <v>7.1199999999999999E-2</v>
      </c>
      <c r="I14" s="66">
        <v>4.82E-2</v>
      </c>
      <c r="J14" s="66">
        <v>4.8899999999999999E-2</v>
      </c>
      <c r="K14" s="67">
        <v>2.1299999999999999E-2</v>
      </c>
      <c r="L14" s="38">
        <v>2.5975269999999999</v>
      </c>
      <c r="M14" s="68">
        <v>9.9400000000000002E-2</v>
      </c>
      <c r="N14" s="35">
        <v>2.15</v>
      </c>
      <c r="O14" s="35">
        <v>38.049999999999997</v>
      </c>
      <c r="P14" s="35">
        <v>2.87</v>
      </c>
      <c r="Q14" s="35">
        <v>14.51</v>
      </c>
      <c r="R14" s="35">
        <v>1.36</v>
      </c>
      <c r="S14" s="35">
        <v>1.45</v>
      </c>
      <c r="T14" s="35">
        <v>4.41</v>
      </c>
      <c r="U14" s="35">
        <v>2.17</v>
      </c>
      <c r="V14" s="35">
        <v>19.309999999999999</v>
      </c>
      <c r="W14" s="35">
        <v>3.49</v>
      </c>
      <c r="X14" s="35">
        <v>1.81</v>
      </c>
      <c r="Y14" s="35">
        <v>2.3199999999999998</v>
      </c>
      <c r="Z14" s="35">
        <v>1.98</v>
      </c>
      <c r="AA14" s="35">
        <v>5.23</v>
      </c>
      <c r="AB14" s="41">
        <v>1060</v>
      </c>
      <c r="AC14" s="41">
        <v>3</v>
      </c>
      <c r="AD14" s="42">
        <v>386.3</v>
      </c>
      <c r="AE14" s="43">
        <v>59.6</v>
      </c>
      <c r="AF14" s="43">
        <v>74.599999999999994</v>
      </c>
      <c r="AG14" s="44">
        <f t="shared" si="30"/>
        <v>29.8</v>
      </c>
      <c r="AH14" s="44">
        <f t="shared" si="1"/>
        <v>2789.8599400938801</v>
      </c>
      <c r="AI14" s="44">
        <f t="shared" si="2"/>
        <v>208123.55153100344</v>
      </c>
      <c r="AJ14" s="44">
        <f t="shared" si="3"/>
        <v>1.8561090138924246</v>
      </c>
      <c r="AK14" s="45">
        <v>0</v>
      </c>
      <c r="AL14" s="43">
        <v>357.9</v>
      </c>
      <c r="AM14" s="43">
        <v>58.24</v>
      </c>
      <c r="AN14" s="43">
        <v>73.03</v>
      </c>
      <c r="AO14" s="44">
        <f t="shared" si="4"/>
        <v>29.12</v>
      </c>
      <c r="AP14" s="44">
        <f t="shared" si="5"/>
        <v>2663.990145472213</v>
      </c>
      <c r="AQ14" s="46">
        <f t="shared" si="6"/>
        <v>208123.55153100344</v>
      </c>
      <c r="AR14" s="46">
        <f t="shared" si="7"/>
        <v>194551.20032383571</v>
      </c>
      <c r="AS14" s="47">
        <f t="shared" si="8"/>
        <v>6.521295214946349</v>
      </c>
      <c r="AT14" s="46">
        <f t="shared" si="9"/>
        <v>1.8561090138924246</v>
      </c>
      <c r="AU14" s="46">
        <f t="shared" si="10"/>
        <v>1.8396185652119639</v>
      </c>
      <c r="AV14" s="47">
        <f t="shared" si="11"/>
        <v>0.888441818720483</v>
      </c>
      <c r="AW14" s="48">
        <v>0</v>
      </c>
      <c r="AX14" s="70">
        <v>150</v>
      </c>
      <c r="AY14" s="70">
        <v>12</v>
      </c>
      <c r="AZ14" s="71">
        <v>325.2</v>
      </c>
      <c r="BA14" s="43">
        <f t="shared" si="27"/>
        <v>18.788437884378851</v>
      </c>
      <c r="BB14" s="71">
        <v>57.84</v>
      </c>
      <c r="BC14" s="43">
        <v>72.430000000000007</v>
      </c>
      <c r="BD14" s="54">
        <f t="shared" si="12"/>
        <v>28.92</v>
      </c>
      <c r="BE14" s="44">
        <f t="shared" si="13"/>
        <v>2627.5225379493427</v>
      </c>
      <c r="BF14" s="50">
        <f t="shared" si="14"/>
        <v>194551.20032383571</v>
      </c>
      <c r="BG14" s="50">
        <f t="shared" si="15"/>
        <v>190311.45742367092</v>
      </c>
      <c r="BH14" s="83">
        <f t="shared" si="16"/>
        <v>2.1792427356436925</v>
      </c>
      <c r="BI14" s="75">
        <f t="shared" si="17"/>
        <v>1.8561090138924246</v>
      </c>
      <c r="BJ14" s="51">
        <f t="shared" si="18"/>
        <v>1.7087778339905229</v>
      </c>
      <c r="BK14" s="83">
        <f t="shared" si="19"/>
        <v>7.9376361409363136</v>
      </c>
      <c r="BL14" s="52">
        <v>0</v>
      </c>
      <c r="BM14" s="74">
        <v>1060</v>
      </c>
      <c r="BN14" s="74">
        <v>3</v>
      </c>
      <c r="BO14" s="71">
        <v>303.39999999999998</v>
      </c>
      <c r="BP14" s="71">
        <v>55.38</v>
      </c>
      <c r="BQ14" s="83">
        <v>69.8</v>
      </c>
      <c r="BR14" s="84">
        <f t="shared" si="20"/>
        <v>27.69</v>
      </c>
      <c r="BS14" s="54">
        <f t="shared" si="21"/>
        <v>2408.7724990020893</v>
      </c>
      <c r="BT14" s="54">
        <f t="shared" si="22"/>
        <v>190311.45742367092</v>
      </c>
      <c r="BU14" s="50">
        <f t="shared" si="23"/>
        <v>168132.32043034583</v>
      </c>
      <c r="BV14" s="83">
        <f t="shared" si="24"/>
        <v>11.654125975163934</v>
      </c>
      <c r="BW14" s="75">
        <f t="shared" si="25"/>
        <v>1.7087778339905229</v>
      </c>
      <c r="BX14" s="55">
        <f t="shared" si="26"/>
        <v>1.8045310932688465</v>
      </c>
      <c r="BY14" s="47">
        <f t="shared" si="28"/>
        <v>0.18045310932688463</v>
      </c>
      <c r="BZ14" s="85" t="s">
        <v>74</v>
      </c>
      <c r="CA14" s="77" t="s">
        <v>78</v>
      </c>
      <c r="CB14" s="86">
        <v>4</v>
      </c>
      <c r="CC14" s="78">
        <v>8</v>
      </c>
      <c r="CD14" s="86">
        <v>4</v>
      </c>
      <c r="CE14" s="78">
        <v>4</v>
      </c>
      <c r="CF14" s="77" t="s">
        <v>79</v>
      </c>
      <c r="CG14" s="87" t="s">
        <v>81</v>
      </c>
      <c r="CH14" s="62">
        <v>17.52</v>
      </c>
      <c r="CI14" s="63">
        <v>10.35</v>
      </c>
      <c r="CJ14" s="64">
        <f>SUM((AF14-BQ14)/AF14)*100</f>
        <v>6.4343163538873966</v>
      </c>
      <c r="CK14" s="64">
        <f>SUM(BX14*CH14)</f>
        <v>31.615384754070192</v>
      </c>
      <c r="CL14" s="65" t="s">
        <v>79</v>
      </c>
    </row>
    <row r="15" spans="1:90" s="65" customFormat="1" ht="24.75" customHeight="1" x14ac:dyDescent="0.3">
      <c r="A15" s="61" t="s">
        <v>72</v>
      </c>
      <c r="B15" s="35">
        <v>5.24</v>
      </c>
      <c r="C15" s="35">
        <v>1.33</v>
      </c>
      <c r="D15" s="35">
        <v>5.24</v>
      </c>
      <c r="E15" s="35">
        <v>4.07</v>
      </c>
      <c r="F15" s="35">
        <v>3.62</v>
      </c>
      <c r="G15" s="66">
        <v>0.25750000000000001</v>
      </c>
      <c r="H15" s="66">
        <v>7.1400000000000005E-2</v>
      </c>
      <c r="I15" s="66">
        <v>3.8899999999999997E-2</v>
      </c>
      <c r="J15" s="66">
        <v>4.41E-2</v>
      </c>
      <c r="K15" s="67">
        <v>4.3700000000000003E-2</v>
      </c>
      <c r="L15" s="38">
        <v>2.5975269999999999</v>
      </c>
      <c r="M15" s="68">
        <v>5.5500000000000001E-2</v>
      </c>
      <c r="N15" s="35">
        <v>4.6900000000000004</v>
      </c>
      <c r="O15" s="35">
        <v>14.83</v>
      </c>
      <c r="P15" s="35">
        <v>5.12</v>
      </c>
      <c r="Q15" s="35">
        <v>14.56</v>
      </c>
      <c r="R15" s="35">
        <v>4.03</v>
      </c>
      <c r="S15" s="35">
        <v>6.18</v>
      </c>
      <c r="T15" s="35">
        <v>11.03</v>
      </c>
      <c r="U15" s="35">
        <v>5.81</v>
      </c>
      <c r="V15" s="35">
        <v>15.35</v>
      </c>
      <c r="W15" s="35">
        <v>2.37</v>
      </c>
      <c r="X15" s="35">
        <v>7.31</v>
      </c>
      <c r="Y15" s="35">
        <v>3.96</v>
      </c>
      <c r="Z15" s="35">
        <v>4.7699999999999996</v>
      </c>
      <c r="AA15" s="35">
        <v>2.62</v>
      </c>
      <c r="AB15" s="41">
        <v>1060</v>
      </c>
      <c r="AC15" s="41">
        <v>3</v>
      </c>
      <c r="AD15" s="88">
        <v>385.9</v>
      </c>
      <c r="AE15" s="69">
        <v>59.5</v>
      </c>
      <c r="AF15" s="69">
        <v>74.7</v>
      </c>
      <c r="AG15" s="46">
        <f t="shared" si="30"/>
        <v>29.75</v>
      </c>
      <c r="AH15" s="44">
        <f t="shared" si="1"/>
        <v>2780.5058479678164</v>
      </c>
      <c r="AI15" s="44">
        <f t="shared" si="2"/>
        <v>207703.78684319591</v>
      </c>
      <c r="AJ15" s="44">
        <f t="shared" si="3"/>
        <v>1.8579343490320266</v>
      </c>
      <c r="AK15" s="45">
        <v>0</v>
      </c>
      <c r="AL15" s="69">
        <v>359</v>
      </c>
      <c r="AM15" s="69">
        <v>58.51</v>
      </c>
      <c r="AN15" s="69">
        <v>73.2</v>
      </c>
      <c r="AO15" s="46">
        <f t="shared" si="4"/>
        <v>29.254999999999999</v>
      </c>
      <c r="AP15" s="44">
        <f t="shared" si="5"/>
        <v>2688.7478590779087</v>
      </c>
      <c r="AQ15" s="46">
        <f t="shared" si="6"/>
        <v>207703.78684319591</v>
      </c>
      <c r="AR15" s="46">
        <f t="shared" si="7"/>
        <v>196816.34328450292</v>
      </c>
      <c r="AS15" s="47">
        <f t="shared" si="8"/>
        <v>5.2418127392700677</v>
      </c>
      <c r="AT15" s="46">
        <f t="shared" si="9"/>
        <v>1.8579343490320266</v>
      </c>
      <c r="AU15" s="46">
        <f t="shared" si="10"/>
        <v>1.8240355145764322</v>
      </c>
      <c r="AV15" s="47">
        <f t="shared" si="11"/>
        <v>1.8245442565425138</v>
      </c>
      <c r="AW15" s="89">
        <v>0</v>
      </c>
      <c r="AX15" s="90">
        <v>150</v>
      </c>
      <c r="AY15" s="90">
        <v>12</v>
      </c>
      <c r="AZ15" s="91">
        <v>325.39999999999998</v>
      </c>
      <c r="BA15" s="43">
        <f t="shared" si="27"/>
        <v>18.592501536570378</v>
      </c>
      <c r="BB15" s="91">
        <v>57.95</v>
      </c>
      <c r="BC15" s="69">
        <v>72.64</v>
      </c>
      <c r="BD15" s="50">
        <f t="shared" si="12"/>
        <v>28.975000000000001</v>
      </c>
      <c r="BE15" s="44">
        <f t="shared" si="13"/>
        <v>2637.5260758167196</v>
      </c>
      <c r="BF15" s="50">
        <f t="shared" si="14"/>
        <v>196816.34328450292</v>
      </c>
      <c r="BG15" s="50">
        <f t="shared" si="15"/>
        <v>191589.89414732653</v>
      </c>
      <c r="BH15" s="72">
        <f t="shared" si="16"/>
        <v>2.6554954989796884</v>
      </c>
      <c r="BI15" s="73">
        <f t="shared" si="17"/>
        <v>1.8579343490320266</v>
      </c>
      <c r="BJ15" s="51">
        <f t="shared" si="18"/>
        <v>1.6984194362035492</v>
      </c>
      <c r="BK15" s="72">
        <f t="shared" si="19"/>
        <v>8.5856054554125532</v>
      </c>
      <c r="BL15" s="52">
        <v>0</v>
      </c>
      <c r="BM15" s="92">
        <v>1060</v>
      </c>
      <c r="BN15" s="92">
        <v>3</v>
      </c>
      <c r="BO15" s="91">
        <v>303.3</v>
      </c>
      <c r="BP15" s="91">
        <v>55.48</v>
      </c>
      <c r="BQ15" s="72">
        <v>69.459999999999994</v>
      </c>
      <c r="BR15" s="47">
        <f t="shared" si="20"/>
        <v>27.74</v>
      </c>
      <c r="BS15" s="54">
        <f t="shared" si="21"/>
        <v>2417.4794230415127</v>
      </c>
      <c r="BT15" s="50">
        <f t="shared" si="22"/>
        <v>191589.89414732653</v>
      </c>
      <c r="BU15" s="50">
        <f t="shared" si="23"/>
        <v>167918.12072446346</v>
      </c>
      <c r="BV15" s="72">
        <f t="shared" si="24"/>
        <v>12.355439480884222</v>
      </c>
      <c r="BW15" s="73">
        <f t="shared" si="25"/>
        <v>1.6984194362035492</v>
      </c>
      <c r="BX15" s="55">
        <f t="shared" si="26"/>
        <v>1.8062374608020086</v>
      </c>
      <c r="BY15" s="47">
        <f t="shared" si="28"/>
        <v>0.18062374608020085</v>
      </c>
      <c r="BZ15" s="93" t="s">
        <v>74</v>
      </c>
      <c r="CA15" s="77" t="s">
        <v>78</v>
      </c>
      <c r="CB15" s="94">
        <v>4</v>
      </c>
      <c r="CC15" s="78">
        <v>8</v>
      </c>
      <c r="CD15" s="94">
        <v>4</v>
      </c>
      <c r="CE15" s="78">
        <v>4</v>
      </c>
      <c r="CF15" s="77" t="s">
        <v>79</v>
      </c>
      <c r="CG15" s="95" t="s">
        <v>81</v>
      </c>
      <c r="CH15" s="62">
        <v>17.52</v>
      </c>
      <c r="CI15" s="63">
        <v>10.35</v>
      </c>
      <c r="CJ15" s="64">
        <f>SUM((AF15-BQ15)/AF15)*100</f>
        <v>7.0147255689424481</v>
      </c>
      <c r="CK15" s="64">
        <f>SUM(BX15*CH15)</f>
        <v>31.645280313251192</v>
      </c>
      <c r="CL15" s="65" t="s">
        <v>79</v>
      </c>
    </row>
    <row r="16" spans="1:90" s="65" customFormat="1" ht="24.75" customHeight="1" x14ac:dyDescent="0.3">
      <c r="A16" s="61" t="s">
        <v>72</v>
      </c>
      <c r="B16" s="35">
        <v>3.13</v>
      </c>
      <c r="C16" s="35">
        <v>1.41</v>
      </c>
      <c r="D16" s="35">
        <v>5.08</v>
      </c>
      <c r="E16" s="35">
        <v>4.38</v>
      </c>
      <c r="F16" s="35">
        <v>3.95</v>
      </c>
      <c r="G16" s="66">
        <v>0.28510000000000002</v>
      </c>
      <c r="H16" s="66">
        <v>7.3700000000000002E-2</v>
      </c>
      <c r="I16" s="66">
        <v>4.5199999999999997E-2</v>
      </c>
      <c r="J16" s="66">
        <v>4.8099999999999997E-2</v>
      </c>
      <c r="K16" s="67">
        <v>4.7899999999999998E-2</v>
      </c>
      <c r="L16" s="38">
        <v>2.5975269999999999</v>
      </c>
      <c r="M16" s="68">
        <v>6.9699999999999998E-2</v>
      </c>
      <c r="N16" s="35">
        <v>2.5099999999999998</v>
      </c>
      <c r="O16" s="35">
        <v>21.61</v>
      </c>
      <c r="P16" s="35">
        <v>1.39</v>
      </c>
      <c r="Q16" s="35">
        <v>15.66</v>
      </c>
      <c r="R16" s="35">
        <v>7.96</v>
      </c>
      <c r="S16" s="35">
        <v>4.8499999999999996</v>
      </c>
      <c r="T16" s="35">
        <v>9.09</v>
      </c>
      <c r="U16" s="35">
        <v>4.43</v>
      </c>
      <c r="V16" s="35">
        <v>16.64</v>
      </c>
      <c r="W16" s="35">
        <v>4.51</v>
      </c>
      <c r="X16" s="35">
        <v>6.22</v>
      </c>
      <c r="Y16" s="35">
        <v>2.58</v>
      </c>
      <c r="Z16" s="35">
        <v>2.54</v>
      </c>
      <c r="AA16" s="35">
        <v>3.93</v>
      </c>
      <c r="AB16" s="41">
        <v>1060</v>
      </c>
      <c r="AC16" s="41">
        <v>3</v>
      </c>
      <c r="AD16" s="88">
        <v>383.3</v>
      </c>
      <c r="AE16" s="69">
        <v>59.5</v>
      </c>
      <c r="AF16" s="69">
        <v>74.5</v>
      </c>
      <c r="AG16" s="46">
        <f t="shared" si="30"/>
        <v>29.75</v>
      </c>
      <c r="AH16" s="44">
        <f t="shared" si="1"/>
        <v>2780.5058479678164</v>
      </c>
      <c r="AI16" s="44">
        <f t="shared" si="2"/>
        <v>207147.68567360233</v>
      </c>
      <c r="AJ16" s="44">
        <f t="shared" si="3"/>
        <v>1.8503706606887063</v>
      </c>
      <c r="AK16" s="45">
        <v>0</v>
      </c>
      <c r="AL16" s="69">
        <v>357.2</v>
      </c>
      <c r="AM16" s="69">
        <v>58.87</v>
      </c>
      <c r="AN16" s="69">
        <v>73.23</v>
      </c>
      <c r="AO16" s="46">
        <f t="shared" si="4"/>
        <v>29.434999999999999</v>
      </c>
      <c r="AP16" s="44">
        <f t="shared" si="5"/>
        <v>2721.9362721889615</v>
      </c>
      <c r="AQ16" s="46">
        <f t="shared" si="6"/>
        <v>207147.68567360233</v>
      </c>
      <c r="AR16" s="46">
        <f t="shared" si="7"/>
        <v>199327.39321239767</v>
      </c>
      <c r="AS16" s="47">
        <f t="shared" si="8"/>
        <v>3.7752256008917766</v>
      </c>
      <c r="AT16" s="46">
        <f t="shared" si="9"/>
        <v>1.8503706606887063</v>
      </c>
      <c r="AU16" s="46">
        <f t="shared" si="10"/>
        <v>1.7920266464297645</v>
      </c>
      <c r="AV16" s="47">
        <f t="shared" si="11"/>
        <v>3.1530987546693034</v>
      </c>
      <c r="AW16" s="89">
        <v>0</v>
      </c>
      <c r="AX16" s="90">
        <v>150</v>
      </c>
      <c r="AY16" s="90">
        <v>12</v>
      </c>
      <c r="AZ16" s="91">
        <v>323.7</v>
      </c>
      <c r="BA16" s="43">
        <f t="shared" si="27"/>
        <v>18.412109978375046</v>
      </c>
      <c r="BB16" s="91">
        <v>58.13</v>
      </c>
      <c r="BC16" s="69">
        <v>72.760000000000005</v>
      </c>
      <c r="BD16" s="50">
        <f t="shared" si="12"/>
        <v>29.065000000000001</v>
      </c>
      <c r="BE16" s="44">
        <f t="shared" si="13"/>
        <v>2653.9364992020114</v>
      </c>
      <c r="BF16" s="50">
        <f t="shared" si="14"/>
        <v>199327.39321239767</v>
      </c>
      <c r="BG16" s="50">
        <f t="shared" si="15"/>
        <v>193100.41968193837</v>
      </c>
      <c r="BH16" s="72">
        <f t="shared" si="16"/>
        <v>3.1239928592373736</v>
      </c>
      <c r="BI16" s="73">
        <f t="shared" si="17"/>
        <v>1.8503706606887063</v>
      </c>
      <c r="BJ16" s="51">
        <f t="shared" si="18"/>
        <v>1.6763298626340442</v>
      </c>
      <c r="BK16" s="72">
        <f t="shared" si="19"/>
        <v>9.4057262013592595</v>
      </c>
      <c r="BL16" s="52">
        <v>0</v>
      </c>
      <c r="BM16" s="92">
        <v>1060</v>
      </c>
      <c r="BN16" s="92">
        <v>3</v>
      </c>
      <c r="BO16" s="91">
        <v>301</v>
      </c>
      <c r="BP16" s="91">
        <v>55.83</v>
      </c>
      <c r="BQ16" s="72">
        <v>70.14</v>
      </c>
      <c r="BR16" s="47">
        <f t="shared" si="20"/>
        <v>27.914999999999999</v>
      </c>
      <c r="BS16" s="54">
        <f t="shared" si="21"/>
        <v>2448.0773573902325</v>
      </c>
      <c r="BT16" s="50">
        <f t="shared" si="22"/>
        <v>193100.41968193837</v>
      </c>
      <c r="BU16" s="50">
        <f t="shared" si="23"/>
        <v>171708.14584735091</v>
      </c>
      <c r="BV16" s="72">
        <f t="shared" si="24"/>
        <v>11.078315557171406</v>
      </c>
      <c r="BW16" s="73">
        <f t="shared" si="25"/>
        <v>1.6763298626340442</v>
      </c>
      <c r="BX16" s="55">
        <f t="shared" si="26"/>
        <v>1.7529744935198937</v>
      </c>
      <c r="BY16" s="47">
        <f t="shared" si="28"/>
        <v>0.17529744935198935</v>
      </c>
      <c r="BZ16" s="96" t="s">
        <v>74</v>
      </c>
      <c r="CA16" s="77" t="s">
        <v>78</v>
      </c>
      <c r="CB16" s="97">
        <v>4</v>
      </c>
      <c r="CC16" s="78">
        <v>8</v>
      </c>
      <c r="CD16" s="97">
        <v>4</v>
      </c>
      <c r="CE16" s="78">
        <v>4</v>
      </c>
      <c r="CF16" s="77" t="s">
        <v>79</v>
      </c>
      <c r="CG16" s="98" t="s">
        <v>81</v>
      </c>
      <c r="CH16" s="62">
        <v>17.52</v>
      </c>
      <c r="CI16" s="63">
        <v>10.35</v>
      </c>
      <c r="CJ16" s="64">
        <f>SUM((AF16-BQ16)/AF16)*100</f>
        <v>5.8523489932885902</v>
      </c>
      <c r="CK16" s="64">
        <f>SUM(BX16*CH16)</f>
        <v>30.712113126468537</v>
      </c>
      <c r="CL16" s="65" t="s">
        <v>79</v>
      </c>
    </row>
    <row r="17" spans="1:90" s="65" customFormat="1" ht="24.75" customHeight="1" x14ac:dyDescent="0.3">
      <c r="A17" s="61" t="s">
        <v>72</v>
      </c>
      <c r="B17" s="35">
        <v>3.45</v>
      </c>
      <c r="C17" s="35">
        <v>1.62</v>
      </c>
      <c r="D17" s="35">
        <v>5</v>
      </c>
      <c r="E17" s="35">
        <v>4.8899999999999997</v>
      </c>
      <c r="F17" s="35">
        <v>1.3</v>
      </c>
      <c r="G17" s="66">
        <v>0.38100000000000001</v>
      </c>
      <c r="H17" s="66">
        <v>7.1199999999999999E-2</v>
      </c>
      <c r="I17" s="66">
        <v>5.2400000000000002E-2</v>
      </c>
      <c r="J17" s="66">
        <v>4.3099999999999999E-2</v>
      </c>
      <c r="K17" s="67">
        <v>3.56E-2</v>
      </c>
      <c r="L17" s="38">
        <v>2.5975269999999999</v>
      </c>
      <c r="M17" s="68">
        <v>3.2599999999999997E-2</v>
      </c>
      <c r="N17" s="35">
        <v>1.17</v>
      </c>
      <c r="O17" s="35">
        <v>15.71</v>
      </c>
      <c r="P17" s="35">
        <v>3.13</v>
      </c>
      <c r="Q17" s="35">
        <v>16.37</v>
      </c>
      <c r="R17" s="35">
        <v>7.17</v>
      </c>
      <c r="S17" s="35">
        <v>5.7</v>
      </c>
      <c r="T17" s="35">
        <v>7.03</v>
      </c>
      <c r="U17" s="35">
        <v>5.7</v>
      </c>
      <c r="V17" s="35">
        <v>12.53</v>
      </c>
      <c r="W17" s="35">
        <v>1.63</v>
      </c>
      <c r="X17" s="35">
        <v>6.69</v>
      </c>
      <c r="Y17" s="35">
        <v>5.83</v>
      </c>
      <c r="Z17" s="35">
        <v>4.7</v>
      </c>
      <c r="AA17" s="35">
        <v>3.93</v>
      </c>
      <c r="AB17" s="41">
        <v>1060</v>
      </c>
      <c r="AC17" s="41">
        <v>3</v>
      </c>
      <c r="AD17" s="88">
        <v>384.9</v>
      </c>
      <c r="AE17" s="69">
        <v>59.6</v>
      </c>
      <c r="AF17" s="69">
        <v>74.5</v>
      </c>
      <c r="AG17" s="46">
        <f t="shared" si="30"/>
        <v>29.8</v>
      </c>
      <c r="AH17" s="44">
        <f t="shared" si="1"/>
        <v>2789.8599400938801</v>
      </c>
      <c r="AI17" s="44">
        <f t="shared" si="2"/>
        <v>207844.56553699408</v>
      </c>
      <c r="AJ17" s="44">
        <f t="shared" si="3"/>
        <v>1.8518646326188979</v>
      </c>
      <c r="AK17" s="45">
        <v>0</v>
      </c>
      <c r="AL17" s="69">
        <v>360.7</v>
      </c>
      <c r="AM17" s="69">
        <v>58.54</v>
      </c>
      <c r="AN17" s="69">
        <v>73.319999999999993</v>
      </c>
      <c r="AO17" s="46">
        <f t="shared" si="4"/>
        <v>29.27</v>
      </c>
      <c r="AP17" s="44">
        <f t="shared" si="5"/>
        <v>2691.5057847286789</v>
      </c>
      <c r="AQ17" s="46">
        <f t="shared" si="6"/>
        <v>207844.56553699408</v>
      </c>
      <c r="AR17" s="46">
        <f t="shared" si="7"/>
        <v>197341.20413630671</v>
      </c>
      <c r="AS17" s="47">
        <f t="shared" si="8"/>
        <v>5.0534693430884463</v>
      </c>
      <c r="AT17" s="46">
        <f t="shared" si="9"/>
        <v>1.8518646326188979</v>
      </c>
      <c r="AU17" s="46">
        <f t="shared" si="10"/>
        <v>1.8277987183602</v>
      </c>
      <c r="AV17" s="47">
        <f t="shared" si="11"/>
        <v>1.2995504009741774</v>
      </c>
      <c r="AW17" s="89">
        <v>0</v>
      </c>
      <c r="AX17" s="90">
        <v>150</v>
      </c>
      <c r="AY17" s="90">
        <v>12</v>
      </c>
      <c r="AZ17" s="91">
        <v>324.5</v>
      </c>
      <c r="BA17" s="43">
        <f t="shared" si="27"/>
        <v>18.613251155624031</v>
      </c>
      <c r="BB17" s="91">
        <v>57.96</v>
      </c>
      <c r="BC17" s="69">
        <v>72.81</v>
      </c>
      <c r="BD17" s="50">
        <f t="shared" si="12"/>
        <v>28.98</v>
      </c>
      <c r="BE17" s="44">
        <f t="shared" si="13"/>
        <v>2638.4364308279132</v>
      </c>
      <c r="BF17" s="50">
        <f t="shared" si="14"/>
        <v>197341.20413630671</v>
      </c>
      <c r="BG17" s="50">
        <f t="shared" si="15"/>
        <v>192104.55652858038</v>
      </c>
      <c r="BH17" s="72">
        <f t="shared" si="16"/>
        <v>2.6536007169132807</v>
      </c>
      <c r="BI17" s="73">
        <f t="shared" si="17"/>
        <v>1.8518646326188979</v>
      </c>
      <c r="BJ17" s="51">
        <f t="shared" si="18"/>
        <v>1.6891842955933347</v>
      </c>
      <c r="BK17" s="72">
        <f t="shared" si="19"/>
        <v>8.7846775709249023</v>
      </c>
      <c r="BL17" s="52">
        <v>0</v>
      </c>
      <c r="BM17" s="92">
        <v>1060</v>
      </c>
      <c r="BN17" s="92">
        <v>3</v>
      </c>
      <c r="BO17" s="91">
        <v>302</v>
      </c>
      <c r="BP17" s="91">
        <v>55.84</v>
      </c>
      <c r="BQ17" s="72">
        <v>70.12</v>
      </c>
      <c r="BR17" s="47">
        <f t="shared" si="20"/>
        <v>27.92</v>
      </c>
      <c r="BS17" s="54">
        <f t="shared" si="21"/>
        <v>2448.9544115192989</v>
      </c>
      <c r="BT17" s="50">
        <f t="shared" si="22"/>
        <v>192104.55652858038</v>
      </c>
      <c r="BU17" s="50">
        <f t="shared" si="23"/>
        <v>171720.68333573325</v>
      </c>
      <c r="BV17" s="72">
        <f t="shared" si="24"/>
        <v>10.610822336124293</v>
      </c>
      <c r="BW17" s="73">
        <f t="shared" si="25"/>
        <v>1.6891842955933347</v>
      </c>
      <c r="BX17" s="55">
        <f t="shared" si="26"/>
        <v>1.7586699175285485</v>
      </c>
      <c r="BY17" s="47">
        <f t="shared" si="28"/>
        <v>0.17586699175285486</v>
      </c>
      <c r="BZ17" s="96" t="s">
        <v>74</v>
      </c>
      <c r="CA17" s="77" t="s">
        <v>78</v>
      </c>
      <c r="CB17" s="97">
        <v>4</v>
      </c>
      <c r="CC17" s="78">
        <v>8</v>
      </c>
      <c r="CD17" s="97">
        <v>4</v>
      </c>
      <c r="CE17" s="78">
        <v>4</v>
      </c>
      <c r="CF17" s="77" t="s">
        <v>79</v>
      </c>
      <c r="CG17" s="98" t="s">
        <v>81</v>
      </c>
      <c r="CH17" s="62">
        <v>17.52</v>
      </c>
      <c r="CI17" s="63">
        <v>10.35</v>
      </c>
      <c r="CJ17" s="64">
        <f>SUM((AF17-BQ17)/AF17)*100</f>
        <v>5.879194630872477</v>
      </c>
      <c r="CK17" s="64">
        <f>SUM(BX17*CH17)</f>
        <v>30.81189695510017</v>
      </c>
      <c r="CL17" s="65" t="s">
        <v>79</v>
      </c>
    </row>
    <row r="18" spans="1:90" s="65" customFormat="1" ht="25.5" customHeight="1" x14ac:dyDescent="0.3">
      <c r="A18" s="61" t="s">
        <v>72</v>
      </c>
      <c r="B18" s="35">
        <v>3.57</v>
      </c>
      <c r="C18" s="35">
        <v>1.69</v>
      </c>
      <c r="D18" s="35">
        <v>5.87</v>
      </c>
      <c r="E18" s="35">
        <v>4.9000000000000004</v>
      </c>
      <c r="F18" s="35">
        <v>1.35</v>
      </c>
      <c r="G18" s="66">
        <v>0.43430000000000002</v>
      </c>
      <c r="H18" s="66">
        <v>7.1400000000000005E-2</v>
      </c>
      <c r="I18" s="66">
        <v>5.9799999999999999E-2</v>
      </c>
      <c r="J18" s="66">
        <v>4.3400000000000001E-2</v>
      </c>
      <c r="K18" s="67">
        <v>4.9799999999999997E-2</v>
      </c>
      <c r="L18" s="38">
        <v>2.5975269999999999</v>
      </c>
      <c r="M18" s="68">
        <v>3.73E-2</v>
      </c>
      <c r="N18" s="35">
        <v>2.31</v>
      </c>
      <c r="O18" s="35">
        <v>17.309999999999999</v>
      </c>
      <c r="P18" s="35">
        <v>2.0499999999999998</v>
      </c>
      <c r="Q18" s="35">
        <v>22.43</v>
      </c>
      <c r="R18" s="35">
        <v>5.24</v>
      </c>
      <c r="S18" s="35">
        <v>5.7</v>
      </c>
      <c r="T18" s="35">
        <v>4.72</v>
      </c>
      <c r="U18" s="35">
        <v>13.09</v>
      </c>
      <c r="V18" s="35">
        <v>17.760000000000002</v>
      </c>
      <c r="W18" s="35">
        <v>3.97</v>
      </c>
      <c r="X18" s="35">
        <v>7.87</v>
      </c>
      <c r="Y18" s="35">
        <v>0.8</v>
      </c>
      <c r="Z18" s="35">
        <v>2.4300000000000002</v>
      </c>
      <c r="AA18" s="35">
        <v>5.23</v>
      </c>
      <c r="AB18" s="41">
        <v>1080</v>
      </c>
      <c r="AC18" s="41">
        <v>3</v>
      </c>
      <c r="AD18" s="88">
        <v>417.2</v>
      </c>
      <c r="AE18" s="69">
        <v>58.2</v>
      </c>
      <c r="AF18" s="69">
        <v>75</v>
      </c>
      <c r="AG18" s="46">
        <f t="shared" si="30"/>
        <v>29.1</v>
      </c>
      <c r="AH18" s="44">
        <f t="shared" si="1"/>
        <v>2660.3320749863728</v>
      </c>
      <c r="AI18" s="44">
        <f t="shared" si="2"/>
        <v>199524.90562397797</v>
      </c>
      <c r="AJ18" s="44">
        <f t="shared" si="3"/>
        <v>2.0909670333900552</v>
      </c>
      <c r="AK18" s="45">
        <v>0</v>
      </c>
      <c r="AL18" s="69">
        <v>385.5</v>
      </c>
      <c r="AM18" s="69">
        <v>58.12</v>
      </c>
      <c r="AN18" s="69">
        <v>72.959999999999994</v>
      </c>
      <c r="AO18" s="46">
        <f t="shared" si="4"/>
        <v>29.06</v>
      </c>
      <c r="AP18" s="44">
        <f t="shared" si="5"/>
        <v>2653.0234738370609</v>
      </c>
      <c r="AQ18" s="46">
        <f t="shared" si="6"/>
        <v>199524.90562397797</v>
      </c>
      <c r="AR18" s="46">
        <f t="shared" si="7"/>
        <v>193564.59265115194</v>
      </c>
      <c r="AS18" s="47">
        <f t="shared" si="8"/>
        <v>2.9872526210130212</v>
      </c>
      <c r="AT18" s="46">
        <f t="shared" si="9"/>
        <v>2.0909670333900552</v>
      </c>
      <c r="AU18" s="46">
        <f t="shared" si="10"/>
        <v>1.9915832473285027</v>
      </c>
      <c r="AV18" s="47">
        <f t="shared" si="11"/>
        <v>4.7530058807490141</v>
      </c>
      <c r="AW18" s="89">
        <v>0</v>
      </c>
      <c r="AX18" s="90">
        <v>150</v>
      </c>
      <c r="AY18" s="90">
        <v>12</v>
      </c>
      <c r="AZ18" s="91">
        <v>322.60000000000002</v>
      </c>
      <c r="BA18" s="43">
        <f t="shared" si="27"/>
        <v>29.324240545567253</v>
      </c>
      <c r="BB18" s="91">
        <v>57.5</v>
      </c>
      <c r="BC18" s="69">
        <v>72.83</v>
      </c>
      <c r="BD18" s="50">
        <f t="shared" si="12"/>
        <v>28.75</v>
      </c>
      <c r="BE18" s="44">
        <f t="shared" si="13"/>
        <v>2596.7226777328133</v>
      </c>
      <c r="BF18" s="50">
        <f t="shared" si="14"/>
        <v>193564.59265115194</v>
      </c>
      <c r="BG18" s="50">
        <f t="shared" si="15"/>
        <v>189119.3126192808</v>
      </c>
      <c r="BH18" s="72">
        <f t="shared" si="16"/>
        <v>2.2965357305210041</v>
      </c>
      <c r="BI18" s="73">
        <f t="shared" si="17"/>
        <v>2.0909670333900552</v>
      </c>
      <c r="BJ18" s="51">
        <f t="shared" si="18"/>
        <v>1.7058014622199447</v>
      </c>
      <c r="BK18" s="72">
        <f t="shared" si="19"/>
        <v>18.420451638859511</v>
      </c>
      <c r="BL18" s="52">
        <v>0</v>
      </c>
      <c r="BM18" s="92">
        <v>1080</v>
      </c>
      <c r="BN18" s="92">
        <v>3</v>
      </c>
      <c r="BO18" s="91">
        <v>301.10000000000002</v>
      </c>
      <c r="BP18" s="91">
        <v>54.44</v>
      </c>
      <c r="BQ18" s="91">
        <v>68.599999999999994</v>
      </c>
      <c r="BR18" s="72">
        <f t="shared" si="20"/>
        <v>27.22</v>
      </c>
      <c r="BS18" s="54">
        <f t="shared" si="21"/>
        <v>2327.6952182760392</v>
      </c>
      <c r="BT18" s="50">
        <f t="shared" si="22"/>
        <v>189119.3126192808</v>
      </c>
      <c r="BU18" s="50">
        <f t="shared" si="23"/>
        <v>159679.89197373629</v>
      </c>
      <c r="BV18" s="72">
        <f t="shared" si="24"/>
        <v>15.56658610789766</v>
      </c>
      <c r="BW18" s="73">
        <f t="shared" si="25"/>
        <v>1.7058014622199447</v>
      </c>
      <c r="BX18" s="55">
        <f t="shared" si="26"/>
        <v>1.8856475682581506</v>
      </c>
      <c r="BY18" s="47">
        <f t="shared" si="28"/>
        <v>0.18856475682581506</v>
      </c>
      <c r="BZ18" s="96" t="s">
        <v>82</v>
      </c>
      <c r="CA18" s="98" t="s">
        <v>82</v>
      </c>
      <c r="CB18" s="97">
        <v>6</v>
      </c>
      <c r="CC18" s="97">
        <v>8</v>
      </c>
      <c r="CD18" s="97">
        <v>8</v>
      </c>
      <c r="CE18" s="97">
        <v>3</v>
      </c>
      <c r="CF18" s="98" t="s">
        <v>83</v>
      </c>
      <c r="CG18" s="98" t="s">
        <v>84</v>
      </c>
      <c r="CH18" s="62">
        <v>17.21</v>
      </c>
      <c r="CI18" s="63">
        <v>10.75</v>
      </c>
      <c r="CJ18" s="64">
        <f>SUM((AF18-BQ18)/AF18)*100</f>
        <v>8.5333333333333421</v>
      </c>
      <c r="CK18" s="64">
        <f>SUM(BX18*CH18)</f>
        <v>32.451994649722771</v>
      </c>
      <c r="CL18" s="65" t="s">
        <v>83</v>
      </c>
    </row>
    <row r="19" spans="1:90" s="65" customFormat="1" ht="25.5" customHeight="1" x14ac:dyDescent="0.3">
      <c r="A19" s="61" t="s">
        <v>72</v>
      </c>
      <c r="B19" s="35">
        <v>3.74</v>
      </c>
      <c r="C19" s="35">
        <v>2.09</v>
      </c>
      <c r="D19" s="35">
        <v>5.87</v>
      </c>
      <c r="E19" s="35">
        <v>4.95</v>
      </c>
      <c r="F19" s="35">
        <v>1.1200000000000001</v>
      </c>
      <c r="G19" s="66">
        <v>0.47039999999999998</v>
      </c>
      <c r="H19" s="66">
        <v>7.3700000000000002E-2</v>
      </c>
      <c r="I19" s="66">
        <v>5.57E-2</v>
      </c>
      <c r="J19" s="66">
        <v>4.2000000000000003E-2</v>
      </c>
      <c r="K19" s="67">
        <v>4.7699999999999999E-2</v>
      </c>
      <c r="L19" s="38">
        <v>2.5975269999999999</v>
      </c>
      <c r="M19" s="68">
        <v>4.5199999999999997E-2</v>
      </c>
      <c r="N19" s="35">
        <v>2.5659999999999998</v>
      </c>
      <c r="O19" s="35">
        <v>21.501999999999999</v>
      </c>
      <c r="P19" s="35">
        <v>2.9120000000000004</v>
      </c>
      <c r="Q19" s="35">
        <v>16.706</v>
      </c>
      <c r="R19" s="35">
        <v>5.152000000000001</v>
      </c>
      <c r="S19" s="35">
        <v>4.7759999999999998</v>
      </c>
      <c r="T19" s="35">
        <v>7.2560000000000002</v>
      </c>
      <c r="U19" s="35">
        <v>6.24</v>
      </c>
      <c r="V19" s="35">
        <v>16.318000000000001</v>
      </c>
      <c r="W19" s="35">
        <v>3.194</v>
      </c>
      <c r="X19" s="35">
        <v>5.98</v>
      </c>
      <c r="Y19" s="35">
        <v>3.0979999999999999</v>
      </c>
      <c r="Z19" s="35">
        <v>3.2839999999999998</v>
      </c>
      <c r="AA19" s="35">
        <v>4.1880000000000006</v>
      </c>
      <c r="AB19" s="41">
        <v>1080</v>
      </c>
      <c r="AC19" s="41">
        <v>3</v>
      </c>
      <c r="AD19" s="88">
        <v>421.2</v>
      </c>
      <c r="AE19" s="69">
        <v>59.99</v>
      </c>
      <c r="AF19" s="69">
        <v>74.56</v>
      </c>
      <c r="AG19" s="46">
        <f t="shared" si="30"/>
        <v>29.995000000000001</v>
      </c>
      <c r="AH19" s="44">
        <f t="shared" si="1"/>
        <v>2826.4909889745536</v>
      </c>
      <c r="AI19" s="44">
        <f t="shared" si="2"/>
        <v>210743.16813794273</v>
      </c>
      <c r="AJ19" s="44">
        <f t="shared" si="3"/>
        <v>1.998641302214371</v>
      </c>
      <c r="AK19" s="45">
        <v>0</v>
      </c>
      <c r="AL19" s="69">
        <v>366.2</v>
      </c>
      <c r="AM19" s="69">
        <v>58.83</v>
      </c>
      <c r="AN19" s="69">
        <v>73.400000000000006</v>
      </c>
      <c r="AO19" s="46">
        <f t="shared" si="4"/>
        <v>29.414999999999999</v>
      </c>
      <c r="AP19" s="44">
        <f t="shared" si="5"/>
        <v>2718.2386176356868</v>
      </c>
      <c r="AQ19" s="46">
        <f t="shared" si="6"/>
        <v>210743.16813794273</v>
      </c>
      <c r="AR19" s="46">
        <f t="shared" si="7"/>
        <v>199518.71453445943</v>
      </c>
      <c r="AS19" s="47">
        <f t="shared" si="8"/>
        <v>5.3261292893425098</v>
      </c>
      <c r="AT19" s="46">
        <f t="shared" si="9"/>
        <v>1.998641302214371</v>
      </c>
      <c r="AU19" s="46">
        <f t="shared" si="10"/>
        <v>1.8354167971383586</v>
      </c>
      <c r="AV19" s="47">
        <f t="shared" si="11"/>
        <v>8.1667733422285291</v>
      </c>
      <c r="AW19" s="89">
        <v>0</v>
      </c>
      <c r="AX19" s="90">
        <v>150</v>
      </c>
      <c r="AY19" s="90">
        <v>12</v>
      </c>
      <c r="AZ19" s="91">
        <v>325.89999999999998</v>
      </c>
      <c r="BA19" s="43">
        <f t="shared" si="27"/>
        <v>29.242098803313905</v>
      </c>
      <c r="BB19" s="91">
        <v>58.13</v>
      </c>
      <c r="BC19" s="69">
        <v>73.55</v>
      </c>
      <c r="BD19" s="50">
        <f t="shared" si="12"/>
        <v>29.065000000000001</v>
      </c>
      <c r="BE19" s="44">
        <f t="shared" si="13"/>
        <v>2653.9364992020114</v>
      </c>
      <c r="BF19" s="50">
        <f t="shared" si="14"/>
        <v>199518.71453445943</v>
      </c>
      <c r="BG19" s="50">
        <f t="shared" si="15"/>
        <v>195197.02951630793</v>
      </c>
      <c r="BH19" s="72">
        <f t="shared" si="16"/>
        <v>2.1660549629318573</v>
      </c>
      <c r="BI19" s="73">
        <f t="shared" si="17"/>
        <v>1.998641302214371</v>
      </c>
      <c r="BJ19" s="51">
        <f t="shared" si="18"/>
        <v>1.6695950794311261</v>
      </c>
      <c r="BK19" s="72">
        <f t="shared" si="19"/>
        <v>16.463495596667698</v>
      </c>
      <c r="BL19" s="52">
        <v>0</v>
      </c>
      <c r="BM19" s="92">
        <v>1080</v>
      </c>
      <c r="BN19" s="92">
        <v>3</v>
      </c>
      <c r="BO19" s="91">
        <v>300.3</v>
      </c>
      <c r="BP19" s="91">
        <v>53.87</v>
      </c>
      <c r="BQ19" s="91">
        <v>68.099999999999994</v>
      </c>
      <c r="BR19" s="72">
        <f t="shared" si="20"/>
        <v>26.934999999999999</v>
      </c>
      <c r="BS19" s="54">
        <f t="shared" si="21"/>
        <v>2279.2073274818204</v>
      </c>
      <c r="BT19" s="50">
        <f t="shared" si="22"/>
        <v>195197.02951630793</v>
      </c>
      <c r="BU19" s="50">
        <f t="shared" si="23"/>
        <v>155214.01900151194</v>
      </c>
      <c r="BV19" s="72">
        <f t="shared" si="24"/>
        <v>20.483411358191578</v>
      </c>
      <c r="BW19" s="73">
        <f t="shared" si="25"/>
        <v>1.6695950794311261</v>
      </c>
      <c r="BX19" s="55">
        <f t="shared" si="26"/>
        <v>1.9347479173068431</v>
      </c>
      <c r="BY19" s="47">
        <f t="shared" si="28"/>
        <v>0.1934747917306843</v>
      </c>
      <c r="BZ19" s="96" t="s">
        <v>82</v>
      </c>
      <c r="CA19" s="98" t="s">
        <v>82</v>
      </c>
      <c r="CB19" s="97">
        <v>6</v>
      </c>
      <c r="CC19" s="97">
        <v>8</v>
      </c>
      <c r="CD19" s="97">
        <v>8</v>
      </c>
      <c r="CE19" s="97">
        <v>3</v>
      </c>
      <c r="CF19" s="98" t="s">
        <v>83</v>
      </c>
      <c r="CG19" s="98" t="s">
        <v>84</v>
      </c>
      <c r="CH19" s="62">
        <v>17.21</v>
      </c>
      <c r="CI19" s="63">
        <v>10.75</v>
      </c>
      <c r="CJ19" s="64">
        <f>SUM((AF19-BQ19)/AF19)*100</f>
        <v>8.6641630901287652</v>
      </c>
      <c r="CK19" s="64">
        <f>SUM(BX19*CH19)</f>
        <v>33.297011656850771</v>
      </c>
      <c r="CL19" s="65" t="s">
        <v>83</v>
      </c>
    </row>
    <row r="20" spans="1:90" s="65" customFormat="1" ht="24.75" customHeight="1" x14ac:dyDescent="0.3">
      <c r="A20" s="61" t="s">
        <v>72</v>
      </c>
      <c r="B20" s="35">
        <v>3.79</v>
      </c>
      <c r="C20" s="35">
        <v>1.3</v>
      </c>
      <c r="D20" s="35">
        <v>3.81</v>
      </c>
      <c r="E20" s="35">
        <v>3.75</v>
      </c>
      <c r="F20" s="35">
        <v>1.69</v>
      </c>
      <c r="G20" s="66">
        <v>0.32929999999999998</v>
      </c>
      <c r="H20" s="66">
        <v>7.3899999999999993E-2</v>
      </c>
      <c r="I20" s="66">
        <v>3.4200000000000001E-2</v>
      </c>
      <c r="J20" s="66">
        <v>3.78E-2</v>
      </c>
      <c r="K20" s="67">
        <v>3.32E-2</v>
      </c>
      <c r="L20" s="38">
        <v>2.5975269999999999</v>
      </c>
      <c r="M20" s="68">
        <v>0.28899999999999998</v>
      </c>
      <c r="N20" s="35">
        <v>2.15</v>
      </c>
      <c r="O20" s="35">
        <v>38.049999999999997</v>
      </c>
      <c r="P20" s="35">
        <v>2.87</v>
      </c>
      <c r="Q20" s="35">
        <v>14.51</v>
      </c>
      <c r="R20" s="35">
        <v>1.36</v>
      </c>
      <c r="S20" s="35">
        <v>1.45</v>
      </c>
      <c r="T20" s="35">
        <v>4.41</v>
      </c>
      <c r="U20" s="35">
        <v>2.17</v>
      </c>
      <c r="V20" s="35">
        <v>19.309999999999999</v>
      </c>
      <c r="W20" s="35">
        <v>3.49</v>
      </c>
      <c r="X20" s="35">
        <v>1.81</v>
      </c>
      <c r="Y20" s="35">
        <v>2.3199999999999998</v>
      </c>
      <c r="Z20" s="35">
        <v>1.98</v>
      </c>
      <c r="AA20" s="35">
        <v>5.23</v>
      </c>
      <c r="AB20" s="41">
        <v>1080</v>
      </c>
      <c r="AC20" s="41">
        <v>3</v>
      </c>
      <c r="AD20" s="88">
        <v>416.8</v>
      </c>
      <c r="AE20" s="69">
        <v>59.88</v>
      </c>
      <c r="AF20" s="69">
        <v>74.8</v>
      </c>
      <c r="AG20" s="46">
        <f t="shared" si="30"/>
        <v>29.94</v>
      </c>
      <c r="AH20" s="44">
        <f t="shared" si="1"/>
        <v>2816.1349644114439</v>
      </c>
      <c r="AI20" s="44">
        <f t="shared" si="2"/>
        <v>210646.89533797599</v>
      </c>
      <c r="AJ20" s="44">
        <f t="shared" si="3"/>
        <v>1.9786667129902777</v>
      </c>
      <c r="AK20" s="45">
        <v>0</v>
      </c>
      <c r="AL20" s="69">
        <v>367.2</v>
      </c>
      <c r="AM20" s="69">
        <v>58.54</v>
      </c>
      <c r="AN20" s="69">
        <v>73.63</v>
      </c>
      <c r="AO20" s="46">
        <f t="shared" si="4"/>
        <v>29.27</v>
      </c>
      <c r="AP20" s="44">
        <f t="shared" si="5"/>
        <v>2691.5057847286789</v>
      </c>
      <c r="AQ20" s="46">
        <f t="shared" si="6"/>
        <v>210646.89533797599</v>
      </c>
      <c r="AR20" s="46">
        <f t="shared" si="7"/>
        <v>198175.57092957263</v>
      </c>
      <c r="AS20" s="47">
        <f t="shared" si="8"/>
        <v>5.9204881175170119</v>
      </c>
      <c r="AT20" s="46">
        <f t="shared" si="9"/>
        <v>1.9786667129902777</v>
      </c>
      <c r="AU20" s="46">
        <f t="shared" si="10"/>
        <v>1.8529024454305474</v>
      </c>
      <c r="AV20" s="47">
        <f t="shared" si="11"/>
        <v>6.3560106780018542</v>
      </c>
      <c r="AW20" s="89">
        <v>0</v>
      </c>
      <c r="AX20" s="90">
        <v>150</v>
      </c>
      <c r="AY20" s="90">
        <v>12</v>
      </c>
      <c r="AZ20" s="91">
        <v>327.5</v>
      </c>
      <c r="BA20" s="43">
        <f t="shared" si="27"/>
        <v>27.267175572519086</v>
      </c>
      <c r="BB20" s="91">
        <v>58.08</v>
      </c>
      <c r="BC20" s="69">
        <v>73.510000000000005</v>
      </c>
      <c r="BD20" s="50">
        <f t="shared" si="12"/>
        <v>29.04</v>
      </c>
      <c r="BE20" s="44">
        <f t="shared" si="13"/>
        <v>2649.3729431735901</v>
      </c>
      <c r="BF20" s="50">
        <f t="shared" si="14"/>
        <v>198175.57092957263</v>
      </c>
      <c r="BG20" s="50">
        <f t="shared" si="15"/>
        <v>194755.40505269062</v>
      </c>
      <c r="BH20" s="72">
        <f t="shared" si="16"/>
        <v>1.7258261756679685</v>
      </c>
      <c r="BI20" s="73">
        <f t="shared" si="17"/>
        <v>1.9786667129902777</v>
      </c>
      <c r="BJ20" s="51">
        <f t="shared" si="18"/>
        <v>1.6815964615277077</v>
      </c>
      <c r="BK20" s="72">
        <f t="shared" si="19"/>
        <v>15.013657909755807</v>
      </c>
      <c r="BL20" s="52">
        <v>0</v>
      </c>
      <c r="BM20" s="92">
        <v>1080</v>
      </c>
      <c r="BN20" s="92">
        <v>3</v>
      </c>
      <c r="BO20" s="91">
        <v>302.39999999999998</v>
      </c>
      <c r="BP20" s="91">
        <v>54.21</v>
      </c>
      <c r="BQ20" s="91">
        <v>68.5</v>
      </c>
      <c r="BR20" s="72">
        <f t="shared" si="20"/>
        <v>27.105</v>
      </c>
      <c r="BS20" s="54">
        <f t="shared" si="21"/>
        <v>2308.0685108718189</v>
      </c>
      <c r="BT20" s="50">
        <f t="shared" si="22"/>
        <v>194755.40505269062</v>
      </c>
      <c r="BU20" s="50">
        <f t="shared" si="23"/>
        <v>158102.6929947196</v>
      </c>
      <c r="BV20" s="72">
        <f t="shared" si="24"/>
        <v>18.819868977733741</v>
      </c>
      <c r="BW20" s="73">
        <f t="shared" si="25"/>
        <v>1.6815964615277077</v>
      </c>
      <c r="BX20" s="55">
        <f t="shared" si="26"/>
        <v>1.9126808928555044</v>
      </c>
      <c r="BY20" s="47">
        <f t="shared" si="28"/>
        <v>0.19126808928555042</v>
      </c>
      <c r="BZ20" s="96" t="s">
        <v>82</v>
      </c>
      <c r="CA20" s="98" t="s">
        <v>82</v>
      </c>
      <c r="CB20" s="97">
        <v>6</v>
      </c>
      <c r="CC20" s="97">
        <v>8</v>
      </c>
      <c r="CD20" s="97">
        <v>8</v>
      </c>
      <c r="CE20" s="97">
        <v>3</v>
      </c>
      <c r="CF20" s="98" t="s">
        <v>83</v>
      </c>
      <c r="CG20" s="98" t="s">
        <v>84</v>
      </c>
      <c r="CH20" s="62">
        <v>17.21</v>
      </c>
      <c r="CI20" s="63">
        <v>10.75</v>
      </c>
      <c r="CJ20" s="64">
        <f>SUM((AF20-BQ20)/AF20)*100</f>
        <v>8.4224598930481243</v>
      </c>
      <c r="CK20" s="64">
        <f>SUM(BX20*CH20)</f>
        <v>32.917238166043234</v>
      </c>
      <c r="CL20" s="65" t="s">
        <v>83</v>
      </c>
    </row>
    <row r="21" spans="1:90" s="65" customFormat="1" ht="24.75" customHeight="1" x14ac:dyDescent="0.3">
      <c r="A21" s="99" t="s">
        <v>72</v>
      </c>
      <c r="B21" s="35">
        <v>3.98</v>
      </c>
      <c r="C21" s="35">
        <v>1.21</v>
      </c>
      <c r="D21" s="35">
        <v>3.98</v>
      </c>
      <c r="E21" s="35">
        <v>4.1900000000000004</v>
      </c>
      <c r="F21" s="35">
        <v>1.74</v>
      </c>
      <c r="G21" s="66">
        <v>0.34110000000000001</v>
      </c>
      <c r="H21" s="66">
        <v>7.2999999999999995E-2</v>
      </c>
      <c r="I21" s="66">
        <v>4.2500000000000003E-2</v>
      </c>
      <c r="J21" s="66">
        <v>4.3900000000000002E-2</v>
      </c>
      <c r="K21" s="67">
        <v>3.44E-2</v>
      </c>
      <c r="L21" s="38">
        <v>2.5975269999999999</v>
      </c>
      <c r="M21" s="68">
        <v>0.31840000000000002</v>
      </c>
      <c r="N21" s="35">
        <v>4.6900000000000004</v>
      </c>
      <c r="O21" s="35">
        <v>14.83</v>
      </c>
      <c r="P21" s="35">
        <v>5.12</v>
      </c>
      <c r="Q21" s="35">
        <v>14.56</v>
      </c>
      <c r="R21" s="35">
        <v>4.03</v>
      </c>
      <c r="S21" s="35">
        <v>6.18</v>
      </c>
      <c r="T21" s="35">
        <v>11.03</v>
      </c>
      <c r="U21" s="35">
        <v>5.81</v>
      </c>
      <c r="V21" s="35">
        <v>15.35</v>
      </c>
      <c r="W21" s="35">
        <v>2.37</v>
      </c>
      <c r="X21" s="35">
        <v>7.31</v>
      </c>
      <c r="Y21" s="35">
        <v>3.96</v>
      </c>
      <c r="Z21" s="35">
        <v>4.7699999999999996</v>
      </c>
      <c r="AA21" s="35">
        <v>2.62</v>
      </c>
      <c r="AB21" s="41">
        <v>1100</v>
      </c>
      <c r="AC21" s="41">
        <v>3</v>
      </c>
      <c r="AD21" s="100">
        <v>388.4</v>
      </c>
      <c r="AE21" s="101">
        <v>59.4</v>
      </c>
      <c r="AF21" s="101">
        <v>74.5</v>
      </c>
      <c r="AG21" s="102">
        <f t="shared" si="30"/>
        <v>29.7</v>
      </c>
      <c r="AH21" s="44">
        <f t="shared" si="1"/>
        <v>2771.1674638050204</v>
      </c>
      <c r="AI21" s="44">
        <f t="shared" si="2"/>
        <v>206451.97605347401</v>
      </c>
      <c r="AJ21" s="44">
        <f t="shared" si="3"/>
        <v>1.881309190760174</v>
      </c>
      <c r="AK21" s="45">
        <v>0</v>
      </c>
      <c r="AL21" s="103">
        <v>358.46</v>
      </c>
      <c r="AM21" s="103">
        <v>59.2</v>
      </c>
      <c r="AN21" s="103">
        <v>74.3</v>
      </c>
      <c r="AO21" s="102">
        <f t="shared" ref="AO21:AO23" si="31">SUM(BB21/2)</f>
        <v>28.8</v>
      </c>
      <c r="AP21" s="44">
        <f t="shared" si="5"/>
        <v>2752.5378193692336</v>
      </c>
      <c r="AQ21" s="46">
        <f t="shared" si="6"/>
        <v>206451.97605347401</v>
      </c>
      <c r="AR21" s="46">
        <f t="shared" si="7"/>
        <v>204513.55997913404</v>
      </c>
      <c r="AS21" s="47">
        <f t="shared" si="8"/>
        <v>0.9389186344420809</v>
      </c>
      <c r="AT21" s="46">
        <f t="shared" si="9"/>
        <v>1.881309190760174</v>
      </c>
      <c r="AU21" s="46">
        <f t="shared" si="10"/>
        <v>1.7527444147790137</v>
      </c>
      <c r="AV21" s="47">
        <f t="shared" si="11"/>
        <v>6.8337930103457163</v>
      </c>
      <c r="AW21" s="89">
        <v>0</v>
      </c>
      <c r="AX21" s="104">
        <v>150</v>
      </c>
      <c r="AY21" s="104">
        <v>12</v>
      </c>
      <c r="AZ21" s="101">
        <v>319</v>
      </c>
      <c r="BA21" s="43">
        <f t="shared" si="27"/>
        <v>21.755485893416921</v>
      </c>
      <c r="BB21" s="101">
        <v>57.6</v>
      </c>
      <c r="BC21" s="101">
        <v>73.2</v>
      </c>
      <c r="BD21" s="102">
        <f t="shared" si="12"/>
        <v>28.8</v>
      </c>
      <c r="BE21" s="44">
        <f t="shared" si="13"/>
        <v>2605.7626105935183</v>
      </c>
      <c r="BF21" s="50">
        <f t="shared" si="14"/>
        <v>204513.55997913404</v>
      </c>
      <c r="BG21" s="50">
        <f t="shared" si="15"/>
        <v>190741.82309544555</v>
      </c>
      <c r="BH21" s="105">
        <f t="shared" si="16"/>
        <v>6.733899153236381</v>
      </c>
      <c r="BI21" s="106">
        <f t="shared" si="17"/>
        <v>1.881309190760174</v>
      </c>
      <c r="BJ21" s="51">
        <f t="shared" si="18"/>
        <v>1.6724176943636277</v>
      </c>
      <c r="BK21" s="105">
        <f t="shared" si="19"/>
        <v>11.103517562264191</v>
      </c>
      <c r="BL21" s="52">
        <v>0</v>
      </c>
      <c r="BM21" s="107">
        <v>1100</v>
      </c>
      <c r="BN21" s="107">
        <v>3</v>
      </c>
      <c r="BO21" s="101">
        <v>297.39999999999998</v>
      </c>
      <c r="BP21" s="101">
        <v>52.4</v>
      </c>
      <c r="BQ21" s="101">
        <v>68.7</v>
      </c>
      <c r="BR21" s="105">
        <f t="shared" si="20"/>
        <v>26.2</v>
      </c>
      <c r="BS21" s="54">
        <f t="shared" si="21"/>
        <v>2156.5148611301775</v>
      </c>
      <c r="BT21" s="108">
        <f t="shared" si="22"/>
        <v>190741.82309544555</v>
      </c>
      <c r="BU21" s="50">
        <f t="shared" si="23"/>
        <v>148152.5709596432</v>
      </c>
      <c r="BV21" s="105">
        <f t="shared" si="24"/>
        <v>22.328219078880807</v>
      </c>
      <c r="BW21" s="106">
        <f t="shared" si="25"/>
        <v>1.6724176943636277</v>
      </c>
      <c r="BX21" s="55">
        <f t="shared" si="26"/>
        <v>2.0073900714217903</v>
      </c>
      <c r="BY21" s="47">
        <f t="shared" si="28"/>
        <v>0.20073900714217899</v>
      </c>
      <c r="BZ21" s="109" t="s">
        <v>77</v>
      </c>
      <c r="CA21" s="110" t="s">
        <v>78</v>
      </c>
      <c r="CB21" s="97">
        <v>3</v>
      </c>
      <c r="CC21" s="97">
        <v>8</v>
      </c>
      <c r="CD21" s="97">
        <v>2</v>
      </c>
      <c r="CE21" s="97">
        <v>8</v>
      </c>
      <c r="CF21" s="110" t="s">
        <v>85</v>
      </c>
      <c r="CG21" s="111" t="s">
        <v>75</v>
      </c>
      <c r="CH21" s="62">
        <v>16.23</v>
      </c>
      <c r="CI21" s="63" t="s">
        <v>86</v>
      </c>
      <c r="CJ21" s="64">
        <f>SUM((AF21-BQ21)/AF21)*100</f>
        <v>7.7852348993288549</v>
      </c>
      <c r="CK21" s="64">
        <f>SUM(BX21*CH21)</f>
        <v>32.579940859175657</v>
      </c>
      <c r="CL21" s="65" t="s">
        <v>85</v>
      </c>
    </row>
    <row r="22" spans="1:90" s="65" customFormat="1" ht="24.75" customHeight="1" x14ac:dyDescent="0.3">
      <c r="A22" s="99" t="s">
        <v>72</v>
      </c>
      <c r="B22" s="35">
        <v>4.18</v>
      </c>
      <c r="C22" s="35">
        <v>1.48</v>
      </c>
      <c r="D22" s="35">
        <v>4.18</v>
      </c>
      <c r="E22" s="35">
        <v>4.32</v>
      </c>
      <c r="F22" s="35">
        <v>1.73</v>
      </c>
      <c r="G22" s="66">
        <v>0.34720000000000001</v>
      </c>
      <c r="H22" s="66">
        <v>7.3099999999999998E-2</v>
      </c>
      <c r="I22" s="66">
        <v>4.6699999999999998E-2</v>
      </c>
      <c r="J22" s="66">
        <v>4.5699999999999998E-2</v>
      </c>
      <c r="K22" s="67">
        <v>3.0599999999999999E-2</v>
      </c>
      <c r="L22" s="38">
        <v>2.5975269999999999</v>
      </c>
      <c r="M22" s="68">
        <v>0.32629999999999998</v>
      </c>
      <c r="N22" s="35">
        <v>2.5099999999999998</v>
      </c>
      <c r="O22" s="35">
        <v>21.61</v>
      </c>
      <c r="P22" s="35">
        <v>1.39</v>
      </c>
      <c r="Q22" s="35">
        <v>15.66</v>
      </c>
      <c r="R22" s="35">
        <v>7.96</v>
      </c>
      <c r="S22" s="35">
        <v>4.8499999999999996</v>
      </c>
      <c r="T22" s="35">
        <v>9.09</v>
      </c>
      <c r="U22" s="35">
        <v>4.43</v>
      </c>
      <c r="V22" s="35">
        <v>16.64</v>
      </c>
      <c r="W22" s="35">
        <v>4.51</v>
      </c>
      <c r="X22" s="35">
        <v>6.22</v>
      </c>
      <c r="Y22" s="35">
        <v>2.58</v>
      </c>
      <c r="Z22" s="35">
        <v>2.54</v>
      </c>
      <c r="AA22" s="35">
        <v>3.93</v>
      </c>
      <c r="AB22" s="41">
        <v>1100</v>
      </c>
      <c r="AC22" s="41">
        <v>3</v>
      </c>
      <c r="AD22" s="100">
        <v>387.2</v>
      </c>
      <c r="AE22" s="101">
        <v>59.4</v>
      </c>
      <c r="AF22" s="101">
        <v>74.28</v>
      </c>
      <c r="AG22" s="102">
        <f t="shared" si="30"/>
        <v>29.7</v>
      </c>
      <c r="AH22" s="44">
        <f t="shared" si="1"/>
        <v>2771.1674638050204</v>
      </c>
      <c r="AI22" s="44">
        <f t="shared" si="2"/>
        <v>205842.3192114369</v>
      </c>
      <c r="AJ22" s="44">
        <f t="shared" si="3"/>
        <v>1.8810514838898424</v>
      </c>
      <c r="AK22" s="45">
        <v>0</v>
      </c>
      <c r="AL22" s="103">
        <v>356.89</v>
      </c>
      <c r="AM22" s="103">
        <v>59</v>
      </c>
      <c r="AN22" s="103">
        <v>74.099999999999994</v>
      </c>
      <c r="AO22" s="102">
        <f t="shared" si="31"/>
        <v>28.6</v>
      </c>
      <c r="AP22" s="44">
        <f t="shared" si="5"/>
        <v>2733.9710067865176</v>
      </c>
      <c r="AQ22" s="46">
        <f t="shared" si="6"/>
        <v>205842.3192114369</v>
      </c>
      <c r="AR22" s="46">
        <f t="shared" si="7"/>
        <v>202587.25160288095</v>
      </c>
      <c r="AS22" s="47">
        <f t="shared" si="8"/>
        <v>1.5813403293481243</v>
      </c>
      <c r="AT22" s="46">
        <f t="shared" si="9"/>
        <v>1.8810514838898424</v>
      </c>
      <c r="AU22" s="46">
        <f t="shared" si="10"/>
        <v>1.7616607026171076</v>
      </c>
      <c r="AV22" s="47">
        <f t="shared" si="11"/>
        <v>6.3470235820364485</v>
      </c>
      <c r="AW22" s="89">
        <v>0</v>
      </c>
      <c r="AX22" s="104">
        <v>150</v>
      </c>
      <c r="AY22" s="104">
        <v>12</v>
      </c>
      <c r="AZ22" s="101">
        <v>318.3</v>
      </c>
      <c r="BA22" s="43">
        <f t="shared" si="27"/>
        <v>21.646245680175927</v>
      </c>
      <c r="BB22" s="101">
        <v>57.2</v>
      </c>
      <c r="BC22" s="101">
        <v>73.099999999999994</v>
      </c>
      <c r="BD22" s="102">
        <f t="shared" si="12"/>
        <v>28.6</v>
      </c>
      <c r="BE22" s="44">
        <f t="shared" si="13"/>
        <v>2569.6971269303071</v>
      </c>
      <c r="BF22" s="50">
        <f t="shared" si="14"/>
        <v>202587.25160288095</v>
      </c>
      <c r="BG22" s="50">
        <f t="shared" si="15"/>
        <v>187844.85997860544</v>
      </c>
      <c r="BH22" s="105">
        <f t="shared" si="16"/>
        <v>7.2770579133844464</v>
      </c>
      <c r="BI22" s="106">
        <f t="shared" si="17"/>
        <v>1.8810514838898424</v>
      </c>
      <c r="BJ22" s="51">
        <f t="shared" si="18"/>
        <v>1.6944834159223348</v>
      </c>
      <c r="BK22" s="105">
        <f t="shared" si="19"/>
        <v>9.9182861056892495</v>
      </c>
      <c r="BL22" s="52">
        <v>0</v>
      </c>
      <c r="BM22" s="107">
        <v>1100</v>
      </c>
      <c r="BN22" s="107">
        <v>3</v>
      </c>
      <c r="BO22" s="101">
        <v>298.3</v>
      </c>
      <c r="BP22" s="101">
        <v>51.2</v>
      </c>
      <c r="BQ22" s="101">
        <v>68.599999999999994</v>
      </c>
      <c r="BR22" s="105">
        <f t="shared" si="20"/>
        <v>25.6</v>
      </c>
      <c r="BS22" s="54">
        <f t="shared" si="21"/>
        <v>2058.874161456607</v>
      </c>
      <c r="BT22" s="108">
        <f t="shared" si="22"/>
        <v>187844.85997860544</v>
      </c>
      <c r="BU22" s="50">
        <f t="shared" si="23"/>
        <v>141238.76747592323</v>
      </c>
      <c r="BV22" s="105">
        <f t="shared" si="24"/>
        <v>24.810949050184501</v>
      </c>
      <c r="BW22" s="106">
        <f t="shared" si="25"/>
        <v>1.6944834159223348</v>
      </c>
      <c r="BX22" s="55">
        <f t="shared" si="26"/>
        <v>2.112026360261539</v>
      </c>
      <c r="BY22" s="47">
        <f t="shared" si="28"/>
        <v>0.21120263602615391</v>
      </c>
      <c r="BZ22" s="109" t="s">
        <v>77</v>
      </c>
      <c r="CA22" s="110" t="s">
        <v>78</v>
      </c>
      <c r="CB22" s="97">
        <v>3</v>
      </c>
      <c r="CC22" s="97">
        <v>8</v>
      </c>
      <c r="CD22" s="97">
        <v>2</v>
      </c>
      <c r="CE22" s="97">
        <v>8</v>
      </c>
      <c r="CF22" s="110" t="s">
        <v>85</v>
      </c>
      <c r="CG22" s="111" t="s">
        <v>75</v>
      </c>
      <c r="CH22" s="62">
        <v>16.23</v>
      </c>
      <c r="CI22" s="63" t="s">
        <v>87</v>
      </c>
      <c r="CJ22" s="64">
        <f>SUM((AF22-BQ22)/AF22)*100</f>
        <v>7.6467420570813225</v>
      </c>
      <c r="CK22" s="64">
        <f>SUM(BX22*CH22)</f>
        <v>34.278187827044782</v>
      </c>
      <c r="CL22" s="65" t="s">
        <v>85</v>
      </c>
    </row>
    <row r="23" spans="1:90" s="65" customFormat="1" ht="24.75" customHeight="1" x14ac:dyDescent="0.3">
      <c r="A23" s="99" t="s">
        <v>72</v>
      </c>
      <c r="B23" s="35">
        <v>2.88</v>
      </c>
      <c r="C23" s="35">
        <v>1.71</v>
      </c>
      <c r="D23" s="35">
        <v>5.35</v>
      </c>
      <c r="E23" s="35">
        <v>4.7</v>
      </c>
      <c r="F23" s="35">
        <v>1.24</v>
      </c>
      <c r="G23" s="66">
        <v>0.2913</v>
      </c>
      <c r="H23" s="66">
        <v>7.1199999999999999E-2</v>
      </c>
      <c r="I23" s="66">
        <v>5.0900000000000001E-2</v>
      </c>
      <c r="J23" s="66">
        <v>3.7400000000000003E-2</v>
      </c>
      <c r="K23" s="67">
        <v>5.2900000000000003E-2</v>
      </c>
      <c r="L23" s="38">
        <v>2.5975269999999999</v>
      </c>
      <c r="M23" s="68">
        <v>7.85E-2</v>
      </c>
      <c r="N23" s="35">
        <v>1.17</v>
      </c>
      <c r="O23" s="35">
        <v>15.71</v>
      </c>
      <c r="P23" s="35">
        <v>3.13</v>
      </c>
      <c r="Q23" s="35">
        <v>16.37</v>
      </c>
      <c r="R23" s="35">
        <v>7.17</v>
      </c>
      <c r="S23" s="35">
        <v>5.7</v>
      </c>
      <c r="T23" s="35">
        <v>7.03</v>
      </c>
      <c r="U23" s="35">
        <v>5.7</v>
      </c>
      <c r="V23" s="35">
        <v>12.53</v>
      </c>
      <c r="W23" s="35">
        <v>1.63</v>
      </c>
      <c r="X23" s="35">
        <v>6.69</v>
      </c>
      <c r="Y23" s="35">
        <v>5.83</v>
      </c>
      <c r="Z23" s="35">
        <v>4.7</v>
      </c>
      <c r="AA23" s="35">
        <v>3.93</v>
      </c>
      <c r="AB23" s="41">
        <v>1100</v>
      </c>
      <c r="AC23" s="41">
        <v>3</v>
      </c>
      <c r="AD23" s="100">
        <v>386.6</v>
      </c>
      <c r="AE23" s="101">
        <v>59.4</v>
      </c>
      <c r="AF23" s="101">
        <v>75.099999999999994</v>
      </c>
      <c r="AG23" s="102">
        <f t="shared" si="30"/>
        <v>29.7</v>
      </c>
      <c r="AH23" s="44">
        <f t="shared" si="1"/>
        <v>2771.1674638050204</v>
      </c>
      <c r="AI23" s="44">
        <f t="shared" si="2"/>
        <v>208114.67653175702</v>
      </c>
      <c r="AJ23" s="44">
        <f t="shared" si="3"/>
        <v>1.857629680148998</v>
      </c>
      <c r="AK23" s="45">
        <v>0</v>
      </c>
      <c r="AL23" s="103">
        <v>353.97</v>
      </c>
      <c r="AM23" s="103">
        <v>59.3</v>
      </c>
      <c r="AN23" s="103">
        <v>75</v>
      </c>
      <c r="AO23" s="102">
        <f t="shared" si="31"/>
        <v>28.7</v>
      </c>
      <c r="AP23" s="44">
        <f t="shared" si="5"/>
        <v>2761.8447876054929</v>
      </c>
      <c r="AQ23" s="46">
        <f t="shared" si="6"/>
        <v>208114.67653175702</v>
      </c>
      <c r="AR23" s="46">
        <f t="shared" si="7"/>
        <v>207138.35907041197</v>
      </c>
      <c r="AS23" s="47">
        <f t="shared" si="8"/>
        <v>0.46912475257172631</v>
      </c>
      <c r="AT23" s="46">
        <f t="shared" si="9"/>
        <v>1.857629680148998</v>
      </c>
      <c r="AU23" s="46">
        <f t="shared" si="10"/>
        <v>1.7088577972159948</v>
      </c>
      <c r="AV23" s="47">
        <f t="shared" si="11"/>
        <v>8.0086943335805412</v>
      </c>
      <c r="AW23" s="89">
        <v>0</v>
      </c>
      <c r="AX23" s="104">
        <v>150</v>
      </c>
      <c r="AY23" s="104">
        <v>12</v>
      </c>
      <c r="AZ23" s="101">
        <v>321.3</v>
      </c>
      <c r="BA23" s="43">
        <f t="shared" si="27"/>
        <v>20.323685029567386</v>
      </c>
      <c r="BB23" s="101">
        <v>57.4</v>
      </c>
      <c r="BC23" s="101">
        <v>73.2</v>
      </c>
      <c r="BD23" s="102">
        <f t="shared" si="12"/>
        <v>28.7</v>
      </c>
      <c r="BE23" s="44">
        <f t="shared" si="13"/>
        <v>2587.6984528353764</v>
      </c>
      <c r="BF23" s="50">
        <f t="shared" si="14"/>
        <v>207138.35907041197</v>
      </c>
      <c r="BG23" s="50">
        <f t="shared" si="15"/>
        <v>189419.52674754956</v>
      </c>
      <c r="BH23" s="105">
        <f t="shared" si="16"/>
        <v>8.5541048033692757</v>
      </c>
      <c r="BI23" s="106">
        <f t="shared" si="17"/>
        <v>1.857629680148998</v>
      </c>
      <c r="BJ23" s="51">
        <f t="shared" si="18"/>
        <v>1.6962348365921915</v>
      </c>
      <c r="BK23" s="105">
        <f t="shared" si="19"/>
        <v>8.6882140870973377</v>
      </c>
      <c r="BL23" s="52">
        <v>0</v>
      </c>
      <c r="BM23" s="107">
        <v>1100</v>
      </c>
      <c r="BN23" s="107">
        <v>3</v>
      </c>
      <c r="BO23" s="101">
        <v>298.2</v>
      </c>
      <c r="BP23" s="101">
        <v>52.7</v>
      </c>
      <c r="BQ23" s="101">
        <v>69.099999999999994</v>
      </c>
      <c r="BR23" s="105">
        <f t="shared" si="20"/>
        <v>26.35</v>
      </c>
      <c r="BS23" s="54">
        <f t="shared" si="21"/>
        <v>2181.2784652220994</v>
      </c>
      <c r="BT23" s="108">
        <f t="shared" si="22"/>
        <v>189419.52674754956</v>
      </c>
      <c r="BU23" s="50">
        <f t="shared" si="23"/>
        <v>150726.34194684707</v>
      </c>
      <c r="BV23" s="105">
        <f t="shared" si="24"/>
        <v>20.427241829334289</v>
      </c>
      <c r="BW23" s="106">
        <f t="shared" si="25"/>
        <v>1.6962348365921915</v>
      </c>
      <c r="BX23" s="55">
        <f t="shared" si="26"/>
        <v>1.9784199374065539</v>
      </c>
      <c r="BY23" s="47">
        <f t="shared" si="28"/>
        <v>0.19784199374065539</v>
      </c>
      <c r="BZ23" s="109" t="s">
        <v>77</v>
      </c>
      <c r="CA23" s="110" t="s">
        <v>78</v>
      </c>
      <c r="CB23" s="97">
        <v>3</v>
      </c>
      <c r="CC23" s="97">
        <v>8</v>
      </c>
      <c r="CD23" s="97">
        <v>2</v>
      </c>
      <c r="CE23" s="97">
        <v>8</v>
      </c>
      <c r="CF23" s="110" t="s">
        <v>85</v>
      </c>
      <c r="CG23" s="111" t="s">
        <v>75</v>
      </c>
      <c r="CH23" s="62">
        <v>16.23</v>
      </c>
      <c r="CI23" s="63" t="s">
        <v>88</v>
      </c>
      <c r="CJ23" s="64">
        <f>SUM((AF23-BQ23)/AF23)*100</f>
        <v>7.9893475366178439</v>
      </c>
      <c r="CK23" s="64">
        <f>SUM(BX23*CH23)</f>
        <v>32.10975558410837</v>
      </c>
      <c r="CL23" s="65" t="s">
        <v>85</v>
      </c>
    </row>
    <row r="24" spans="1:90" s="65" customFormat="1" ht="25.5" customHeight="1" x14ac:dyDescent="0.3">
      <c r="A24" s="61" t="s">
        <v>72</v>
      </c>
      <c r="B24" s="35">
        <v>2.81</v>
      </c>
      <c r="C24" s="35">
        <v>1.84</v>
      </c>
      <c r="D24" s="35">
        <v>5.51</v>
      </c>
      <c r="E24" s="35">
        <v>4.7300000000000004</v>
      </c>
      <c r="F24" s="35">
        <v>1.49</v>
      </c>
      <c r="G24" s="66">
        <v>0.2913</v>
      </c>
      <c r="H24" s="66">
        <v>7.1400000000000005E-2</v>
      </c>
      <c r="I24" s="66">
        <v>5.3699999999999998E-2</v>
      </c>
      <c r="J24" s="66">
        <v>3.8300000000000001E-2</v>
      </c>
      <c r="K24" s="67">
        <v>4.4900000000000002E-2</v>
      </c>
      <c r="L24" s="38">
        <v>2.5975269999999999</v>
      </c>
      <c r="M24" s="68">
        <v>5.6599999999999998E-2</v>
      </c>
      <c r="N24" s="35">
        <v>2.31</v>
      </c>
      <c r="O24" s="35">
        <v>17.309999999999999</v>
      </c>
      <c r="P24" s="35">
        <v>2.0499999999999998</v>
      </c>
      <c r="Q24" s="35">
        <v>22.43</v>
      </c>
      <c r="R24" s="35">
        <v>5.24</v>
      </c>
      <c r="S24" s="35">
        <v>5.7</v>
      </c>
      <c r="T24" s="35">
        <v>4.72</v>
      </c>
      <c r="U24" s="35">
        <v>13.09</v>
      </c>
      <c r="V24" s="35">
        <v>17.760000000000002</v>
      </c>
      <c r="W24" s="35">
        <v>3.97</v>
      </c>
      <c r="X24" s="35">
        <v>7.87</v>
      </c>
      <c r="Y24" s="35">
        <v>0.8</v>
      </c>
      <c r="Z24" s="35">
        <v>2.4300000000000002</v>
      </c>
      <c r="AA24" s="35">
        <v>5.23</v>
      </c>
      <c r="AB24" s="41">
        <v>1000</v>
      </c>
      <c r="AC24" s="41">
        <v>6</v>
      </c>
      <c r="AD24" s="42">
        <v>388.6</v>
      </c>
      <c r="AE24" s="43">
        <v>59.5</v>
      </c>
      <c r="AF24" s="43">
        <v>74.5</v>
      </c>
      <c r="AG24" s="44">
        <f t="shared" si="30"/>
        <v>29.75</v>
      </c>
      <c r="AH24" s="44">
        <f t="shared" si="1"/>
        <v>2780.5058479678164</v>
      </c>
      <c r="AI24" s="44">
        <f t="shared" si="2"/>
        <v>207147.68567360233</v>
      </c>
      <c r="AJ24" s="44">
        <f t="shared" si="3"/>
        <v>1.8759562711808799</v>
      </c>
      <c r="AK24" s="45">
        <v>0</v>
      </c>
      <c r="AL24" s="43">
        <v>353.3</v>
      </c>
      <c r="AM24" s="43">
        <v>57.72</v>
      </c>
      <c r="AN24" s="69">
        <v>73.010000000000005</v>
      </c>
      <c r="AO24" s="44">
        <f t="shared" ref="AO24:AO87" si="32">SUM(AM24/2)</f>
        <v>28.86</v>
      </c>
      <c r="AP24" s="44">
        <f t="shared" si="5"/>
        <v>2616.6312645378771</v>
      </c>
      <c r="AQ24" s="46">
        <f t="shared" si="6"/>
        <v>207147.68567360233</v>
      </c>
      <c r="AR24" s="46">
        <f t="shared" si="7"/>
        <v>191040.24862391042</v>
      </c>
      <c r="AS24" s="47">
        <f t="shared" si="8"/>
        <v>7.7758228373702512</v>
      </c>
      <c r="AT24" s="46">
        <f t="shared" si="9"/>
        <v>1.8759562711808799</v>
      </c>
      <c r="AU24" s="46">
        <f t="shared" si="10"/>
        <v>1.8493485144877544</v>
      </c>
      <c r="AV24" s="47">
        <f t="shared" si="11"/>
        <v>1.4183569788850379</v>
      </c>
      <c r="AW24" s="89">
        <v>0</v>
      </c>
      <c r="AX24" s="70">
        <v>150</v>
      </c>
      <c r="AY24" s="70">
        <v>12</v>
      </c>
      <c r="AZ24" s="71">
        <v>322.5</v>
      </c>
      <c r="BA24" s="43">
        <f t="shared" si="27"/>
        <v>20.49612403100776</v>
      </c>
      <c r="BB24" s="71">
        <v>57.29</v>
      </c>
      <c r="BC24" s="72">
        <v>75.430000000000007</v>
      </c>
      <c r="BD24" s="54">
        <f t="shared" si="12"/>
        <v>28.645</v>
      </c>
      <c r="BE24" s="44">
        <f t="shared" si="13"/>
        <v>2577.7899481457707</v>
      </c>
      <c r="BF24" s="50">
        <f t="shared" si="14"/>
        <v>191040.24862391042</v>
      </c>
      <c r="BG24" s="50">
        <f t="shared" si="15"/>
        <v>194442.69578863549</v>
      </c>
      <c r="BH24" s="72">
        <f t="shared" si="16"/>
        <v>-1.7810106452610786</v>
      </c>
      <c r="BI24" s="73">
        <f t="shared" si="17"/>
        <v>1.8759562711808799</v>
      </c>
      <c r="BJ24" s="51">
        <f t="shared" si="18"/>
        <v>1.6585863443827495</v>
      </c>
      <c r="BK24" s="72">
        <f t="shared" si="19"/>
        <v>11.587153183549423</v>
      </c>
      <c r="BL24" s="52">
        <v>0</v>
      </c>
      <c r="BM24" s="74">
        <f t="shared" ref="BM24:BN31" si="33">SUM(AB24)</f>
        <v>1000</v>
      </c>
      <c r="BN24" s="74">
        <f t="shared" si="33"/>
        <v>6</v>
      </c>
      <c r="BO24" s="71">
        <v>301.2</v>
      </c>
      <c r="BP24" s="71">
        <v>56.29</v>
      </c>
      <c r="BQ24" s="72">
        <v>75.3</v>
      </c>
      <c r="BR24" s="47">
        <f t="shared" si="20"/>
        <v>28.145</v>
      </c>
      <c r="BS24" s="54">
        <f t="shared" si="21"/>
        <v>2488.5844247470886</v>
      </c>
      <c r="BT24" s="50">
        <f t="shared" si="22"/>
        <v>194442.69578863549</v>
      </c>
      <c r="BU24" s="50">
        <f t="shared" si="23"/>
        <v>187390.40718345577</v>
      </c>
      <c r="BV24" s="72">
        <f t="shared" si="24"/>
        <v>3.626923899906096</v>
      </c>
      <c r="BW24" s="75">
        <f t="shared" si="25"/>
        <v>1.6585863443827495</v>
      </c>
      <c r="BX24" s="55">
        <f t="shared" si="26"/>
        <v>1.607339481925157</v>
      </c>
      <c r="BY24" s="47">
        <f t="shared" si="28"/>
        <v>0.16073394819251569</v>
      </c>
      <c r="BZ24" s="76" t="s">
        <v>77</v>
      </c>
      <c r="CA24" s="77" t="s">
        <v>78</v>
      </c>
      <c r="CB24" s="78">
        <v>5</v>
      </c>
      <c r="CC24" s="78">
        <v>8</v>
      </c>
      <c r="CD24" s="78">
        <v>4</v>
      </c>
      <c r="CE24" s="78">
        <v>4</v>
      </c>
      <c r="CF24" s="77" t="s">
        <v>79</v>
      </c>
      <c r="CG24" s="77" t="s">
        <v>80</v>
      </c>
      <c r="CH24" s="62">
        <v>20.3</v>
      </c>
      <c r="CI24" s="63">
        <v>7.4458452908489043</v>
      </c>
      <c r="CJ24" s="64">
        <f>SUM((AF24-BQ24)/AF24)*100</f>
        <v>-1.0738255033557009</v>
      </c>
      <c r="CK24" s="64">
        <f>SUM(BX24*CH24)</f>
        <v>32.628991483080689</v>
      </c>
      <c r="CL24" s="65" t="s">
        <v>79</v>
      </c>
    </row>
    <row r="25" spans="1:90" s="65" customFormat="1" ht="25.5" customHeight="1" x14ac:dyDescent="0.3">
      <c r="A25" s="61" t="s">
        <v>72</v>
      </c>
      <c r="B25" s="35">
        <v>2.87</v>
      </c>
      <c r="C25" s="35">
        <v>1.75</v>
      </c>
      <c r="D25" s="35">
        <v>5.25</v>
      </c>
      <c r="E25" s="35">
        <v>4.26</v>
      </c>
      <c r="F25" s="35">
        <v>1.33</v>
      </c>
      <c r="G25" s="66">
        <v>0.30009999999999998</v>
      </c>
      <c r="H25" s="66">
        <v>7.3700000000000002E-2</v>
      </c>
      <c r="I25" s="66">
        <v>4.5999999999999999E-2</v>
      </c>
      <c r="J25" s="66">
        <v>3.1600000000000003E-2</v>
      </c>
      <c r="K25" s="67">
        <v>3.73E-2</v>
      </c>
      <c r="L25" s="38">
        <v>2.5975269999999999</v>
      </c>
      <c r="M25" s="68">
        <v>6.8500000000000005E-2</v>
      </c>
      <c r="N25" s="35">
        <v>2.5659999999999998</v>
      </c>
      <c r="O25" s="35">
        <v>21.501999999999999</v>
      </c>
      <c r="P25" s="35">
        <v>2.9120000000000004</v>
      </c>
      <c r="Q25" s="35">
        <v>16.706</v>
      </c>
      <c r="R25" s="35">
        <v>5.152000000000001</v>
      </c>
      <c r="S25" s="35">
        <v>4.7759999999999998</v>
      </c>
      <c r="T25" s="35">
        <v>7.2560000000000002</v>
      </c>
      <c r="U25" s="35">
        <v>6.24</v>
      </c>
      <c r="V25" s="35">
        <v>16.318000000000001</v>
      </c>
      <c r="W25" s="35">
        <v>3.194</v>
      </c>
      <c r="X25" s="35">
        <v>5.98</v>
      </c>
      <c r="Y25" s="35">
        <v>3.0979999999999999</v>
      </c>
      <c r="Z25" s="35">
        <v>3.2839999999999998</v>
      </c>
      <c r="AA25" s="35">
        <v>4.1880000000000006</v>
      </c>
      <c r="AB25" s="41">
        <v>1000</v>
      </c>
      <c r="AC25" s="41">
        <v>6</v>
      </c>
      <c r="AD25" s="42">
        <v>385.6</v>
      </c>
      <c r="AE25" s="43">
        <v>59.6</v>
      </c>
      <c r="AF25" s="43">
        <v>74.599999999999994</v>
      </c>
      <c r="AG25" s="44">
        <f t="shared" si="30"/>
        <v>29.8</v>
      </c>
      <c r="AH25" s="44">
        <f t="shared" si="1"/>
        <v>2789.8599400938801</v>
      </c>
      <c r="AI25" s="44">
        <f t="shared" si="2"/>
        <v>208123.55153100344</v>
      </c>
      <c r="AJ25" s="44">
        <f t="shared" si="3"/>
        <v>1.8527456271211984</v>
      </c>
      <c r="AK25" s="45">
        <v>0</v>
      </c>
      <c r="AL25" s="43">
        <v>351.4</v>
      </c>
      <c r="AM25" s="43">
        <v>57.9</v>
      </c>
      <c r="AN25" s="69">
        <v>72.739999999999995</v>
      </c>
      <c r="AO25" s="44">
        <f t="shared" si="32"/>
        <v>28.95</v>
      </c>
      <c r="AP25" s="44">
        <f t="shared" si="5"/>
        <v>2632.9766569552394</v>
      </c>
      <c r="AQ25" s="46">
        <f t="shared" si="6"/>
        <v>208123.55153100344</v>
      </c>
      <c r="AR25" s="46">
        <f t="shared" si="7"/>
        <v>191522.72202692411</v>
      </c>
      <c r="AS25" s="47">
        <f t="shared" si="8"/>
        <v>7.9764300493432447</v>
      </c>
      <c r="AT25" s="46">
        <f t="shared" si="9"/>
        <v>1.8527456271211984</v>
      </c>
      <c r="AU25" s="46">
        <f t="shared" si="10"/>
        <v>1.8347692445108443</v>
      </c>
      <c r="AV25" s="47">
        <f t="shared" si="11"/>
        <v>0.97025637773523254</v>
      </c>
      <c r="AW25" s="48">
        <v>0</v>
      </c>
      <c r="AX25" s="70">
        <v>150</v>
      </c>
      <c r="AY25" s="70">
        <v>12</v>
      </c>
      <c r="AZ25" s="71">
        <v>322.7</v>
      </c>
      <c r="BA25" s="43">
        <f t="shared" si="27"/>
        <v>19.491788038425796</v>
      </c>
      <c r="BB25" s="71">
        <v>57.3</v>
      </c>
      <c r="BC25" s="72">
        <v>75.95</v>
      </c>
      <c r="BD25" s="54">
        <f t="shared" si="12"/>
        <v>28.65</v>
      </c>
      <c r="BE25" s="44">
        <f t="shared" si="13"/>
        <v>2578.6899359012077</v>
      </c>
      <c r="BF25" s="50">
        <f t="shared" si="14"/>
        <v>191522.72202692411</v>
      </c>
      <c r="BG25" s="50">
        <f t="shared" si="15"/>
        <v>195851.50063169672</v>
      </c>
      <c r="BH25" s="72">
        <f t="shared" si="16"/>
        <v>-2.2601906233162636</v>
      </c>
      <c r="BI25" s="73">
        <f t="shared" si="17"/>
        <v>1.8527456271211984</v>
      </c>
      <c r="BJ25" s="51">
        <f t="shared" si="18"/>
        <v>1.6476769335908477</v>
      </c>
      <c r="BK25" s="72">
        <f t="shared" si="19"/>
        <v>11.068367428775803</v>
      </c>
      <c r="BL25" s="52">
        <v>0</v>
      </c>
      <c r="BM25" s="74">
        <f t="shared" si="33"/>
        <v>1000</v>
      </c>
      <c r="BN25" s="74">
        <f t="shared" si="33"/>
        <v>6</v>
      </c>
      <c r="BO25" s="71">
        <v>300.89999999999998</v>
      </c>
      <c r="BP25" s="71">
        <v>56.37</v>
      </c>
      <c r="BQ25" s="72">
        <v>75.8</v>
      </c>
      <c r="BR25" s="47">
        <f t="shared" si="20"/>
        <v>28.184999999999999</v>
      </c>
      <c r="BS25" s="54">
        <f t="shared" si="21"/>
        <v>2495.6630613141569</v>
      </c>
      <c r="BT25" s="50">
        <f t="shared" si="22"/>
        <v>195851.50063169672</v>
      </c>
      <c r="BU25" s="50">
        <f t="shared" si="23"/>
        <v>189171.26004761309</v>
      </c>
      <c r="BV25" s="72">
        <f t="shared" si="24"/>
        <v>3.4108702575866277</v>
      </c>
      <c r="BW25" s="75">
        <f t="shared" si="25"/>
        <v>1.6476769335908477</v>
      </c>
      <c r="BX25" s="55">
        <f t="shared" si="26"/>
        <v>1.5906221691617721</v>
      </c>
      <c r="BY25" s="47">
        <f t="shared" si="28"/>
        <v>0.1590622169161772</v>
      </c>
      <c r="BZ25" s="76" t="s">
        <v>77</v>
      </c>
      <c r="CA25" s="77" t="s">
        <v>78</v>
      </c>
      <c r="CB25" s="78">
        <v>5</v>
      </c>
      <c r="CC25" s="78">
        <v>8</v>
      </c>
      <c r="CD25" s="78">
        <v>4</v>
      </c>
      <c r="CE25" s="78">
        <v>4</v>
      </c>
      <c r="CF25" s="77" t="s">
        <v>79</v>
      </c>
      <c r="CG25" s="77" t="s">
        <v>80</v>
      </c>
      <c r="CH25" s="62">
        <v>20.3</v>
      </c>
      <c r="CI25" s="63">
        <v>7.6</v>
      </c>
      <c r="CJ25" s="64">
        <f>SUM((AF25-BQ25)/AF25)*100</f>
        <v>-1.6085790884718536</v>
      </c>
      <c r="CK25" s="64">
        <f>SUM(BX25*CH25)</f>
        <v>32.289630033983975</v>
      </c>
      <c r="CL25" s="65" t="s">
        <v>79</v>
      </c>
    </row>
    <row r="26" spans="1:90" s="65" customFormat="1" ht="24.75" customHeight="1" x14ac:dyDescent="0.3">
      <c r="A26" s="61" t="s">
        <v>72</v>
      </c>
      <c r="B26" s="35">
        <v>3.21</v>
      </c>
      <c r="C26" s="35">
        <v>1.49</v>
      </c>
      <c r="D26" s="35">
        <v>5.33</v>
      </c>
      <c r="E26" s="35">
        <v>4.43</v>
      </c>
      <c r="F26" s="35">
        <v>3.36</v>
      </c>
      <c r="G26" s="66">
        <v>0.2409</v>
      </c>
      <c r="H26" s="66">
        <v>7.3899999999999993E-2</v>
      </c>
      <c r="I26" s="66">
        <v>4.8899999999999999E-2</v>
      </c>
      <c r="J26" s="66">
        <v>4.4900000000000002E-2</v>
      </c>
      <c r="K26" s="67">
        <v>4.2500000000000003E-2</v>
      </c>
      <c r="L26" s="38">
        <v>2.5975269999999999</v>
      </c>
      <c r="M26" s="68">
        <v>0.1754</v>
      </c>
      <c r="N26" s="35">
        <v>2.15</v>
      </c>
      <c r="O26" s="35">
        <v>38.049999999999997</v>
      </c>
      <c r="P26" s="35">
        <v>2.87</v>
      </c>
      <c r="Q26" s="35">
        <v>14.51</v>
      </c>
      <c r="R26" s="35">
        <v>1.36</v>
      </c>
      <c r="S26" s="35">
        <v>1.45</v>
      </c>
      <c r="T26" s="35">
        <v>4.41</v>
      </c>
      <c r="U26" s="35">
        <v>2.17</v>
      </c>
      <c r="V26" s="35">
        <v>19.309999999999999</v>
      </c>
      <c r="W26" s="35">
        <v>3.49</v>
      </c>
      <c r="X26" s="35">
        <v>1.81</v>
      </c>
      <c r="Y26" s="35">
        <v>2.3199999999999998</v>
      </c>
      <c r="Z26" s="35">
        <v>1.98</v>
      </c>
      <c r="AA26" s="35">
        <v>5.23</v>
      </c>
      <c r="AB26" s="41">
        <v>1000</v>
      </c>
      <c r="AC26" s="41">
        <v>6</v>
      </c>
      <c r="AD26" s="42">
        <v>387.9</v>
      </c>
      <c r="AE26" s="43">
        <v>59.5</v>
      </c>
      <c r="AF26" s="43">
        <v>74.5</v>
      </c>
      <c r="AG26" s="44">
        <f t="shared" si="30"/>
        <v>29.75</v>
      </c>
      <c r="AH26" s="44">
        <f t="shared" si="1"/>
        <v>2780.5058479678164</v>
      </c>
      <c r="AI26" s="44">
        <f t="shared" si="2"/>
        <v>207147.68567360233</v>
      </c>
      <c r="AJ26" s="44">
        <f t="shared" si="3"/>
        <v>1.8725770396064418</v>
      </c>
      <c r="AK26" s="45">
        <v>0</v>
      </c>
      <c r="AL26" s="43">
        <v>350</v>
      </c>
      <c r="AM26" s="43">
        <v>57.9</v>
      </c>
      <c r="AN26" s="69">
        <v>72.59</v>
      </c>
      <c r="AO26" s="44">
        <f t="shared" si="32"/>
        <v>28.95</v>
      </c>
      <c r="AP26" s="44">
        <f t="shared" si="5"/>
        <v>2632.9766569552394</v>
      </c>
      <c r="AQ26" s="46">
        <f t="shared" si="6"/>
        <v>207147.68567360233</v>
      </c>
      <c r="AR26" s="46">
        <f t="shared" si="7"/>
        <v>191127.77552838082</v>
      </c>
      <c r="AS26" s="47">
        <f t="shared" si="8"/>
        <v>7.7335694546275073</v>
      </c>
      <c r="AT26" s="46">
        <f t="shared" si="9"/>
        <v>1.8725770396064418</v>
      </c>
      <c r="AU26" s="46">
        <f t="shared" si="10"/>
        <v>1.8312356696058969</v>
      </c>
      <c r="AV26" s="47">
        <f t="shared" si="11"/>
        <v>2.2077259907679752</v>
      </c>
      <c r="AW26" s="48">
        <v>0</v>
      </c>
      <c r="AX26" s="70">
        <v>150</v>
      </c>
      <c r="AY26" s="70">
        <v>12</v>
      </c>
      <c r="AZ26" s="71">
        <v>321.60000000000002</v>
      </c>
      <c r="BA26" s="43">
        <f t="shared" si="27"/>
        <v>20.615671641791028</v>
      </c>
      <c r="BB26" s="71">
        <v>57.62</v>
      </c>
      <c r="BC26" s="72">
        <v>75.75</v>
      </c>
      <c r="BD26" s="54">
        <f t="shared" si="12"/>
        <v>28.81</v>
      </c>
      <c r="BE26" s="44">
        <f t="shared" si="13"/>
        <v>2607.5724821212507</v>
      </c>
      <c r="BF26" s="50">
        <f t="shared" si="14"/>
        <v>191127.77552838082</v>
      </c>
      <c r="BG26" s="50">
        <f t="shared" si="15"/>
        <v>197523.61552068475</v>
      </c>
      <c r="BH26" s="72">
        <f t="shared" si="16"/>
        <v>-3.3463686659996723</v>
      </c>
      <c r="BI26" s="73">
        <f t="shared" si="17"/>
        <v>1.8725770396064418</v>
      </c>
      <c r="BJ26" s="51">
        <f t="shared" si="18"/>
        <v>1.6281597476445642</v>
      </c>
      <c r="BK26" s="72">
        <f t="shared" si="19"/>
        <v>13.052455882575952</v>
      </c>
      <c r="BL26" s="52">
        <v>0</v>
      </c>
      <c r="BM26" s="74">
        <f t="shared" si="33"/>
        <v>1000</v>
      </c>
      <c r="BN26" s="74">
        <f t="shared" si="33"/>
        <v>6</v>
      </c>
      <c r="BO26" s="71">
        <v>300.39999999999998</v>
      </c>
      <c r="BP26" s="71">
        <v>56.38</v>
      </c>
      <c r="BQ26" s="72">
        <v>75.599999999999994</v>
      </c>
      <c r="BR26" s="47">
        <f t="shared" si="20"/>
        <v>28.19</v>
      </c>
      <c r="BS26" s="54">
        <f t="shared" si="21"/>
        <v>2496.5485977433877</v>
      </c>
      <c r="BT26" s="50">
        <f t="shared" si="22"/>
        <v>197523.61552068475</v>
      </c>
      <c r="BU26" s="50">
        <f t="shared" si="23"/>
        <v>188739.07398940009</v>
      </c>
      <c r="BV26" s="72">
        <f t="shared" si="24"/>
        <v>4.4473373516012513</v>
      </c>
      <c r="BW26" s="75">
        <f t="shared" si="25"/>
        <v>1.6281597476445642</v>
      </c>
      <c r="BX26" s="55">
        <f t="shared" si="26"/>
        <v>1.5916153112888061</v>
      </c>
      <c r="BY26" s="47">
        <f t="shared" si="28"/>
        <v>0.15916153112888057</v>
      </c>
      <c r="BZ26" s="76" t="s">
        <v>77</v>
      </c>
      <c r="CA26" s="77" t="s">
        <v>78</v>
      </c>
      <c r="CB26" s="78">
        <v>5</v>
      </c>
      <c r="CC26" s="78">
        <v>8</v>
      </c>
      <c r="CD26" s="78">
        <v>4</v>
      </c>
      <c r="CE26" s="78">
        <v>4</v>
      </c>
      <c r="CF26" s="77" t="s">
        <v>79</v>
      </c>
      <c r="CG26" s="77" t="s">
        <v>80</v>
      </c>
      <c r="CH26" s="62">
        <v>20.3</v>
      </c>
      <c r="CI26" s="63">
        <v>7.8</v>
      </c>
      <c r="CJ26" s="64">
        <f>SUM((AF26-BQ26)/AF26)*100</f>
        <v>-1.4765100671140863</v>
      </c>
      <c r="CK26" s="64">
        <f>SUM(BX26*CH26)</f>
        <v>32.309790819162764</v>
      </c>
      <c r="CL26" s="65" t="s">
        <v>79</v>
      </c>
    </row>
    <row r="27" spans="1:90" s="65" customFormat="1" ht="24.75" customHeight="1" x14ac:dyDescent="0.3">
      <c r="A27" s="61" t="s">
        <v>72</v>
      </c>
      <c r="B27" s="35">
        <v>3.26</v>
      </c>
      <c r="C27" s="35">
        <v>1.3</v>
      </c>
      <c r="D27" s="35">
        <v>5.2</v>
      </c>
      <c r="E27" s="35">
        <v>4.43</v>
      </c>
      <c r="F27" s="35">
        <v>3.03</v>
      </c>
      <c r="G27" s="66">
        <v>0.25879999999999997</v>
      </c>
      <c r="H27" s="66">
        <v>7.2999999999999995E-2</v>
      </c>
      <c r="I27" s="66">
        <v>5.11E-2</v>
      </c>
      <c r="J27" s="66">
        <v>4.6800000000000001E-2</v>
      </c>
      <c r="K27" s="67">
        <v>3.5499999999999997E-2</v>
      </c>
      <c r="L27" s="38">
        <v>2.5975269999999999</v>
      </c>
      <c r="M27" s="68">
        <v>0.16969999999999999</v>
      </c>
      <c r="N27" s="35">
        <v>4.6900000000000004</v>
      </c>
      <c r="O27" s="35">
        <v>14.83</v>
      </c>
      <c r="P27" s="35">
        <v>5.12</v>
      </c>
      <c r="Q27" s="35">
        <v>14.56</v>
      </c>
      <c r="R27" s="35">
        <v>4.03</v>
      </c>
      <c r="S27" s="35">
        <v>6.18</v>
      </c>
      <c r="T27" s="35">
        <v>11.03</v>
      </c>
      <c r="U27" s="35">
        <v>5.81</v>
      </c>
      <c r="V27" s="35">
        <v>15.35</v>
      </c>
      <c r="W27" s="35">
        <v>2.37</v>
      </c>
      <c r="X27" s="35">
        <v>7.31</v>
      </c>
      <c r="Y27" s="35">
        <v>3.96</v>
      </c>
      <c r="Z27" s="35">
        <v>4.7699999999999996</v>
      </c>
      <c r="AA27" s="35">
        <v>2.62</v>
      </c>
      <c r="AB27" s="41">
        <v>1000</v>
      </c>
      <c r="AC27" s="41">
        <v>6</v>
      </c>
      <c r="AD27" s="42">
        <v>386.5</v>
      </c>
      <c r="AE27" s="43">
        <v>59.5</v>
      </c>
      <c r="AF27" s="43">
        <v>74.599999999999994</v>
      </c>
      <c r="AG27" s="44">
        <f t="shared" si="30"/>
        <v>29.75</v>
      </c>
      <c r="AH27" s="44">
        <f t="shared" si="1"/>
        <v>2780.5058479678164</v>
      </c>
      <c r="AI27" s="44">
        <f t="shared" si="2"/>
        <v>207425.73625839909</v>
      </c>
      <c r="AJ27" s="44">
        <f t="shared" si="3"/>
        <v>1.8633174791700893</v>
      </c>
      <c r="AK27" s="45">
        <v>0</v>
      </c>
      <c r="AL27" s="43">
        <v>350.2</v>
      </c>
      <c r="AM27" s="43">
        <v>57.91</v>
      </c>
      <c r="AN27" s="69">
        <v>73.11</v>
      </c>
      <c r="AO27" s="44">
        <f t="shared" si="32"/>
        <v>28.954999999999998</v>
      </c>
      <c r="AP27" s="44">
        <f t="shared" si="5"/>
        <v>2633.8862265682696</v>
      </c>
      <c r="AQ27" s="46">
        <f t="shared" si="6"/>
        <v>207425.73625839909</v>
      </c>
      <c r="AR27" s="46">
        <f t="shared" si="7"/>
        <v>192563.4220244062</v>
      </c>
      <c r="AS27" s="47">
        <f t="shared" si="8"/>
        <v>7.1651254574689185</v>
      </c>
      <c r="AT27" s="46">
        <f t="shared" si="9"/>
        <v>1.8633174791700893</v>
      </c>
      <c r="AU27" s="46">
        <f t="shared" si="10"/>
        <v>1.8186216069405661</v>
      </c>
      <c r="AV27" s="47">
        <f t="shared" si="11"/>
        <v>2.3987255381423505</v>
      </c>
      <c r="AW27" s="48">
        <v>0</v>
      </c>
      <c r="AX27" s="70">
        <v>150</v>
      </c>
      <c r="AY27" s="70">
        <v>12</v>
      </c>
      <c r="AZ27" s="71">
        <v>321.89999999999998</v>
      </c>
      <c r="BA27" s="43">
        <f t="shared" si="27"/>
        <v>20.068344206275249</v>
      </c>
      <c r="BB27" s="71">
        <v>57.47</v>
      </c>
      <c r="BC27" s="72">
        <v>75.430000000000007</v>
      </c>
      <c r="BD27" s="54">
        <f t="shared" si="12"/>
        <v>28.734999999999999</v>
      </c>
      <c r="BE27" s="44">
        <f t="shared" si="13"/>
        <v>2594.0137609274389</v>
      </c>
      <c r="BF27" s="50">
        <f t="shared" si="14"/>
        <v>192563.4220244062</v>
      </c>
      <c r="BG27" s="50">
        <f t="shared" si="15"/>
        <v>195666.45798675672</v>
      </c>
      <c r="BH27" s="72">
        <f t="shared" si="16"/>
        <v>-1.6114358218858569</v>
      </c>
      <c r="BI27" s="73">
        <f t="shared" si="17"/>
        <v>1.8633174791700893</v>
      </c>
      <c r="BJ27" s="51">
        <f t="shared" si="18"/>
        <v>1.6451465586492455</v>
      </c>
      <c r="BK27" s="72">
        <f t="shared" si="19"/>
        <v>11.708735787634849</v>
      </c>
      <c r="BL27" s="52">
        <v>0</v>
      </c>
      <c r="BM27" s="74">
        <f t="shared" si="33"/>
        <v>1000</v>
      </c>
      <c r="BN27" s="74">
        <f t="shared" si="33"/>
        <v>6</v>
      </c>
      <c r="BO27" s="71">
        <v>300.8</v>
      </c>
      <c r="BP27" s="71">
        <v>56.91</v>
      </c>
      <c r="BQ27" s="72">
        <v>75.3</v>
      </c>
      <c r="BR27" s="47">
        <f t="shared" si="20"/>
        <v>28.454999999999998</v>
      </c>
      <c r="BS27" s="54">
        <f t="shared" si="21"/>
        <v>2543.7068094469751</v>
      </c>
      <c r="BT27" s="50">
        <f t="shared" si="22"/>
        <v>195666.45798675672</v>
      </c>
      <c r="BU27" s="50">
        <f t="shared" si="23"/>
        <v>191541.12275135721</v>
      </c>
      <c r="BV27" s="72">
        <f t="shared" si="24"/>
        <v>2.1083507504790262</v>
      </c>
      <c r="BW27" s="75">
        <f t="shared" si="25"/>
        <v>1.6451465586492455</v>
      </c>
      <c r="BX27" s="55">
        <f t="shared" si="26"/>
        <v>1.5704199478379042</v>
      </c>
      <c r="BY27" s="47">
        <f t="shared" si="28"/>
        <v>0.15704199478379041</v>
      </c>
      <c r="BZ27" s="76" t="s">
        <v>77</v>
      </c>
      <c r="CA27" s="77" t="s">
        <v>78</v>
      </c>
      <c r="CB27" s="78">
        <v>5</v>
      </c>
      <c r="CC27" s="78">
        <v>8</v>
      </c>
      <c r="CD27" s="78">
        <v>4</v>
      </c>
      <c r="CE27" s="78">
        <v>4</v>
      </c>
      <c r="CF27" s="77" t="s">
        <v>79</v>
      </c>
      <c r="CG27" s="77" t="s">
        <v>80</v>
      </c>
      <c r="CH27" s="62">
        <v>20.3</v>
      </c>
      <c r="CI27" s="62">
        <f>SUM(CI24:CI26)/3</f>
        <v>7.6152817636163013</v>
      </c>
      <c r="CJ27" s="64">
        <f>SUM((AF27-BQ27)/AF27)*100</f>
        <v>-0.93833780160858304</v>
      </c>
      <c r="CK27" s="64">
        <f>SUM(BX27*CH27)</f>
        <v>31.879524941109455</v>
      </c>
      <c r="CL27" s="65" t="s">
        <v>79</v>
      </c>
    </row>
    <row r="28" spans="1:90" s="65" customFormat="1" ht="25.5" customHeight="1" x14ac:dyDescent="0.3">
      <c r="A28" s="61" t="s">
        <v>72</v>
      </c>
      <c r="B28" s="35">
        <v>3.24</v>
      </c>
      <c r="C28" s="35">
        <v>1.36</v>
      </c>
      <c r="D28" s="35">
        <v>5.28</v>
      </c>
      <c r="E28" s="35">
        <v>4.38</v>
      </c>
      <c r="F28" s="35">
        <v>3.54</v>
      </c>
      <c r="G28" s="66">
        <v>0.24360000000000001</v>
      </c>
      <c r="H28" s="66">
        <v>7.3099999999999998E-2</v>
      </c>
      <c r="I28" s="66">
        <v>4.5400000000000003E-2</v>
      </c>
      <c r="J28" s="66">
        <v>4.58E-2</v>
      </c>
      <c r="K28" s="67">
        <v>4.82E-2</v>
      </c>
      <c r="L28" s="38">
        <v>2.5975269999999999</v>
      </c>
      <c r="M28" s="68">
        <v>0.1605</v>
      </c>
      <c r="N28" s="35">
        <v>2.5099999999999998</v>
      </c>
      <c r="O28" s="35">
        <v>21.61</v>
      </c>
      <c r="P28" s="35">
        <v>1.39</v>
      </c>
      <c r="Q28" s="35">
        <v>15.66</v>
      </c>
      <c r="R28" s="35">
        <v>7.96</v>
      </c>
      <c r="S28" s="35">
        <v>4.8499999999999996</v>
      </c>
      <c r="T28" s="35">
        <v>9.09</v>
      </c>
      <c r="U28" s="35">
        <v>4.43</v>
      </c>
      <c r="V28" s="35">
        <v>16.64</v>
      </c>
      <c r="W28" s="35">
        <v>4.51</v>
      </c>
      <c r="X28" s="35">
        <v>6.22</v>
      </c>
      <c r="Y28" s="35">
        <v>2.58</v>
      </c>
      <c r="Z28" s="35">
        <v>2.54</v>
      </c>
      <c r="AA28" s="35">
        <v>3.93</v>
      </c>
      <c r="AB28" s="41">
        <v>1020</v>
      </c>
      <c r="AC28" s="41">
        <v>6</v>
      </c>
      <c r="AD28" s="42">
        <v>385.9</v>
      </c>
      <c r="AE28" s="43">
        <v>59.6</v>
      </c>
      <c r="AF28" s="43">
        <v>74.5</v>
      </c>
      <c r="AG28" s="44">
        <f t="shared" si="30"/>
        <v>29.8</v>
      </c>
      <c r="AH28" s="44">
        <f t="shared" si="1"/>
        <v>2789.8599400938801</v>
      </c>
      <c r="AI28" s="44">
        <f t="shared" si="2"/>
        <v>207844.56553699408</v>
      </c>
      <c r="AJ28" s="44">
        <f t="shared" si="3"/>
        <v>1.856675920310815</v>
      </c>
      <c r="AK28" s="45">
        <v>0</v>
      </c>
      <c r="AL28" s="43">
        <v>357.5</v>
      </c>
      <c r="AM28" s="43">
        <v>58.42</v>
      </c>
      <c r="AN28" s="69">
        <v>73.790000000000006</v>
      </c>
      <c r="AO28" s="44">
        <f t="shared" si="32"/>
        <v>29.21</v>
      </c>
      <c r="AP28" s="44">
        <f t="shared" si="5"/>
        <v>2680.482564425763</v>
      </c>
      <c r="AQ28" s="46">
        <f t="shared" si="6"/>
        <v>207844.56553699408</v>
      </c>
      <c r="AR28" s="46">
        <f t="shared" si="7"/>
        <v>197792.80842897706</v>
      </c>
      <c r="AS28" s="47">
        <f t="shared" si="8"/>
        <v>4.836189525594266</v>
      </c>
      <c r="AT28" s="46">
        <f t="shared" si="9"/>
        <v>1.856675920310815</v>
      </c>
      <c r="AU28" s="46">
        <f t="shared" si="10"/>
        <v>1.8074469079009523</v>
      </c>
      <c r="AV28" s="47">
        <f t="shared" si="11"/>
        <v>2.6514596258469023</v>
      </c>
      <c r="AW28" s="48">
        <v>0</v>
      </c>
      <c r="AX28" s="70">
        <v>150</v>
      </c>
      <c r="AY28" s="70">
        <v>12</v>
      </c>
      <c r="AZ28" s="71">
        <v>324.39999999999998</v>
      </c>
      <c r="BA28" s="43">
        <f t="shared" si="27"/>
        <v>18.95807644882861</v>
      </c>
      <c r="BB28" s="71">
        <v>57.48</v>
      </c>
      <c r="BC28" s="72">
        <v>75.069999999999993</v>
      </c>
      <c r="BD28" s="54">
        <f t="shared" si="12"/>
        <v>28.74</v>
      </c>
      <c r="BE28" s="44">
        <f t="shared" si="13"/>
        <v>2594.9165761162644</v>
      </c>
      <c r="BF28" s="50">
        <f t="shared" si="14"/>
        <v>197792.80842897706</v>
      </c>
      <c r="BG28" s="50">
        <f t="shared" si="15"/>
        <v>194800.38736904797</v>
      </c>
      <c r="BH28" s="72">
        <f t="shared" si="16"/>
        <v>1.5129069068270029</v>
      </c>
      <c r="BI28" s="73">
        <f t="shared" si="17"/>
        <v>1.856675920310815</v>
      </c>
      <c r="BJ28" s="51">
        <f t="shared" si="18"/>
        <v>1.6652944297560686</v>
      </c>
      <c r="BK28" s="72">
        <f t="shared" si="19"/>
        <v>10.307748835494586</v>
      </c>
      <c r="BL28" s="52">
        <v>0</v>
      </c>
      <c r="BM28" s="74">
        <f t="shared" si="33"/>
        <v>1020</v>
      </c>
      <c r="BN28" s="74">
        <f t="shared" si="33"/>
        <v>6</v>
      </c>
      <c r="BO28" s="71">
        <v>302.10000000000002</v>
      </c>
      <c r="BP28" s="71">
        <v>56.43</v>
      </c>
      <c r="BQ28" s="72">
        <v>74.900000000000006</v>
      </c>
      <c r="BR28" s="47">
        <f t="shared" si="20"/>
        <v>28.215</v>
      </c>
      <c r="BS28" s="54">
        <f t="shared" si="21"/>
        <v>2500.9786360840312</v>
      </c>
      <c r="BT28" s="50">
        <f t="shared" si="22"/>
        <v>194800.38736904797</v>
      </c>
      <c r="BU28" s="50">
        <f t="shared" si="23"/>
        <v>187323.29984269396</v>
      </c>
      <c r="BV28" s="72">
        <f t="shared" si="24"/>
        <v>3.8383329865708729</v>
      </c>
      <c r="BW28" s="75">
        <f t="shared" si="25"/>
        <v>1.6652944297560686</v>
      </c>
      <c r="BX28" s="55">
        <f t="shared" si="26"/>
        <v>1.6127198285194131</v>
      </c>
      <c r="BY28" s="47">
        <f t="shared" si="28"/>
        <v>0.16127198285194133</v>
      </c>
      <c r="BZ28" s="76" t="s">
        <v>77</v>
      </c>
      <c r="CA28" s="77" t="s">
        <v>78</v>
      </c>
      <c r="CB28" s="78">
        <v>5</v>
      </c>
      <c r="CC28" s="78">
        <v>8</v>
      </c>
      <c r="CD28" s="78">
        <v>4</v>
      </c>
      <c r="CE28" s="78">
        <v>4</v>
      </c>
      <c r="CF28" s="77" t="s">
        <v>79</v>
      </c>
      <c r="CG28" s="77" t="s">
        <v>80</v>
      </c>
      <c r="CH28" s="62">
        <v>19.2</v>
      </c>
      <c r="CI28" s="63">
        <v>8.5</v>
      </c>
      <c r="CJ28" s="64">
        <f>SUM((AF28-BQ28)/AF28)*100</f>
        <v>-0.5369127516778599</v>
      </c>
      <c r="CK28" s="64">
        <f>SUM(BX28*CH28)</f>
        <v>30.964220707572728</v>
      </c>
      <c r="CL28" s="65" t="s">
        <v>79</v>
      </c>
    </row>
    <row r="29" spans="1:90" s="65" customFormat="1" ht="25.5" customHeight="1" x14ac:dyDescent="0.3">
      <c r="A29" s="61" t="s">
        <v>72</v>
      </c>
      <c r="B29" s="35">
        <v>3.38</v>
      </c>
      <c r="C29" s="35">
        <v>1.33</v>
      </c>
      <c r="D29" s="35">
        <v>5.04</v>
      </c>
      <c r="E29" s="35">
        <v>4.41</v>
      </c>
      <c r="F29" s="35">
        <v>3.46</v>
      </c>
      <c r="G29" s="66">
        <v>0.28199999999999997</v>
      </c>
      <c r="H29" s="66">
        <v>7.1199999999999999E-2</v>
      </c>
      <c r="I29" s="66">
        <v>4.82E-2</v>
      </c>
      <c r="J29" s="66">
        <v>4.8899999999999999E-2</v>
      </c>
      <c r="K29" s="67">
        <v>2.1299999999999999E-2</v>
      </c>
      <c r="L29" s="38">
        <v>2.5975269999999999</v>
      </c>
      <c r="M29" s="68">
        <v>9.9400000000000002E-2</v>
      </c>
      <c r="N29" s="35">
        <v>1.17</v>
      </c>
      <c r="O29" s="35">
        <v>15.71</v>
      </c>
      <c r="P29" s="35">
        <v>3.13</v>
      </c>
      <c r="Q29" s="35">
        <v>16.37</v>
      </c>
      <c r="R29" s="35">
        <v>7.17</v>
      </c>
      <c r="S29" s="35">
        <v>5.7</v>
      </c>
      <c r="T29" s="35">
        <v>7.03</v>
      </c>
      <c r="U29" s="35">
        <v>5.7</v>
      </c>
      <c r="V29" s="35">
        <v>12.53</v>
      </c>
      <c r="W29" s="35">
        <v>1.63</v>
      </c>
      <c r="X29" s="35">
        <v>6.69</v>
      </c>
      <c r="Y29" s="35">
        <v>5.83</v>
      </c>
      <c r="Z29" s="35">
        <v>4.7</v>
      </c>
      <c r="AA29" s="35">
        <v>3.93</v>
      </c>
      <c r="AB29" s="41">
        <v>1020</v>
      </c>
      <c r="AC29" s="41">
        <v>6</v>
      </c>
      <c r="AD29" s="42">
        <v>385.9</v>
      </c>
      <c r="AE29" s="43">
        <v>59.6</v>
      </c>
      <c r="AF29" s="43">
        <v>74.5</v>
      </c>
      <c r="AG29" s="44">
        <f t="shared" si="30"/>
        <v>29.8</v>
      </c>
      <c r="AH29" s="44">
        <f t="shared" si="1"/>
        <v>2789.8599400938801</v>
      </c>
      <c r="AI29" s="44">
        <f t="shared" si="2"/>
        <v>207844.56553699408</v>
      </c>
      <c r="AJ29" s="44">
        <f t="shared" si="3"/>
        <v>1.856675920310815</v>
      </c>
      <c r="AK29" s="45">
        <v>0</v>
      </c>
      <c r="AL29" s="43">
        <v>357.2</v>
      </c>
      <c r="AM29" s="43">
        <v>58.48</v>
      </c>
      <c r="AN29" s="69">
        <v>73.400000000000006</v>
      </c>
      <c r="AO29" s="44">
        <f t="shared" si="32"/>
        <v>29.24</v>
      </c>
      <c r="AP29" s="44">
        <f t="shared" si="5"/>
        <v>2685.9913471438326</v>
      </c>
      <c r="AQ29" s="46">
        <f t="shared" si="6"/>
        <v>207844.56553699408</v>
      </c>
      <c r="AR29" s="46">
        <f t="shared" si="7"/>
        <v>197151.76488035734</v>
      </c>
      <c r="AS29" s="47">
        <f t="shared" si="8"/>
        <v>5.1446140191399605</v>
      </c>
      <c r="AT29" s="46">
        <f t="shared" si="9"/>
        <v>1.856675920310815</v>
      </c>
      <c r="AU29" s="46">
        <f t="shared" si="10"/>
        <v>1.8118021931823376</v>
      </c>
      <c r="AV29" s="47">
        <f t="shared" si="11"/>
        <v>2.4168852860958809</v>
      </c>
      <c r="AW29" s="48">
        <v>0</v>
      </c>
      <c r="AX29" s="70">
        <v>150</v>
      </c>
      <c r="AY29" s="70">
        <v>12</v>
      </c>
      <c r="AZ29" s="71">
        <v>324.2</v>
      </c>
      <c r="BA29" s="43">
        <f t="shared" si="27"/>
        <v>19.031462060456505</v>
      </c>
      <c r="BB29" s="71">
        <v>57.47</v>
      </c>
      <c r="BC29" s="72">
        <v>75.239999999999995</v>
      </c>
      <c r="BD29" s="54">
        <f t="shared" si="12"/>
        <v>28.734999999999999</v>
      </c>
      <c r="BE29" s="44">
        <f t="shared" si="13"/>
        <v>2594.0137609274389</v>
      </c>
      <c r="BF29" s="50">
        <f t="shared" si="14"/>
        <v>197151.76488035734</v>
      </c>
      <c r="BG29" s="50">
        <f t="shared" si="15"/>
        <v>195173.59537218048</v>
      </c>
      <c r="BH29" s="72">
        <f t="shared" si="16"/>
        <v>1.0033739791156924</v>
      </c>
      <c r="BI29" s="73">
        <f t="shared" si="17"/>
        <v>1.856675920310815</v>
      </c>
      <c r="BJ29" s="51">
        <f t="shared" si="18"/>
        <v>1.6610853501047438</v>
      </c>
      <c r="BK29" s="72">
        <f t="shared" si="19"/>
        <v>10.534448584507334</v>
      </c>
      <c r="BL29" s="52">
        <v>0</v>
      </c>
      <c r="BM29" s="74">
        <f t="shared" si="33"/>
        <v>1020</v>
      </c>
      <c r="BN29" s="74">
        <f t="shared" si="33"/>
        <v>6</v>
      </c>
      <c r="BO29" s="71">
        <v>302.10000000000002</v>
      </c>
      <c r="BP29" s="71">
        <v>56.15</v>
      </c>
      <c r="BQ29" s="72">
        <v>75.2</v>
      </c>
      <c r="BR29" s="47">
        <f t="shared" si="20"/>
        <v>28.074999999999999</v>
      </c>
      <c r="BS29" s="54">
        <f t="shared" si="21"/>
        <v>2476.2210010181511</v>
      </c>
      <c r="BT29" s="50">
        <f t="shared" si="22"/>
        <v>195173.59537218048</v>
      </c>
      <c r="BU29" s="50">
        <f t="shared" si="23"/>
        <v>186211.81927656496</v>
      </c>
      <c r="BV29" s="72">
        <f t="shared" si="24"/>
        <v>4.5916949362571984</v>
      </c>
      <c r="BW29" s="75">
        <f t="shared" si="25"/>
        <v>1.6610853501047438</v>
      </c>
      <c r="BX29" s="55">
        <f t="shared" si="26"/>
        <v>1.6223459991619327</v>
      </c>
      <c r="BY29" s="47">
        <f t="shared" si="28"/>
        <v>0.16223459991619327</v>
      </c>
      <c r="BZ29" s="76" t="s">
        <v>77</v>
      </c>
      <c r="CA29" s="77" t="s">
        <v>78</v>
      </c>
      <c r="CB29" s="78">
        <v>5</v>
      </c>
      <c r="CC29" s="78">
        <v>8</v>
      </c>
      <c r="CD29" s="78">
        <v>4</v>
      </c>
      <c r="CE29" s="78">
        <v>4</v>
      </c>
      <c r="CF29" s="77" t="s">
        <v>79</v>
      </c>
      <c r="CG29" s="77" t="s">
        <v>80</v>
      </c>
      <c r="CH29" s="62">
        <v>19.2</v>
      </c>
      <c r="CI29" s="63">
        <v>8.3000000000000007</v>
      </c>
      <c r="CJ29" s="64">
        <f>SUM((AF29-BQ29)/AF29)*100</f>
        <v>-0.93959731543624536</v>
      </c>
      <c r="CK29" s="64">
        <f>SUM(BX29*CH29)</f>
        <v>31.149043183909107</v>
      </c>
      <c r="CL29" s="65" t="s">
        <v>79</v>
      </c>
    </row>
    <row r="30" spans="1:90" s="65" customFormat="1" ht="24.75" customHeight="1" x14ac:dyDescent="0.3">
      <c r="A30" s="61" t="s">
        <v>72</v>
      </c>
      <c r="B30" s="35">
        <v>5.24</v>
      </c>
      <c r="C30" s="35">
        <v>1.33</v>
      </c>
      <c r="D30" s="35">
        <v>5.24</v>
      </c>
      <c r="E30" s="35">
        <v>4.07</v>
      </c>
      <c r="F30" s="35">
        <v>3.62</v>
      </c>
      <c r="G30" s="66">
        <v>0.25750000000000001</v>
      </c>
      <c r="H30" s="66">
        <v>7.1400000000000005E-2</v>
      </c>
      <c r="I30" s="66">
        <v>3.8899999999999997E-2</v>
      </c>
      <c r="J30" s="66">
        <v>4.41E-2</v>
      </c>
      <c r="K30" s="67">
        <v>4.3700000000000003E-2</v>
      </c>
      <c r="L30" s="38">
        <v>2.5975269999999999</v>
      </c>
      <c r="M30" s="68">
        <v>5.5500000000000001E-2</v>
      </c>
      <c r="N30" s="35">
        <v>2.31</v>
      </c>
      <c r="O30" s="35">
        <v>17.309999999999999</v>
      </c>
      <c r="P30" s="35">
        <v>2.0499999999999998</v>
      </c>
      <c r="Q30" s="35">
        <v>22.43</v>
      </c>
      <c r="R30" s="35">
        <v>5.24</v>
      </c>
      <c r="S30" s="35">
        <v>5.7</v>
      </c>
      <c r="T30" s="35">
        <v>4.72</v>
      </c>
      <c r="U30" s="35">
        <v>13.09</v>
      </c>
      <c r="V30" s="35">
        <v>17.760000000000002</v>
      </c>
      <c r="W30" s="35">
        <v>3.97</v>
      </c>
      <c r="X30" s="35">
        <v>7.87</v>
      </c>
      <c r="Y30" s="35">
        <v>0.8</v>
      </c>
      <c r="Z30" s="35">
        <v>2.4300000000000002</v>
      </c>
      <c r="AA30" s="35">
        <v>5.23</v>
      </c>
      <c r="AB30" s="41">
        <v>1020</v>
      </c>
      <c r="AC30" s="41">
        <v>6</v>
      </c>
      <c r="AD30" s="42">
        <v>386</v>
      </c>
      <c r="AE30" s="43">
        <v>59.4</v>
      </c>
      <c r="AF30" s="43">
        <v>74.599999999999994</v>
      </c>
      <c r="AG30" s="44">
        <f t="shared" si="30"/>
        <v>29.7</v>
      </c>
      <c r="AH30" s="44">
        <f t="shared" si="1"/>
        <v>2771.1674638050204</v>
      </c>
      <c r="AI30" s="44">
        <f t="shared" si="2"/>
        <v>206729.09279985449</v>
      </c>
      <c r="AJ30" s="44">
        <f t="shared" si="3"/>
        <v>1.8671779321051212</v>
      </c>
      <c r="AK30" s="45">
        <v>0</v>
      </c>
      <c r="AL30" s="43">
        <v>355.4</v>
      </c>
      <c r="AM30" s="43">
        <v>58.41</v>
      </c>
      <c r="AN30" s="69">
        <v>72.27</v>
      </c>
      <c r="AO30" s="44">
        <f t="shared" si="32"/>
        <v>29.204999999999998</v>
      </c>
      <c r="AP30" s="44">
        <f t="shared" si="5"/>
        <v>2679.5649837514657</v>
      </c>
      <c r="AQ30" s="46">
        <f t="shared" si="6"/>
        <v>206729.09279985449</v>
      </c>
      <c r="AR30" s="46">
        <f t="shared" si="7"/>
        <v>193652.16137571842</v>
      </c>
      <c r="AS30" s="47">
        <f t="shared" si="8"/>
        <v>6.3256367292225031</v>
      </c>
      <c r="AT30" s="46">
        <f t="shared" si="9"/>
        <v>1.8671779321051212</v>
      </c>
      <c r="AU30" s="46">
        <f t="shared" si="10"/>
        <v>1.8352493330062194</v>
      </c>
      <c r="AV30" s="47">
        <f t="shared" si="11"/>
        <v>1.7099923124575689</v>
      </c>
      <c r="AW30" s="48">
        <v>0</v>
      </c>
      <c r="AX30" s="70">
        <v>150</v>
      </c>
      <c r="AY30" s="70">
        <v>12</v>
      </c>
      <c r="AZ30" s="71">
        <v>323.2</v>
      </c>
      <c r="BA30" s="43">
        <f t="shared" si="27"/>
        <v>19.430693069306933</v>
      </c>
      <c r="BB30" s="71">
        <v>57.69</v>
      </c>
      <c r="BC30" s="72">
        <v>75.540000000000006</v>
      </c>
      <c r="BD30" s="54">
        <f t="shared" si="12"/>
        <v>28.844999999999999</v>
      </c>
      <c r="BE30" s="44">
        <f t="shared" si="13"/>
        <v>2613.9119804767461</v>
      </c>
      <c r="BF30" s="50">
        <f t="shared" si="14"/>
        <v>193652.16137571842</v>
      </c>
      <c r="BG30" s="50">
        <f t="shared" si="15"/>
        <v>197454.91100521342</v>
      </c>
      <c r="BH30" s="72">
        <f t="shared" si="16"/>
        <v>-1.9637011032977885</v>
      </c>
      <c r="BI30" s="73">
        <f t="shared" si="17"/>
        <v>1.8671779321051212</v>
      </c>
      <c r="BJ30" s="51">
        <f t="shared" si="18"/>
        <v>1.6368293822353526</v>
      </c>
      <c r="BK30" s="72">
        <f t="shared" si="19"/>
        <v>12.336721953973912</v>
      </c>
      <c r="BL30" s="52">
        <v>0</v>
      </c>
      <c r="BM30" s="74">
        <f t="shared" si="33"/>
        <v>1020</v>
      </c>
      <c r="BN30" s="74">
        <f t="shared" si="33"/>
        <v>6</v>
      </c>
      <c r="BO30" s="71">
        <v>300.7</v>
      </c>
      <c r="BP30" s="71">
        <v>56.13</v>
      </c>
      <c r="BQ30" s="72">
        <v>75.400000000000006</v>
      </c>
      <c r="BR30" s="47">
        <f t="shared" si="20"/>
        <v>28.065000000000001</v>
      </c>
      <c r="BS30" s="54">
        <f t="shared" si="21"/>
        <v>2474.4573109024263</v>
      </c>
      <c r="BT30" s="50">
        <f t="shared" si="22"/>
        <v>197454.91100521342</v>
      </c>
      <c r="BU30" s="50">
        <f t="shared" si="23"/>
        <v>186574.08124204297</v>
      </c>
      <c r="BV30" s="72">
        <f t="shared" si="24"/>
        <v>5.5105389416640849</v>
      </c>
      <c r="BW30" s="75">
        <f t="shared" si="25"/>
        <v>1.6368293822353526</v>
      </c>
      <c r="BX30" s="55">
        <f t="shared" si="26"/>
        <v>1.61169224577288</v>
      </c>
      <c r="BY30" s="47">
        <f t="shared" si="28"/>
        <v>0.161169224577288</v>
      </c>
      <c r="BZ30" s="76" t="s">
        <v>77</v>
      </c>
      <c r="CA30" s="77" t="s">
        <v>78</v>
      </c>
      <c r="CB30" s="78">
        <v>5</v>
      </c>
      <c r="CC30" s="78">
        <v>8</v>
      </c>
      <c r="CD30" s="78">
        <v>4</v>
      </c>
      <c r="CE30" s="78">
        <v>4</v>
      </c>
      <c r="CF30" s="77" t="s">
        <v>79</v>
      </c>
      <c r="CG30" s="77" t="s">
        <v>80</v>
      </c>
      <c r="CH30" s="62">
        <v>19.2</v>
      </c>
      <c r="CI30" s="63">
        <f>SUM(CI28:CI29)/2</f>
        <v>8.4</v>
      </c>
      <c r="CJ30" s="64">
        <f>SUM((AF30-BQ30)/AF30)*100</f>
        <v>-1.0723860589812486</v>
      </c>
      <c r="CK30" s="64">
        <f>SUM(BX30*CH30)</f>
        <v>30.944491118839295</v>
      </c>
      <c r="CL30" s="65" t="s">
        <v>79</v>
      </c>
    </row>
    <row r="31" spans="1:90" s="65" customFormat="1" ht="24.75" customHeight="1" x14ac:dyDescent="0.3">
      <c r="A31" s="61" t="s">
        <v>72</v>
      </c>
      <c r="B31" s="35">
        <v>3.13</v>
      </c>
      <c r="C31" s="35">
        <v>1.41</v>
      </c>
      <c r="D31" s="35">
        <v>5.08</v>
      </c>
      <c r="E31" s="35">
        <v>4.38</v>
      </c>
      <c r="F31" s="35">
        <v>3.95</v>
      </c>
      <c r="G31" s="66">
        <v>0.28510000000000002</v>
      </c>
      <c r="H31" s="66">
        <v>7.3700000000000002E-2</v>
      </c>
      <c r="I31" s="66">
        <v>4.5199999999999997E-2</v>
      </c>
      <c r="J31" s="66">
        <v>4.8099999999999997E-2</v>
      </c>
      <c r="K31" s="67">
        <v>4.7899999999999998E-2</v>
      </c>
      <c r="L31" s="38">
        <v>2.5975269999999999</v>
      </c>
      <c r="M31" s="68">
        <v>6.9699999999999998E-2</v>
      </c>
      <c r="N31" s="35">
        <v>2.5659999999999998</v>
      </c>
      <c r="O31" s="35">
        <v>21.501999999999999</v>
      </c>
      <c r="P31" s="35">
        <v>2.9120000000000004</v>
      </c>
      <c r="Q31" s="35">
        <v>16.706</v>
      </c>
      <c r="R31" s="35">
        <v>5.152000000000001</v>
      </c>
      <c r="S31" s="35">
        <v>4.7759999999999998</v>
      </c>
      <c r="T31" s="35">
        <v>7.2560000000000002</v>
      </c>
      <c r="U31" s="35">
        <v>6.24</v>
      </c>
      <c r="V31" s="35">
        <v>16.318000000000001</v>
      </c>
      <c r="W31" s="35">
        <v>3.194</v>
      </c>
      <c r="X31" s="35">
        <v>5.98</v>
      </c>
      <c r="Y31" s="35">
        <v>3.0979999999999999</v>
      </c>
      <c r="Z31" s="35">
        <v>3.2839999999999998</v>
      </c>
      <c r="AA31" s="35">
        <v>4.1880000000000006</v>
      </c>
      <c r="AB31" s="41">
        <v>1020</v>
      </c>
      <c r="AC31" s="41">
        <v>6</v>
      </c>
      <c r="AD31" s="42">
        <v>384.5</v>
      </c>
      <c r="AE31" s="43">
        <v>59.7</v>
      </c>
      <c r="AF31" s="43">
        <v>74.7</v>
      </c>
      <c r="AG31" s="44">
        <f t="shared" si="30"/>
        <v>29.85</v>
      </c>
      <c r="AH31" s="44">
        <f t="shared" si="1"/>
        <v>2799.2297401832116</v>
      </c>
      <c r="AI31" s="44">
        <f t="shared" si="2"/>
        <v>209102.46159168592</v>
      </c>
      <c r="AJ31" s="44">
        <f t="shared" si="3"/>
        <v>1.8388114471402666</v>
      </c>
      <c r="AK31" s="45">
        <v>0</v>
      </c>
      <c r="AL31" s="43">
        <v>355.5</v>
      </c>
      <c r="AM31" s="43">
        <v>58.26</v>
      </c>
      <c r="AN31" s="69">
        <v>72.78</v>
      </c>
      <c r="AO31" s="44">
        <f t="shared" si="32"/>
        <v>29.13</v>
      </c>
      <c r="AP31" s="44">
        <f t="shared" si="5"/>
        <v>2665.8201231929283</v>
      </c>
      <c r="AQ31" s="46">
        <f t="shared" si="6"/>
        <v>209102.46159168592</v>
      </c>
      <c r="AR31" s="46">
        <f t="shared" si="7"/>
        <v>194018.38856598132</v>
      </c>
      <c r="AS31" s="47">
        <f t="shared" si="8"/>
        <v>7.2137233157777176</v>
      </c>
      <c r="AT31" s="46">
        <f t="shared" si="9"/>
        <v>1.8388114471402666</v>
      </c>
      <c r="AU31" s="46">
        <f t="shared" si="10"/>
        <v>1.8323005495899292</v>
      </c>
      <c r="AV31" s="47">
        <f t="shared" si="11"/>
        <v>0.3540818478405276</v>
      </c>
      <c r="AW31" s="48">
        <v>0</v>
      </c>
      <c r="AX31" s="70">
        <v>150</v>
      </c>
      <c r="AY31" s="70">
        <v>12</v>
      </c>
      <c r="AZ31" s="71">
        <v>334.5</v>
      </c>
      <c r="BA31" s="43">
        <f t="shared" si="27"/>
        <v>14.947683109118087</v>
      </c>
      <c r="BB31" s="71">
        <v>57.75</v>
      </c>
      <c r="BC31" s="72">
        <v>75.06</v>
      </c>
      <c r="BD31" s="54">
        <f t="shared" si="12"/>
        <v>28.875</v>
      </c>
      <c r="BE31" s="44">
        <f t="shared" si="13"/>
        <v>2619.3519623157022</v>
      </c>
      <c r="BF31" s="50">
        <f t="shared" si="14"/>
        <v>194018.38856598132</v>
      </c>
      <c r="BG31" s="50">
        <f t="shared" si="15"/>
        <v>196608.55829141662</v>
      </c>
      <c r="BH31" s="72">
        <f t="shared" si="16"/>
        <v>-1.3350124926712461</v>
      </c>
      <c r="BI31" s="73">
        <f t="shared" si="17"/>
        <v>1.8388114471402666</v>
      </c>
      <c r="BJ31" s="51">
        <f t="shared" si="18"/>
        <v>1.7013501492859648</v>
      </c>
      <c r="BK31" s="72">
        <f t="shared" si="19"/>
        <v>7.4755515617483548</v>
      </c>
      <c r="BL31" s="52">
        <v>0</v>
      </c>
      <c r="BM31" s="74">
        <f t="shared" si="33"/>
        <v>1020</v>
      </c>
      <c r="BN31" s="74">
        <f t="shared" si="33"/>
        <v>6</v>
      </c>
      <c r="BO31" s="71">
        <v>301.8</v>
      </c>
      <c r="BP31" s="71">
        <v>56.05</v>
      </c>
      <c r="BQ31" s="72">
        <v>74.8</v>
      </c>
      <c r="BR31" s="47">
        <f t="shared" si="20"/>
        <v>28.024999999999999</v>
      </c>
      <c r="BS31" s="54">
        <f t="shared" si="21"/>
        <v>2467.4088336248315</v>
      </c>
      <c r="BT31" s="50">
        <f t="shared" si="22"/>
        <v>196608.55829141662</v>
      </c>
      <c r="BU31" s="50">
        <f t="shared" si="23"/>
        <v>184562.18075513738</v>
      </c>
      <c r="BV31" s="72">
        <f t="shared" si="24"/>
        <v>6.127087061196943</v>
      </c>
      <c r="BW31" s="75">
        <f t="shared" si="25"/>
        <v>1.7013501492859648</v>
      </c>
      <c r="BX31" s="55">
        <f t="shared" si="26"/>
        <v>1.6352212504489452</v>
      </c>
      <c r="BY31" s="47">
        <f t="shared" si="28"/>
        <v>0.16352212504489452</v>
      </c>
      <c r="BZ31" s="76" t="s">
        <v>77</v>
      </c>
      <c r="CA31" s="77" t="s">
        <v>78</v>
      </c>
      <c r="CB31" s="78">
        <v>5</v>
      </c>
      <c r="CC31" s="78">
        <v>8</v>
      </c>
      <c r="CD31" s="78">
        <v>4</v>
      </c>
      <c r="CE31" s="78">
        <v>4</v>
      </c>
      <c r="CF31" s="77" t="s">
        <v>79</v>
      </c>
      <c r="CG31" s="77" t="s">
        <v>80</v>
      </c>
      <c r="CH31" s="62">
        <v>19.2</v>
      </c>
      <c r="CI31" s="62">
        <f>SUM(CI28:CI30)/3</f>
        <v>8.4</v>
      </c>
      <c r="CJ31" s="64">
        <f>SUM((AF31-BQ31)/AF31)*100</f>
        <v>-0.13386880856759614</v>
      </c>
      <c r="CK31" s="64">
        <f>SUM(BX31*CH31)</f>
        <v>31.396248008619747</v>
      </c>
      <c r="CL31" s="65" t="s">
        <v>79</v>
      </c>
    </row>
    <row r="32" spans="1:90" s="65" customFormat="1" ht="25.5" customHeight="1" x14ac:dyDescent="0.3">
      <c r="A32" s="61" t="s">
        <v>72</v>
      </c>
      <c r="B32" s="35">
        <v>3.45</v>
      </c>
      <c r="C32" s="35">
        <v>1.62</v>
      </c>
      <c r="D32" s="35">
        <v>5</v>
      </c>
      <c r="E32" s="35">
        <v>4.8899999999999997</v>
      </c>
      <c r="F32" s="35">
        <v>1.3</v>
      </c>
      <c r="G32" s="66">
        <v>0.38100000000000001</v>
      </c>
      <c r="H32" s="66">
        <v>7.1199999999999999E-2</v>
      </c>
      <c r="I32" s="66">
        <v>5.2400000000000002E-2</v>
      </c>
      <c r="J32" s="66">
        <v>4.3099999999999999E-2</v>
      </c>
      <c r="K32" s="67">
        <v>3.56E-2</v>
      </c>
      <c r="L32" s="38">
        <v>2.5975269999999999</v>
      </c>
      <c r="M32" s="68">
        <v>3.2599999999999997E-2</v>
      </c>
      <c r="N32" s="35">
        <v>2.15</v>
      </c>
      <c r="O32" s="35">
        <v>38.049999999999997</v>
      </c>
      <c r="P32" s="35">
        <v>2.87</v>
      </c>
      <c r="Q32" s="35">
        <v>14.51</v>
      </c>
      <c r="R32" s="35">
        <v>1.36</v>
      </c>
      <c r="S32" s="35">
        <v>1.45</v>
      </c>
      <c r="T32" s="35">
        <v>4.41</v>
      </c>
      <c r="U32" s="35">
        <v>2.17</v>
      </c>
      <c r="V32" s="35">
        <v>19.309999999999999</v>
      </c>
      <c r="W32" s="35">
        <v>3.49</v>
      </c>
      <c r="X32" s="35">
        <v>1.81</v>
      </c>
      <c r="Y32" s="35">
        <v>2.3199999999999998</v>
      </c>
      <c r="Z32" s="35">
        <v>1.98</v>
      </c>
      <c r="AA32" s="35">
        <v>5.23</v>
      </c>
      <c r="AB32" s="41">
        <v>1040</v>
      </c>
      <c r="AC32" s="41">
        <v>6</v>
      </c>
      <c r="AD32" s="42">
        <v>384.4</v>
      </c>
      <c r="AE32" s="43">
        <v>59.5</v>
      </c>
      <c r="AF32" s="43">
        <v>74.5</v>
      </c>
      <c r="AG32" s="44">
        <f t="shared" si="30"/>
        <v>29.75</v>
      </c>
      <c r="AH32" s="44">
        <f t="shared" si="1"/>
        <v>2780.5058479678164</v>
      </c>
      <c r="AI32" s="44">
        <f t="shared" si="2"/>
        <v>207147.68567360233</v>
      </c>
      <c r="AJ32" s="44">
        <f t="shared" si="3"/>
        <v>1.8556808817342518</v>
      </c>
      <c r="AK32" s="45">
        <v>0</v>
      </c>
      <c r="AL32" s="43">
        <v>357.9</v>
      </c>
      <c r="AM32" s="43">
        <v>58.22</v>
      </c>
      <c r="AN32" s="69">
        <v>72.849999999999994</v>
      </c>
      <c r="AO32" s="44">
        <f t="shared" si="32"/>
        <v>29.11</v>
      </c>
      <c r="AP32" s="44">
        <f t="shared" si="5"/>
        <v>2662.1607960700271</v>
      </c>
      <c r="AQ32" s="46">
        <f t="shared" si="6"/>
        <v>207147.68567360233</v>
      </c>
      <c r="AR32" s="46">
        <f t="shared" si="7"/>
        <v>193938.41399370146</v>
      </c>
      <c r="AS32" s="47">
        <f t="shared" si="8"/>
        <v>6.3767411337215769</v>
      </c>
      <c r="AT32" s="46">
        <f t="shared" si="9"/>
        <v>1.8556808817342518</v>
      </c>
      <c r="AU32" s="46">
        <f t="shared" si="10"/>
        <v>1.8454311996777675</v>
      </c>
      <c r="AV32" s="47">
        <f t="shared" si="11"/>
        <v>0.55234076922242015</v>
      </c>
      <c r="AW32" s="48">
        <v>0</v>
      </c>
      <c r="AX32" s="70">
        <v>150</v>
      </c>
      <c r="AY32" s="70">
        <v>12</v>
      </c>
      <c r="AZ32" s="71">
        <v>324.10000000000002</v>
      </c>
      <c r="BA32" s="43">
        <f t="shared" si="27"/>
        <v>18.605368713360061</v>
      </c>
      <c r="BB32" s="71">
        <v>57.92</v>
      </c>
      <c r="BC32" s="69">
        <v>71.91</v>
      </c>
      <c r="BD32" s="54">
        <f t="shared" si="12"/>
        <v>28.96</v>
      </c>
      <c r="BE32" s="44">
        <f t="shared" si="13"/>
        <v>2634.7959532609334</v>
      </c>
      <c r="BF32" s="50">
        <f t="shared" si="14"/>
        <v>193938.41399370146</v>
      </c>
      <c r="BG32" s="50">
        <f t="shared" si="15"/>
        <v>189468.1769989937</v>
      </c>
      <c r="BH32" s="72">
        <f t="shared" si="16"/>
        <v>2.3049775970906587</v>
      </c>
      <c r="BI32" s="73">
        <f t="shared" si="17"/>
        <v>1.8556808817342518</v>
      </c>
      <c r="BJ32" s="51">
        <f t="shared" si="18"/>
        <v>1.7105774971472985</v>
      </c>
      <c r="BK32" s="72">
        <f t="shared" si="19"/>
        <v>7.8194147504146851</v>
      </c>
      <c r="BL32" s="52">
        <v>0</v>
      </c>
      <c r="BM32" s="74">
        <v>1040</v>
      </c>
      <c r="BN32" s="74">
        <f>SUM(AC32)</f>
        <v>6</v>
      </c>
      <c r="BO32" s="71">
        <v>301.60000000000002</v>
      </c>
      <c r="BP32" s="71">
        <v>55.7</v>
      </c>
      <c r="BQ32" s="72">
        <v>69.5</v>
      </c>
      <c r="BR32" s="47">
        <f t="shared" si="20"/>
        <v>27.85</v>
      </c>
      <c r="BS32" s="54">
        <f t="shared" si="21"/>
        <v>2436.6899479589497</v>
      </c>
      <c r="BT32" s="50">
        <f t="shared" si="22"/>
        <v>189468.1769989937</v>
      </c>
      <c r="BU32" s="50">
        <f t="shared" si="23"/>
        <v>169349.95138314701</v>
      </c>
      <c r="BV32" s="72">
        <f t="shared" si="24"/>
        <v>10.618261037025517</v>
      </c>
      <c r="BW32" s="75">
        <f t="shared" si="25"/>
        <v>1.7105774971472985</v>
      </c>
      <c r="BX32" s="55">
        <f t="shared" si="26"/>
        <v>1.7809275853740454</v>
      </c>
      <c r="BY32" s="47">
        <f t="shared" si="28"/>
        <v>0.17809275853740456</v>
      </c>
      <c r="BZ32" s="76" t="s">
        <v>77</v>
      </c>
      <c r="CA32" s="77" t="s">
        <v>78</v>
      </c>
      <c r="CB32" s="78">
        <v>5</v>
      </c>
      <c r="CC32" s="78">
        <v>8</v>
      </c>
      <c r="CD32" s="78">
        <v>4</v>
      </c>
      <c r="CE32" s="78">
        <v>4</v>
      </c>
      <c r="CF32" s="77" t="s">
        <v>79</v>
      </c>
      <c r="CG32" s="77" t="s">
        <v>80</v>
      </c>
      <c r="CH32" s="62">
        <v>18.5</v>
      </c>
      <c r="CI32" s="63">
        <v>8.7316515541332773</v>
      </c>
      <c r="CJ32" s="64">
        <f>SUM((AF32-BQ32)/AF32)*100</f>
        <v>6.7114093959731544</v>
      </c>
      <c r="CK32" s="64">
        <f>SUM(BX32*CH32)</f>
        <v>32.947160329419837</v>
      </c>
      <c r="CL32" s="65" t="s">
        <v>79</v>
      </c>
    </row>
    <row r="33" spans="1:90" s="65" customFormat="1" ht="25.5" customHeight="1" x14ac:dyDescent="0.3">
      <c r="A33" s="61" t="s">
        <v>72</v>
      </c>
      <c r="B33" s="35">
        <v>3.57</v>
      </c>
      <c r="C33" s="35">
        <v>1.69</v>
      </c>
      <c r="D33" s="35">
        <v>5.87</v>
      </c>
      <c r="E33" s="35">
        <v>4.9000000000000004</v>
      </c>
      <c r="F33" s="35">
        <v>1.35</v>
      </c>
      <c r="G33" s="66">
        <v>0.43430000000000002</v>
      </c>
      <c r="H33" s="66">
        <v>7.1400000000000005E-2</v>
      </c>
      <c r="I33" s="66">
        <v>5.9799999999999999E-2</v>
      </c>
      <c r="J33" s="66">
        <v>4.3400000000000001E-2</v>
      </c>
      <c r="K33" s="67">
        <v>4.9799999999999997E-2</v>
      </c>
      <c r="L33" s="38">
        <v>2.5975269999999999</v>
      </c>
      <c r="M33" s="68">
        <v>3.73E-2</v>
      </c>
      <c r="N33" s="35">
        <v>4.6900000000000004</v>
      </c>
      <c r="O33" s="35">
        <v>14.83</v>
      </c>
      <c r="P33" s="35">
        <v>5.12</v>
      </c>
      <c r="Q33" s="35">
        <v>14.56</v>
      </c>
      <c r="R33" s="35">
        <v>4.03</v>
      </c>
      <c r="S33" s="35">
        <v>6.18</v>
      </c>
      <c r="T33" s="35">
        <v>11.03</v>
      </c>
      <c r="U33" s="35">
        <v>5.81</v>
      </c>
      <c r="V33" s="35">
        <v>15.35</v>
      </c>
      <c r="W33" s="35">
        <v>2.37</v>
      </c>
      <c r="X33" s="35">
        <v>7.31</v>
      </c>
      <c r="Y33" s="35">
        <v>3.96</v>
      </c>
      <c r="Z33" s="35">
        <v>4.7699999999999996</v>
      </c>
      <c r="AA33" s="35">
        <v>2.62</v>
      </c>
      <c r="AB33" s="41">
        <v>1040</v>
      </c>
      <c r="AC33" s="41">
        <v>6</v>
      </c>
      <c r="AD33" s="42">
        <v>384.6</v>
      </c>
      <c r="AE33" s="43">
        <v>59.6</v>
      </c>
      <c r="AF33" s="43">
        <v>74.599999999999994</v>
      </c>
      <c r="AG33" s="44">
        <f t="shared" si="30"/>
        <v>29.8</v>
      </c>
      <c r="AH33" s="44">
        <f t="shared" si="1"/>
        <v>2789.8599400938801</v>
      </c>
      <c r="AI33" s="44">
        <f t="shared" si="2"/>
        <v>208123.55153100344</v>
      </c>
      <c r="AJ33" s="44">
        <f t="shared" si="3"/>
        <v>1.8479407888765893</v>
      </c>
      <c r="AK33" s="45">
        <v>0</v>
      </c>
      <c r="AL33" s="43">
        <v>352.1</v>
      </c>
      <c r="AM33" s="43">
        <v>58.19</v>
      </c>
      <c r="AN33" s="69">
        <v>72.72</v>
      </c>
      <c r="AO33" s="44">
        <f t="shared" si="32"/>
        <v>29.094999999999999</v>
      </c>
      <c r="AP33" s="44">
        <f t="shared" si="5"/>
        <v>2659.4179500639943</v>
      </c>
      <c r="AQ33" s="46">
        <f t="shared" si="6"/>
        <v>208123.55153100344</v>
      </c>
      <c r="AR33" s="46">
        <f t="shared" si="7"/>
        <v>193392.87332865366</v>
      </c>
      <c r="AS33" s="47">
        <f t="shared" si="8"/>
        <v>7.0778525995677146</v>
      </c>
      <c r="AT33" s="46">
        <f t="shared" si="9"/>
        <v>1.8479407888765893</v>
      </c>
      <c r="AU33" s="46">
        <f t="shared" si="10"/>
        <v>1.8206462003469899</v>
      </c>
      <c r="AV33" s="47">
        <f t="shared" si="11"/>
        <v>1.47702722370193</v>
      </c>
      <c r="AW33" s="48">
        <v>0</v>
      </c>
      <c r="AX33" s="70">
        <v>150</v>
      </c>
      <c r="AY33" s="70">
        <v>12</v>
      </c>
      <c r="AZ33" s="71">
        <v>323.7</v>
      </c>
      <c r="BA33" s="43">
        <f t="shared" si="27"/>
        <v>18.813716404077859</v>
      </c>
      <c r="BB33" s="71">
        <v>57.87</v>
      </c>
      <c r="BC33" s="69">
        <v>71.91</v>
      </c>
      <c r="BD33" s="54">
        <f t="shared" si="12"/>
        <v>28.934999999999999</v>
      </c>
      <c r="BE33" s="44">
        <f t="shared" si="13"/>
        <v>2630.2488905939435</v>
      </c>
      <c r="BF33" s="50">
        <f t="shared" si="14"/>
        <v>193392.87332865366</v>
      </c>
      <c r="BG33" s="50">
        <f t="shared" si="15"/>
        <v>189141.19772261046</v>
      </c>
      <c r="BH33" s="72">
        <f t="shared" si="16"/>
        <v>2.1984655033372698</v>
      </c>
      <c r="BI33" s="73">
        <f t="shared" si="17"/>
        <v>1.8479407888765893</v>
      </c>
      <c r="BJ33" s="51">
        <f t="shared" si="18"/>
        <v>1.7114198487562184</v>
      </c>
      <c r="BK33" s="72">
        <f t="shared" si="19"/>
        <v>7.3877334675514925</v>
      </c>
      <c r="BL33" s="52">
        <v>0</v>
      </c>
      <c r="BM33" s="74">
        <v>1040</v>
      </c>
      <c r="BN33" s="74">
        <f t="shared" ref="BN33:BN39" si="34">SUM(AC33)</f>
        <v>6</v>
      </c>
      <c r="BO33" s="71">
        <v>301.8</v>
      </c>
      <c r="BP33" s="71">
        <v>55.8</v>
      </c>
      <c r="BQ33" s="72">
        <v>69.599999999999994</v>
      </c>
      <c r="BR33" s="47">
        <f t="shared" si="20"/>
        <v>27.9</v>
      </c>
      <c r="BS33" s="54">
        <f t="shared" si="21"/>
        <v>2445.4471374808309</v>
      </c>
      <c r="BT33" s="50">
        <f t="shared" si="22"/>
        <v>189141.19772261046</v>
      </c>
      <c r="BU33" s="50">
        <f t="shared" si="23"/>
        <v>170203.1207686658</v>
      </c>
      <c r="BV33" s="72">
        <f t="shared" si="24"/>
        <v>10.012666294795675</v>
      </c>
      <c r="BW33" s="75">
        <f t="shared" si="25"/>
        <v>1.7114198487562184</v>
      </c>
      <c r="BX33" s="55">
        <f t="shared" si="26"/>
        <v>1.7731754778468258</v>
      </c>
      <c r="BY33" s="47">
        <f t="shared" si="28"/>
        <v>0.17731754778468259</v>
      </c>
      <c r="BZ33" s="76" t="s">
        <v>77</v>
      </c>
      <c r="CA33" s="77" t="s">
        <v>78</v>
      </c>
      <c r="CB33" s="78">
        <v>5</v>
      </c>
      <c r="CC33" s="78">
        <v>8</v>
      </c>
      <c r="CD33" s="78">
        <v>4</v>
      </c>
      <c r="CE33" s="78">
        <v>4</v>
      </c>
      <c r="CF33" s="77" t="s">
        <v>79</v>
      </c>
      <c r="CG33" s="77" t="s">
        <v>80</v>
      </c>
      <c r="CH33" s="62">
        <v>18.5</v>
      </c>
      <c r="CI33" s="63">
        <v>8.2374071265408286</v>
      </c>
      <c r="CJ33" s="64">
        <f>SUM((AF33-BQ33)/AF33)*100</f>
        <v>6.7024128686327078</v>
      </c>
      <c r="CK33" s="64">
        <f>SUM(BX33*CH33)</f>
        <v>32.803746340166278</v>
      </c>
      <c r="CL33" s="65" t="s">
        <v>79</v>
      </c>
    </row>
    <row r="34" spans="1:90" s="65" customFormat="1" ht="24.75" customHeight="1" x14ac:dyDescent="0.3">
      <c r="A34" s="61" t="s">
        <v>72</v>
      </c>
      <c r="B34" s="35">
        <v>3.74</v>
      </c>
      <c r="C34" s="35">
        <v>2.09</v>
      </c>
      <c r="D34" s="35">
        <v>5.87</v>
      </c>
      <c r="E34" s="35">
        <v>4.95</v>
      </c>
      <c r="F34" s="35">
        <v>1.1200000000000001</v>
      </c>
      <c r="G34" s="66">
        <v>0.47039999999999998</v>
      </c>
      <c r="H34" s="66">
        <v>7.3700000000000002E-2</v>
      </c>
      <c r="I34" s="66">
        <v>5.57E-2</v>
      </c>
      <c r="J34" s="66">
        <v>4.2000000000000003E-2</v>
      </c>
      <c r="K34" s="67">
        <v>4.7699999999999999E-2</v>
      </c>
      <c r="L34" s="38">
        <v>2.5975269999999999</v>
      </c>
      <c r="M34" s="68">
        <v>4.5199999999999997E-2</v>
      </c>
      <c r="N34" s="35">
        <v>2.5099999999999998</v>
      </c>
      <c r="O34" s="35">
        <v>21.61</v>
      </c>
      <c r="P34" s="35">
        <v>1.39</v>
      </c>
      <c r="Q34" s="35">
        <v>15.66</v>
      </c>
      <c r="R34" s="35">
        <v>7.96</v>
      </c>
      <c r="S34" s="35">
        <v>4.8499999999999996</v>
      </c>
      <c r="T34" s="35">
        <v>9.09</v>
      </c>
      <c r="U34" s="35">
        <v>4.43</v>
      </c>
      <c r="V34" s="35">
        <v>16.64</v>
      </c>
      <c r="W34" s="35">
        <v>4.51</v>
      </c>
      <c r="X34" s="35">
        <v>6.22</v>
      </c>
      <c r="Y34" s="35">
        <v>2.58</v>
      </c>
      <c r="Z34" s="35">
        <v>2.54</v>
      </c>
      <c r="AA34" s="35">
        <v>3.93</v>
      </c>
      <c r="AB34" s="41">
        <v>1040</v>
      </c>
      <c r="AC34" s="41">
        <v>6</v>
      </c>
      <c r="AD34" s="42">
        <v>384.6</v>
      </c>
      <c r="AE34" s="43">
        <v>59.6</v>
      </c>
      <c r="AF34" s="43">
        <v>74.7</v>
      </c>
      <c r="AG34" s="44">
        <f t="shared" si="30"/>
        <v>29.8</v>
      </c>
      <c r="AH34" s="44">
        <f t="shared" si="1"/>
        <v>2789.8599400938801</v>
      </c>
      <c r="AI34" s="44">
        <f t="shared" si="2"/>
        <v>208402.53752501286</v>
      </c>
      <c r="AJ34" s="44">
        <f t="shared" si="3"/>
        <v>1.8454669725594852</v>
      </c>
      <c r="AK34" s="45">
        <v>0</v>
      </c>
      <c r="AL34" s="43">
        <v>357.2</v>
      </c>
      <c r="AM34" s="43">
        <v>58.55</v>
      </c>
      <c r="AN34" s="69">
        <v>72.73</v>
      </c>
      <c r="AO34" s="44">
        <f t="shared" si="32"/>
        <v>29.274999999999999</v>
      </c>
      <c r="AP34" s="44">
        <f t="shared" si="5"/>
        <v>2692.4254074382006</v>
      </c>
      <c r="AQ34" s="46">
        <f t="shared" si="6"/>
        <v>208402.53752501286</v>
      </c>
      <c r="AR34" s="46">
        <f t="shared" si="7"/>
        <v>195820.09988298034</v>
      </c>
      <c r="AS34" s="47">
        <f t="shared" si="8"/>
        <v>6.0375645092720358</v>
      </c>
      <c r="AT34" s="46">
        <f t="shared" si="9"/>
        <v>1.8454669725594852</v>
      </c>
      <c r="AU34" s="46">
        <f t="shared" si="10"/>
        <v>1.8241232652493706</v>
      </c>
      <c r="AV34" s="47">
        <f t="shared" si="11"/>
        <v>1.1565477804521704</v>
      </c>
      <c r="AW34" s="48">
        <v>0</v>
      </c>
      <c r="AX34" s="70">
        <v>150</v>
      </c>
      <c r="AY34" s="70">
        <v>12</v>
      </c>
      <c r="AZ34" s="71">
        <v>323.5</v>
      </c>
      <c r="BA34" s="43">
        <f t="shared" si="27"/>
        <v>18.887171561051012</v>
      </c>
      <c r="BB34" s="71">
        <v>58.12</v>
      </c>
      <c r="BC34" s="69">
        <v>72.19</v>
      </c>
      <c r="BD34" s="54">
        <f t="shared" si="12"/>
        <v>29.06</v>
      </c>
      <c r="BE34" s="44">
        <f t="shared" si="13"/>
        <v>2653.0234738370609</v>
      </c>
      <c r="BF34" s="50">
        <f t="shared" si="14"/>
        <v>195820.09988298034</v>
      </c>
      <c r="BG34" s="50">
        <f t="shared" si="15"/>
        <v>191521.76457629743</v>
      </c>
      <c r="BH34" s="72">
        <f t="shared" si="16"/>
        <v>2.1950429548608885</v>
      </c>
      <c r="BI34" s="73">
        <f t="shared" si="17"/>
        <v>1.8454669725594852</v>
      </c>
      <c r="BJ34" s="51">
        <f t="shared" si="18"/>
        <v>1.6891030672972198</v>
      </c>
      <c r="BK34" s="72">
        <f t="shared" si="19"/>
        <v>8.4728639193907505</v>
      </c>
      <c r="BL34" s="52">
        <v>0</v>
      </c>
      <c r="BM34" s="74">
        <v>1040</v>
      </c>
      <c r="BN34" s="74">
        <f t="shared" si="34"/>
        <v>6</v>
      </c>
      <c r="BO34" s="71">
        <v>300.89999999999998</v>
      </c>
      <c r="BP34" s="71">
        <v>56.1</v>
      </c>
      <c r="BQ34" s="72">
        <v>71.099999999999994</v>
      </c>
      <c r="BR34" s="47">
        <f t="shared" si="20"/>
        <v>28.05</v>
      </c>
      <c r="BS34" s="54">
        <f t="shared" si="21"/>
        <v>2471.8129538260832</v>
      </c>
      <c r="BT34" s="50">
        <f t="shared" si="22"/>
        <v>191521.76457629743</v>
      </c>
      <c r="BU34" s="50">
        <f t="shared" si="23"/>
        <v>175745.90101703451</v>
      </c>
      <c r="BV34" s="72">
        <f t="shared" si="24"/>
        <v>8.237112682291631</v>
      </c>
      <c r="BW34" s="75">
        <f t="shared" si="25"/>
        <v>1.6891030672972198</v>
      </c>
      <c r="BX34" s="55">
        <f t="shared" si="26"/>
        <v>1.7121309701034488</v>
      </c>
      <c r="BY34" s="47">
        <f t="shared" si="28"/>
        <v>0.17121309701034487</v>
      </c>
      <c r="BZ34" s="76" t="s">
        <v>77</v>
      </c>
      <c r="CA34" s="77" t="s">
        <v>78</v>
      </c>
      <c r="CB34" s="78">
        <v>5</v>
      </c>
      <c r="CC34" s="78">
        <v>8</v>
      </c>
      <c r="CD34" s="78">
        <v>4</v>
      </c>
      <c r="CE34" s="78">
        <v>4</v>
      </c>
      <c r="CF34" s="77" t="s">
        <v>79</v>
      </c>
      <c r="CG34" s="77" t="s">
        <v>80</v>
      </c>
      <c r="CH34" s="62">
        <v>18.5</v>
      </c>
      <c r="CI34" s="63">
        <v>9.5</v>
      </c>
      <c r="CJ34" s="64">
        <f>SUM((AF34-BQ34)/AF34)*100</f>
        <v>4.819277108433746</v>
      </c>
      <c r="CK34" s="64">
        <f>SUM(BX34*CH34)</f>
        <v>31.674422946913804</v>
      </c>
      <c r="CL34" s="65" t="s">
        <v>79</v>
      </c>
    </row>
    <row r="35" spans="1:90" s="65" customFormat="1" ht="24.75" customHeight="1" x14ac:dyDescent="0.3">
      <c r="A35" s="61" t="s">
        <v>72</v>
      </c>
      <c r="B35" s="35">
        <v>3.79</v>
      </c>
      <c r="C35" s="35">
        <v>1.3</v>
      </c>
      <c r="D35" s="35">
        <v>3.81</v>
      </c>
      <c r="E35" s="35">
        <v>3.75</v>
      </c>
      <c r="F35" s="35">
        <v>1.69</v>
      </c>
      <c r="G35" s="66">
        <v>0.32929999999999998</v>
      </c>
      <c r="H35" s="66">
        <v>7.3899999999999993E-2</v>
      </c>
      <c r="I35" s="66">
        <v>3.4200000000000001E-2</v>
      </c>
      <c r="J35" s="66">
        <v>3.78E-2</v>
      </c>
      <c r="K35" s="67">
        <v>3.32E-2</v>
      </c>
      <c r="L35" s="38">
        <v>2.5975269999999999</v>
      </c>
      <c r="M35" s="68">
        <v>0.28899999999999998</v>
      </c>
      <c r="N35" s="35">
        <v>1.17</v>
      </c>
      <c r="O35" s="35">
        <v>15.71</v>
      </c>
      <c r="P35" s="35">
        <v>3.13</v>
      </c>
      <c r="Q35" s="35">
        <v>16.37</v>
      </c>
      <c r="R35" s="35">
        <v>7.17</v>
      </c>
      <c r="S35" s="35">
        <v>5.7</v>
      </c>
      <c r="T35" s="35">
        <v>7.03</v>
      </c>
      <c r="U35" s="35">
        <v>5.7</v>
      </c>
      <c r="V35" s="35">
        <v>12.53</v>
      </c>
      <c r="W35" s="35">
        <v>1.63</v>
      </c>
      <c r="X35" s="35">
        <v>6.69</v>
      </c>
      <c r="Y35" s="35">
        <v>5.83</v>
      </c>
      <c r="Z35" s="35">
        <v>4.7</v>
      </c>
      <c r="AA35" s="35">
        <v>3.93</v>
      </c>
      <c r="AB35" s="41">
        <v>1040</v>
      </c>
      <c r="AC35" s="41">
        <v>6</v>
      </c>
      <c r="AD35" s="42">
        <v>386.8</v>
      </c>
      <c r="AE35" s="43">
        <v>59.6</v>
      </c>
      <c r="AF35" s="43">
        <v>74.5</v>
      </c>
      <c r="AG35" s="44">
        <f t="shared" si="30"/>
        <v>29.8</v>
      </c>
      <c r="AH35" s="44">
        <f t="shared" si="1"/>
        <v>2789.8599400938801</v>
      </c>
      <c r="AI35" s="44">
        <f t="shared" si="2"/>
        <v>207844.56553699408</v>
      </c>
      <c r="AJ35" s="44">
        <f t="shared" si="3"/>
        <v>1.8610060792335406</v>
      </c>
      <c r="AK35" s="45">
        <v>0</v>
      </c>
      <c r="AL35" s="43">
        <v>358.8</v>
      </c>
      <c r="AM35" s="43">
        <v>58.24</v>
      </c>
      <c r="AN35" s="69">
        <v>73.209999999999994</v>
      </c>
      <c r="AO35" s="44">
        <f t="shared" si="32"/>
        <v>29.12</v>
      </c>
      <c r="AP35" s="44">
        <f t="shared" si="5"/>
        <v>2663.990145472213</v>
      </c>
      <c r="AQ35" s="46">
        <f t="shared" si="6"/>
        <v>207844.56553699408</v>
      </c>
      <c r="AR35" s="46">
        <f t="shared" si="7"/>
        <v>195030.71855002071</v>
      </c>
      <c r="AS35" s="47">
        <f t="shared" si="8"/>
        <v>6.165110429453418</v>
      </c>
      <c r="AT35" s="46">
        <f t="shared" si="9"/>
        <v>1.8610060792335406</v>
      </c>
      <c r="AU35" s="46">
        <f t="shared" si="10"/>
        <v>1.8397101885669174</v>
      </c>
      <c r="AV35" s="47">
        <f t="shared" si="11"/>
        <v>1.1443213917599853</v>
      </c>
      <c r="AW35" s="48">
        <v>0</v>
      </c>
      <c r="AX35" s="70">
        <v>150</v>
      </c>
      <c r="AY35" s="70">
        <v>12</v>
      </c>
      <c r="AZ35" s="71">
        <v>324.2</v>
      </c>
      <c r="BA35" s="43">
        <f t="shared" si="27"/>
        <v>19.309068476249237</v>
      </c>
      <c r="BB35" s="71">
        <v>57.89</v>
      </c>
      <c r="BC35" s="69">
        <v>72.06</v>
      </c>
      <c r="BD35" s="54">
        <f t="shared" si="12"/>
        <v>28.945</v>
      </c>
      <c r="BE35" s="44">
        <f t="shared" si="13"/>
        <v>2632.0672444218417</v>
      </c>
      <c r="BF35" s="50">
        <f t="shared" si="14"/>
        <v>195030.71855002071</v>
      </c>
      <c r="BG35" s="50">
        <f t="shared" si="15"/>
        <v>189666.76563303792</v>
      </c>
      <c r="BH35" s="72">
        <f t="shared" si="16"/>
        <v>2.7503118261890944</v>
      </c>
      <c r="BI35" s="73">
        <f t="shared" si="17"/>
        <v>1.8610060792335406</v>
      </c>
      <c r="BJ35" s="51">
        <f t="shared" si="18"/>
        <v>1.7093136950901209</v>
      </c>
      <c r="BK35" s="72">
        <f t="shared" si="19"/>
        <v>8.1510955733091706</v>
      </c>
      <c r="BL35" s="52">
        <v>0</v>
      </c>
      <c r="BM35" s="74">
        <v>1040</v>
      </c>
      <c r="BN35" s="74">
        <f t="shared" si="34"/>
        <v>6</v>
      </c>
      <c r="BO35" s="71">
        <v>301.7</v>
      </c>
      <c r="BP35" s="71">
        <v>55.8</v>
      </c>
      <c r="BQ35" s="72">
        <v>69.599999999999994</v>
      </c>
      <c r="BR35" s="47">
        <f t="shared" si="20"/>
        <v>27.9</v>
      </c>
      <c r="BS35" s="54">
        <f t="shared" si="21"/>
        <v>2445.4471374808309</v>
      </c>
      <c r="BT35" s="50">
        <f t="shared" si="22"/>
        <v>189666.76563303792</v>
      </c>
      <c r="BU35" s="50">
        <f t="shared" si="23"/>
        <v>170203.1207686658</v>
      </c>
      <c r="BV35" s="72">
        <f t="shared" si="24"/>
        <v>10.262021814633487</v>
      </c>
      <c r="BW35" s="75">
        <f t="shared" si="25"/>
        <v>1.7093136950901209</v>
      </c>
      <c r="BX35" s="55">
        <f t="shared" si="26"/>
        <v>1.7725879445539674</v>
      </c>
      <c r="BY35" s="47">
        <f t="shared" si="28"/>
        <v>0.17725879445539675</v>
      </c>
      <c r="BZ35" s="76" t="s">
        <v>77</v>
      </c>
      <c r="CA35" s="77" t="s">
        <v>78</v>
      </c>
      <c r="CB35" s="78">
        <v>5</v>
      </c>
      <c r="CC35" s="78">
        <v>8</v>
      </c>
      <c r="CD35" s="78">
        <v>4</v>
      </c>
      <c r="CE35" s="78">
        <v>4</v>
      </c>
      <c r="CF35" s="77" t="s">
        <v>79</v>
      </c>
      <c r="CG35" s="77" t="s">
        <v>80</v>
      </c>
      <c r="CH35" s="62">
        <v>18.5</v>
      </c>
      <c r="CI35" s="62">
        <f>SUM(CI32:CI34)/3</f>
        <v>8.8230195602247026</v>
      </c>
      <c r="CJ35" s="64">
        <f>SUM((AF35-BQ35)/AF35)*100</f>
        <v>6.5771812080536991</v>
      </c>
      <c r="CK35" s="64">
        <f>SUM(BX35*CH35)</f>
        <v>32.792876974248394</v>
      </c>
      <c r="CL35" s="65" t="s">
        <v>79</v>
      </c>
    </row>
    <row r="36" spans="1:90" s="65" customFormat="1" ht="25.5" customHeight="1" x14ac:dyDescent="0.3">
      <c r="A36" s="61" t="s">
        <v>72</v>
      </c>
      <c r="B36" s="35">
        <v>3.98</v>
      </c>
      <c r="C36" s="35">
        <v>1.21</v>
      </c>
      <c r="D36" s="35">
        <v>3.98</v>
      </c>
      <c r="E36" s="35">
        <v>4.1900000000000004</v>
      </c>
      <c r="F36" s="35">
        <v>1.74</v>
      </c>
      <c r="G36" s="66">
        <v>0.34110000000000001</v>
      </c>
      <c r="H36" s="66">
        <v>7.2999999999999995E-2</v>
      </c>
      <c r="I36" s="66">
        <v>4.2500000000000003E-2</v>
      </c>
      <c r="J36" s="66">
        <v>4.3900000000000002E-2</v>
      </c>
      <c r="K36" s="67">
        <v>3.44E-2</v>
      </c>
      <c r="L36" s="38">
        <v>2.5975269999999999</v>
      </c>
      <c r="M36" s="68">
        <v>0.31840000000000002</v>
      </c>
      <c r="N36" s="35">
        <v>2.31</v>
      </c>
      <c r="O36" s="35">
        <v>17.309999999999999</v>
      </c>
      <c r="P36" s="35">
        <v>2.0499999999999998</v>
      </c>
      <c r="Q36" s="35">
        <v>22.43</v>
      </c>
      <c r="R36" s="35">
        <v>5.24</v>
      </c>
      <c r="S36" s="35">
        <v>5.7</v>
      </c>
      <c r="T36" s="35">
        <v>4.72</v>
      </c>
      <c r="U36" s="35">
        <v>13.09</v>
      </c>
      <c r="V36" s="35">
        <v>17.760000000000002</v>
      </c>
      <c r="W36" s="35">
        <v>3.97</v>
      </c>
      <c r="X36" s="35">
        <v>7.87</v>
      </c>
      <c r="Y36" s="35">
        <v>0.8</v>
      </c>
      <c r="Z36" s="35">
        <v>2.4300000000000002</v>
      </c>
      <c r="AA36" s="35">
        <v>5.23</v>
      </c>
      <c r="AB36" s="41">
        <v>1040</v>
      </c>
      <c r="AC36" s="41">
        <v>6</v>
      </c>
      <c r="AD36" s="42">
        <v>385.4</v>
      </c>
      <c r="AE36" s="43">
        <v>59.6</v>
      </c>
      <c r="AF36" s="43">
        <v>74.599999999999994</v>
      </c>
      <c r="AG36" s="44">
        <f t="shared" si="30"/>
        <v>29.8</v>
      </c>
      <c r="AH36" s="44">
        <f t="shared" si="1"/>
        <v>2789.8599400938801</v>
      </c>
      <c r="AI36" s="44">
        <f t="shared" si="2"/>
        <v>208123.55153100344</v>
      </c>
      <c r="AJ36" s="44">
        <f t="shared" si="3"/>
        <v>1.8517846594722764</v>
      </c>
      <c r="AK36" s="45">
        <v>0</v>
      </c>
      <c r="AL36" s="43">
        <v>355.5</v>
      </c>
      <c r="AM36" s="43">
        <v>58.09</v>
      </c>
      <c r="AN36" s="69">
        <v>72.91</v>
      </c>
      <c r="AO36" s="44">
        <f t="shared" si="32"/>
        <v>29.045000000000002</v>
      </c>
      <c r="AP36" s="44">
        <f t="shared" si="5"/>
        <v>2650.2853402200094</v>
      </c>
      <c r="AQ36" s="46">
        <f t="shared" si="6"/>
        <v>208123.55153100344</v>
      </c>
      <c r="AR36" s="46">
        <f t="shared" si="7"/>
        <v>193232.30415544088</v>
      </c>
      <c r="AS36" s="47">
        <f t="shared" si="8"/>
        <v>7.1550034900035131</v>
      </c>
      <c r="AT36" s="46">
        <f t="shared" si="9"/>
        <v>1.8517846594722764</v>
      </c>
      <c r="AU36" s="46">
        <f t="shared" si="10"/>
        <v>1.8397544942279782</v>
      </c>
      <c r="AV36" s="47">
        <f t="shared" si="11"/>
        <v>0.64965249510850787</v>
      </c>
      <c r="AW36" s="48">
        <v>0</v>
      </c>
      <c r="AX36" s="70">
        <v>150</v>
      </c>
      <c r="AY36" s="70">
        <v>12</v>
      </c>
      <c r="AZ36" s="71">
        <v>322.2</v>
      </c>
      <c r="BA36" s="43">
        <f t="shared" si="27"/>
        <v>19.615145872129109</v>
      </c>
      <c r="BB36" s="71">
        <v>57.63</v>
      </c>
      <c r="BC36" s="69">
        <v>72.819999999999993</v>
      </c>
      <c r="BD36" s="54">
        <f t="shared" si="12"/>
        <v>28.815000000000001</v>
      </c>
      <c r="BE36" s="44">
        <f t="shared" si="13"/>
        <v>2608.4776535045671</v>
      </c>
      <c r="BF36" s="50">
        <f t="shared" si="14"/>
        <v>193232.30415544088</v>
      </c>
      <c r="BG36" s="50">
        <f t="shared" si="15"/>
        <v>189949.34272820255</v>
      </c>
      <c r="BH36" s="72">
        <f t="shared" si="16"/>
        <v>1.6989713193076854</v>
      </c>
      <c r="BI36" s="73">
        <f t="shared" si="17"/>
        <v>1.8517846594722764</v>
      </c>
      <c r="BJ36" s="51">
        <f t="shared" si="18"/>
        <v>1.6962417209362719</v>
      </c>
      <c r="BK36" s="72">
        <f t="shared" si="19"/>
        <v>8.3996234519153727</v>
      </c>
      <c r="BL36" s="52">
        <v>0</v>
      </c>
      <c r="BM36" s="74">
        <f>SUM(AB36)</f>
        <v>1040</v>
      </c>
      <c r="BN36" s="74">
        <f t="shared" si="34"/>
        <v>6</v>
      </c>
      <c r="BO36" s="71">
        <v>299.39999999999998</v>
      </c>
      <c r="BP36" s="71">
        <v>55.9</v>
      </c>
      <c r="BQ36" s="72">
        <v>69.5</v>
      </c>
      <c r="BR36" s="47">
        <f t="shared" si="20"/>
        <v>27.95</v>
      </c>
      <c r="BS36" s="54">
        <f t="shared" si="21"/>
        <v>2454.2200349659802</v>
      </c>
      <c r="BT36" s="50">
        <f t="shared" si="22"/>
        <v>189949.34272820255</v>
      </c>
      <c r="BU36" s="50">
        <f t="shared" si="23"/>
        <v>170568.29243013563</v>
      </c>
      <c r="BV36" s="72">
        <f t="shared" si="24"/>
        <v>10.203273156780101</v>
      </c>
      <c r="BW36" s="75">
        <f t="shared" si="25"/>
        <v>1.6962417209362719</v>
      </c>
      <c r="BX36" s="55">
        <f t="shared" si="26"/>
        <v>1.7553086551689174</v>
      </c>
      <c r="BY36" s="47">
        <f t="shared" si="28"/>
        <v>0.17553086551689173</v>
      </c>
      <c r="BZ36" s="76" t="s">
        <v>77</v>
      </c>
      <c r="CA36" s="77" t="s">
        <v>78</v>
      </c>
      <c r="CB36" s="78">
        <v>5</v>
      </c>
      <c r="CC36" s="78">
        <v>8</v>
      </c>
      <c r="CD36" s="78">
        <v>4</v>
      </c>
      <c r="CE36" s="78">
        <v>4</v>
      </c>
      <c r="CF36" s="77" t="s">
        <v>79</v>
      </c>
      <c r="CG36" s="77" t="s">
        <v>80</v>
      </c>
      <c r="CH36" s="62">
        <v>18.5</v>
      </c>
      <c r="CI36" s="63">
        <v>9.9</v>
      </c>
      <c r="CJ36" s="64">
        <f>SUM((AF36-BQ36)/AF36)*100</f>
        <v>6.8364611260053554</v>
      </c>
      <c r="CK36" s="64">
        <f>SUM(BX36*CH36)</f>
        <v>32.473210120624969</v>
      </c>
      <c r="CL36" s="65" t="s">
        <v>79</v>
      </c>
    </row>
    <row r="37" spans="1:90" s="65" customFormat="1" ht="25.5" customHeight="1" x14ac:dyDescent="0.3">
      <c r="A37" s="61" t="s">
        <v>72</v>
      </c>
      <c r="B37" s="35">
        <v>4.18</v>
      </c>
      <c r="C37" s="35">
        <v>1.48</v>
      </c>
      <c r="D37" s="35">
        <v>4.18</v>
      </c>
      <c r="E37" s="35">
        <v>4.32</v>
      </c>
      <c r="F37" s="35">
        <v>1.73</v>
      </c>
      <c r="G37" s="66">
        <v>0.34720000000000001</v>
      </c>
      <c r="H37" s="66">
        <v>7.3099999999999998E-2</v>
      </c>
      <c r="I37" s="66">
        <v>4.6699999999999998E-2</v>
      </c>
      <c r="J37" s="66">
        <v>4.5699999999999998E-2</v>
      </c>
      <c r="K37" s="67">
        <v>3.0599999999999999E-2</v>
      </c>
      <c r="L37" s="38">
        <v>2.5975269999999999</v>
      </c>
      <c r="M37" s="68">
        <v>0.32629999999999998</v>
      </c>
      <c r="N37" s="35">
        <v>2.5659999999999998</v>
      </c>
      <c r="O37" s="35">
        <v>21.501999999999999</v>
      </c>
      <c r="P37" s="35">
        <v>2.9120000000000004</v>
      </c>
      <c r="Q37" s="35">
        <v>16.706</v>
      </c>
      <c r="R37" s="35">
        <v>5.152000000000001</v>
      </c>
      <c r="S37" s="35">
        <v>4.7759999999999998</v>
      </c>
      <c r="T37" s="35">
        <v>7.2560000000000002</v>
      </c>
      <c r="U37" s="35">
        <v>6.24</v>
      </c>
      <c r="V37" s="35">
        <v>16.318000000000001</v>
      </c>
      <c r="W37" s="35">
        <v>3.194</v>
      </c>
      <c r="X37" s="35">
        <v>5.98</v>
      </c>
      <c r="Y37" s="35">
        <v>3.0979999999999999</v>
      </c>
      <c r="Z37" s="35">
        <v>3.2839999999999998</v>
      </c>
      <c r="AA37" s="35">
        <v>4.1880000000000006</v>
      </c>
      <c r="AB37" s="41">
        <v>1040</v>
      </c>
      <c r="AC37" s="41">
        <v>6</v>
      </c>
      <c r="AD37" s="42">
        <v>383.9</v>
      </c>
      <c r="AE37" s="43">
        <v>59.6</v>
      </c>
      <c r="AF37" s="43">
        <v>74.5</v>
      </c>
      <c r="AG37" s="44">
        <f t="shared" si="30"/>
        <v>29.8</v>
      </c>
      <c r="AH37" s="44">
        <f t="shared" si="1"/>
        <v>2789.8599400938801</v>
      </c>
      <c r="AI37" s="44">
        <f t="shared" si="2"/>
        <v>207844.56553699408</v>
      </c>
      <c r="AJ37" s="44">
        <f t="shared" si="3"/>
        <v>1.8470533449269808</v>
      </c>
      <c r="AK37" s="45">
        <v>0</v>
      </c>
      <c r="AL37" s="43">
        <v>357.2</v>
      </c>
      <c r="AM37" s="43">
        <v>58.26</v>
      </c>
      <c r="AN37" s="69">
        <v>73.09</v>
      </c>
      <c r="AO37" s="44">
        <f t="shared" si="32"/>
        <v>29.13</v>
      </c>
      <c r="AP37" s="44">
        <f t="shared" si="5"/>
        <v>2665.8201231929283</v>
      </c>
      <c r="AQ37" s="46">
        <f t="shared" si="6"/>
        <v>207844.56553699408</v>
      </c>
      <c r="AR37" s="46">
        <f t="shared" si="7"/>
        <v>194844.79280417116</v>
      </c>
      <c r="AS37" s="47">
        <f t="shared" si="8"/>
        <v>6.2545646547150655</v>
      </c>
      <c r="AT37" s="46">
        <f t="shared" si="9"/>
        <v>1.8470533449269808</v>
      </c>
      <c r="AU37" s="46">
        <f t="shared" si="10"/>
        <v>1.8332540216201929</v>
      </c>
      <c r="AV37" s="47">
        <f t="shared" si="11"/>
        <v>0.74709933769310966</v>
      </c>
      <c r="AW37" s="48">
        <v>0</v>
      </c>
      <c r="AX37" s="70">
        <v>150</v>
      </c>
      <c r="AY37" s="70">
        <v>12</v>
      </c>
      <c r="AZ37" s="71">
        <v>323.3</v>
      </c>
      <c r="BA37" s="43">
        <f t="shared" si="27"/>
        <v>18.744200433034322</v>
      </c>
      <c r="BB37" s="71">
        <v>57.63</v>
      </c>
      <c r="BC37" s="69">
        <v>72.819999999999993</v>
      </c>
      <c r="BD37" s="54">
        <f t="shared" si="12"/>
        <v>28.815000000000001</v>
      </c>
      <c r="BE37" s="44">
        <f t="shared" si="13"/>
        <v>2608.4776535045671</v>
      </c>
      <c r="BF37" s="50">
        <f t="shared" si="14"/>
        <v>194844.79280417116</v>
      </c>
      <c r="BG37" s="50">
        <f t="shared" si="15"/>
        <v>189949.34272820255</v>
      </c>
      <c r="BH37" s="72">
        <f t="shared" si="16"/>
        <v>2.5124869931159926</v>
      </c>
      <c r="BI37" s="73">
        <f t="shared" si="17"/>
        <v>1.8470533449269808</v>
      </c>
      <c r="BJ37" s="51">
        <f t="shared" si="18"/>
        <v>1.7020327386055143</v>
      </c>
      <c r="BK37" s="72">
        <f t="shared" si="19"/>
        <v>7.8514573885899104</v>
      </c>
      <c r="BL37" s="52">
        <v>0</v>
      </c>
      <c r="BM37" s="74">
        <v>1040</v>
      </c>
      <c r="BN37" s="74">
        <f t="shared" si="34"/>
        <v>6</v>
      </c>
      <c r="BO37" s="71">
        <v>300.89999999999998</v>
      </c>
      <c r="BP37" s="71">
        <v>55.8</v>
      </c>
      <c r="BQ37" s="72">
        <v>69.599999999999994</v>
      </c>
      <c r="BR37" s="47">
        <f t="shared" si="20"/>
        <v>27.9</v>
      </c>
      <c r="BS37" s="54">
        <f t="shared" si="21"/>
        <v>2445.4471374808309</v>
      </c>
      <c r="BT37" s="50">
        <f t="shared" si="22"/>
        <v>189949.34272820255</v>
      </c>
      <c r="BU37" s="50">
        <f t="shared" si="23"/>
        <v>170203.1207686658</v>
      </c>
      <c r="BV37" s="72">
        <f t="shared" si="24"/>
        <v>10.395520024405405</v>
      </c>
      <c r="BW37" s="75">
        <f t="shared" si="25"/>
        <v>1.7020327386055143</v>
      </c>
      <c r="BX37" s="55">
        <f t="shared" si="26"/>
        <v>1.7678876782110997</v>
      </c>
      <c r="BY37" s="47">
        <f t="shared" si="28"/>
        <v>0.17678876782110997</v>
      </c>
      <c r="BZ37" s="76" t="s">
        <v>77</v>
      </c>
      <c r="CA37" s="77" t="s">
        <v>78</v>
      </c>
      <c r="CB37" s="78">
        <v>5</v>
      </c>
      <c r="CC37" s="78">
        <v>8</v>
      </c>
      <c r="CD37" s="78">
        <v>4</v>
      </c>
      <c r="CE37" s="78">
        <v>4</v>
      </c>
      <c r="CF37" s="77" t="s">
        <v>79</v>
      </c>
      <c r="CG37" s="77" t="s">
        <v>80</v>
      </c>
      <c r="CH37" s="62">
        <v>18.5</v>
      </c>
      <c r="CI37" s="63">
        <v>10.199999999999999</v>
      </c>
      <c r="CJ37" s="64">
        <f>SUM((AF37-BQ37)/AF37)*100</f>
        <v>6.5771812080536991</v>
      </c>
      <c r="CK37" s="64">
        <f>SUM(BX37*CH37)</f>
        <v>32.705922046905343</v>
      </c>
      <c r="CL37" s="65" t="s">
        <v>79</v>
      </c>
    </row>
    <row r="38" spans="1:90" s="65" customFormat="1" ht="24.75" customHeight="1" x14ac:dyDescent="0.3">
      <c r="A38" s="61" t="s">
        <v>72</v>
      </c>
      <c r="B38" s="35">
        <v>2.88</v>
      </c>
      <c r="C38" s="35">
        <v>1.71</v>
      </c>
      <c r="D38" s="35">
        <v>5.35</v>
      </c>
      <c r="E38" s="35">
        <v>4.7</v>
      </c>
      <c r="F38" s="35">
        <v>1.24</v>
      </c>
      <c r="G38" s="66">
        <v>0.2913</v>
      </c>
      <c r="H38" s="66">
        <v>7.1199999999999999E-2</v>
      </c>
      <c r="I38" s="66">
        <v>5.0900000000000001E-2</v>
      </c>
      <c r="J38" s="66">
        <v>3.7400000000000003E-2</v>
      </c>
      <c r="K38" s="67">
        <v>5.2900000000000003E-2</v>
      </c>
      <c r="L38" s="38">
        <v>2.5975269999999999</v>
      </c>
      <c r="M38" s="68">
        <v>7.85E-2</v>
      </c>
      <c r="N38" s="35">
        <v>2.15</v>
      </c>
      <c r="O38" s="35">
        <v>38.049999999999997</v>
      </c>
      <c r="P38" s="35">
        <v>2.87</v>
      </c>
      <c r="Q38" s="35">
        <v>14.51</v>
      </c>
      <c r="R38" s="35">
        <v>1.36</v>
      </c>
      <c r="S38" s="35">
        <v>1.45</v>
      </c>
      <c r="T38" s="35">
        <v>4.41</v>
      </c>
      <c r="U38" s="35">
        <v>2.17</v>
      </c>
      <c r="V38" s="35">
        <v>19.309999999999999</v>
      </c>
      <c r="W38" s="35">
        <v>3.49</v>
      </c>
      <c r="X38" s="35">
        <v>1.81</v>
      </c>
      <c r="Y38" s="35">
        <v>2.3199999999999998</v>
      </c>
      <c r="Z38" s="35">
        <v>1.98</v>
      </c>
      <c r="AA38" s="35">
        <v>5.23</v>
      </c>
      <c r="AB38" s="41">
        <v>1040</v>
      </c>
      <c r="AC38" s="41">
        <v>6</v>
      </c>
      <c r="AD38" s="42">
        <v>383.6</v>
      </c>
      <c r="AE38" s="43">
        <v>59.6</v>
      </c>
      <c r="AF38" s="43">
        <v>74.599999999999994</v>
      </c>
      <c r="AG38" s="44">
        <f t="shared" si="30"/>
        <v>29.8</v>
      </c>
      <c r="AH38" s="44">
        <f t="shared" si="1"/>
        <v>2789.8599400938801</v>
      </c>
      <c r="AI38" s="44">
        <f t="shared" si="2"/>
        <v>208123.55153100344</v>
      </c>
      <c r="AJ38" s="44">
        <f t="shared" si="3"/>
        <v>1.8431359506319804</v>
      </c>
      <c r="AK38" s="45">
        <v>0</v>
      </c>
      <c r="AL38" s="43">
        <v>355.9</v>
      </c>
      <c r="AM38" s="43">
        <v>58.31</v>
      </c>
      <c r="AN38" s="69">
        <v>73.430000000000007</v>
      </c>
      <c r="AO38" s="44">
        <f t="shared" si="32"/>
        <v>29.155000000000001</v>
      </c>
      <c r="AP38" s="44">
        <f t="shared" si="5"/>
        <v>2670.3978163882907</v>
      </c>
      <c r="AQ38" s="46">
        <f t="shared" si="6"/>
        <v>208123.55153100344</v>
      </c>
      <c r="AR38" s="46">
        <f t="shared" si="7"/>
        <v>196087.31165739222</v>
      </c>
      <c r="AS38" s="47">
        <f t="shared" si="8"/>
        <v>5.7832185666013993</v>
      </c>
      <c r="AT38" s="46">
        <f t="shared" si="9"/>
        <v>1.8431359506319804</v>
      </c>
      <c r="AU38" s="46">
        <f t="shared" si="10"/>
        <v>1.8150077992901235</v>
      </c>
      <c r="AV38" s="47">
        <f t="shared" si="11"/>
        <v>1.5261029080471413</v>
      </c>
      <c r="AW38" s="48">
        <v>0</v>
      </c>
      <c r="AX38" s="70">
        <v>150</v>
      </c>
      <c r="AY38" s="70">
        <v>12</v>
      </c>
      <c r="AZ38" s="71">
        <v>323.10000000000002</v>
      </c>
      <c r="BA38" s="43">
        <f t="shared" si="27"/>
        <v>18.724852986691428</v>
      </c>
      <c r="BB38" s="71">
        <v>58</v>
      </c>
      <c r="BC38" s="69">
        <v>72.040000000000006</v>
      </c>
      <c r="BD38" s="54">
        <f t="shared" si="12"/>
        <v>29</v>
      </c>
      <c r="BE38" s="44">
        <f t="shared" si="13"/>
        <v>2642.079421669016</v>
      </c>
      <c r="BF38" s="50">
        <f t="shared" si="14"/>
        <v>196087.31165739222</v>
      </c>
      <c r="BG38" s="50">
        <f t="shared" si="15"/>
        <v>190335.40153703594</v>
      </c>
      <c r="BH38" s="72">
        <f t="shared" si="16"/>
        <v>2.9333413119590985</v>
      </c>
      <c r="BI38" s="73">
        <f t="shared" si="17"/>
        <v>1.8431359506319804</v>
      </c>
      <c r="BJ38" s="51">
        <f t="shared" si="18"/>
        <v>1.6975297153910194</v>
      </c>
      <c r="BK38" s="72">
        <f t="shared" si="19"/>
        <v>7.8999183533387818</v>
      </c>
      <c r="BL38" s="52">
        <v>0</v>
      </c>
      <c r="BM38" s="74">
        <v>1040</v>
      </c>
      <c r="BN38" s="74">
        <f t="shared" si="34"/>
        <v>6</v>
      </c>
      <c r="BO38" s="71">
        <v>299.89999999999998</v>
      </c>
      <c r="BP38" s="71">
        <v>55.8</v>
      </c>
      <c r="BQ38" s="72">
        <v>69.8</v>
      </c>
      <c r="BR38" s="47">
        <f t="shared" si="20"/>
        <v>27.9</v>
      </c>
      <c r="BS38" s="54">
        <f t="shared" si="21"/>
        <v>2445.4471374808309</v>
      </c>
      <c r="BT38" s="50">
        <f t="shared" si="22"/>
        <v>190335.40153703594</v>
      </c>
      <c r="BU38" s="50">
        <f t="shared" si="23"/>
        <v>170692.21019616199</v>
      </c>
      <c r="BV38" s="72">
        <f t="shared" si="24"/>
        <v>10.320303623102783</v>
      </c>
      <c r="BW38" s="75">
        <f t="shared" si="25"/>
        <v>1.6975297153910194</v>
      </c>
      <c r="BX38" s="55">
        <f t="shared" si="26"/>
        <v>1.7569635993074935</v>
      </c>
      <c r="BY38" s="47">
        <f t="shared" si="28"/>
        <v>0.17569635993074931</v>
      </c>
      <c r="BZ38" s="76" t="s">
        <v>77</v>
      </c>
      <c r="CA38" s="77" t="s">
        <v>78</v>
      </c>
      <c r="CB38" s="78">
        <v>5</v>
      </c>
      <c r="CC38" s="78">
        <v>8</v>
      </c>
      <c r="CD38" s="78">
        <v>4</v>
      </c>
      <c r="CE38" s="78">
        <v>4</v>
      </c>
      <c r="CF38" s="77" t="s">
        <v>79</v>
      </c>
      <c r="CG38" s="77" t="s">
        <v>80</v>
      </c>
      <c r="CH38" s="62">
        <v>18.5</v>
      </c>
      <c r="CI38" s="62">
        <f>SUM(CI36:CI37)/2</f>
        <v>10.050000000000001</v>
      </c>
      <c r="CJ38" s="64">
        <f>SUM((AF38-BQ38)/AF38)*100</f>
        <v>6.4343163538873966</v>
      </c>
      <c r="CK38" s="64">
        <f>SUM(BX38*CH38)</f>
        <v>32.503826587188627</v>
      </c>
      <c r="CL38" s="65" t="s">
        <v>79</v>
      </c>
    </row>
    <row r="39" spans="1:90" s="65" customFormat="1" ht="24.75" customHeight="1" x14ac:dyDescent="0.3">
      <c r="A39" s="61" t="s">
        <v>72</v>
      </c>
      <c r="B39" s="35">
        <v>2.81</v>
      </c>
      <c r="C39" s="35">
        <v>1.84</v>
      </c>
      <c r="D39" s="35">
        <v>5.51</v>
      </c>
      <c r="E39" s="35">
        <v>4.7300000000000004</v>
      </c>
      <c r="F39" s="35">
        <v>1.49</v>
      </c>
      <c r="G39" s="66">
        <v>0.2913</v>
      </c>
      <c r="H39" s="66">
        <v>7.1400000000000005E-2</v>
      </c>
      <c r="I39" s="66">
        <v>5.3699999999999998E-2</v>
      </c>
      <c r="J39" s="66">
        <v>3.8300000000000001E-2</v>
      </c>
      <c r="K39" s="67">
        <v>4.4900000000000002E-2</v>
      </c>
      <c r="L39" s="38">
        <v>2.5975269999999999</v>
      </c>
      <c r="M39" s="68">
        <v>5.6599999999999998E-2</v>
      </c>
      <c r="N39" s="35">
        <v>4.6900000000000004</v>
      </c>
      <c r="O39" s="35">
        <v>14.83</v>
      </c>
      <c r="P39" s="35">
        <v>5.12</v>
      </c>
      <c r="Q39" s="35">
        <v>14.56</v>
      </c>
      <c r="R39" s="35">
        <v>4.03</v>
      </c>
      <c r="S39" s="35">
        <v>6.18</v>
      </c>
      <c r="T39" s="35">
        <v>11.03</v>
      </c>
      <c r="U39" s="35">
        <v>5.81</v>
      </c>
      <c r="V39" s="35">
        <v>15.35</v>
      </c>
      <c r="W39" s="35">
        <v>2.37</v>
      </c>
      <c r="X39" s="35">
        <v>7.31</v>
      </c>
      <c r="Y39" s="35">
        <v>3.96</v>
      </c>
      <c r="Z39" s="35">
        <v>4.7699999999999996</v>
      </c>
      <c r="AA39" s="35">
        <v>2.62</v>
      </c>
      <c r="AB39" s="41">
        <v>1040</v>
      </c>
      <c r="AC39" s="41">
        <v>6</v>
      </c>
      <c r="AD39" s="42">
        <v>385.6</v>
      </c>
      <c r="AE39" s="43">
        <v>59.5</v>
      </c>
      <c r="AF39" s="43">
        <v>74.7</v>
      </c>
      <c r="AG39" s="44">
        <f t="shared" si="30"/>
        <v>29.75</v>
      </c>
      <c r="AH39" s="44">
        <f t="shared" si="1"/>
        <v>2780.5058479678164</v>
      </c>
      <c r="AI39" s="44">
        <f t="shared" si="2"/>
        <v>207703.78684319591</v>
      </c>
      <c r="AJ39" s="44">
        <f t="shared" si="3"/>
        <v>1.8564899844175939</v>
      </c>
      <c r="AK39" s="45">
        <v>0</v>
      </c>
      <c r="AL39" s="43">
        <v>355.9</v>
      </c>
      <c r="AM39" s="43">
        <v>58.33</v>
      </c>
      <c r="AN39" s="69">
        <v>73.510000000000005</v>
      </c>
      <c r="AO39" s="44">
        <f t="shared" si="32"/>
        <v>29.164999999999999</v>
      </c>
      <c r="AP39" s="44">
        <f t="shared" si="5"/>
        <v>2672.2299932238643</v>
      </c>
      <c r="AQ39" s="46">
        <f t="shared" si="6"/>
        <v>207703.78684319591</v>
      </c>
      <c r="AR39" s="46">
        <f t="shared" si="7"/>
        <v>196435.62680188628</v>
      </c>
      <c r="AS39" s="47">
        <f t="shared" si="8"/>
        <v>5.4251105444776631</v>
      </c>
      <c r="AT39" s="46">
        <f t="shared" si="9"/>
        <v>1.8564899844175939</v>
      </c>
      <c r="AU39" s="46">
        <f t="shared" si="10"/>
        <v>1.8117894691218124</v>
      </c>
      <c r="AV39" s="47">
        <f t="shared" si="11"/>
        <v>2.4077972771722069</v>
      </c>
      <c r="AW39" s="48">
        <v>0</v>
      </c>
      <c r="AX39" s="70">
        <v>150</v>
      </c>
      <c r="AY39" s="70">
        <v>12</v>
      </c>
      <c r="AZ39" s="71">
        <v>323.89999999999998</v>
      </c>
      <c r="BA39" s="43">
        <f t="shared" si="27"/>
        <v>19.049089225069483</v>
      </c>
      <c r="BB39" s="71">
        <v>57.68</v>
      </c>
      <c r="BC39" s="69">
        <v>72.17</v>
      </c>
      <c r="BD39" s="54">
        <f t="shared" si="12"/>
        <v>28.84</v>
      </c>
      <c r="BE39" s="44">
        <f t="shared" si="13"/>
        <v>2613.0058666156347</v>
      </c>
      <c r="BF39" s="50">
        <f t="shared" si="14"/>
        <v>196435.62680188628</v>
      </c>
      <c r="BG39" s="50">
        <f t="shared" si="15"/>
        <v>188580.63339365035</v>
      </c>
      <c r="BH39" s="72">
        <f t="shared" si="16"/>
        <v>3.9987621065083174</v>
      </c>
      <c r="BI39" s="73">
        <f t="shared" si="17"/>
        <v>1.8564899844175939</v>
      </c>
      <c r="BJ39" s="51">
        <f t="shared" si="18"/>
        <v>1.7175676747456823</v>
      </c>
      <c r="BK39" s="72">
        <f t="shared" si="19"/>
        <v>7.4830627063950192</v>
      </c>
      <c r="BL39" s="52">
        <v>0</v>
      </c>
      <c r="BM39" s="74">
        <v>1040</v>
      </c>
      <c r="BN39" s="74">
        <f t="shared" si="34"/>
        <v>6</v>
      </c>
      <c r="BO39" s="71">
        <v>300.2</v>
      </c>
      <c r="BP39" s="71">
        <v>56.1</v>
      </c>
      <c r="BQ39" s="72">
        <v>69.8</v>
      </c>
      <c r="BR39" s="47">
        <f t="shared" si="20"/>
        <v>28.05</v>
      </c>
      <c r="BS39" s="54">
        <f t="shared" si="21"/>
        <v>2471.8129538260832</v>
      </c>
      <c r="BT39" s="50">
        <f t="shared" si="22"/>
        <v>188580.63339365035</v>
      </c>
      <c r="BU39" s="50">
        <f t="shared" si="23"/>
        <v>172532.5441770606</v>
      </c>
      <c r="BV39" s="72">
        <f t="shared" si="24"/>
        <v>8.5099349428370861</v>
      </c>
      <c r="BW39" s="75">
        <f t="shared" si="25"/>
        <v>1.7175676747456823</v>
      </c>
      <c r="BX39" s="55">
        <f t="shared" si="26"/>
        <v>1.7399615906198043</v>
      </c>
      <c r="BY39" s="47">
        <f t="shared" si="28"/>
        <v>0.17399615906198043</v>
      </c>
      <c r="BZ39" s="76" t="s">
        <v>77</v>
      </c>
      <c r="CA39" s="77" t="s">
        <v>78</v>
      </c>
      <c r="CB39" s="78">
        <v>5</v>
      </c>
      <c r="CC39" s="78">
        <v>8</v>
      </c>
      <c r="CD39" s="78">
        <v>4</v>
      </c>
      <c r="CE39" s="78">
        <v>4</v>
      </c>
      <c r="CF39" s="77" t="s">
        <v>79</v>
      </c>
      <c r="CG39" s="77" t="s">
        <v>80</v>
      </c>
      <c r="CH39" s="62">
        <v>18.5</v>
      </c>
      <c r="CI39" s="62">
        <f>SUM(CI36:CI38)/3</f>
        <v>10.050000000000001</v>
      </c>
      <c r="CJ39" s="64">
        <f>SUM((AF39-BQ39)/AF39)*100</f>
        <v>6.5595716198125915</v>
      </c>
      <c r="CK39" s="64">
        <f>SUM(BX39*CH39)</f>
        <v>32.189289426466381</v>
      </c>
      <c r="CL39" s="65" t="s">
        <v>79</v>
      </c>
    </row>
    <row r="40" spans="1:90" s="65" customFormat="1" ht="25.5" customHeight="1" x14ac:dyDescent="0.3">
      <c r="A40" s="61" t="s">
        <v>72</v>
      </c>
      <c r="B40" s="35">
        <v>2.87</v>
      </c>
      <c r="C40" s="35">
        <v>1.75</v>
      </c>
      <c r="D40" s="35">
        <v>5.25</v>
      </c>
      <c r="E40" s="35">
        <v>4.26</v>
      </c>
      <c r="F40" s="35">
        <v>1.33</v>
      </c>
      <c r="G40" s="66">
        <v>0.30009999999999998</v>
      </c>
      <c r="H40" s="66">
        <v>7.3700000000000002E-2</v>
      </c>
      <c r="I40" s="66">
        <v>4.5999999999999999E-2</v>
      </c>
      <c r="J40" s="66">
        <v>3.1600000000000003E-2</v>
      </c>
      <c r="K40" s="67">
        <v>3.73E-2</v>
      </c>
      <c r="L40" s="38">
        <v>2.5975269999999999</v>
      </c>
      <c r="M40" s="68">
        <v>6.8500000000000005E-2</v>
      </c>
      <c r="N40" s="35">
        <v>2.5099999999999998</v>
      </c>
      <c r="O40" s="35">
        <v>21.61</v>
      </c>
      <c r="P40" s="35">
        <v>1.39</v>
      </c>
      <c r="Q40" s="35">
        <v>15.66</v>
      </c>
      <c r="R40" s="35">
        <v>7.96</v>
      </c>
      <c r="S40" s="35">
        <v>4.8499999999999996</v>
      </c>
      <c r="T40" s="35">
        <v>9.09</v>
      </c>
      <c r="U40" s="35">
        <v>4.43</v>
      </c>
      <c r="V40" s="35">
        <v>16.64</v>
      </c>
      <c r="W40" s="35">
        <v>4.51</v>
      </c>
      <c r="X40" s="35">
        <v>6.22</v>
      </c>
      <c r="Y40" s="35">
        <v>2.58</v>
      </c>
      <c r="Z40" s="35">
        <v>2.54</v>
      </c>
      <c r="AA40" s="35">
        <v>3.93</v>
      </c>
      <c r="AB40" s="41">
        <v>1060</v>
      </c>
      <c r="AC40" s="41">
        <v>6</v>
      </c>
      <c r="AD40" s="42">
        <v>382.4</v>
      </c>
      <c r="AE40" s="43">
        <v>59.7</v>
      </c>
      <c r="AF40" s="43">
        <v>74.599999999999994</v>
      </c>
      <c r="AG40" s="44">
        <f t="shared" si="30"/>
        <v>29.85</v>
      </c>
      <c r="AH40" s="44">
        <f t="shared" si="1"/>
        <v>2799.2297401832116</v>
      </c>
      <c r="AI40" s="44">
        <f t="shared" si="2"/>
        <v>208822.53861766757</v>
      </c>
      <c r="AJ40" s="44">
        <f t="shared" si="3"/>
        <v>1.8312199560993498</v>
      </c>
      <c r="AK40" s="45">
        <v>0</v>
      </c>
      <c r="AL40" s="43">
        <v>355.5</v>
      </c>
      <c r="AM40" s="43">
        <v>58.8</v>
      </c>
      <c r="AN40" s="69">
        <v>72.91</v>
      </c>
      <c r="AO40" s="44">
        <f t="shared" si="32"/>
        <v>29.4</v>
      </c>
      <c r="AP40" s="44">
        <f t="shared" si="5"/>
        <v>2715.4670260568732</v>
      </c>
      <c r="AQ40" s="46">
        <f t="shared" si="6"/>
        <v>208822.53861766757</v>
      </c>
      <c r="AR40" s="46">
        <f t="shared" si="7"/>
        <v>197984.70086980661</v>
      </c>
      <c r="AS40" s="47">
        <f t="shared" si="8"/>
        <v>5.1899750954105199</v>
      </c>
      <c r="AT40" s="46">
        <f t="shared" si="9"/>
        <v>1.8312199560993498</v>
      </c>
      <c r="AU40" s="46">
        <f t="shared" si="10"/>
        <v>1.7955932879570042</v>
      </c>
      <c r="AV40" s="47">
        <f t="shared" si="11"/>
        <v>1.9455155031312219</v>
      </c>
      <c r="AW40" s="48">
        <v>0</v>
      </c>
      <c r="AX40" s="70">
        <v>150</v>
      </c>
      <c r="AY40" s="70">
        <v>12</v>
      </c>
      <c r="AZ40" s="71">
        <v>323.2</v>
      </c>
      <c r="BA40" s="43">
        <f t="shared" si="27"/>
        <v>18.316831683168314</v>
      </c>
      <c r="BB40" s="71">
        <v>57.63</v>
      </c>
      <c r="BC40" s="69">
        <v>72.819999999999993</v>
      </c>
      <c r="BD40" s="54">
        <f t="shared" si="12"/>
        <v>28.815000000000001</v>
      </c>
      <c r="BE40" s="44">
        <f t="shared" si="13"/>
        <v>2608.4776535045671</v>
      </c>
      <c r="BF40" s="50">
        <f t="shared" si="14"/>
        <v>197984.70086980661</v>
      </c>
      <c r="BG40" s="50">
        <f t="shared" si="15"/>
        <v>189949.34272820255</v>
      </c>
      <c r="BH40" s="72">
        <f t="shared" si="16"/>
        <v>4.0585752870309157</v>
      </c>
      <c r="BI40" s="73">
        <f t="shared" si="17"/>
        <v>1.8312199560993498</v>
      </c>
      <c r="BJ40" s="51">
        <f t="shared" si="18"/>
        <v>1.7015062824537648</v>
      </c>
      <c r="BK40" s="72">
        <f t="shared" si="19"/>
        <v>7.0834567531628441</v>
      </c>
      <c r="BL40" s="52">
        <v>0</v>
      </c>
      <c r="BM40" s="74">
        <v>1060</v>
      </c>
      <c r="BN40" s="74">
        <f t="shared" ref="BN40" si="35">SUM(AC40)</f>
        <v>6</v>
      </c>
      <c r="BO40" s="71">
        <v>301.8</v>
      </c>
      <c r="BP40" s="71">
        <v>54.8</v>
      </c>
      <c r="BQ40" s="72">
        <v>69.099999999999994</v>
      </c>
      <c r="BR40" s="47">
        <f t="shared" si="20"/>
        <v>27.4</v>
      </c>
      <c r="BS40" s="54">
        <f t="shared" si="21"/>
        <v>2358.5821006090728</v>
      </c>
      <c r="BT40" s="50">
        <f t="shared" si="22"/>
        <v>189949.34272820255</v>
      </c>
      <c r="BU40" s="50">
        <f t="shared" si="23"/>
        <v>162978.02315208691</v>
      </c>
      <c r="BV40" s="72">
        <f t="shared" si="24"/>
        <v>14.199217111642628</v>
      </c>
      <c r="BW40" s="75">
        <f t="shared" si="25"/>
        <v>1.7015062824537648</v>
      </c>
      <c r="BX40" s="55">
        <f t="shared" si="26"/>
        <v>1.8517834132665112</v>
      </c>
      <c r="BY40" s="47">
        <f t="shared" si="28"/>
        <v>0.18517834132665112</v>
      </c>
      <c r="BZ40" s="76" t="s">
        <v>77</v>
      </c>
      <c r="CA40" s="77" t="s">
        <v>78</v>
      </c>
      <c r="CB40" s="78">
        <v>5</v>
      </c>
      <c r="CC40" s="78">
        <v>8</v>
      </c>
      <c r="CD40" s="78">
        <v>4</v>
      </c>
      <c r="CE40" s="78">
        <v>4</v>
      </c>
      <c r="CF40" s="77" t="s">
        <v>79</v>
      </c>
      <c r="CG40" s="77" t="s">
        <v>80</v>
      </c>
      <c r="CH40" s="62">
        <v>18.21</v>
      </c>
      <c r="CI40" s="63">
        <v>11.786086740956746</v>
      </c>
      <c r="CJ40" s="64">
        <f>SUM((AF40-BQ40)/AF40)*100</f>
        <v>7.3726541554959795</v>
      </c>
      <c r="CK40" s="64">
        <f>SUM(BX40*CH40)</f>
        <v>33.720975955583171</v>
      </c>
      <c r="CL40" s="65" t="s">
        <v>79</v>
      </c>
    </row>
    <row r="41" spans="1:90" s="65" customFormat="1" ht="25.5" customHeight="1" x14ac:dyDescent="0.3">
      <c r="A41" s="61" t="s">
        <v>72</v>
      </c>
      <c r="B41" s="35">
        <v>3.21</v>
      </c>
      <c r="C41" s="35">
        <v>1.49</v>
      </c>
      <c r="D41" s="35">
        <v>5.33</v>
      </c>
      <c r="E41" s="35">
        <v>4.43</v>
      </c>
      <c r="F41" s="35">
        <v>3.36</v>
      </c>
      <c r="G41" s="66">
        <v>0.2409</v>
      </c>
      <c r="H41" s="66">
        <v>7.3899999999999993E-2</v>
      </c>
      <c r="I41" s="66">
        <v>4.8899999999999999E-2</v>
      </c>
      <c r="J41" s="66">
        <v>4.4900000000000002E-2</v>
      </c>
      <c r="K41" s="67">
        <v>4.2500000000000003E-2</v>
      </c>
      <c r="L41" s="38">
        <v>2.5975269999999999</v>
      </c>
      <c r="M41" s="68">
        <v>0.1754</v>
      </c>
      <c r="N41" s="35">
        <v>1.17</v>
      </c>
      <c r="O41" s="35">
        <v>15.71</v>
      </c>
      <c r="P41" s="35">
        <v>3.13</v>
      </c>
      <c r="Q41" s="35">
        <v>16.37</v>
      </c>
      <c r="R41" s="35">
        <v>7.17</v>
      </c>
      <c r="S41" s="35">
        <v>5.7</v>
      </c>
      <c r="T41" s="35">
        <v>7.03</v>
      </c>
      <c r="U41" s="35">
        <v>5.7</v>
      </c>
      <c r="V41" s="35">
        <v>12.53</v>
      </c>
      <c r="W41" s="35">
        <v>1.63</v>
      </c>
      <c r="X41" s="35">
        <v>6.69</v>
      </c>
      <c r="Y41" s="35">
        <v>5.83</v>
      </c>
      <c r="Z41" s="35">
        <v>4.7</v>
      </c>
      <c r="AA41" s="35">
        <v>3.93</v>
      </c>
      <c r="AB41" s="41">
        <v>1060</v>
      </c>
      <c r="AC41" s="41">
        <v>6</v>
      </c>
      <c r="AD41" s="42">
        <v>389.2</v>
      </c>
      <c r="AE41" s="43">
        <v>59.7</v>
      </c>
      <c r="AF41" s="43">
        <v>74.8</v>
      </c>
      <c r="AG41" s="44">
        <f t="shared" si="30"/>
        <v>29.85</v>
      </c>
      <c r="AH41" s="44">
        <f t="shared" si="1"/>
        <v>2799.2297401832116</v>
      </c>
      <c r="AI41" s="44">
        <f t="shared" si="2"/>
        <v>209382.38456570421</v>
      </c>
      <c r="AJ41" s="44">
        <f t="shared" si="3"/>
        <v>1.8588001125656728</v>
      </c>
      <c r="AK41" s="45">
        <v>0</v>
      </c>
      <c r="AL41" s="43">
        <v>359.4</v>
      </c>
      <c r="AM41" s="43">
        <v>58.02</v>
      </c>
      <c r="AN41" s="69">
        <v>73.180000000000007</v>
      </c>
      <c r="AO41" s="44">
        <f t="shared" si="32"/>
        <v>29.01</v>
      </c>
      <c r="AP41" s="44">
        <f t="shared" si="5"/>
        <v>2643.9018595673638</v>
      </c>
      <c r="AQ41" s="46">
        <f t="shared" si="6"/>
        <v>209382.38456570421</v>
      </c>
      <c r="AR41" s="46">
        <f t="shared" si="7"/>
        <v>193480.7380831397</v>
      </c>
      <c r="AS41" s="47">
        <f t="shared" si="8"/>
        <v>7.5945483740417385</v>
      </c>
      <c r="AT41" s="46">
        <f t="shared" si="9"/>
        <v>1.8588001125656728</v>
      </c>
      <c r="AU41" s="46">
        <f t="shared" si="10"/>
        <v>1.8575492504352755</v>
      </c>
      <c r="AV41" s="47">
        <f t="shared" si="11"/>
        <v>6.7294063624233499E-2</v>
      </c>
      <c r="AW41" s="48">
        <v>0</v>
      </c>
      <c r="AX41" s="70">
        <v>150</v>
      </c>
      <c r="AY41" s="70">
        <v>12</v>
      </c>
      <c r="AZ41" s="71">
        <v>325.60000000000002</v>
      </c>
      <c r="BA41" s="43">
        <f t="shared" si="27"/>
        <v>19.533169533169524</v>
      </c>
      <c r="BB41" s="71">
        <v>57.4</v>
      </c>
      <c r="BC41" s="69">
        <v>72.22</v>
      </c>
      <c r="BD41" s="54">
        <f t="shared" si="12"/>
        <v>28.7</v>
      </c>
      <c r="BE41" s="44">
        <f t="shared" si="13"/>
        <v>2587.6984528353764</v>
      </c>
      <c r="BF41" s="50">
        <f t="shared" si="14"/>
        <v>193480.7380831397</v>
      </c>
      <c r="BG41" s="50">
        <f t="shared" si="15"/>
        <v>186883.58226377089</v>
      </c>
      <c r="BH41" s="72">
        <f t="shared" si="16"/>
        <v>3.4097222724744713</v>
      </c>
      <c r="BI41" s="73">
        <f t="shared" si="17"/>
        <v>1.8588001125656728</v>
      </c>
      <c r="BJ41" s="51">
        <f t="shared" si="18"/>
        <v>1.7422611235075869</v>
      </c>
      <c r="BK41" s="72">
        <f t="shared" si="19"/>
        <v>6.2695815580314855</v>
      </c>
      <c r="BL41" s="52">
        <v>0</v>
      </c>
      <c r="BM41" s="74">
        <v>1060</v>
      </c>
      <c r="BN41" s="74">
        <f t="shared" ref="BN41:BN103" si="36">SUM(AC41)</f>
        <v>6</v>
      </c>
      <c r="BO41" s="71">
        <v>301.5</v>
      </c>
      <c r="BP41" s="71">
        <v>54.4</v>
      </c>
      <c r="BQ41" s="72">
        <v>68.900000000000006</v>
      </c>
      <c r="BR41" s="47">
        <f t="shared" si="20"/>
        <v>27.2</v>
      </c>
      <c r="BS41" s="54">
        <f t="shared" si="21"/>
        <v>2324.2759088318721</v>
      </c>
      <c r="BT41" s="50">
        <f t="shared" si="22"/>
        <v>186883.58226377089</v>
      </c>
      <c r="BU41" s="50">
        <f t="shared" si="23"/>
        <v>160142.61011851599</v>
      </c>
      <c r="BV41" s="72">
        <f t="shared" si="24"/>
        <v>14.30889317367226</v>
      </c>
      <c r="BW41" s="75">
        <f t="shared" si="25"/>
        <v>1.7422611235075869</v>
      </c>
      <c r="BX41" s="55">
        <f t="shared" si="26"/>
        <v>1.882696927300425</v>
      </c>
      <c r="BY41" s="47">
        <f t="shared" si="28"/>
        <v>0.18826969273004249</v>
      </c>
      <c r="BZ41" s="76" t="s">
        <v>77</v>
      </c>
      <c r="CA41" s="77" t="s">
        <v>78</v>
      </c>
      <c r="CB41" s="78">
        <v>5</v>
      </c>
      <c r="CC41" s="78">
        <v>8</v>
      </c>
      <c r="CD41" s="78">
        <v>4</v>
      </c>
      <c r="CE41" s="78">
        <v>4</v>
      </c>
      <c r="CF41" s="77" t="s">
        <v>79</v>
      </c>
      <c r="CG41" s="77" t="s">
        <v>80</v>
      </c>
      <c r="CH41" s="62">
        <v>18.21</v>
      </c>
      <c r="CI41" s="63">
        <v>11.532814388675522</v>
      </c>
      <c r="CJ41" s="64">
        <f>SUM((AF41-BQ41)/AF41)*100</f>
        <v>7.8877005347593467</v>
      </c>
      <c r="CK41" s="64">
        <f>SUM(BX41*CH41)</f>
        <v>34.283911046140744</v>
      </c>
      <c r="CL41" s="65" t="s">
        <v>79</v>
      </c>
    </row>
    <row r="42" spans="1:90" s="65" customFormat="1" ht="24.75" customHeight="1" x14ac:dyDescent="0.3">
      <c r="A42" s="61" t="s">
        <v>72</v>
      </c>
      <c r="B42" s="35">
        <v>3.26</v>
      </c>
      <c r="C42" s="35">
        <v>1.3</v>
      </c>
      <c r="D42" s="35">
        <v>5.2</v>
      </c>
      <c r="E42" s="35">
        <v>4.43</v>
      </c>
      <c r="F42" s="35">
        <v>3.03</v>
      </c>
      <c r="G42" s="66">
        <v>0.25879999999999997</v>
      </c>
      <c r="H42" s="66">
        <v>7.2999999999999995E-2</v>
      </c>
      <c r="I42" s="66">
        <v>5.11E-2</v>
      </c>
      <c r="J42" s="66">
        <v>4.6800000000000001E-2</v>
      </c>
      <c r="K42" s="67">
        <v>3.5499999999999997E-2</v>
      </c>
      <c r="L42" s="38">
        <v>2.5975269999999999</v>
      </c>
      <c r="M42" s="68">
        <v>0.16969999999999999</v>
      </c>
      <c r="N42" s="35">
        <v>2.31</v>
      </c>
      <c r="O42" s="35">
        <v>17.309999999999999</v>
      </c>
      <c r="P42" s="35">
        <v>2.0499999999999998</v>
      </c>
      <c r="Q42" s="35">
        <v>22.43</v>
      </c>
      <c r="R42" s="35">
        <v>5.24</v>
      </c>
      <c r="S42" s="35">
        <v>5.7</v>
      </c>
      <c r="T42" s="35">
        <v>4.72</v>
      </c>
      <c r="U42" s="35">
        <v>13.09</v>
      </c>
      <c r="V42" s="35">
        <v>17.760000000000002</v>
      </c>
      <c r="W42" s="35">
        <v>3.97</v>
      </c>
      <c r="X42" s="35">
        <v>7.87</v>
      </c>
      <c r="Y42" s="35">
        <v>0.8</v>
      </c>
      <c r="Z42" s="35">
        <v>2.4300000000000002</v>
      </c>
      <c r="AA42" s="35">
        <v>5.23</v>
      </c>
      <c r="AB42" s="41">
        <v>1060</v>
      </c>
      <c r="AC42" s="41">
        <v>6</v>
      </c>
      <c r="AD42" s="42">
        <v>386.8</v>
      </c>
      <c r="AE42" s="43">
        <v>59.6</v>
      </c>
      <c r="AF42" s="43">
        <v>74.599999999999994</v>
      </c>
      <c r="AG42" s="44">
        <f t="shared" si="30"/>
        <v>29.8</v>
      </c>
      <c r="AH42" s="44">
        <f t="shared" si="1"/>
        <v>2789.8599400938801</v>
      </c>
      <c r="AI42" s="44">
        <f t="shared" si="2"/>
        <v>208123.55153100344</v>
      </c>
      <c r="AJ42" s="44">
        <f t="shared" si="3"/>
        <v>1.858511433014729</v>
      </c>
      <c r="AK42" s="45">
        <v>0</v>
      </c>
      <c r="AL42" s="43">
        <v>359.6</v>
      </c>
      <c r="AM42" s="43">
        <v>58.21</v>
      </c>
      <c r="AN42" s="69">
        <v>72.75</v>
      </c>
      <c r="AO42" s="44">
        <f t="shared" si="32"/>
        <v>29.105</v>
      </c>
      <c r="AP42" s="44">
        <f t="shared" si="5"/>
        <v>2661.2463569883839</v>
      </c>
      <c r="AQ42" s="46">
        <f t="shared" si="6"/>
        <v>208123.55153100344</v>
      </c>
      <c r="AR42" s="46">
        <f t="shared" si="7"/>
        <v>193605.67247090494</v>
      </c>
      <c r="AS42" s="47">
        <f t="shared" si="8"/>
        <v>6.9756060538568203</v>
      </c>
      <c r="AT42" s="46">
        <f t="shared" si="9"/>
        <v>1.858511433014729</v>
      </c>
      <c r="AU42" s="46">
        <f t="shared" si="10"/>
        <v>1.8573835952768414</v>
      </c>
      <c r="AV42" s="47">
        <f t="shared" si="11"/>
        <v>6.0685004022714914E-2</v>
      </c>
      <c r="AW42" s="48">
        <v>0</v>
      </c>
      <c r="AX42" s="70">
        <v>150</v>
      </c>
      <c r="AY42" s="70">
        <v>12</v>
      </c>
      <c r="AZ42" s="71">
        <v>326.39999999999998</v>
      </c>
      <c r="BA42" s="43">
        <f t="shared" si="27"/>
        <v>18.504901960784327</v>
      </c>
      <c r="BB42" s="71">
        <v>57.65</v>
      </c>
      <c r="BC42" s="69">
        <v>72.08</v>
      </c>
      <c r="BD42" s="54">
        <f t="shared" si="12"/>
        <v>28.824999999999999</v>
      </c>
      <c r="BE42" s="44">
        <f t="shared" si="13"/>
        <v>2610.2884675100959</v>
      </c>
      <c r="BF42" s="50">
        <f t="shared" si="14"/>
        <v>193605.67247090494</v>
      </c>
      <c r="BG42" s="50">
        <f t="shared" si="15"/>
        <v>188149.59273812771</v>
      </c>
      <c r="BH42" s="72">
        <f t="shared" si="16"/>
        <v>2.8181404310853391</v>
      </c>
      <c r="BI42" s="73">
        <f t="shared" si="17"/>
        <v>1.858511433014729</v>
      </c>
      <c r="BJ42" s="51">
        <f t="shared" si="18"/>
        <v>1.734789829996036</v>
      </c>
      <c r="BK42" s="72">
        <f t="shared" si="19"/>
        <v>6.6570267376833749</v>
      </c>
      <c r="BL42" s="52">
        <v>0</v>
      </c>
      <c r="BM42" s="74">
        <v>1060</v>
      </c>
      <c r="BN42" s="74">
        <f t="shared" si="36"/>
        <v>6</v>
      </c>
      <c r="BO42" s="71">
        <v>302.3</v>
      </c>
      <c r="BP42" s="71">
        <v>54.8</v>
      </c>
      <c r="BQ42" s="72">
        <v>69.099999999999994</v>
      </c>
      <c r="BR42" s="47">
        <f t="shared" si="20"/>
        <v>27.4</v>
      </c>
      <c r="BS42" s="54">
        <f t="shared" si="21"/>
        <v>2358.5821006090728</v>
      </c>
      <c r="BT42" s="50">
        <f t="shared" si="22"/>
        <v>188149.59273812771</v>
      </c>
      <c r="BU42" s="50">
        <f t="shared" si="23"/>
        <v>162978.02315208691</v>
      </c>
      <c r="BV42" s="72">
        <f t="shared" si="24"/>
        <v>13.378487415104509</v>
      </c>
      <c r="BW42" s="75">
        <f t="shared" si="25"/>
        <v>1.734789829996036</v>
      </c>
      <c r="BX42" s="55">
        <f t="shared" si="26"/>
        <v>1.854851311565495</v>
      </c>
      <c r="BY42" s="47">
        <f t="shared" si="28"/>
        <v>0.18548513115654949</v>
      </c>
      <c r="BZ42" s="76" t="s">
        <v>77</v>
      </c>
      <c r="CA42" s="77" t="s">
        <v>78</v>
      </c>
      <c r="CB42" s="78">
        <v>5</v>
      </c>
      <c r="CC42" s="78">
        <v>8</v>
      </c>
      <c r="CD42" s="78">
        <v>4</v>
      </c>
      <c r="CE42" s="78">
        <v>4</v>
      </c>
      <c r="CF42" s="77" t="s">
        <v>79</v>
      </c>
      <c r="CG42" s="77" t="s">
        <v>80</v>
      </c>
      <c r="CH42" s="62">
        <v>18.21</v>
      </c>
      <c r="CI42" s="63">
        <v>11.8</v>
      </c>
      <c r="CJ42" s="64">
        <f>SUM((AF42-BQ42)/AF42)*100</f>
        <v>7.3726541554959795</v>
      </c>
      <c r="CK42" s="64">
        <f>SUM(BX42*CH42)</f>
        <v>33.776842383607665</v>
      </c>
      <c r="CL42" s="65" t="s">
        <v>79</v>
      </c>
    </row>
    <row r="43" spans="1:90" s="65" customFormat="1" ht="24.75" customHeight="1" x14ac:dyDescent="0.3">
      <c r="A43" s="61" t="s">
        <v>72</v>
      </c>
      <c r="B43" s="35">
        <v>3.24</v>
      </c>
      <c r="C43" s="35">
        <v>1.36</v>
      </c>
      <c r="D43" s="35">
        <v>5.28</v>
      </c>
      <c r="E43" s="35">
        <v>4.38</v>
      </c>
      <c r="F43" s="35">
        <v>3.54</v>
      </c>
      <c r="G43" s="66">
        <v>0.24360000000000001</v>
      </c>
      <c r="H43" s="66">
        <v>7.3099999999999998E-2</v>
      </c>
      <c r="I43" s="66">
        <v>4.5400000000000003E-2</v>
      </c>
      <c r="J43" s="66">
        <v>4.58E-2</v>
      </c>
      <c r="K43" s="67">
        <v>4.82E-2</v>
      </c>
      <c r="L43" s="38">
        <v>2.5975269999999999</v>
      </c>
      <c r="M43" s="68">
        <v>0.1605</v>
      </c>
      <c r="N43" s="35">
        <v>2.5659999999999998</v>
      </c>
      <c r="O43" s="35">
        <v>21.501999999999999</v>
      </c>
      <c r="P43" s="35">
        <v>2.9120000000000004</v>
      </c>
      <c r="Q43" s="35">
        <v>16.706</v>
      </c>
      <c r="R43" s="35">
        <v>5.152000000000001</v>
      </c>
      <c r="S43" s="35">
        <v>4.7759999999999998</v>
      </c>
      <c r="T43" s="35">
        <v>7.2560000000000002</v>
      </c>
      <c r="U43" s="35">
        <v>6.24</v>
      </c>
      <c r="V43" s="35">
        <v>16.318000000000001</v>
      </c>
      <c r="W43" s="35">
        <v>3.194</v>
      </c>
      <c r="X43" s="35">
        <v>5.98</v>
      </c>
      <c r="Y43" s="35">
        <v>3.0979999999999999</v>
      </c>
      <c r="Z43" s="35">
        <v>3.2839999999999998</v>
      </c>
      <c r="AA43" s="35">
        <v>4.1880000000000006</v>
      </c>
      <c r="AB43" s="41">
        <v>1060</v>
      </c>
      <c r="AC43" s="41">
        <v>6</v>
      </c>
      <c r="AD43" s="42">
        <v>386.2</v>
      </c>
      <c r="AE43" s="43">
        <v>59.6</v>
      </c>
      <c r="AF43" s="43">
        <v>74.599999999999994</v>
      </c>
      <c r="AG43" s="44">
        <f t="shared" si="30"/>
        <v>29.8</v>
      </c>
      <c r="AH43" s="44">
        <f t="shared" si="1"/>
        <v>2789.8599400938801</v>
      </c>
      <c r="AI43" s="44">
        <f t="shared" si="2"/>
        <v>208123.55153100344</v>
      </c>
      <c r="AJ43" s="44">
        <f t="shared" si="3"/>
        <v>1.8556285300679636</v>
      </c>
      <c r="AK43" s="45">
        <v>0</v>
      </c>
      <c r="AL43" s="43">
        <v>358.1</v>
      </c>
      <c r="AM43" s="43">
        <v>58.09</v>
      </c>
      <c r="AN43" s="69">
        <v>72.94</v>
      </c>
      <c r="AO43" s="44">
        <f t="shared" si="32"/>
        <v>29.045000000000002</v>
      </c>
      <c r="AP43" s="44">
        <f t="shared" si="5"/>
        <v>2650.2853402200094</v>
      </c>
      <c r="AQ43" s="46">
        <f t="shared" si="6"/>
        <v>208123.55153100344</v>
      </c>
      <c r="AR43" s="46">
        <f t="shared" si="7"/>
        <v>193311.81271564748</v>
      </c>
      <c r="AS43" s="47">
        <f t="shared" si="8"/>
        <v>7.1168009129180687</v>
      </c>
      <c r="AT43" s="46">
        <f t="shared" si="9"/>
        <v>1.8556285300679636</v>
      </c>
      <c r="AU43" s="46">
        <f t="shared" si="10"/>
        <v>1.8524475818078854</v>
      </c>
      <c r="AV43" s="47">
        <f t="shared" si="11"/>
        <v>0.17142160774827564</v>
      </c>
      <c r="AW43" s="48">
        <v>0</v>
      </c>
      <c r="AX43" s="70">
        <v>150</v>
      </c>
      <c r="AY43" s="70">
        <v>12</v>
      </c>
      <c r="AZ43" s="71">
        <v>324.89999999999998</v>
      </c>
      <c r="BA43" s="43">
        <f t="shared" si="27"/>
        <v>18.867343798091728</v>
      </c>
      <c r="BB43" s="71">
        <v>57.66</v>
      </c>
      <c r="BC43" s="69">
        <v>71.959999999999994</v>
      </c>
      <c r="BD43" s="54">
        <f t="shared" si="12"/>
        <v>28.83</v>
      </c>
      <c r="BE43" s="44">
        <f t="shared" si="13"/>
        <v>2611.1941101323091</v>
      </c>
      <c r="BF43" s="50">
        <f t="shared" si="14"/>
        <v>193311.81271564748</v>
      </c>
      <c r="BG43" s="50">
        <f t="shared" si="15"/>
        <v>187901.52816512095</v>
      </c>
      <c r="BH43" s="72">
        <f t="shared" si="16"/>
        <v>2.7987345804287713</v>
      </c>
      <c r="BI43" s="73">
        <f t="shared" si="17"/>
        <v>1.8556285300679636</v>
      </c>
      <c r="BJ43" s="51">
        <f t="shared" si="18"/>
        <v>1.7290971668654542</v>
      </c>
      <c r="BK43" s="72">
        <f t="shared" si="19"/>
        <v>6.8187873355167188</v>
      </c>
      <c r="BL43" s="52">
        <v>0</v>
      </c>
      <c r="BM43" s="74">
        <v>1060</v>
      </c>
      <c r="BN43" s="74">
        <f t="shared" si="36"/>
        <v>6</v>
      </c>
      <c r="BO43" s="71">
        <v>300.7</v>
      </c>
      <c r="BP43" s="71">
        <v>54.7</v>
      </c>
      <c r="BQ43" s="72">
        <v>69.2</v>
      </c>
      <c r="BR43" s="47">
        <f t="shared" si="20"/>
        <v>27.35</v>
      </c>
      <c r="BS43" s="54">
        <f t="shared" si="21"/>
        <v>2349.9819907198712</v>
      </c>
      <c r="BT43" s="50">
        <f t="shared" si="22"/>
        <v>187901.52816512095</v>
      </c>
      <c r="BU43" s="50">
        <f t="shared" si="23"/>
        <v>162618.75375781508</v>
      </c>
      <c r="BV43" s="72">
        <f t="shared" si="24"/>
        <v>13.455331978507539</v>
      </c>
      <c r="BW43" s="75">
        <f t="shared" si="25"/>
        <v>1.7290971668654542</v>
      </c>
      <c r="BX43" s="55">
        <f t="shared" si="26"/>
        <v>1.8491102228456788</v>
      </c>
      <c r="BY43" s="47">
        <f t="shared" si="28"/>
        <v>0.18491102228456788</v>
      </c>
      <c r="BZ43" s="76" t="s">
        <v>77</v>
      </c>
      <c r="CA43" s="77" t="s">
        <v>78</v>
      </c>
      <c r="CB43" s="78">
        <v>5</v>
      </c>
      <c r="CC43" s="78">
        <v>8</v>
      </c>
      <c r="CD43" s="78">
        <v>4</v>
      </c>
      <c r="CE43" s="78">
        <v>4</v>
      </c>
      <c r="CF43" s="77" t="s">
        <v>79</v>
      </c>
      <c r="CG43" s="77" t="s">
        <v>80</v>
      </c>
      <c r="CH43" s="62">
        <v>18.21</v>
      </c>
      <c r="CI43" s="62">
        <f>SUM(CI40:CI42)/3</f>
        <v>11.706300376544087</v>
      </c>
      <c r="CJ43" s="64">
        <f>SUM((AF43-BQ43)/AF43)*100</f>
        <v>7.2386058981233141</v>
      </c>
      <c r="CK43" s="64">
        <f>SUM(BX43*CH43)</f>
        <v>33.672297158019816</v>
      </c>
      <c r="CL43" s="65" t="s">
        <v>79</v>
      </c>
    </row>
    <row r="44" spans="1:90" s="65" customFormat="1" ht="25.5" customHeight="1" x14ac:dyDescent="0.3">
      <c r="A44" s="61" t="s">
        <v>72</v>
      </c>
      <c r="B44" s="35">
        <v>3.38</v>
      </c>
      <c r="C44" s="35">
        <v>1.33</v>
      </c>
      <c r="D44" s="35">
        <v>5.04</v>
      </c>
      <c r="E44" s="35">
        <v>4.41</v>
      </c>
      <c r="F44" s="35">
        <v>3.46</v>
      </c>
      <c r="G44" s="66">
        <v>0.28199999999999997</v>
      </c>
      <c r="H44" s="66">
        <v>7.1199999999999999E-2</v>
      </c>
      <c r="I44" s="66">
        <v>4.82E-2</v>
      </c>
      <c r="J44" s="66">
        <v>4.8899999999999999E-2</v>
      </c>
      <c r="K44" s="67">
        <v>2.1299999999999999E-2</v>
      </c>
      <c r="L44" s="38">
        <v>2.5975269999999999</v>
      </c>
      <c r="M44" s="68">
        <v>9.9400000000000002E-2</v>
      </c>
      <c r="N44" s="35">
        <v>2.15</v>
      </c>
      <c r="O44" s="35">
        <v>38.049999999999997</v>
      </c>
      <c r="P44" s="35">
        <v>2.87</v>
      </c>
      <c r="Q44" s="35">
        <v>14.51</v>
      </c>
      <c r="R44" s="35">
        <v>1.36</v>
      </c>
      <c r="S44" s="35">
        <v>1.45</v>
      </c>
      <c r="T44" s="35">
        <v>4.41</v>
      </c>
      <c r="U44" s="35">
        <v>2.17</v>
      </c>
      <c r="V44" s="35">
        <v>19.309999999999999</v>
      </c>
      <c r="W44" s="35">
        <v>3.49</v>
      </c>
      <c r="X44" s="35">
        <v>1.81</v>
      </c>
      <c r="Y44" s="35">
        <v>2.3199999999999998</v>
      </c>
      <c r="Z44" s="35">
        <v>1.98</v>
      </c>
      <c r="AA44" s="35">
        <v>5.23</v>
      </c>
      <c r="AB44" s="41">
        <v>1060</v>
      </c>
      <c r="AC44" s="41">
        <v>6</v>
      </c>
      <c r="AD44" s="42">
        <v>384.7</v>
      </c>
      <c r="AE44" s="43">
        <v>59.5</v>
      </c>
      <c r="AF44" s="43">
        <v>74.5</v>
      </c>
      <c r="AG44" s="44">
        <f t="shared" si="30"/>
        <v>29.75</v>
      </c>
      <c r="AH44" s="44">
        <f t="shared" si="1"/>
        <v>2780.5058479678164</v>
      </c>
      <c r="AI44" s="44">
        <f t="shared" si="2"/>
        <v>207147.68567360233</v>
      </c>
      <c r="AJ44" s="44">
        <f t="shared" si="3"/>
        <v>1.8571291238375822</v>
      </c>
      <c r="AK44" s="45">
        <v>0</v>
      </c>
      <c r="AL44" s="43">
        <v>358.1</v>
      </c>
      <c r="AM44" s="43">
        <v>58.09</v>
      </c>
      <c r="AN44" s="69">
        <v>72.94</v>
      </c>
      <c r="AO44" s="44">
        <f t="shared" si="32"/>
        <v>29.045000000000002</v>
      </c>
      <c r="AP44" s="44">
        <f t="shared" si="5"/>
        <v>2650.2853402200094</v>
      </c>
      <c r="AQ44" s="46">
        <f t="shared" si="6"/>
        <v>207147.68567360233</v>
      </c>
      <c r="AR44" s="46">
        <f t="shared" si="7"/>
        <v>193311.81271564748</v>
      </c>
      <c r="AS44" s="47">
        <f t="shared" si="8"/>
        <v>6.6792312513477503</v>
      </c>
      <c r="AT44" s="46">
        <f t="shared" si="9"/>
        <v>1.8571291238375822</v>
      </c>
      <c r="AU44" s="46">
        <f t="shared" si="10"/>
        <v>1.8524475818078854</v>
      </c>
      <c r="AV44" s="47">
        <f t="shared" si="11"/>
        <v>0.25208489649997379</v>
      </c>
      <c r="AW44" s="48">
        <v>0</v>
      </c>
      <c r="AX44" s="70">
        <v>150</v>
      </c>
      <c r="AY44" s="70">
        <v>12</v>
      </c>
      <c r="AZ44" s="71">
        <v>324.7</v>
      </c>
      <c r="BA44" s="43">
        <f t="shared" si="27"/>
        <v>18.478595626732368</v>
      </c>
      <c r="BB44" s="71">
        <v>57.18</v>
      </c>
      <c r="BC44" s="69">
        <v>72.19</v>
      </c>
      <c r="BD44" s="54">
        <f t="shared" si="12"/>
        <v>28.59</v>
      </c>
      <c r="BE44" s="44">
        <f t="shared" si="13"/>
        <v>2567.900450091719</v>
      </c>
      <c r="BF44" s="50">
        <f t="shared" si="14"/>
        <v>193311.81271564748</v>
      </c>
      <c r="BG44" s="50">
        <f t="shared" si="15"/>
        <v>185376.73349212119</v>
      </c>
      <c r="BH44" s="72">
        <f t="shared" si="16"/>
        <v>4.1048082432491686</v>
      </c>
      <c r="BI44" s="73">
        <f t="shared" si="17"/>
        <v>1.8571291238375822</v>
      </c>
      <c r="BJ44" s="51">
        <f t="shared" si="18"/>
        <v>1.7515682463667981</v>
      </c>
      <c r="BK44" s="72">
        <f t="shared" si="19"/>
        <v>5.6840892814524677</v>
      </c>
      <c r="BL44" s="52">
        <v>0</v>
      </c>
      <c r="BM44" s="74">
        <f t="shared" ref="BM44:BM103" si="37">SUM(AB44)</f>
        <v>1060</v>
      </c>
      <c r="BN44" s="74">
        <f t="shared" si="36"/>
        <v>6</v>
      </c>
      <c r="BO44" s="71">
        <v>300.2</v>
      </c>
      <c r="BP44" s="71">
        <v>55.4</v>
      </c>
      <c r="BQ44" s="72">
        <v>69.099999999999994</v>
      </c>
      <c r="BR44" s="47">
        <f t="shared" si="20"/>
        <v>27.7</v>
      </c>
      <c r="BS44" s="54">
        <f t="shared" si="21"/>
        <v>2410.5126271729123</v>
      </c>
      <c r="BT44" s="50">
        <f t="shared" si="22"/>
        <v>185376.73349212119</v>
      </c>
      <c r="BU44" s="50">
        <f t="shared" si="23"/>
        <v>166566.42253764824</v>
      </c>
      <c r="BV44" s="72">
        <f t="shared" si="24"/>
        <v>10.147072181133465</v>
      </c>
      <c r="BW44" s="75">
        <f t="shared" si="25"/>
        <v>1.7515682463667981</v>
      </c>
      <c r="BX44" s="55">
        <f t="shared" si="26"/>
        <v>1.8022840103451654</v>
      </c>
      <c r="BY44" s="47">
        <f t="shared" si="28"/>
        <v>0.18022840103451654</v>
      </c>
      <c r="BZ44" s="76" t="s">
        <v>77</v>
      </c>
      <c r="CA44" s="77" t="s">
        <v>78</v>
      </c>
      <c r="CB44" s="78">
        <v>5</v>
      </c>
      <c r="CC44" s="78">
        <v>8</v>
      </c>
      <c r="CD44" s="78">
        <v>4</v>
      </c>
      <c r="CE44" s="78">
        <v>4</v>
      </c>
      <c r="CF44" s="77" t="s">
        <v>79</v>
      </c>
      <c r="CG44" s="77" t="s">
        <v>80</v>
      </c>
      <c r="CH44" s="62">
        <v>18.21</v>
      </c>
      <c r="CI44" s="63">
        <v>10.72</v>
      </c>
      <c r="CJ44" s="64">
        <f>SUM((AF44-BQ44)/AF44)*100</f>
        <v>7.248322147651014</v>
      </c>
      <c r="CK44" s="64">
        <f>SUM(BX44*CH44)</f>
        <v>32.819591828385462</v>
      </c>
      <c r="CL44" s="65" t="s">
        <v>79</v>
      </c>
    </row>
    <row r="45" spans="1:90" s="65" customFormat="1" ht="25.5" customHeight="1" x14ac:dyDescent="0.3">
      <c r="A45" s="61" t="s">
        <v>72</v>
      </c>
      <c r="B45" s="35">
        <v>5.24</v>
      </c>
      <c r="C45" s="35">
        <v>1.33</v>
      </c>
      <c r="D45" s="35">
        <v>5.24</v>
      </c>
      <c r="E45" s="35">
        <v>4.07</v>
      </c>
      <c r="F45" s="35">
        <v>3.62</v>
      </c>
      <c r="G45" s="66">
        <v>0.25750000000000001</v>
      </c>
      <c r="H45" s="66">
        <v>7.1400000000000005E-2</v>
      </c>
      <c r="I45" s="66">
        <v>3.8899999999999997E-2</v>
      </c>
      <c r="J45" s="66">
        <v>4.41E-2</v>
      </c>
      <c r="K45" s="67">
        <v>4.3700000000000003E-2</v>
      </c>
      <c r="L45" s="38">
        <v>2.5975269999999999</v>
      </c>
      <c r="M45" s="68">
        <v>5.5500000000000001E-2</v>
      </c>
      <c r="N45" s="35">
        <v>4.6900000000000004</v>
      </c>
      <c r="O45" s="35">
        <v>14.83</v>
      </c>
      <c r="P45" s="35">
        <v>5.12</v>
      </c>
      <c r="Q45" s="35">
        <v>14.56</v>
      </c>
      <c r="R45" s="35">
        <v>4.03</v>
      </c>
      <c r="S45" s="35">
        <v>6.18</v>
      </c>
      <c r="T45" s="35">
        <v>11.03</v>
      </c>
      <c r="U45" s="35">
        <v>5.81</v>
      </c>
      <c r="V45" s="35">
        <v>15.35</v>
      </c>
      <c r="W45" s="35">
        <v>2.37</v>
      </c>
      <c r="X45" s="35">
        <v>7.31</v>
      </c>
      <c r="Y45" s="35">
        <v>3.96</v>
      </c>
      <c r="Z45" s="35">
        <v>4.7699999999999996</v>
      </c>
      <c r="AA45" s="35">
        <v>2.62</v>
      </c>
      <c r="AB45" s="41">
        <v>1060</v>
      </c>
      <c r="AC45" s="41">
        <v>6</v>
      </c>
      <c r="AD45" s="42">
        <v>384.6</v>
      </c>
      <c r="AE45" s="43">
        <v>59.6</v>
      </c>
      <c r="AF45" s="43">
        <v>74.5</v>
      </c>
      <c r="AG45" s="44">
        <f t="shared" si="30"/>
        <v>29.8</v>
      </c>
      <c r="AH45" s="44">
        <f t="shared" si="1"/>
        <v>2789.8599400938801</v>
      </c>
      <c r="AI45" s="44">
        <f t="shared" si="2"/>
        <v>207844.56553699408</v>
      </c>
      <c r="AJ45" s="44">
        <f t="shared" si="3"/>
        <v>1.8504212463113228</v>
      </c>
      <c r="AK45" s="45">
        <v>0</v>
      </c>
      <c r="AL45" s="43">
        <v>359.7</v>
      </c>
      <c r="AM45" s="43">
        <v>58.52</v>
      </c>
      <c r="AN45" s="69">
        <v>73.05</v>
      </c>
      <c r="AO45" s="44">
        <f t="shared" si="32"/>
        <v>29.26</v>
      </c>
      <c r="AP45" s="44">
        <f t="shared" si="5"/>
        <v>2689.6670105485332</v>
      </c>
      <c r="AQ45" s="46">
        <f t="shared" si="6"/>
        <v>207844.56553699408</v>
      </c>
      <c r="AR45" s="46">
        <f t="shared" si="7"/>
        <v>196480.17512057035</v>
      </c>
      <c r="AS45" s="47">
        <f t="shared" si="8"/>
        <v>5.4677351736680331</v>
      </c>
      <c r="AT45" s="46">
        <f t="shared" si="9"/>
        <v>1.8504212463113228</v>
      </c>
      <c r="AU45" s="46">
        <f t="shared" si="10"/>
        <v>1.8307190523383317</v>
      </c>
      <c r="AV45" s="47">
        <f t="shared" si="11"/>
        <v>1.0647410157155279</v>
      </c>
      <c r="AW45" s="48">
        <v>0</v>
      </c>
      <c r="AX45" s="70">
        <v>150</v>
      </c>
      <c r="AY45" s="70">
        <v>12</v>
      </c>
      <c r="AZ45" s="71">
        <v>326.39999999999998</v>
      </c>
      <c r="BA45" s="43">
        <f t="shared" si="27"/>
        <v>17.830882352941192</v>
      </c>
      <c r="BB45" s="71">
        <v>58.05</v>
      </c>
      <c r="BC45" s="69">
        <v>72.150000000000006</v>
      </c>
      <c r="BD45" s="54">
        <f t="shared" si="12"/>
        <v>29.024999999999999</v>
      </c>
      <c r="BE45" s="44">
        <f t="shared" si="13"/>
        <v>2646.6366945121295</v>
      </c>
      <c r="BF45" s="50">
        <f t="shared" si="14"/>
        <v>196480.17512057035</v>
      </c>
      <c r="BG45" s="50">
        <f t="shared" si="15"/>
        <v>190954.83750905015</v>
      </c>
      <c r="BH45" s="72">
        <f t="shared" si="16"/>
        <v>2.8121603658636634</v>
      </c>
      <c r="BI45" s="73">
        <f t="shared" si="17"/>
        <v>1.8504212463113228</v>
      </c>
      <c r="BJ45" s="51">
        <f t="shared" si="18"/>
        <v>1.7093046934960763</v>
      </c>
      <c r="BK45" s="72">
        <f t="shared" si="19"/>
        <v>7.6261852860018688</v>
      </c>
      <c r="BL45" s="52">
        <v>0</v>
      </c>
      <c r="BM45" s="74">
        <f t="shared" si="37"/>
        <v>1060</v>
      </c>
      <c r="BN45" s="74">
        <f t="shared" si="36"/>
        <v>6</v>
      </c>
      <c r="BO45" s="71">
        <v>302.89999999999998</v>
      </c>
      <c r="BP45" s="71">
        <v>55.6</v>
      </c>
      <c r="BQ45" s="72">
        <v>69</v>
      </c>
      <c r="BR45" s="47">
        <f t="shared" si="20"/>
        <v>27.8</v>
      </c>
      <c r="BS45" s="54">
        <f t="shared" si="21"/>
        <v>2427.9484664003357</v>
      </c>
      <c r="BT45" s="50">
        <f t="shared" si="22"/>
        <v>190954.83750905015</v>
      </c>
      <c r="BU45" s="50">
        <f t="shared" si="23"/>
        <v>167528.44418162317</v>
      </c>
      <c r="BV45" s="72">
        <f t="shared" si="24"/>
        <v>12.268028206573559</v>
      </c>
      <c r="BW45" s="75">
        <f t="shared" si="25"/>
        <v>1.7093046934960763</v>
      </c>
      <c r="BX45" s="55">
        <f t="shared" si="26"/>
        <v>1.8080511729197224</v>
      </c>
      <c r="BY45" s="47">
        <f t="shared" si="28"/>
        <v>0.18080511729197221</v>
      </c>
      <c r="BZ45" s="76" t="s">
        <v>77</v>
      </c>
      <c r="CA45" s="77" t="s">
        <v>78</v>
      </c>
      <c r="CB45" s="78">
        <v>5</v>
      </c>
      <c r="CC45" s="78">
        <v>8</v>
      </c>
      <c r="CD45" s="78">
        <v>4</v>
      </c>
      <c r="CE45" s="78">
        <v>4</v>
      </c>
      <c r="CF45" s="77" t="s">
        <v>79</v>
      </c>
      <c r="CG45" s="77" t="s">
        <v>80</v>
      </c>
      <c r="CH45" s="62">
        <v>18.21</v>
      </c>
      <c r="CI45" s="63">
        <v>11.85</v>
      </c>
      <c r="CJ45" s="64">
        <f>SUM((AF45-BQ45)/AF45)*100</f>
        <v>7.3825503355704702</v>
      </c>
      <c r="CK45" s="64">
        <f>SUM(BX45*CH45)</f>
        <v>32.924611858868147</v>
      </c>
      <c r="CL45" s="65" t="s">
        <v>79</v>
      </c>
    </row>
    <row r="46" spans="1:90" s="65" customFormat="1" ht="24.75" customHeight="1" x14ac:dyDescent="0.3">
      <c r="A46" s="61" t="s">
        <v>72</v>
      </c>
      <c r="B46" s="35">
        <v>3.13</v>
      </c>
      <c r="C46" s="35">
        <v>1.41</v>
      </c>
      <c r="D46" s="35">
        <v>5.08</v>
      </c>
      <c r="E46" s="35">
        <v>4.38</v>
      </c>
      <c r="F46" s="35">
        <v>3.95</v>
      </c>
      <c r="G46" s="66">
        <v>0.28510000000000002</v>
      </c>
      <c r="H46" s="66">
        <v>7.3700000000000002E-2</v>
      </c>
      <c r="I46" s="66">
        <v>4.5199999999999997E-2</v>
      </c>
      <c r="J46" s="66">
        <v>4.8099999999999997E-2</v>
      </c>
      <c r="K46" s="67">
        <v>4.7899999999999998E-2</v>
      </c>
      <c r="L46" s="38">
        <v>2.5975269999999999</v>
      </c>
      <c r="M46" s="68">
        <v>6.9699999999999998E-2</v>
      </c>
      <c r="N46" s="35">
        <v>2.5099999999999998</v>
      </c>
      <c r="O46" s="35">
        <v>21.61</v>
      </c>
      <c r="P46" s="35">
        <v>1.39</v>
      </c>
      <c r="Q46" s="35">
        <v>15.66</v>
      </c>
      <c r="R46" s="35">
        <v>7.96</v>
      </c>
      <c r="S46" s="35">
        <v>4.8499999999999996</v>
      </c>
      <c r="T46" s="35">
        <v>9.09</v>
      </c>
      <c r="U46" s="35">
        <v>4.43</v>
      </c>
      <c r="V46" s="35">
        <v>16.64</v>
      </c>
      <c r="W46" s="35">
        <v>4.51</v>
      </c>
      <c r="X46" s="35">
        <v>6.22</v>
      </c>
      <c r="Y46" s="35">
        <v>2.58</v>
      </c>
      <c r="Z46" s="35">
        <v>2.54</v>
      </c>
      <c r="AA46" s="35">
        <v>3.93</v>
      </c>
      <c r="AB46" s="41">
        <v>1060</v>
      </c>
      <c r="AC46" s="41">
        <v>6</v>
      </c>
      <c r="AD46" s="42">
        <v>386.1</v>
      </c>
      <c r="AE46" s="43">
        <v>59.6</v>
      </c>
      <c r="AF46" s="43">
        <v>74.7</v>
      </c>
      <c r="AG46" s="44">
        <f t="shared" si="30"/>
        <v>29.8</v>
      </c>
      <c r="AH46" s="44">
        <f t="shared" si="1"/>
        <v>2789.8599400938801</v>
      </c>
      <c r="AI46" s="44">
        <f t="shared" si="2"/>
        <v>208402.53752501286</v>
      </c>
      <c r="AJ46" s="44">
        <f t="shared" si="3"/>
        <v>1.8526645816568312</v>
      </c>
      <c r="AK46" s="45">
        <v>0</v>
      </c>
      <c r="AL46" s="43">
        <v>359.1</v>
      </c>
      <c r="AM46" s="43">
        <v>58.28</v>
      </c>
      <c r="AN46" s="69">
        <v>72.8</v>
      </c>
      <c r="AO46" s="44">
        <f t="shared" si="32"/>
        <v>29.14</v>
      </c>
      <c r="AP46" s="44">
        <f t="shared" si="5"/>
        <v>2667.6507292321758</v>
      </c>
      <c r="AQ46" s="46">
        <f t="shared" si="6"/>
        <v>208402.53752501286</v>
      </c>
      <c r="AR46" s="46">
        <f t="shared" si="7"/>
        <v>194204.97308810239</v>
      </c>
      <c r="AS46" s="47">
        <f t="shared" si="8"/>
        <v>6.8125679300840822</v>
      </c>
      <c r="AT46" s="46">
        <f t="shared" si="9"/>
        <v>1.8526645816568312</v>
      </c>
      <c r="AU46" s="46">
        <f t="shared" si="10"/>
        <v>1.8490772624915834</v>
      </c>
      <c r="AV46" s="47">
        <f t="shared" si="11"/>
        <v>0.19363025562024111</v>
      </c>
      <c r="AW46" s="48">
        <v>0</v>
      </c>
      <c r="AX46" s="70">
        <v>150</v>
      </c>
      <c r="AY46" s="70">
        <v>12</v>
      </c>
      <c r="AZ46" s="71">
        <v>325.39999999999998</v>
      </c>
      <c r="BA46" s="43">
        <f t="shared" si="27"/>
        <v>18.653964351567318</v>
      </c>
      <c r="BB46" s="71">
        <v>57.63</v>
      </c>
      <c r="BC46" s="69">
        <v>72.28</v>
      </c>
      <c r="BD46" s="54">
        <f t="shared" si="12"/>
        <v>28.815000000000001</v>
      </c>
      <c r="BE46" s="44">
        <f t="shared" si="13"/>
        <v>2608.4776535045671</v>
      </c>
      <c r="BF46" s="50">
        <f t="shared" si="14"/>
        <v>194204.97308810239</v>
      </c>
      <c r="BG46" s="50">
        <f t="shared" si="15"/>
        <v>188540.76479531013</v>
      </c>
      <c r="BH46" s="72">
        <f t="shared" si="16"/>
        <v>2.9166134124807681</v>
      </c>
      <c r="BI46" s="73">
        <f t="shared" si="17"/>
        <v>1.8526645816568312</v>
      </c>
      <c r="BJ46" s="51">
        <f t="shared" si="18"/>
        <v>1.7258867086556668</v>
      </c>
      <c r="BK46" s="72">
        <f t="shared" si="19"/>
        <v>6.8430019257877426</v>
      </c>
      <c r="BL46" s="52">
        <v>0</v>
      </c>
      <c r="BM46" s="74">
        <f t="shared" si="37"/>
        <v>1060</v>
      </c>
      <c r="BN46" s="74">
        <f t="shared" si="36"/>
        <v>6</v>
      </c>
      <c r="BO46" s="71">
        <v>301.10000000000002</v>
      </c>
      <c r="BP46" s="71">
        <v>55.4</v>
      </c>
      <c r="BQ46" s="72">
        <v>59.2</v>
      </c>
      <c r="BR46" s="47">
        <f t="shared" si="20"/>
        <v>27.7</v>
      </c>
      <c r="BS46" s="54">
        <f t="shared" si="21"/>
        <v>2410.5126271729123</v>
      </c>
      <c r="BT46" s="50">
        <f t="shared" si="22"/>
        <v>188540.76479531013</v>
      </c>
      <c r="BU46" s="50">
        <f t="shared" si="23"/>
        <v>142702.34752863643</v>
      </c>
      <c r="BV46" s="72">
        <f t="shared" si="24"/>
        <v>24.31220501117534</v>
      </c>
      <c r="BW46" s="75">
        <f t="shared" si="25"/>
        <v>1.7258867086556668</v>
      </c>
      <c r="BX46" s="55">
        <f t="shared" si="26"/>
        <v>2.1099863121703555</v>
      </c>
      <c r="BY46" s="47">
        <f t="shared" si="28"/>
        <v>0.21099863121703555</v>
      </c>
      <c r="BZ46" s="76" t="s">
        <v>77</v>
      </c>
      <c r="CA46" s="77" t="s">
        <v>78</v>
      </c>
      <c r="CB46" s="78">
        <v>5</v>
      </c>
      <c r="CC46" s="78">
        <v>8</v>
      </c>
      <c r="CD46" s="78">
        <v>4</v>
      </c>
      <c r="CE46" s="78">
        <v>4</v>
      </c>
      <c r="CF46" s="77" t="s">
        <v>79</v>
      </c>
      <c r="CG46" s="77" t="s">
        <v>80</v>
      </c>
      <c r="CH46" s="62">
        <v>18.21</v>
      </c>
      <c r="CI46" s="62">
        <f>SUM(CI44:CI45)/2</f>
        <v>11.285</v>
      </c>
      <c r="CJ46" s="64">
        <f>SUM((AF46-BQ46)/AF46)*100</f>
        <v>20.74966532797858</v>
      </c>
      <c r="CK46" s="64">
        <f>SUM(BX46*CH46)</f>
        <v>38.422850744622174</v>
      </c>
      <c r="CL46" s="65" t="s">
        <v>79</v>
      </c>
    </row>
    <row r="47" spans="1:90" s="65" customFormat="1" ht="24.75" customHeight="1" x14ac:dyDescent="0.3">
      <c r="A47" s="61" t="s">
        <v>72</v>
      </c>
      <c r="B47" s="35">
        <v>3.45</v>
      </c>
      <c r="C47" s="35">
        <v>1.62</v>
      </c>
      <c r="D47" s="35">
        <v>5</v>
      </c>
      <c r="E47" s="35">
        <v>4.8899999999999997</v>
      </c>
      <c r="F47" s="35">
        <v>1.3</v>
      </c>
      <c r="G47" s="66">
        <v>0.38100000000000001</v>
      </c>
      <c r="H47" s="66">
        <v>7.1199999999999999E-2</v>
      </c>
      <c r="I47" s="66">
        <v>5.2400000000000002E-2</v>
      </c>
      <c r="J47" s="66">
        <v>4.3099999999999999E-2</v>
      </c>
      <c r="K47" s="67">
        <v>3.56E-2</v>
      </c>
      <c r="L47" s="38">
        <v>2.5975269999999999</v>
      </c>
      <c r="M47" s="68">
        <v>3.2599999999999997E-2</v>
      </c>
      <c r="N47" s="35">
        <v>1.17</v>
      </c>
      <c r="O47" s="35">
        <v>15.71</v>
      </c>
      <c r="P47" s="35">
        <v>3.13</v>
      </c>
      <c r="Q47" s="35">
        <v>16.37</v>
      </c>
      <c r="R47" s="35">
        <v>7.17</v>
      </c>
      <c r="S47" s="35">
        <v>5.7</v>
      </c>
      <c r="T47" s="35">
        <v>7.03</v>
      </c>
      <c r="U47" s="35">
        <v>5.7</v>
      </c>
      <c r="V47" s="35">
        <v>12.53</v>
      </c>
      <c r="W47" s="35">
        <v>1.63</v>
      </c>
      <c r="X47" s="35">
        <v>6.69</v>
      </c>
      <c r="Y47" s="35">
        <v>5.83</v>
      </c>
      <c r="Z47" s="35">
        <v>4.7</v>
      </c>
      <c r="AA47" s="35">
        <v>3.93</v>
      </c>
      <c r="AB47" s="41">
        <v>1060</v>
      </c>
      <c r="AC47" s="41">
        <v>6</v>
      </c>
      <c r="AD47" s="42">
        <v>386.7</v>
      </c>
      <c r="AE47" s="43">
        <v>59.6</v>
      </c>
      <c r="AF47" s="43">
        <v>74.7</v>
      </c>
      <c r="AG47" s="44">
        <f t="shared" si="30"/>
        <v>29.8</v>
      </c>
      <c r="AH47" s="44">
        <f t="shared" si="1"/>
        <v>2789.8599400938801</v>
      </c>
      <c r="AI47" s="44">
        <f t="shared" si="2"/>
        <v>208402.53752501286</v>
      </c>
      <c r="AJ47" s="44">
        <f t="shared" si="3"/>
        <v>1.8555436252957695</v>
      </c>
      <c r="AK47" s="45">
        <v>0</v>
      </c>
      <c r="AL47" s="43">
        <v>358.3</v>
      </c>
      <c r="AM47" s="43">
        <v>58</v>
      </c>
      <c r="AN47" s="69">
        <v>74.599999999999994</v>
      </c>
      <c r="AO47" s="44">
        <f t="shared" si="32"/>
        <v>29</v>
      </c>
      <c r="AP47" s="44">
        <f t="shared" si="5"/>
        <v>2642.079421669016</v>
      </c>
      <c r="AQ47" s="46">
        <f t="shared" si="6"/>
        <v>208402.53752501286</v>
      </c>
      <c r="AR47" s="46">
        <f t="shared" si="7"/>
        <v>197099.12485650857</v>
      </c>
      <c r="AS47" s="47">
        <f t="shared" si="8"/>
        <v>5.4238363902587459</v>
      </c>
      <c r="AT47" s="46">
        <f t="shared" si="9"/>
        <v>1.8555436252957695</v>
      </c>
      <c r="AU47" s="46">
        <f t="shared" si="10"/>
        <v>1.8178670263546239</v>
      </c>
      <c r="AV47" s="47">
        <f t="shared" si="11"/>
        <v>2.0304884470253319</v>
      </c>
      <c r="AW47" s="48">
        <v>0</v>
      </c>
      <c r="AX47" s="70">
        <v>150</v>
      </c>
      <c r="AY47" s="70">
        <v>12</v>
      </c>
      <c r="AZ47" s="71">
        <v>325.2</v>
      </c>
      <c r="BA47" s="43">
        <f t="shared" si="27"/>
        <v>18.911439114391147</v>
      </c>
      <c r="BB47" s="71">
        <v>57.52</v>
      </c>
      <c r="BC47" s="69">
        <v>72.010000000000005</v>
      </c>
      <c r="BD47" s="54">
        <f t="shared" si="12"/>
        <v>28.76</v>
      </c>
      <c r="BE47" s="44">
        <f t="shared" si="13"/>
        <v>2598.5294076678933</v>
      </c>
      <c r="BF47" s="50">
        <f t="shared" si="14"/>
        <v>197099.12485650857</v>
      </c>
      <c r="BG47" s="50">
        <f t="shared" si="15"/>
        <v>187120.102646165</v>
      </c>
      <c r="BH47" s="72">
        <f t="shared" si="16"/>
        <v>5.0629459758425917</v>
      </c>
      <c r="BI47" s="73">
        <f t="shared" si="17"/>
        <v>1.8555436252957695</v>
      </c>
      <c r="BJ47" s="51">
        <f t="shared" si="18"/>
        <v>1.7379212356191218</v>
      </c>
      <c r="BK47" s="72">
        <f t="shared" si="19"/>
        <v>6.3389719364802852</v>
      </c>
      <c r="BL47" s="52">
        <v>0</v>
      </c>
      <c r="BM47" s="74">
        <f t="shared" si="37"/>
        <v>1060</v>
      </c>
      <c r="BN47" s="74">
        <f t="shared" si="36"/>
        <v>6</v>
      </c>
      <c r="BO47" s="71">
        <v>300.60000000000002</v>
      </c>
      <c r="BP47" s="71">
        <v>55.6</v>
      </c>
      <c r="BQ47" s="72">
        <v>69.400000000000006</v>
      </c>
      <c r="BR47" s="47">
        <f t="shared" si="20"/>
        <v>27.8</v>
      </c>
      <c r="BS47" s="54">
        <f t="shared" si="21"/>
        <v>2427.9484664003357</v>
      </c>
      <c r="BT47" s="50">
        <f t="shared" si="22"/>
        <v>187120.102646165</v>
      </c>
      <c r="BU47" s="50">
        <f t="shared" si="23"/>
        <v>168499.62356818331</v>
      </c>
      <c r="BV47" s="72">
        <f t="shared" si="24"/>
        <v>9.9510842580030623</v>
      </c>
      <c r="BW47" s="75">
        <f t="shared" si="25"/>
        <v>1.7379212356191218</v>
      </c>
      <c r="BX47" s="55">
        <f t="shared" si="26"/>
        <v>1.7839802465692889</v>
      </c>
      <c r="BY47" s="47">
        <f t="shared" si="28"/>
        <v>0.17839802465692889</v>
      </c>
      <c r="BZ47" s="76" t="s">
        <v>77</v>
      </c>
      <c r="CA47" s="77" t="s">
        <v>78</v>
      </c>
      <c r="CB47" s="78">
        <v>5</v>
      </c>
      <c r="CC47" s="78">
        <v>8</v>
      </c>
      <c r="CD47" s="78">
        <v>4</v>
      </c>
      <c r="CE47" s="78">
        <v>4</v>
      </c>
      <c r="CF47" s="77" t="s">
        <v>79</v>
      </c>
      <c r="CG47" s="77" t="s">
        <v>80</v>
      </c>
      <c r="CH47" s="62">
        <v>18.21</v>
      </c>
      <c r="CI47" s="62">
        <f>SUM(CI44:CI46)/3</f>
        <v>11.285000000000002</v>
      </c>
      <c r="CJ47" s="64">
        <f>SUM((AF47-BQ47)/AF47)*100</f>
        <v>7.0950468540829936</v>
      </c>
      <c r="CK47" s="64">
        <f>SUM(BX47*CH47)</f>
        <v>32.486280290026755</v>
      </c>
      <c r="CL47" s="65" t="s">
        <v>79</v>
      </c>
    </row>
    <row r="48" spans="1:90" s="65" customFormat="1" ht="25.5" customHeight="1" x14ac:dyDescent="0.3">
      <c r="A48" s="61" t="s">
        <v>72</v>
      </c>
      <c r="B48" s="35">
        <v>3.57</v>
      </c>
      <c r="C48" s="35">
        <v>1.69</v>
      </c>
      <c r="D48" s="35">
        <v>5.87</v>
      </c>
      <c r="E48" s="35">
        <v>4.9000000000000004</v>
      </c>
      <c r="F48" s="35">
        <v>1.35</v>
      </c>
      <c r="G48" s="66">
        <v>0.43430000000000002</v>
      </c>
      <c r="H48" s="66">
        <v>7.1400000000000005E-2</v>
      </c>
      <c r="I48" s="66">
        <v>5.9799999999999999E-2</v>
      </c>
      <c r="J48" s="66">
        <v>4.3400000000000001E-2</v>
      </c>
      <c r="K48" s="67">
        <v>4.9799999999999997E-2</v>
      </c>
      <c r="L48" s="38">
        <v>2.5975269999999999</v>
      </c>
      <c r="M48" s="68">
        <v>3.73E-2</v>
      </c>
      <c r="N48" s="35">
        <v>2.31</v>
      </c>
      <c r="O48" s="35">
        <v>17.309999999999999</v>
      </c>
      <c r="P48" s="35">
        <v>2.0499999999999998</v>
      </c>
      <c r="Q48" s="35">
        <v>22.43</v>
      </c>
      <c r="R48" s="35">
        <v>5.24</v>
      </c>
      <c r="S48" s="35">
        <v>5.7</v>
      </c>
      <c r="T48" s="35">
        <v>4.72</v>
      </c>
      <c r="U48" s="35">
        <v>13.09</v>
      </c>
      <c r="V48" s="35">
        <v>17.760000000000002</v>
      </c>
      <c r="W48" s="35">
        <v>3.97</v>
      </c>
      <c r="X48" s="35">
        <v>7.87</v>
      </c>
      <c r="Y48" s="35">
        <v>0.8</v>
      </c>
      <c r="Z48" s="35">
        <v>2.4300000000000002</v>
      </c>
      <c r="AA48" s="35">
        <v>5.23</v>
      </c>
      <c r="AB48" s="41">
        <v>1080</v>
      </c>
      <c r="AC48" s="41">
        <v>6</v>
      </c>
      <c r="AD48" s="42">
        <v>385</v>
      </c>
      <c r="AE48" s="43">
        <v>59.6</v>
      </c>
      <c r="AF48" s="43">
        <v>74.599999999999994</v>
      </c>
      <c r="AG48" s="44">
        <f t="shared" si="30"/>
        <v>29.8</v>
      </c>
      <c r="AH48" s="44">
        <f t="shared" si="1"/>
        <v>2789.8599400938801</v>
      </c>
      <c r="AI48" s="44">
        <f t="shared" si="2"/>
        <v>208123.55153100344</v>
      </c>
      <c r="AJ48" s="44">
        <f t="shared" si="3"/>
        <v>1.849862724174433</v>
      </c>
      <c r="AK48" s="45">
        <v>0</v>
      </c>
      <c r="AL48" s="43">
        <v>354.6</v>
      </c>
      <c r="AM48" s="43">
        <v>58.6</v>
      </c>
      <c r="AN48" s="69">
        <v>74.099999999999994</v>
      </c>
      <c r="AO48" s="44">
        <f t="shared" si="32"/>
        <v>29.3</v>
      </c>
      <c r="AP48" s="44">
        <f t="shared" si="5"/>
        <v>2697.0258771803014</v>
      </c>
      <c r="AQ48" s="46">
        <f t="shared" si="6"/>
        <v>208123.55153100344</v>
      </c>
      <c r="AR48" s="46">
        <f t="shared" si="7"/>
        <v>199849.61749906032</v>
      </c>
      <c r="AS48" s="47">
        <f t="shared" si="8"/>
        <v>3.9754914670051567</v>
      </c>
      <c r="AT48" s="46">
        <f t="shared" si="9"/>
        <v>1.849862724174433</v>
      </c>
      <c r="AU48" s="46">
        <f t="shared" si="10"/>
        <v>1.7743341440304099</v>
      </c>
      <c r="AV48" s="47">
        <f t="shared" si="11"/>
        <v>4.0829289199137957</v>
      </c>
      <c r="AW48" s="48">
        <v>0</v>
      </c>
      <c r="AX48" s="70">
        <v>150</v>
      </c>
      <c r="AY48" s="70">
        <v>12</v>
      </c>
      <c r="AZ48" s="71">
        <v>324.2</v>
      </c>
      <c r="BA48" s="43">
        <f t="shared" si="27"/>
        <v>18.753855644663791</v>
      </c>
      <c r="BB48" s="71">
        <v>58.1</v>
      </c>
      <c r="BC48" s="69">
        <v>73.7</v>
      </c>
      <c r="BD48" s="54">
        <f t="shared" si="12"/>
        <v>29.05</v>
      </c>
      <c r="BE48" s="44">
        <f t="shared" si="13"/>
        <v>2651.1978943460604</v>
      </c>
      <c r="BF48" s="50">
        <f t="shared" si="14"/>
        <v>199849.61749906032</v>
      </c>
      <c r="BG48" s="50">
        <f t="shared" si="15"/>
        <v>195393.28481330466</v>
      </c>
      <c r="BH48" s="72">
        <f t="shared" si="16"/>
        <v>2.2298429897053</v>
      </c>
      <c r="BI48" s="73">
        <f t="shared" si="17"/>
        <v>1.849862724174433</v>
      </c>
      <c r="BJ48" s="51">
        <f t="shared" si="18"/>
        <v>1.6592177172811655</v>
      </c>
      <c r="BK48" s="72">
        <f t="shared" si="19"/>
        <v>10.305900237994663</v>
      </c>
      <c r="BL48" s="52">
        <v>0</v>
      </c>
      <c r="BM48" s="74">
        <f t="shared" si="37"/>
        <v>1080</v>
      </c>
      <c r="BN48" s="74">
        <f t="shared" si="36"/>
        <v>6</v>
      </c>
      <c r="BO48" s="71">
        <v>300.89999999999998</v>
      </c>
      <c r="BP48" s="71">
        <v>54</v>
      </c>
      <c r="BQ48" s="72">
        <v>68.599999999999994</v>
      </c>
      <c r="BR48" s="47">
        <f t="shared" si="20"/>
        <v>27</v>
      </c>
      <c r="BS48" s="54">
        <f t="shared" si="21"/>
        <v>2290.221044466959</v>
      </c>
      <c r="BT48" s="50">
        <f t="shared" si="22"/>
        <v>195393.28481330466</v>
      </c>
      <c r="BU48" s="50">
        <f t="shared" si="23"/>
        <v>157109.16365043339</v>
      </c>
      <c r="BV48" s="72">
        <f t="shared" si="24"/>
        <v>19.593365861805935</v>
      </c>
      <c r="BW48" s="75">
        <f t="shared" si="25"/>
        <v>1.6592177172811655</v>
      </c>
      <c r="BX48" s="55">
        <f t="shared" si="26"/>
        <v>1.9152288320336301</v>
      </c>
      <c r="BY48" s="47">
        <f t="shared" si="28"/>
        <v>0.19152288320336303</v>
      </c>
      <c r="BZ48" s="76" t="s">
        <v>77</v>
      </c>
      <c r="CA48" s="77" t="s">
        <v>78</v>
      </c>
      <c r="CB48" s="78">
        <v>3</v>
      </c>
      <c r="CC48" s="78">
        <v>8</v>
      </c>
      <c r="CD48" s="78">
        <v>4</v>
      </c>
      <c r="CE48" s="78">
        <v>4</v>
      </c>
      <c r="CF48" s="77" t="s">
        <v>79</v>
      </c>
      <c r="CG48" s="77" t="s">
        <v>89</v>
      </c>
      <c r="CH48" s="62">
        <v>12.41</v>
      </c>
      <c r="CI48" s="63">
        <v>14.540081220741056</v>
      </c>
      <c r="CJ48" s="64">
        <f>SUM((AF48-BQ48)/AF48)*100</f>
        <v>8.0428954423592511</v>
      </c>
      <c r="CK48" s="64">
        <f>SUM(BX48*CH48)</f>
        <v>23.767989805537351</v>
      </c>
      <c r="CL48" s="65" t="s">
        <v>79</v>
      </c>
    </row>
    <row r="49" spans="1:90" s="65" customFormat="1" ht="25.5" customHeight="1" x14ac:dyDescent="0.3">
      <c r="A49" s="61" t="s">
        <v>72</v>
      </c>
      <c r="B49" s="35">
        <v>3.74</v>
      </c>
      <c r="C49" s="35">
        <v>2.09</v>
      </c>
      <c r="D49" s="35">
        <v>5.87</v>
      </c>
      <c r="E49" s="35">
        <v>4.95</v>
      </c>
      <c r="F49" s="35">
        <v>1.1200000000000001</v>
      </c>
      <c r="G49" s="66">
        <v>0.47039999999999998</v>
      </c>
      <c r="H49" s="66">
        <v>7.3700000000000002E-2</v>
      </c>
      <c r="I49" s="66">
        <v>5.57E-2</v>
      </c>
      <c r="J49" s="66">
        <v>4.2000000000000003E-2</v>
      </c>
      <c r="K49" s="67">
        <v>4.7699999999999999E-2</v>
      </c>
      <c r="L49" s="38">
        <v>2.5975269999999999</v>
      </c>
      <c r="M49" s="68">
        <v>4.5199999999999997E-2</v>
      </c>
      <c r="N49" s="35">
        <v>2.5659999999999998</v>
      </c>
      <c r="O49" s="35">
        <v>21.501999999999999</v>
      </c>
      <c r="P49" s="35">
        <v>2.9120000000000004</v>
      </c>
      <c r="Q49" s="35">
        <v>16.706</v>
      </c>
      <c r="R49" s="35">
        <v>5.152000000000001</v>
      </c>
      <c r="S49" s="35">
        <v>4.7759999999999998</v>
      </c>
      <c r="T49" s="35">
        <v>7.2560000000000002</v>
      </c>
      <c r="U49" s="35">
        <v>6.24</v>
      </c>
      <c r="V49" s="35">
        <v>16.318000000000001</v>
      </c>
      <c r="W49" s="35">
        <v>3.194</v>
      </c>
      <c r="X49" s="35">
        <v>5.98</v>
      </c>
      <c r="Y49" s="35">
        <v>3.0979999999999999</v>
      </c>
      <c r="Z49" s="35">
        <v>3.2839999999999998</v>
      </c>
      <c r="AA49" s="35">
        <v>4.1880000000000006</v>
      </c>
      <c r="AB49" s="41">
        <v>1080</v>
      </c>
      <c r="AC49" s="41">
        <v>6</v>
      </c>
      <c r="AD49" s="42">
        <v>386.5</v>
      </c>
      <c r="AE49" s="43">
        <v>59.8</v>
      </c>
      <c r="AF49" s="43">
        <v>74.2</v>
      </c>
      <c r="AG49" s="44">
        <f t="shared" si="30"/>
        <v>29.9</v>
      </c>
      <c r="AH49" s="44">
        <f t="shared" si="1"/>
        <v>2808.6152482358107</v>
      </c>
      <c r="AI49" s="44">
        <f t="shared" si="2"/>
        <v>208399.25141909716</v>
      </c>
      <c r="AJ49" s="44">
        <f t="shared" si="3"/>
        <v>1.8546131877543883</v>
      </c>
      <c r="AK49" s="45">
        <v>0</v>
      </c>
      <c r="AL49" s="43">
        <v>354.1</v>
      </c>
      <c r="AM49" s="43">
        <v>58.3</v>
      </c>
      <c r="AN49" s="69">
        <v>73.3</v>
      </c>
      <c r="AO49" s="44">
        <f t="shared" si="32"/>
        <v>29.15</v>
      </c>
      <c r="AP49" s="44">
        <f t="shared" si="5"/>
        <v>2669.481963589953</v>
      </c>
      <c r="AQ49" s="46">
        <f t="shared" si="6"/>
        <v>208399.25141909716</v>
      </c>
      <c r="AR49" s="46">
        <f t="shared" si="7"/>
        <v>195673.02793114356</v>
      </c>
      <c r="AS49" s="47">
        <f t="shared" si="8"/>
        <v>6.1066550869517187</v>
      </c>
      <c r="AT49" s="46">
        <f t="shared" si="9"/>
        <v>1.8546131877543883</v>
      </c>
      <c r="AU49" s="46">
        <f t="shared" si="10"/>
        <v>1.8096515587452664</v>
      </c>
      <c r="AV49" s="47">
        <f t="shared" si="11"/>
        <v>2.4243130214965518</v>
      </c>
      <c r="AW49" s="48">
        <v>0</v>
      </c>
      <c r="AX49" s="70">
        <v>150</v>
      </c>
      <c r="AY49" s="70">
        <v>12</v>
      </c>
      <c r="AZ49" s="71">
        <v>325</v>
      </c>
      <c r="BA49" s="43">
        <f t="shared" si="27"/>
        <v>18.923076923076923</v>
      </c>
      <c r="BB49" s="71">
        <v>57.7</v>
      </c>
      <c r="BC49" s="69">
        <v>72.7</v>
      </c>
      <c r="BD49" s="54">
        <f t="shared" si="12"/>
        <v>28.85</v>
      </c>
      <c r="BE49" s="44">
        <f t="shared" si="13"/>
        <v>2614.818251417491</v>
      </c>
      <c r="BF49" s="50">
        <f t="shared" si="14"/>
        <v>195673.02793114356</v>
      </c>
      <c r="BG49" s="50">
        <f t="shared" si="15"/>
        <v>190097.28687805159</v>
      </c>
      <c r="BH49" s="72">
        <f t="shared" si="16"/>
        <v>2.8495194826003565</v>
      </c>
      <c r="BI49" s="73">
        <f t="shared" si="17"/>
        <v>1.8546131877543883</v>
      </c>
      <c r="BJ49" s="51">
        <f t="shared" si="18"/>
        <v>1.7096509126323787</v>
      </c>
      <c r="BK49" s="72">
        <f t="shared" si="19"/>
        <v>7.8163077928683116</v>
      </c>
      <c r="BL49" s="52">
        <v>0</v>
      </c>
      <c r="BM49" s="74">
        <f t="shared" si="37"/>
        <v>1080</v>
      </c>
      <c r="BN49" s="74">
        <f t="shared" si="36"/>
        <v>6</v>
      </c>
      <c r="BO49" s="71">
        <v>302.3</v>
      </c>
      <c r="BP49" s="71">
        <v>53.9</v>
      </c>
      <c r="BQ49" s="72">
        <v>67.900000000000006</v>
      </c>
      <c r="BR49" s="47">
        <f t="shared" si="20"/>
        <v>26.95</v>
      </c>
      <c r="BS49" s="54">
        <f t="shared" si="21"/>
        <v>2281.7465982839008</v>
      </c>
      <c r="BT49" s="50">
        <f t="shared" si="22"/>
        <v>190097.28687805159</v>
      </c>
      <c r="BU49" s="50">
        <f t="shared" si="23"/>
        <v>154930.59402347688</v>
      </c>
      <c r="BV49" s="72">
        <f t="shared" si="24"/>
        <v>18.499313394795752</v>
      </c>
      <c r="BW49" s="75">
        <f t="shared" si="25"/>
        <v>1.7096509126323787</v>
      </c>
      <c r="BX49" s="55">
        <f t="shared" si="26"/>
        <v>1.9511962882824292</v>
      </c>
      <c r="BY49" s="47">
        <f t="shared" si="28"/>
        <v>0.19511962882824294</v>
      </c>
      <c r="BZ49" s="76" t="s">
        <v>77</v>
      </c>
      <c r="CA49" s="77" t="s">
        <v>78</v>
      </c>
      <c r="CB49" s="78">
        <v>3</v>
      </c>
      <c r="CC49" s="78">
        <v>8</v>
      </c>
      <c r="CD49" s="78">
        <v>4</v>
      </c>
      <c r="CE49" s="78">
        <v>4</v>
      </c>
      <c r="CF49" s="77" t="s">
        <v>79</v>
      </c>
      <c r="CG49" s="77" t="s">
        <v>89</v>
      </c>
      <c r="CH49" s="62">
        <v>12.41</v>
      </c>
      <c r="CI49" s="63">
        <v>14.868332600450694</v>
      </c>
      <c r="CJ49" s="64">
        <f>SUM((AF49-BQ49)/AF49)*100</f>
        <v>8.4905660377358441</v>
      </c>
      <c r="CK49" s="64">
        <f>SUM(BX49*CH49)</f>
        <v>24.214345937584948</v>
      </c>
      <c r="CL49" s="65" t="s">
        <v>79</v>
      </c>
    </row>
    <row r="50" spans="1:90" s="65" customFormat="1" ht="24.75" customHeight="1" x14ac:dyDescent="0.3">
      <c r="A50" s="61" t="s">
        <v>72</v>
      </c>
      <c r="B50" s="35">
        <v>3.79</v>
      </c>
      <c r="C50" s="35">
        <v>1.3</v>
      </c>
      <c r="D50" s="35">
        <v>3.81</v>
      </c>
      <c r="E50" s="35">
        <v>3.75</v>
      </c>
      <c r="F50" s="35">
        <v>1.69</v>
      </c>
      <c r="G50" s="66">
        <v>0.32929999999999998</v>
      </c>
      <c r="H50" s="66">
        <v>7.3899999999999993E-2</v>
      </c>
      <c r="I50" s="66">
        <v>3.4200000000000001E-2</v>
      </c>
      <c r="J50" s="66">
        <v>3.78E-2</v>
      </c>
      <c r="K50" s="67">
        <v>3.32E-2</v>
      </c>
      <c r="L50" s="38">
        <v>2.5975269999999999</v>
      </c>
      <c r="M50" s="68">
        <v>0.28899999999999998</v>
      </c>
      <c r="N50" s="35">
        <v>2.15</v>
      </c>
      <c r="O50" s="35">
        <v>38.049999999999997</v>
      </c>
      <c r="P50" s="35">
        <v>2.87</v>
      </c>
      <c r="Q50" s="35">
        <v>14.51</v>
      </c>
      <c r="R50" s="35">
        <v>1.36</v>
      </c>
      <c r="S50" s="35">
        <v>1.45</v>
      </c>
      <c r="T50" s="35">
        <v>4.41</v>
      </c>
      <c r="U50" s="35">
        <v>2.17</v>
      </c>
      <c r="V50" s="35">
        <v>19.309999999999999</v>
      </c>
      <c r="W50" s="35">
        <v>3.49</v>
      </c>
      <c r="X50" s="35">
        <v>1.81</v>
      </c>
      <c r="Y50" s="35">
        <v>2.3199999999999998</v>
      </c>
      <c r="Z50" s="35">
        <v>1.98</v>
      </c>
      <c r="AA50" s="35">
        <v>5.23</v>
      </c>
      <c r="AB50" s="41">
        <v>1080</v>
      </c>
      <c r="AC50" s="41">
        <v>6</v>
      </c>
      <c r="AD50" s="42">
        <v>385.6</v>
      </c>
      <c r="AE50" s="43">
        <v>59.4</v>
      </c>
      <c r="AF50" s="43">
        <v>74.5</v>
      </c>
      <c r="AG50" s="44">
        <f t="shared" si="30"/>
        <v>29.7</v>
      </c>
      <c r="AH50" s="44">
        <f t="shared" si="1"/>
        <v>2771.1674638050204</v>
      </c>
      <c r="AI50" s="44">
        <f t="shared" si="2"/>
        <v>206451.97605347401</v>
      </c>
      <c r="AJ50" s="44">
        <f t="shared" si="3"/>
        <v>1.8677467146166917</v>
      </c>
      <c r="AK50" s="45">
        <v>0</v>
      </c>
      <c r="AL50" s="43">
        <v>356.3</v>
      </c>
      <c r="AM50" s="43">
        <v>58.5</v>
      </c>
      <c r="AN50" s="69">
        <v>73.8</v>
      </c>
      <c r="AO50" s="44">
        <f t="shared" si="32"/>
        <v>29.25</v>
      </c>
      <c r="AP50" s="44">
        <f t="shared" si="5"/>
        <v>2687.8288646869173</v>
      </c>
      <c r="AQ50" s="46">
        <f t="shared" si="6"/>
        <v>206451.97605347401</v>
      </c>
      <c r="AR50" s="46">
        <f t="shared" si="7"/>
        <v>198361.77021389449</v>
      </c>
      <c r="AS50" s="47">
        <f t="shared" si="8"/>
        <v>3.9186865605413428</v>
      </c>
      <c r="AT50" s="46">
        <f t="shared" si="9"/>
        <v>1.8677467146166917</v>
      </c>
      <c r="AU50" s="46">
        <f t="shared" si="10"/>
        <v>1.7962130485919738</v>
      </c>
      <c r="AV50" s="47">
        <f t="shared" si="11"/>
        <v>3.8299446849461267</v>
      </c>
      <c r="AW50" s="48">
        <v>0</v>
      </c>
      <c r="AX50" s="70">
        <v>150</v>
      </c>
      <c r="AY50" s="70">
        <v>12</v>
      </c>
      <c r="AZ50" s="71">
        <v>325</v>
      </c>
      <c r="BA50" s="43">
        <f t="shared" si="27"/>
        <v>18.646153846153855</v>
      </c>
      <c r="BB50" s="71">
        <v>58.3</v>
      </c>
      <c r="BC50" s="69">
        <v>72.5</v>
      </c>
      <c r="BD50" s="54">
        <f t="shared" si="12"/>
        <v>29.15</v>
      </c>
      <c r="BE50" s="44">
        <f t="shared" si="13"/>
        <v>2669.481963589953</v>
      </c>
      <c r="BF50" s="50">
        <f t="shared" si="14"/>
        <v>198361.77021389449</v>
      </c>
      <c r="BG50" s="50">
        <f t="shared" si="15"/>
        <v>193537.44236027158</v>
      </c>
      <c r="BH50" s="72">
        <f t="shared" si="16"/>
        <v>2.432085501364909</v>
      </c>
      <c r="BI50" s="73">
        <f t="shared" si="17"/>
        <v>1.8677467146166917</v>
      </c>
      <c r="BJ50" s="51">
        <f t="shared" si="18"/>
        <v>1.6792616252260364</v>
      </c>
      <c r="BK50" s="72">
        <f t="shared" si="19"/>
        <v>10.091576545984566</v>
      </c>
      <c r="BL50" s="52">
        <v>0</v>
      </c>
      <c r="BM50" s="74">
        <f t="shared" si="37"/>
        <v>1080</v>
      </c>
      <c r="BN50" s="74">
        <f t="shared" si="36"/>
        <v>6</v>
      </c>
      <c r="BO50" s="71">
        <v>301.7</v>
      </c>
      <c r="BP50" s="71">
        <v>54</v>
      </c>
      <c r="BQ50" s="72">
        <v>68.900000000000006</v>
      </c>
      <c r="BR50" s="47">
        <f t="shared" si="20"/>
        <v>27</v>
      </c>
      <c r="BS50" s="54">
        <f t="shared" si="21"/>
        <v>2290.221044466959</v>
      </c>
      <c r="BT50" s="50">
        <f t="shared" si="22"/>
        <v>193537.44236027158</v>
      </c>
      <c r="BU50" s="50">
        <f t="shared" si="23"/>
        <v>157796.22996377348</v>
      </c>
      <c r="BV50" s="72">
        <f t="shared" si="24"/>
        <v>18.467337358920727</v>
      </c>
      <c r="BW50" s="75">
        <f t="shared" si="25"/>
        <v>1.6792616252260364</v>
      </c>
      <c r="BX50" s="55">
        <f t="shared" si="26"/>
        <v>1.9119594940212681</v>
      </c>
      <c r="BY50" s="47">
        <f t="shared" si="28"/>
        <v>0.19119594940212681</v>
      </c>
      <c r="BZ50" s="76" t="s">
        <v>77</v>
      </c>
      <c r="CA50" s="77" t="s">
        <v>78</v>
      </c>
      <c r="CB50" s="78">
        <v>3</v>
      </c>
      <c r="CC50" s="78">
        <v>8</v>
      </c>
      <c r="CD50" s="78">
        <v>4</v>
      </c>
      <c r="CE50" s="78">
        <v>4</v>
      </c>
      <c r="CF50" s="77" t="s">
        <v>79</v>
      </c>
      <c r="CG50" s="77" t="s">
        <v>89</v>
      </c>
      <c r="CH50" s="62">
        <v>12.41</v>
      </c>
      <c r="CI50" s="63">
        <f>SUM(CI48:CI49)/2</f>
        <v>14.704206910595875</v>
      </c>
      <c r="CJ50" s="64">
        <f>SUM((AF50-BQ50)/AF50)*100</f>
        <v>7.5167785234899256</v>
      </c>
      <c r="CK50" s="64">
        <f>SUM(BX50*CH50)</f>
        <v>23.727417320803937</v>
      </c>
      <c r="CL50" s="65" t="s">
        <v>79</v>
      </c>
    </row>
    <row r="51" spans="1:90" s="65" customFormat="1" ht="24.75" customHeight="1" x14ac:dyDescent="0.3">
      <c r="A51" s="61" t="s">
        <v>72</v>
      </c>
      <c r="B51" s="35">
        <v>3.98</v>
      </c>
      <c r="C51" s="35">
        <v>1.21</v>
      </c>
      <c r="D51" s="35">
        <v>3.98</v>
      </c>
      <c r="E51" s="35">
        <v>4.1900000000000004</v>
      </c>
      <c r="F51" s="35">
        <v>1.74</v>
      </c>
      <c r="G51" s="66">
        <v>0.34110000000000001</v>
      </c>
      <c r="H51" s="66">
        <v>7.2999999999999995E-2</v>
      </c>
      <c r="I51" s="66">
        <v>4.2500000000000003E-2</v>
      </c>
      <c r="J51" s="66">
        <v>4.3900000000000002E-2</v>
      </c>
      <c r="K51" s="67">
        <v>3.44E-2</v>
      </c>
      <c r="L51" s="38">
        <v>2.5975269999999999</v>
      </c>
      <c r="M51" s="68">
        <v>0.31840000000000002</v>
      </c>
      <c r="N51" s="35">
        <v>4.6900000000000004</v>
      </c>
      <c r="O51" s="35">
        <v>14.83</v>
      </c>
      <c r="P51" s="35">
        <v>5.12</v>
      </c>
      <c r="Q51" s="35">
        <v>14.56</v>
      </c>
      <c r="R51" s="35">
        <v>4.03</v>
      </c>
      <c r="S51" s="35">
        <v>6.18</v>
      </c>
      <c r="T51" s="35">
        <v>11.03</v>
      </c>
      <c r="U51" s="35">
        <v>5.81</v>
      </c>
      <c r="V51" s="35">
        <v>15.35</v>
      </c>
      <c r="W51" s="35">
        <v>2.37</v>
      </c>
      <c r="X51" s="35">
        <v>7.31</v>
      </c>
      <c r="Y51" s="35">
        <v>3.96</v>
      </c>
      <c r="Z51" s="35">
        <v>4.7699999999999996</v>
      </c>
      <c r="AA51" s="35">
        <v>2.62</v>
      </c>
      <c r="AB51" s="41">
        <v>1080</v>
      </c>
      <c r="AC51" s="41">
        <v>6</v>
      </c>
      <c r="AD51" s="42">
        <v>386.5</v>
      </c>
      <c r="AE51" s="43">
        <v>59.6</v>
      </c>
      <c r="AF51" s="43">
        <v>74.3</v>
      </c>
      <c r="AG51" s="44">
        <f t="shared" si="30"/>
        <v>29.8</v>
      </c>
      <c r="AH51" s="44">
        <f t="shared" si="1"/>
        <v>2789.8599400938801</v>
      </c>
      <c r="AI51" s="44">
        <f t="shared" si="2"/>
        <v>207286.59354897527</v>
      </c>
      <c r="AJ51" s="44">
        <f t="shared" si="3"/>
        <v>1.8645682452622401</v>
      </c>
      <c r="AK51" s="45">
        <v>0</v>
      </c>
      <c r="AL51" s="43">
        <v>355.2</v>
      </c>
      <c r="AM51" s="43">
        <v>58.4</v>
      </c>
      <c r="AN51" s="69">
        <v>73.7</v>
      </c>
      <c r="AO51" s="44">
        <f t="shared" si="32"/>
        <v>29.2</v>
      </c>
      <c r="AP51" s="44">
        <f t="shared" si="5"/>
        <v>2678.6475601568013</v>
      </c>
      <c r="AQ51" s="46">
        <f t="shared" si="6"/>
        <v>207286.59354897527</v>
      </c>
      <c r="AR51" s="46">
        <f t="shared" si="7"/>
        <v>197416.32518355627</v>
      </c>
      <c r="AS51" s="47">
        <f t="shared" si="8"/>
        <v>4.761653031404065</v>
      </c>
      <c r="AT51" s="46">
        <f t="shared" si="9"/>
        <v>1.8645682452622401</v>
      </c>
      <c r="AU51" s="46">
        <f t="shared" si="10"/>
        <v>1.7992432979883382</v>
      </c>
      <c r="AV51" s="47">
        <f t="shared" si="11"/>
        <v>3.5034892093592624</v>
      </c>
      <c r="AW51" s="48">
        <v>0</v>
      </c>
      <c r="AX51" s="70">
        <v>150</v>
      </c>
      <c r="AY51" s="70">
        <v>12</v>
      </c>
      <c r="AZ51" s="71">
        <v>324.60000000000002</v>
      </c>
      <c r="BA51" s="43">
        <f t="shared" si="27"/>
        <v>19.069624152803442</v>
      </c>
      <c r="BB51" s="71">
        <v>58.2</v>
      </c>
      <c r="BC51" s="69">
        <v>72.5</v>
      </c>
      <c r="BD51" s="54">
        <f t="shared" si="12"/>
        <v>29.1</v>
      </c>
      <c r="BE51" s="44">
        <f t="shared" si="13"/>
        <v>2660.3320749863728</v>
      </c>
      <c r="BF51" s="50">
        <f t="shared" si="14"/>
        <v>197416.32518355627</v>
      </c>
      <c r="BG51" s="50">
        <f t="shared" si="15"/>
        <v>192874.07543651204</v>
      </c>
      <c r="BH51" s="72">
        <f t="shared" si="16"/>
        <v>2.300848089853198</v>
      </c>
      <c r="BI51" s="73">
        <f t="shared" si="17"/>
        <v>1.8645682452622401</v>
      </c>
      <c r="BJ51" s="51">
        <f t="shared" si="18"/>
        <v>1.6829633493530234</v>
      </c>
      <c r="BK51" s="72">
        <f t="shared" si="19"/>
        <v>9.7397827282892013</v>
      </c>
      <c r="BL51" s="52">
        <v>0</v>
      </c>
      <c r="BM51" s="74">
        <f t="shared" si="37"/>
        <v>1080</v>
      </c>
      <c r="BN51" s="74">
        <f t="shared" si="36"/>
        <v>6</v>
      </c>
      <c r="BO51" s="71">
        <v>301.10000000000002</v>
      </c>
      <c r="BP51" s="71">
        <v>53.8</v>
      </c>
      <c r="BQ51" s="72">
        <v>68.7</v>
      </c>
      <c r="BR51" s="47">
        <f t="shared" si="20"/>
        <v>26.9</v>
      </c>
      <c r="BS51" s="54">
        <f t="shared" si="21"/>
        <v>2273.2878600641097</v>
      </c>
      <c r="BT51" s="50">
        <f t="shared" si="22"/>
        <v>192874.07543651204</v>
      </c>
      <c r="BU51" s="50">
        <f t="shared" si="23"/>
        <v>156174.87598640434</v>
      </c>
      <c r="BV51" s="72">
        <f t="shared" si="24"/>
        <v>19.027543938733178</v>
      </c>
      <c r="BW51" s="75">
        <f t="shared" si="25"/>
        <v>1.6829633493530234</v>
      </c>
      <c r="BX51" s="55">
        <f t="shared" si="26"/>
        <v>1.927966954340415</v>
      </c>
      <c r="BY51" s="47">
        <f t="shared" si="28"/>
        <v>0.19279669543404152</v>
      </c>
      <c r="BZ51" s="76" t="s">
        <v>77</v>
      </c>
      <c r="CA51" s="77" t="s">
        <v>78</v>
      </c>
      <c r="CB51" s="78">
        <v>3</v>
      </c>
      <c r="CC51" s="78">
        <v>8</v>
      </c>
      <c r="CD51" s="78">
        <v>4</v>
      </c>
      <c r="CE51" s="78">
        <v>4</v>
      </c>
      <c r="CF51" s="77" t="s">
        <v>79</v>
      </c>
      <c r="CG51" s="77" t="s">
        <v>89</v>
      </c>
      <c r="CH51" s="62">
        <v>12.41</v>
      </c>
      <c r="CI51" s="63">
        <f>SUM(CI49:CI50)/1.9</f>
        <v>15.564494479498196</v>
      </c>
      <c r="CJ51" s="64">
        <f>SUM((AF51-BQ51)/AF51)*100</f>
        <v>7.5370121130551748</v>
      </c>
      <c r="CK51" s="64">
        <f>SUM(BX51*CH51)</f>
        <v>23.926069903364549</v>
      </c>
      <c r="CL51" s="65" t="s">
        <v>79</v>
      </c>
    </row>
    <row r="52" spans="1:90" s="65" customFormat="1" ht="25.5" customHeight="1" x14ac:dyDescent="0.3">
      <c r="A52" s="61" t="s">
        <v>72</v>
      </c>
      <c r="B52" s="35">
        <v>4.18</v>
      </c>
      <c r="C52" s="35">
        <v>1.48</v>
      </c>
      <c r="D52" s="35">
        <v>4.18</v>
      </c>
      <c r="E52" s="35">
        <v>4.32</v>
      </c>
      <c r="F52" s="35">
        <v>1.73</v>
      </c>
      <c r="G52" s="66">
        <v>0.34720000000000001</v>
      </c>
      <c r="H52" s="66">
        <v>7.3099999999999998E-2</v>
      </c>
      <c r="I52" s="66">
        <v>4.6699999999999998E-2</v>
      </c>
      <c r="J52" s="66">
        <v>4.5699999999999998E-2</v>
      </c>
      <c r="K52" s="67">
        <v>3.0599999999999999E-2</v>
      </c>
      <c r="L52" s="38">
        <v>2.5975269999999999</v>
      </c>
      <c r="M52" s="68">
        <v>0.32629999999999998</v>
      </c>
      <c r="N52" s="35">
        <v>2.5099999999999998</v>
      </c>
      <c r="O52" s="35">
        <v>21.61</v>
      </c>
      <c r="P52" s="35">
        <v>1.39</v>
      </c>
      <c r="Q52" s="35">
        <v>15.66</v>
      </c>
      <c r="R52" s="35">
        <v>7.96</v>
      </c>
      <c r="S52" s="35">
        <v>4.8499999999999996</v>
      </c>
      <c r="T52" s="35">
        <v>9.09</v>
      </c>
      <c r="U52" s="35">
        <v>4.43</v>
      </c>
      <c r="V52" s="35">
        <v>16.64</v>
      </c>
      <c r="W52" s="35">
        <v>4.51</v>
      </c>
      <c r="X52" s="35">
        <v>6.22</v>
      </c>
      <c r="Y52" s="35">
        <v>2.58</v>
      </c>
      <c r="Z52" s="35">
        <v>2.54</v>
      </c>
      <c r="AA52" s="35">
        <v>3.93</v>
      </c>
      <c r="AB52" s="41">
        <v>1080</v>
      </c>
      <c r="AC52" s="41">
        <v>6</v>
      </c>
      <c r="AD52" s="42">
        <v>386.4</v>
      </c>
      <c r="AE52" s="43">
        <v>58.6</v>
      </c>
      <c r="AF52" s="43">
        <v>74.5</v>
      </c>
      <c r="AG52" s="44">
        <f t="shared" si="30"/>
        <v>29.3</v>
      </c>
      <c r="AH52" s="44">
        <f t="shared" si="1"/>
        <v>2697.0258771803014</v>
      </c>
      <c r="AI52" s="44">
        <f t="shared" si="2"/>
        <v>200928.42784993246</v>
      </c>
      <c r="AJ52" s="44">
        <f t="shared" si="3"/>
        <v>1.9230728281445113</v>
      </c>
      <c r="AK52" s="45">
        <v>0</v>
      </c>
      <c r="AL52" s="43">
        <v>355</v>
      </c>
      <c r="AM52" s="43">
        <v>58</v>
      </c>
      <c r="AN52" s="69">
        <v>73.400000000000006</v>
      </c>
      <c r="AO52" s="44">
        <f t="shared" si="32"/>
        <v>29</v>
      </c>
      <c r="AP52" s="44">
        <f t="shared" si="5"/>
        <v>2642.079421669016</v>
      </c>
      <c r="AQ52" s="46">
        <f t="shared" si="6"/>
        <v>200928.42784993246</v>
      </c>
      <c r="AR52" s="46">
        <f t="shared" si="7"/>
        <v>193928.62955050578</v>
      </c>
      <c r="AS52" s="47">
        <f t="shared" si="8"/>
        <v>3.4837272029295043</v>
      </c>
      <c r="AT52" s="46">
        <f t="shared" si="9"/>
        <v>1.9230728281445113</v>
      </c>
      <c r="AU52" s="46">
        <f t="shared" si="10"/>
        <v>1.830570353757621</v>
      </c>
      <c r="AV52" s="47">
        <f t="shared" si="11"/>
        <v>4.8101389106590355</v>
      </c>
      <c r="AW52" s="48">
        <v>0</v>
      </c>
      <c r="AX52" s="70">
        <v>150</v>
      </c>
      <c r="AY52" s="70">
        <v>12</v>
      </c>
      <c r="AZ52" s="71">
        <v>322.10000000000002</v>
      </c>
      <c r="BA52" s="43">
        <f t="shared" si="27"/>
        <v>19.962744489289026</v>
      </c>
      <c r="BB52" s="71">
        <v>58</v>
      </c>
      <c r="BC52" s="69">
        <v>72.7</v>
      </c>
      <c r="BD52" s="54">
        <f t="shared" si="12"/>
        <v>29</v>
      </c>
      <c r="BE52" s="44">
        <f t="shared" si="13"/>
        <v>2642.079421669016</v>
      </c>
      <c r="BF52" s="50">
        <f t="shared" si="14"/>
        <v>193928.62955050578</v>
      </c>
      <c r="BG52" s="50">
        <f t="shared" si="15"/>
        <v>192079.17395533746</v>
      </c>
      <c r="BH52" s="72">
        <f t="shared" si="16"/>
        <v>0.95367847411444306</v>
      </c>
      <c r="BI52" s="73">
        <f t="shared" si="17"/>
        <v>1.9230728281445113</v>
      </c>
      <c r="BJ52" s="51">
        <f t="shared" si="18"/>
        <v>1.6769126676632584</v>
      </c>
      <c r="BK52" s="72">
        <f t="shared" si="19"/>
        <v>12.800355601652488</v>
      </c>
      <c r="BL52" s="52">
        <v>0</v>
      </c>
      <c r="BM52" s="74">
        <f t="shared" si="37"/>
        <v>1080</v>
      </c>
      <c r="BN52" s="74">
        <f t="shared" si="36"/>
        <v>6</v>
      </c>
      <c r="BO52" s="71">
        <v>298.3</v>
      </c>
      <c r="BP52" s="71">
        <v>53.9</v>
      </c>
      <c r="BQ52" s="72">
        <v>68.2</v>
      </c>
      <c r="BR52" s="47">
        <f t="shared" si="20"/>
        <v>26.95</v>
      </c>
      <c r="BS52" s="54">
        <f t="shared" si="21"/>
        <v>2281.7465982839008</v>
      </c>
      <c r="BT52" s="50">
        <f t="shared" si="22"/>
        <v>192079.17395533746</v>
      </c>
      <c r="BU52" s="50">
        <f t="shared" si="23"/>
        <v>155615.11800296203</v>
      </c>
      <c r="BV52" s="72">
        <f t="shared" si="24"/>
        <v>18.983867538317355</v>
      </c>
      <c r="BW52" s="75">
        <f t="shared" si="25"/>
        <v>1.6769126676632584</v>
      </c>
      <c r="BX52" s="55">
        <f t="shared" si="26"/>
        <v>1.9169088699616066</v>
      </c>
      <c r="BY52" s="47">
        <f t="shared" si="28"/>
        <v>0.19169088699616066</v>
      </c>
      <c r="BZ52" s="76" t="s">
        <v>77</v>
      </c>
      <c r="CA52" s="77" t="s">
        <v>78</v>
      </c>
      <c r="CB52" s="78">
        <v>3</v>
      </c>
      <c r="CC52" s="78">
        <v>8</v>
      </c>
      <c r="CD52" s="78">
        <v>4</v>
      </c>
      <c r="CE52" s="78">
        <v>4</v>
      </c>
      <c r="CF52" s="77" t="s">
        <v>79</v>
      </c>
      <c r="CG52" s="77" t="s">
        <v>89</v>
      </c>
      <c r="CH52" s="62">
        <v>12.41</v>
      </c>
      <c r="CI52" s="63">
        <f>SUM(CI50:CI51)/2</f>
        <v>15.134350695047036</v>
      </c>
      <c r="CJ52" s="64">
        <f>SUM((AF52-BQ52)/AF52)*100</f>
        <v>8.4563758389261707</v>
      </c>
      <c r="CK52" s="64">
        <f>SUM(BX52*CH52)</f>
        <v>23.788839076223539</v>
      </c>
      <c r="CL52" s="65" t="s">
        <v>79</v>
      </c>
    </row>
    <row r="53" spans="1:90" s="65" customFormat="1" ht="25.5" customHeight="1" x14ac:dyDescent="0.3">
      <c r="A53" s="61" t="s">
        <v>72</v>
      </c>
      <c r="B53" s="35">
        <v>2.88</v>
      </c>
      <c r="C53" s="35">
        <v>1.71</v>
      </c>
      <c r="D53" s="35">
        <v>5.35</v>
      </c>
      <c r="E53" s="35">
        <v>4.7</v>
      </c>
      <c r="F53" s="35">
        <v>1.24</v>
      </c>
      <c r="G53" s="66">
        <v>0.2913</v>
      </c>
      <c r="H53" s="66">
        <v>7.1199999999999999E-2</v>
      </c>
      <c r="I53" s="66">
        <v>5.0900000000000001E-2</v>
      </c>
      <c r="J53" s="66">
        <v>3.7400000000000003E-2</v>
      </c>
      <c r="K53" s="67">
        <v>5.2900000000000003E-2</v>
      </c>
      <c r="L53" s="38">
        <v>2.5975269999999999</v>
      </c>
      <c r="M53" s="68">
        <v>7.85E-2</v>
      </c>
      <c r="N53" s="35">
        <v>1.17</v>
      </c>
      <c r="O53" s="35">
        <v>15.71</v>
      </c>
      <c r="P53" s="35">
        <v>3.13</v>
      </c>
      <c r="Q53" s="35">
        <v>16.37</v>
      </c>
      <c r="R53" s="35">
        <v>7.17</v>
      </c>
      <c r="S53" s="35">
        <v>5.7</v>
      </c>
      <c r="T53" s="35">
        <v>7.03</v>
      </c>
      <c r="U53" s="35">
        <v>5.7</v>
      </c>
      <c r="V53" s="35">
        <v>12.53</v>
      </c>
      <c r="W53" s="35">
        <v>1.63</v>
      </c>
      <c r="X53" s="35">
        <v>6.69</v>
      </c>
      <c r="Y53" s="35">
        <v>5.83</v>
      </c>
      <c r="Z53" s="35">
        <v>4.7</v>
      </c>
      <c r="AA53" s="35">
        <v>3.93</v>
      </c>
      <c r="AB53" s="41">
        <v>1080</v>
      </c>
      <c r="AC53" s="41">
        <v>6</v>
      </c>
      <c r="AD53" s="42">
        <v>383.8</v>
      </c>
      <c r="AE53" s="43">
        <v>59.5</v>
      </c>
      <c r="AF53" s="43">
        <v>74.400000000000006</v>
      </c>
      <c r="AG53" s="44">
        <f t="shared" si="30"/>
        <v>29.75</v>
      </c>
      <c r="AH53" s="44">
        <f t="shared" si="1"/>
        <v>2780.5058479678164</v>
      </c>
      <c r="AI53" s="44">
        <f t="shared" si="2"/>
        <v>206869.63508880555</v>
      </c>
      <c r="AJ53" s="44">
        <f t="shared" si="3"/>
        <v>1.8552746991371707</v>
      </c>
      <c r="AK53" s="45">
        <v>0</v>
      </c>
      <c r="AL53" s="43">
        <v>356.5</v>
      </c>
      <c r="AM53" s="43">
        <v>58.6</v>
      </c>
      <c r="AN53" s="69">
        <v>73.900000000000006</v>
      </c>
      <c r="AO53" s="44">
        <f t="shared" si="32"/>
        <v>29.3</v>
      </c>
      <c r="AP53" s="44">
        <f t="shared" si="5"/>
        <v>2697.0258771803014</v>
      </c>
      <c r="AQ53" s="46">
        <f t="shared" si="6"/>
        <v>206869.63508880555</v>
      </c>
      <c r="AR53" s="46">
        <f t="shared" si="7"/>
        <v>199310.21232362429</v>
      </c>
      <c r="AS53" s="47">
        <f t="shared" si="8"/>
        <v>3.6541964034190544</v>
      </c>
      <c r="AT53" s="46">
        <f t="shared" si="9"/>
        <v>1.8552746991371707</v>
      </c>
      <c r="AU53" s="46">
        <f t="shared" si="10"/>
        <v>1.7886690091983006</v>
      </c>
      <c r="AV53" s="47">
        <f t="shared" si="11"/>
        <v>3.5900715926243296</v>
      </c>
      <c r="AW53" s="48">
        <v>0</v>
      </c>
      <c r="AX53" s="70">
        <v>150</v>
      </c>
      <c r="AY53" s="70">
        <v>12</v>
      </c>
      <c r="AZ53" s="71">
        <v>324</v>
      </c>
      <c r="BA53" s="43">
        <f t="shared" si="27"/>
        <v>18.456790123456791</v>
      </c>
      <c r="BB53" s="71">
        <v>58.2</v>
      </c>
      <c r="BC53" s="69">
        <v>72.5</v>
      </c>
      <c r="BD53" s="54">
        <f t="shared" si="12"/>
        <v>29.1</v>
      </c>
      <c r="BE53" s="44">
        <f t="shared" si="13"/>
        <v>2660.3320749863728</v>
      </c>
      <c r="BF53" s="50">
        <f t="shared" si="14"/>
        <v>199310.21232362429</v>
      </c>
      <c r="BG53" s="50">
        <f t="shared" si="15"/>
        <v>192874.07543651204</v>
      </c>
      <c r="BH53" s="72">
        <f t="shared" si="16"/>
        <v>3.2292057752975349</v>
      </c>
      <c r="BI53" s="73">
        <f t="shared" si="17"/>
        <v>1.8552746991371707</v>
      </c>
      <c r="BJ53" s="51">
        <f t="shared" si="18"/>
        <v>1.6798525113690068</v>
      </c>
      <c r="BK53" s="72">
        <f t="shared" si="19"/>
        <v>9.4553215138301177</v>
      </c>
      <c r="BL53" s="52">
        <v>0</v>
      </c>
      <c r="BM53" s="74">
        <f t="shared" si="37"/>
        <v>1080</v>
      </c>
      <c r="BN53" s="74">
        <f t="shared" si="36"/>
        <v>6</v>
      </c>
      <c r="BO53" s="71">
        <v>300.7</v>
      </c>
      <c r="BP53" s="71">
        <v>53.9</v>
      </c>
      <c r="BQ53" s="72">
        <v>68.5</v>
      </c>
      <c r="BR53" s="47">
        <f t="shared" si="20"/>
        <v>26.95</v>
      </c>
      <c r="BS53" s="54">
        <f t="shared" si="21"/>
        <v>2281.7465982839008</v>
      </c>
      <c r="BT53" s="50">
        <f t="shared" si="22"/>
        <v>192874.07543651204</v>
      </c>
      <c r="BU53" s="50">
        <f t="shared" si="23"/>
        <v>156299.64198244721</v>
      </c>
      <c r="BV53" s="72">
        <f t="shared" si="24"/>
        <v>18.962856138799204</v>
      </c>
      <c r="BW53" s="75">
        <f t="shared" si="25"/>
        <v>1.6798525113690068</v>
      </c>
      <c r="BX53" s="55">
        <f t="shared" si="26"/>
        <v>1.9238687701777926</v>
      </c>
      <c r="BY53" s="47">
        <f t="shared" si="28"/>
        <v>0.19238687701777926</v>
      </c>
      <c r="BZ53" s="76" t="s">
        <v>77</v>
      </c>
      <c r="CA53" s="77" t="s">
        <v>78</v>
      </c>
      <c r="CB53" s="78">
        <v>3</v>
      </c>
      <c r="CC53" s="78">
        <v>8</v>
      </c>
      <c r="CD53" s="78">
        <v>4</v>
      </c>
      <c r="CE53" s="78">
        <v>4</v>
      </c>
      <c r="CF53" s="77" t="s">
        <v>79</v>
      </c>
      <c r="CG53" s="77" t="s">
        <v>89</v>
      </c>
      <c r="CH53" s="62">
        <v>12.41</v>
      </c>
      <c r="CI53" s="63">
        <f>SUM(CI51:CI52)/2</f>
        <v>15.349422587272617</v>
      </c>
      <c r="CJ53" s="64">
        <f>SUM((AF53-BQ53)/AF53)*100</f>
        <v>7.9301075268817272</v>
      </c>
      <c r="CK53" s="64">
        <f>SUM(BX53*CH53)</f>
        <v>23.875211437906405</v>
      </c>
      <c r="CL53" s="65" t="s">
        <v>79</v>
      </c>
    </row>
    <row r="54" spans="1:90" s="65" customFormat="1" ht="24.75" customHeight="1" x14ac:dyDescent="0.3">
      <c r="A54" s="61" t="s">
        <v>72</v>
      </c>
      <c r="B54" s="35">
        <v>2.81</v>
      </c>
      <c r="C54" s="35">
        <v>1.84</v>
      </c>
      <c r="D54" s="35">
        <v>5.51</v>
      </c>
      <c r="E54" s="35">
        <v>4.7300000000000004</v>
      </c>
      <c r="F54" s="35">
        <v>1.49</v>
      </c>
      <c r="G54" s="66">
        <v>0.2913</v>
      </c>
      <c r="H54" s="66">
        <v>7.1400000000000005E-2</v>
      </c>
      <c r="I54" s="66">
        <v>5.3699999999999998E-2</v>
      </c>
      <c r="J54" s="66">
        <v>3.8300000000000001E-2</v>
      </c>
      <c r="K54" s="67">
        <v>4.4900000000000002E-2</v>
      </c>
      <c r="L54" s="38">
        <v>2.5975269999999999</v>
      </c>
      <c r="M54" s="68">
        <v>5.6599999999999998E-2</v>
      </c>
      <c r="N54" s="35">
        <v>2.31</v>
      </c>
      <c r="O54" s="35">
        <v>17.309999999999999</v>
      </c>
      <c r="P54" s="35">
        <v>2.0499999999999998</v>
      </c>
      <c r="Q54" s="35">
        <v>22.43</v>
      </c>
      <c r="R54" s="35">
        <v>5.24</v>
      </c>
      <c r="S54" s="35">
        <v>5.7</v>
      </c>
      <c r="T54" s="35">
        <v>4.72</v>
      </c>
      <c r="U54" s="35">
        <v>13.09</v>
      </c>
      <c r="V54" s="35">
        <v>17.760000000000002</v>
      </c>
      <c r="W54" s="35">
        <v>3.97</v>
      </c>
      <c r="X54" s="35">
        <v>7.87</v>
      </c>
      <c r="Y54" s="35">
        <v>0.8</v>
      </c>
      <c r="Z54" s="35">
        <v>2.4300000000000002</v>
      </c>
      <c r="AA54" s="35">
        <v>5.23</v>
      </c>
      <c r="AB54" s="41">
        <v>1080</v>
      </c>
      <c r="AC54" s="41">
        <v>6</v>
      </c>
      <c r="AD54" s="42">
        <v>385</v>
      </c>
      <c r="AE54" s="43">
        <v>59.4</v>
      </c>
      <c r="AF54" s="43">
        <v>74.3</v>
      </c>
      <c r="AG54" s="44">
        <f t="shared" si="30"/>
        <v>29.7</v>
      </c>
      <c r="AH54" s="44">
        <f t="shared" si="1"/>
        <v>2771.1674638050204</v>
      </c>
      <c r="AI54" s="44">
        <f t="shared" si="2"/>
        <v>205897.742560713</v>
      </c>
      <c r="AJ54" s="44">
        <f t="shared" si="3"/>
        <v>1.8698602287321104</v>
      </c>
      <c r="AK54" s="45">
        <v>0</v>
      </c>
      <c r="AL54" s="43">
        <v>355</v>
      </c>
      <c r="AM54" s="43">
        <v>58.3</v>
      </c>
      <c r="AN54" s="69">
        <v>73.599999999999994</v>
      </c>
      <c r="AO54" s="44">
        <f t="shared" si="32"/>
        <v>29.15</v>
      </c>
      <c r="AP54" s="44">
        <f t="shared" si="5"/>
        <v>2669.481963589953</v>
      </c>
      <c r="AQ54" s="46">
        <f t="shared" si="6"/>
        <v>205897.742560713</v>
      </c>
      <c r="AR54" s="46">
        <f t="shared" si="7"/>
        <v>196473.87252022052</v>
      </c>
      <c r="AS54" s="47">
        <f t="shared" si="8"/>
        <v>4.5769661790797249</v>
      </c>
      <c r="AT54" s="46">
        <f t="shared" si="9"/>
        <v>1.8698602287321104</v>
      </c>
      <c r="AU54" s="46">
        <f t="shared" si="10"/>
        <v>1.8068560233802304</v>
      </c>
      <c r="AV54" s="47">
        <f t="shared" si="11"/>
        <v>3.3694606892944639</v>
      </c>
      <c r="AW54" s="48">
        <v>0</v>
      </c>
      <c r="AX54" s="70">
        <v>150</v>
      </c>
      <c r="AY54" s="70">
        <v>12</v>
      </c>
      <c r="AZ54" s="71">
        <v>329.9</v>
      </c>
      <c r="BA54" s="43">
        <f t="shared" si="27"/>
        <v>16.702030918460149</v>
      </c>
      <c r="BB54" s="71">
        <v>58.4</v>
      </c>
      <c r="BC54" s="69">
        <v>72.5</v>
      </c>
      <c r="BD54" s="54">
        <f t="shared" si="12"/>
        <v>29.2</v>
      </c>
      <c r="BE54" s="44">
        <f t="shared" si="13"/>
        <v>2678.6475601568013</v>
      </c>
      <c r="BF54" s="50">
        <f t="shared" si="14"/>
        <v>196473.87252022052</v>
      </c>
      <c r="BG54" s="50">
        <f t="shared" si="15"/>
        <v>194201.94811136808</v>
      </c>
      <c r="BH54" s="72">
        <f t="shared" si="16"/>
        <v>1.1563493810703116</v>
      </c>
      <c r="BI54" s="73">
        <f t="shared" si="17"/>
        <v>1.8698602287321104</v>
      </c>
      <c r="BJ54" s="51">
        <f t="shared" si="18"/>
        <v>1.6987471197292716</v>
      </c>
      <c r="BK54" s="72">
        <f t="shared" si="19"/>
        <v>9.1511176275921375</v>
      </c>
      <c r="BL54" s="52">
        <v>0</v>
      </c>
      <c r="BM54" s="74">
        <f t="shared" si="37"/>
        <v>1080</v>
      </c>
      <c r="BN54" s="74">
        <f t="shared" si="36"/>
        <v>6</v>
      </c>
      <c r="BO54" s="71">
        <v>300.39999999999998</v>
      </c>
      <c r="BP54" s="71">
        <v>53.8</v>
      </c>
      <c r="BQ54" s="72">
        <v>67</v>
      </c>
      <c r="BR54" s="47">
        <f t="shared" si="20"/>
        <v>26.9</v>
      </c>
      <c r="BS54" s="54">
        <f t="shared" si="21"/>
        <v>2273.2878600641097</v>
      </c>
      <c r="BT54" s="50">
        <f t="shared" si="22"/>
        <v>194201.94811136808</v>
      </c>
      <c r="BU54" s="50">
        <f t="shared" si="23"/>
        <v>152310.28662429535</v>
      </c>
      <c r="BV54" s="72">
        <f t="shared" si="24"/>
        <v>21.571184992979227</v>
      </c>
      <c r="BW54" s="75">
        <f t="shared" si="25"/>
        <v>1.6987471197292716</v>
      </c>
      <c r="BX54" s="55">
        <f t="shared" si="26"/>
        <v>1.9722896375410177</v>
      </c>
      <c r="BY54" s="47">
        <f t="shared" si="28"/>
        <v>0.19722896375410176</v>
      </c>
      <c r="BZ54" s="76" t="s">
        <v>77</v>
      </c>
      <c r="CA54" s="77" t="s">
        <v>78</v>
      </c>
      <c r="CB54" s="78">
        <v>3</v>
      </c>
      <c r="CC54" s="78">
        <v>8</v>
      </c>
      <c r="CD54" s="78">
        <v>4</v>
      </c>
      <c r="CE54" s="78">
        <v>4</v>
      </c>
      <c r="CF54" s="77" t="s">
        <v>79</v>
      </c>
      <c r="CG54" s="77" t="s">
        <v>89</v>
      </c>
      <c r="CH54" s="62">
        <v>12.41</v>
      </c>
      <c r="CI54" s="63">
        <f>SUM(CI52:CI53)/2</f>
        <v>15.241886641159827</v>
      </c>
      <c r="CJ54" s="64">
        <f>SUM((AF54-BQ54)/AF54)*100</f>
        <v>9.825033647375502</v>
      </c>
      <c r="CK54" s="64">
        <f>SUM(BX54*CH54)</f>
        <v>24.476114401884029</v>
      </c>
      <c r="CL54" s="65" t="s">
        <v>79</v>
      </c>
    </row>
    <row r="55" spans="1:90" s="65" customFormat="1" ht="24.75" customHeight="1" x14ac:dyDescent="0.3">
      <c r="A55" s="61" t="s">
        <v>72</v>
      </c>
      <c r="B55" s="35">
        <v>2.87</v>
      </c>
      <c r="C55" s="35">
        <v>1.75</v>
      </c>
      <c r="D55" s="35">
        <v>5.25</v>
      </c>
      <c r="E55" s="35">
        <v>4.26</v>
      </c>
      <c r="F55" s="35">
        <v>1.33</v>
      </c>
      <c r="G55" s="66">
        <v>0.30009999999999998</v>
      </c>
      <c r="H55" s="66">
        <v>7.3700000000000002E-2</v>
      </c>
      <c r="I55" s="66">
        <v>4.5999999999999999E-2</v>
      </c>
      <c r="J55" s="66">
        <v>3.1600000000000003E-2</v>
      </c>
      <c r="K55" s="67">
        <v>3.73E-2</v>
      </c>
      <c r="L55" s="38">
        <v>2.5975269999999999</v>
      </c>
      <c r="M55" s="68">
        <v>6.8500000000000005E-2</v>
      </c>
      <c r="N55" s="35">
        <v>2.5659999999999998</v>
      </c>
      <c r="O55" s="35">
        <v>21.501999999999999</v>
      </c>
      <c r="P55" s="35">
        <v>2.9120000000000004</v>
      </c>
      <c r="Q55" s="35">
        <v>16.706</v>
      </c>
      <c r="R55" s="35">
        <v>5.152000000000001</v>
      </c>
      <c r="S55" s="35">
        <v>4.7759999999999998</v>
      </c>
      <c r="T55" s="35">
        <v>7.2560000000000002</v>
      </c>
      <c r="U55" s="35">
        <v>6.24</v>
      </c>
      <c r="V55" s="35">
        <v>16.318000000000001</v>
      </c>
      <c r="W55" s="35">
        <v>3.194</v>
      </c>
      <c r="X55" s="35">
        <v>5.98</v>
      </c>
      <c r="Y55" s="35">
        <v>3.0979999999999999</v>
      </c>
      <c r="Z55" s="35">
        <v>3.2839999999999998</v>
      </c>
      <c r="AA55" s="35">
        <v>4.1880000000000006</v>
      </c>
      <c r="AB55" s="41">
        <v>1080</v>
      </c>
      <c r="AC55" s="41">
        <v>6</v>
      </c>
      <c r="AD55" s="42">
        <v>385</v>
      </c>
      <c r="AE55" s="43">
        <v>59.5</v>
      </c>
      <c r="AF55" s="43">
        <v>74</v>
      </c>
      <c r="AG55" s="44">
        <f t="shared" si="30"/>
        <v>29.75</v>
      </c>
      <c r="AH55" s="44">
        <f t="shared" si="1"/>
        <v>2780.5058479678164</v>
      </c>
      <c r="AI55" s="44">
        <f t="shared" si="2"/>
        <v>205757.43274961843</v>
      </c>
      <c r="AJ55" s="44">
        <f t="shared" si="3"/>
        <v>1.8711353211161894</v>
      </c>
      <c r="AK55" s="45">
        <v>0</v>
      </c>
      <c r="AL55" s="43">
        <v>354</v>
      </c>
      <c r="AM55" s="43">
        <v>58.5</v>
      </c>
      <c r="AN55" s="69">
        <v>73.7</v>
      </c>
      <c r="AO55" s="44">
        <f t="shared" si="32"/>
        <v>29.25</v>
      </c>
      <c r="AP55" s="44">
        <f t="shared" si="5"/>
        <v>2687.8288646869173</v>
      </c>
      <c r="AQ55" s="46">
        <f t="shared" si="6"/>
        <v>205757.43274961843</v>
      </c>
      <c r="AR55" s="46">
        <f t="shared" si="7"/>
        <v>198092.98732742583</v>
      </c>
      <c r="AS55" s="47">
        <f t="shared" si="8"/>
        <v>3.7249907912290534</v>
      </c>
      <c r="AT55" s="46">
        <f t="shared" si="9"/>
        <v>1.8711353211161894</v>
      </c>
      <c r="AU55" s="46">
        <f t="shared" si="10"/>
        <v>1.7870395352000881</v>
      </c>
      <c r="AV55" s="47">
        <f t="shared" si="11"/>
        <v>4.4943722117294884</v>
      </c>
      <c r="AW55" s="48">
        <v>0</v>
      </c>
      <c r="AX55" s="70">
        <v>150</v>
      </c>
      <c r="AY55" s="70">
        <v>12</v>
      </c>
      <c r="AZ55" s="71">
        <v>356.5</v>
      </c>
      <c r="BA55" s="43">
        <f t="shared" si="27"/>
        <v>7.9943899018232818</v>
      </c>
      <c r="BB55" s="71">
        <v>58.4</v>
      </c>
      <c r="BC55" s="69">
        <v>72.599999999999994</v>
      </c>
      <c r="BD55" s="54">
        <f t="shared" si="12"/>
        <v>29.2</v>
      </c>
      <c r="BE55" s="44">
        <f t="shared" si="13"/>
        <v>2678.6475601568013</v>
      </c>
      <c r="BF55" s="50">
        <f t="shared" si="14"/>
        <v>198092.98732742583</v>
      </c>
      <c r="BG55" s="50">
        <f t="shared" si="15"/>
        <v>194469.81286738376</v>
      </c>
      <c r="BH55" s="72">
        <f t="shared" si="16"/>
        <v>1.8290271194978533</v>
      </c>
      <c r="BI55" s="73">
        <f t="shared" si="17"/>
        <v>1.8711353211161894</v>
      </c>
      <c r="BJ55" s="51">
        <f t="shared" si="18"/>
        <v>1.8331894022189998</v>
      </c>
      <c r="BK55" s="72">
        <f t="shared" si="19"/>
        <v>2.0279623001586899</v>
      </c>
      <c r="BL55" s="52">
        <v>0</v>
      </c>
      <c r="BM55" s="74">
        <f t="shared" si="37"/>
        <v>1080</v>
      </c>
      <c r="BN55" s="74">
        <f t="shared" si="36"/>
        <v>6</v>
      </c>
      <c r="BO55" s="71">
        <v>301.2</v>
      </c>
      <c r="BP55" s="71">
        <v>53.4</v>
      </c>
      <c r="BQ55" s="72">
        <v>69</v>
      </c>
      <c r="BR55" s="47">
        <f t="shared" si="20"/>
        <v>26.7</v>
      </c>
      <c r="BS55" s="54">
        <f t="shared" si="21"/>
        <v>2239.6099868176275</v>
      </c>
      <c r="BT55" s="50">
        <f t="shared" si="22"/>
        <v>194469.81286738376</v>
      </c>
      <c r="BU55" s="50">
        <f t="shared" si="23"/>
        <v>154533.0890904163</v>
      </c>
      <c r="BV55" s="72">
        <f t="shared" si="24"/>
        <v>20.536207233459834</v>
      </c>
      <c r="BW55" s="75">
        <f t="shared" si="25"/>
        <v>1.8331894022189998</v>
      </c>
      <c r="BX55" s="55">
        <f t="shared" si="26"/>
        <v>1.9490971271775319</v>
      </c>
      <c r="BY55" s="47">
        <f t="shared" si="28"/>
        <v>0.19490971271775318</v>
      </c>
      <c r="BZ55" s="76" t="s">
        <v>77</v>
      </c>
      <c r="CA55" s="77" t="s">
        <v>78</v>
      </c>
      <c r="CB55" s="78">
        <v>3</v>
      </c>
      <c r="CC55" s="78">
        <v>8</v>
      </c>
      <c r="CD55" s="78">
        <v>4</v>
      </c>
      <c r="CE55" s="78">
        <v>4</v>
      </c>
      <c r="CF55" s="77" t="s">
        <v>79</v>
      </c>
      <c r="CG55" s="77" t="s">
        <v>89</v>
      </c>
      <c r="CH55" s="62">
        <v>12.41</v>
      </c>
      <c r="CI55" s="63">
        <f>SUM(CI53:CI54)/2</f>
        <v>15.295654614216222</v>
      </c>
      <c r="CJ55" s="64">
        <f>SUM((AF55-BQ55)/AF55)*100</f>
        <v>6.756756756756757</v>
      </c>
      <c r="CK55" s="64">
        <f>SUM(BX55*CH55)</f>
        <v>24.188295348273172</v>
      </c>
      <c r="CL55" s="65" t="s">
        <v>79</v>
      </c>
    </row>
    <row r="56" spans="1:90" s="65" customFormat="1" ht="25.5" customHeight="1" x14ac:dyDescent="0.3">
      <c r="A56" s="61" t="s">
        <v>72</v>
      </c>
      <c r="B56" s="35">
        <v>3.21</v>
      </c>
      <c r="C56" s="35">
        <v>1.49</v>
      </c>
      <c r="D56" s="35">
        <v>5.33</v>
      </c>
      <c r="E56" s="35">
        <v>4.43</v>
      </c>
      <c r="F56" s="35">
        <v>3.36</v>
      </c>
      <c r="G56" s="66">
        <v>0.2409</v>
      </c>
      <c r="H56" s="66">
        <v>7.3899999999999993E-2</v>
      </c>
      <c r="I56" s="66">
        <v>4.8899999999999999E-2</v>
      </c>
      <c r="J56" s="66">
        <v>4.4900000000000002E-2</v>
      </c>
      <c r="K56" s="67">
        <v>4.2500000000000003E-2</v>
      </c>
      <c r="L56" s="38">
        <v>2.5975269999999999</v>
      </c>
      <c r="M56" s="68">
        <v>0.1754</v>
      </c>
      <c r="N56" s="35">
        <v>2.15</v>
      </c>
      <c r="O56" s="35">
        <v>38.049999999999997</v>
      </c>
      <c r="P56" s="35">
        <v>2.87</v>
      </c>
      <c r="Q56" s="35">
        <v>14.51</v>
      </c>
      <c r="R56" s="35">
        <v>1.36</v>
      </c>
      <c r="S56" s="35">
        <v>1.45</v>
      </c>
      <c r="T56" s="35">
        <v>4.41</v>
      </c>
      <c r="U56" s="35">
        <v>2.17</v>
      </c>
      <c r="V56" s="35">
        <v>19.309999999999999</v>
      </c>
      <c r="W56" s="35">
        <v>3.49</v>
      </c>
      <c r="X56" s="35">
        <v>1.81</v>
      </c>
      <c r="Y56" s="35">
        <v>2.3199999999999998</v>
      </c>
      <c r="Z56" s="35">
        <v>1.98</v>
      </c>
      <c r="AA56" s="35">
        <v>5.23</v>
      </c>
      <c r="AB56" s="41">
        <v>1100</v>
      </c>
      <c r="AC56" s="41">
        <v>6</v>
      </c>
      <c r="AD56" s="42">
        <v>389.3</v>
      </c>
      <c r="AE56" s="43">
        <v>59.5</v>
      </c>
      <c r="AF56" s="43">
        <v>74.5</v>
      </c>
      <c r="AG56" s="44">
        <f t="shared" si="30"/>
        <v>29.75</v>
      </c>
      <c r="AH56" s="44">
        <f t="shared" si="1"/>
        <v>2780.5058479678164</v>
      </c>
      <c r="AI56" s="44">
        <f t="shared" si="2"/>
        <v>207147.68567360233</v>
      </c>
      <c r="AJ56" s="44">
        <f t="shared" si="3"/>
        <v>1.8793355027553178</v>
      </c>
      <c r="AK56" s="45">
        <v>0</v>
      </c>
      <c r="AL56" s="43">
        <v>354</v>
      </c>
      <c r="AM56" s="43">
        <v>58.5</v>
      </c>
      <c r="AN56" s="69">
        <v>73.099999999999994</v>
      </c>
      <c r="AO56" s="44">
        <f t="shared" si="32"/>
        <v>29.25</v>
      </c>
      <c r="AP56" s="44">
        <f t="shared" si="5"/>
        <v>2687.8288646869173</v>
      </c>
      <c r="AQ56" s="46">
        <f t="shared" si="6"/>
        <v>207147.68567360233</v>
      </c>
      <c r="AR56" s="46">
        <f t="shared" si="7"/>
        <v>196480.29000861364</v>
      </c>
      <c r="AS56" s="47">
        <f t="shared" si="8"/>
        <v>5.149657178307586</v>
      </c>
      <c r="AT56" s="46">
        <f t="shared" si="9"/>
        <v>1.8793355027553178</v>
      </c>
      <c r="AU56" s="46">
        <f t="shared" si="10"/>
        <v>1.8017074383617855</v>
      </c>
      <c r="AV56" s="47">
        <f t="shared" si="11"/>
        <v>4.1306123509996384</v>
      </c>
      <c r="AW56" s="48">
        <v>0</v>
      </c>
      <c r="AX56" s="70">
        <v>150</v>
      </c>
      <c r="AY56" s="70">
        <v>12</v>
      </c>
      <c r="AZ56" s="71">
        <v>324.5</v>
      </c>
      <c r="BA56" s="43">
        <f t="shared" si="27"/>
        <v>19.969183359013869</v>
      </c>
      <c r="BB56" s="71">
        <v>57.9</v>
      </c>
      <c r="BC56" s="69">
        <v>72.099999999999994</v>
      </c>
      <c r="BD56" s="54">
        <f t="shared" si="12"/>
        <v>28.95</v>
      </c>
      <c r="BE56" s="44">
        <f t="shared" si="13"/>
        <v>2632.9766569552394</v>
      </c>
      <c r="BF56" s="50">
        <f t="shared" si="14"/>
        <v>196480.29000861364</v>
      </c>
      <c r="BG56" s="50">
        <f t="shared" si="15"/>
        <v>189837.61696647273</v>
      </c>
      <c r="BH56" s="72">
        <f t="shared" si="16"/>
        <v>3.3808343024380147</v>
      </c>
      <c r="BI56" s="73">
        <f t="shared" si="17"/>
        <v>1.8793355027553178</v>
      </c>
      <c r="BJ56" s="51">
        <f t="shared" si="18"/>
        <v>1.7093556334375501</v>
      </c>
      <c r="BK56" s="72">
        <f t="shared" si="19"/>
        <v>9.0446793065186064</v>
      </c>
      <c r="BL56" s="52">
        <v>0</v>
      </c>
      <c r="BM56" s="74">
        <f t="shared" si="37"/>
        <v>1100</v>
      </c>
      <c r="BN56" s="74">
        <f t="shared" si="36"/>
        <v>6</v>
      </c>
      <c r="BO56" s="71">
        <v>300.2</v>
      </c>
      <c r="BP56" s="71">
        <v>52.6</v>
      </c>
      <c r="BQ56" s="72">
        <v>65.900000000000006</v>
      </c>
      <c r="BR56" s="47">
        <f t="shared" si="20"/>
        <v>26.3</v>
      </c>
      <c r="BS56" s="54">
        <f t="shared" si="21"/>
        <v>2173.0082225615242</v>
      </c>
      <c r="BT56" s="50">
        <f t="shared" si="22"/>
        <v>189837.61696647273</v>
      </c>
      <c r="BU56" s="50">
        <f t="shared" si="23"/>
        <v>143201.24186680446</v>
      </c>
      <c r="BV56" s="72">
        <f t="shared" si="24"/>
        <v>24.566456240284946</v>
      </c>
      <c r="BW56" s="75">
        <f t="shared" si="25"/>
        <v>1.7093556334375501</v>
      </c>
      <c r="BX56" s="55">
        <f t="shared" si="26"/>
        <v>2.096350534999023</v>
      </c>
      <c r="BY56" s="47">
        <f t="shared" si="28"/>
        <v>0.20963505349990227</v>
      </c>
      <c r="BZ56" s="76" t="s">
        <v>77</v>
      </c>
      <c r="CA56" s="77" t="s">
        <v>78</v>
      </c>
      <c r="CB56" s="78">
        <v>3</v>
      </c>
      <c r="CC56" s="78">
        <v>8</v>
      </c>
      <c r="CD56" s="78">
        <v>4</v>
      </c>
      <c r="CE56" s="78">
        <v>4</v>
      </c>
      <c r="CF56" s="77" t="s">
        <v>79</v>
      </c>
      <c r="CG56" s="77" t="s">
        <v>89</v>
      </c>
      <c r="CH56" s="62">
        <v>9.52</v>
      </c>
      <c r="CI56" s="63">
        <v>26.284745612854699</v>
      </c>
      <c r="CJ56" s="64">
        <f>SUM((AF56-BQ56)/AF56)*100</f>
        <v>11.543624161073819</v>
      </c>
      <c r="CK56" s="64">
        <f>SUM(BX56*CH56)</f>
        <v>19.957257093190698</v>
      </c>
      <c r="CL56" s="65" t="s">
        <v>79</v>
      </c>
    </row>
    <row r="57" spans="1:90" s="65" customFormat="1" ht="25.5" customHeight="1" x14ac:dyDescent="0.3">
      <c r="A57" s="61" t="s">
        <v>72</v>
      </c>
      <c r="B57" s="35">
        <v>3.26</v>
      </c>
      <c r="C57" s="35">
        <v>1.3</v>
      </c>
      <c r="D57" s="35">
        <v>5.2</v>
      </c>
      <c r="E57" s="35">
        <v>4.43</v>
      </c>
      <c r="F57" s="35">
        <v>3.03</v>
      </c>
      <c r="G57" s="66">
        <v>0.25879999999999997</v>
      </c>
      <c r="H57" s="66">
        <v>7.2999999999999995E-2</v>
      </c>
      <c r="I57" s="66">
        <v>5.11E-2</v>
      </c>
      <c r="J57" s="66">
        <v>4.6800000000000001E-2</v>
      </c>
      <c r="K57" s="67">
        <v>3.5499999999999997E-2</v>
      </c>
      <c r="L57" s="38">
        <v>2.5975269999999999</v>
      </c>
      <c r="M57" s="68">
        <v>0.16969999999999999</v>
      </c>
      <c r="N57" s="35">
        <v>4.6900000000000004</v>
      </c>
      <c r="O57" s="35">
        <v>14.83</v>
      </c>
      <c r="P57" s="35">
        <v>5.12</v>
      </c>
      <c r="Q57" s="35">
        <v>14.56</v>
      </c>
      <c r="R57" s="35">
        <v>4.03</v>
      </c>
      <c r="S57" s="35">
        <v>6.18</v>
      </c>
      <c r="T57" s="35">
        <v>11.03</v>
      </c>
      <c r="U57" s="35">
        <v>5.81</v>
      </c>
      <c r="V57" s="35">
        <v>15.35</v>
      </c>
      <c r="W57" s="35">
        <v>2.37</v>
      </c>
      <c r="X57" s="35">
        <v>7.31</v>
      </c>
      <c r="Y57" s="35">
        <v>3.96</v>
      </c>
      <c r="Z57" s="35">
        <v>4.7699999999999996</v>
      </c>
      <c r="AA57" s="35">
        <v>2.62</v>
      </c>
      <c r="AB57" s="41">
        <v>1100</v>
      </c>
      <c r="AC57" s="41">
        <v>6</v>
      </c>
      <c r="AD57" s="42">
        <v>386.1</v>
      </c>
      <c r="AE57" s="43">
        <v>59.6</v>
      </c>
      <c r="AF57" s="43">
        <v>74.599999999999994</v>
      </c>
      <c r="AG57" s="44">
        <f t="shared" si="30"/>
        <v>29.8</v>
      </c>
      <c r="AH57" s="44">
        <f t="shared" si="1"/>
        <v>2789.8599400938801</v>
      </c>
      <c r="AI57" s="44">
        <f t="shared" si="2"/>
        <v>208123.55153100344</v>
      </c>
      <c r="AJ57" s="44">
        <f t="shared" si="3"/>
        <v>1.8551480462435028</v>
      </c>
      <c r="AK57" s="45">
        <v>0</v>
      </c>
      <c r="AL57" s="43">
        <v>352.7</v>
      </c>
      <c r="AM57" s="43">
        <v>58.2</v>
      </c>
      <c r="AN57" s="69">
        <v>73.099999999999994</v>
      </c>
      <c r="AO57" s="44">
        <f t="shared" si="32"/>
        <v>29.1</v>
      </c>
      <c r="AP57" s="44">
        <f t="shared" si="5"/>
        <v>2660.3320749863728</v>
      </c>
      <c r="AQ57" s="46">
        <f t="shared" si="6"/>
        <v>208123.55153100344</v>
      </c>
      <c r="AR57" s="46">
        <f t="shared" si="7"/>
        <v>194470.27468150383</v>
      </c>
      <c r="AS57" s="47">
        <f t="shared" si="8"/>
        <v>6.5601786770709287</v>
      </c>
      <c r="AT57" s="46">
        <f t="shared" si="9"/>
        <v>1.8551480462435028</v>
      </c>
      <c r="AU57" s="46">
        <f t="shared" si="10"/>
        <v>1.8136447875010149</v>
      </c>
      <c r="AV57" s="47">
        <f t="shared" si="11"/>
        <v>2.2371938900794506</v>
      </c>
      <c r="AW57" s="48">
        <v>0</v>
      </c>
      <c r="AX57" s="70">
        <v>150</v>
      </c>
      <c r="AY57" s="70">
        <v>12</v>
      </c>
      <c r="AZ57" s="71">
        <v>323.5</v>
      </c>
      <c r="BA57" s="43">
        <f t="shared" si="27"/>
        <v>19.350850077279759</v>
      </c>
      <c r="BB57" s="71">
        <v>57.6</v>
      </c>
      <c r="BC57" s="69">
        <v>72.5</v>
      </c>
      <c r="BD57" s="54">
        <f t="shared" si="12"/>
        <v>28.8</v>
      </c>
      <c r="BE57" s="44">
        <f t="shared" si="13"/>
        <v>2605.7626105935183</v>
      </c>
      <c r="BF57" s="50">
        <f t="shared" si="14"/>
        <v>194470.27468150383</v>
      </c>
      <c r="BG57" s="50">
        <f t="shared" si="15"/>
        <v>188917.78926803009</v>
      </c>
      <c r="BH57" s="72">
        <f t="shared" si="16"/>
        <v>2.8551846407207444</v>
      </c>
      <c r="BI57" s="73">
        <f t="shared" si="17"/>
        <v>1.8551480462435028</v>
      </c>
      <c r="BJ57" s="51">
        <f t="shared" si="18"/>
        <v>1.7123850604721469</v>
      </c>
      <c r="BK57" s="72">
        <f t="shared" si="19"/>
        <v>7.695503658612977</v>
      </c>
      <c r="BL57" s="52">
        <v>0</v>
      </c>
      <c r="BM57" s="74">
        <f t="shared" si="37"/>
        <v>1100</v>
      </c>
      <c r="BN57" s="74">
        <f t="shared" si="36"/>
        <v>6</v>
      </c>
      <c r="BO57" s="71">
        <v>298.10000000000002</v>
      </c>
      <c r="BP57" s="71">
        <v>52.4</v>
      </c>
      <c r="BQ57" s="72">
        <v>65.400000000000006</v>
      </c>
      <c r="BR57" s="47">
        <f t="shared" si="20"/>
        <v>26.2</v>
      </c>
      <c r="BS57" s="54">
        <f t="shared" si="21"/>
        <v>2156.5148611301775</v>
      </c>
      <c r="BT57" s="50">
        <f t="shared" si="22"/>
        <v>188917.78926803009</v>
      </c>
      <c r="BU57" s="50">
        <f t="shared" si="23"/>
        <v>141036.07191791362</v>
      </c>
      <c r="BV57" s="72">
        <f t="shared" si="24"/>
        <v>25.345266602809712</v>
      </c>
      <c r="BW57" s="75">
        <f t="shared" si="25"/>
        <v>1.7123850604721469</v>
      </c>
      <c r="BX57" s="55">
        <f t="shared" si="26"/>
        <v>2.1136436653844228</v>
      </c>
      <c r="BY57" s="47">
        <f t="shared" si="28"/>
        <v>0.21136436653844229</v>
      </c>
      <c r="BZ57" s="76" t="s">
        <v>77</v>
      </c>
      <c r="CA57" s="77" t="s">
        <v>78</v>
      </c>
      <c r="CB57" s="78">
        <v>3</v>
      </c>
      <c r="CC57" s="78">
        <v>8</v>
      </c>
      <c r="CD57" s="78">
        <v>4</v>
      </c>
      <c r="CE57" s="78">
        <v>4</v>
      </c>
      <c r="CF57" s="77" t="s">
        <v>79</v>
      </c>
      <c r="CG57" s="77" t="s">
        <v>89</v>
      </c>
      <c r="CH57" s="62">
        <v>9.52</v>
      </c>
      <c r="CI57" s="63">
        <v>31.746153771972303</v>
      </c>
      <c r="CJ57" s="64">
        <f>SUM((AF57-BQ57)/AF57)*100</f>
        <v>12.332439678284167</v>
      </c>
      <c r="CK57" s="64">
        <f>SUM(BX57*CH57)</f>
        <v>20.121887694459705</v>
      </c>
      <c r="CL57" s="65" t="s">
        <v>79</v>
      </c>
    </row>
    <row r="58" spans="1:90" s="65" customFormat="1" ht="24.75" customHeight="1" x14ac:dyDescent="0.3">
      <c r="A58" s="61" t="s">
        <v>72</v>
      </c>
      <c r="B58" s="35">
        <v>3.24</v>
      </c>
      <c r="C58" s="35">
        <v>1.36</v>
      </c>
      <c r="D58" s="35">
        <v>5.28</v>
      </c>
      <c r="E58" s="35">
        <v>4.38</v>
      </c>
      <c r="F58" s="35">
        <v>3.54</v>
      </c>
      <c r="G58" s="66">
        <v>0.24360000000000001</v>
      </c>
      <c r="H58" s="66">
        <v>7.3099999999999998E-2</v>
      </c>
      <c r="I58" s="66">
        <v>4.5400000000000003E-2</v>
      </c>
      <c r="J58" s="66">
        <v>4.58E-2</v>
      </c>
      <c r="K58" s="67">
        <v>4.82E-2</v>
      </c>
      <c r="L58" s="38">
        <v>2.5975269999999999</v>
      </c>
      <c r="M58" s="68">
        <v>0.1605</v>
      </c>
      <c r="N58" s="35">
        <v>2.5099999999999998</v>
      </c>
      <c r="O58" s="35">
        <v>21.61</v>
      </c>
      <c r="P58" s="35">
        <v>1.39</v>
      </c>
      <c r="Q58" s="35">
        <v>15.66</v>
      </c>
      <c r="R58" s="35">
        <v>7.96</v>
      </c>
      <c r="S58" s="35">
        <v>4.8499999999999996</v>
      </c>
      <c r="T58" s="35">
        <v>9.09</v>
      </c>
      <c r="U58" s="35">
        <v>4.43</v>
      </c>
      <c r="V58" s="35">
        <v>16.64</v>
      </c>
      <c r="W58" s="35">
        <v>4.51</v>
      </c>
      <c r="X58" s="35">
        <v>6.22</v>
      </c>
      <c r="Y58" s="35">
        <v>2.58</v>
      </c>
      <c r="Z58" s="35">
        <v>2.54</v>
      </c>
      <c r="AA58" s="35">
        <v>3.93</v>
      </c>
      <c r="AB58" s="41">
        <v>1100</v>
      </c>
      <c r="AC58" s="41">
        <v>6</v>
      </c>
      <c r="AD58" s="42">
        <v>384.4</v>
      </c>
      <c r="AE58" s="43">
        <v>59.6</v>
      </c>
      <c r="AF58" s="43">
        <v>74.5</v>
      </c>
      <c r="AG58" s="44">
        <f t="shared" si="30"/>
        <v>29.8</v>
      </c>
      <c r="AH58" s="44">
        <f t="shared" si="1"/>
        <v>2789.8599400938801</v>
      </c>
      <c r="AI58" s="44">
        <f t="shared" si="2"/>
        <v>207844.56553699408</v>
      </c>
      <c r="AJ58" s="44">
        <f t="shared" si="3"/>
        <v>1.8494589887729393</v>
      </c>
      <c r="AK58" s="45">
        <v>0</v>
      </c>
      <c r="AL58" s="43">
        <v>351.3</v>
      </c>
      <c r="AM58" s="43">
        <v>58.1</v>
      </c>
      <c r="AN58" s="69">
        <v>73</v>
      </c>
      <c r="AO58" s="44">
        <f t="shared" si="32"/>
        <v>29.05</v>
      </c>
      <c r="AP58" s="44">
        <f t="shared" si="5"/>
        <v>2651.1978943460604</v>
      </c>
      <c r="AQ58" s="46">
        <f t="shared" si="6"/>
        <v>207844.56553699408</v>
      </c>
      <c r="AR58" s="46">
        <f t="shared" si="7"/>
        <v>193537.4462872624</v>
      </c>
      <c r="AS58" s="47">
        <f t="shared" si="8"/>
        <v>6.8835666753024478</v>
      </c>
      <c r="AT58" s="46">
        <f t="shared" si="9"/>
        <v>1.8494589887729393</v>
      </c>
      <c r="AU58" s="46">
        <f t="shared" si="10"/>
        <v>1.8151526060676388</v>
      </c>
      <c r="AV58" s="47">
        <f t="shared" si="11"/>
        <v>1.8549415214695713</v>
      </c>
      <c r="AW58" s="48">
        <v>0</v>
      </c>
      <c r="AX58" s="70">
        <v>150</v>
      </c>
      <c r="AY58" s="70">
        <v>12</v>
      </c>
      <c r="AZ58" s="71">
        <v>322.10000000000002</v>
      </c>
      <c r="BA58" s="43">
        <f t="shared" si="27"/>
        <v>19.341819310773037</v>
      </c>
      <c r="BB58" s="71">
        <v>57.2</v>
      </c>
      <c r="BC58" s="69">
        <v>71.7</v>
      </c>
      <c r="BD58" s="54">
        <f t="shared" si="12"/>
        <v>28.6</v>
      </c>
      <c r="BE58" s="44">
        <f t="shared" si="13"/>
        <v>2569.6971269303071</v>
      </c>
      <c r="BF58" s="50">
        <f t="shared" si="14"/>
        <v>193537.4462872624</v>
      </c>
      <c r="BG58" s="50">
        <f t="shared" si="15"/>
        <v>184247.28400090302</v>
      </c>
      <c r="BH58" s="72">
        <f t="shared" si="16"/>
        <v>4.8001885240183668</v>
      </c>
      <c r="BI58" s="73">
        <f t="shared" si="17"/>
        <v>1.8494589887729393</v>
      </c>
      <c r="BJ58" s="51">
        <f t="shared" si="18"/>
        <v>1.7481940195027317</v>
      </c>
      <c r="BK58" s="72">
        <f t="shared" si="19"/>
        <v>5.4753833356096173</v>
      </c>
      <c r="BL58" s="52">
        <v>0</v>
      </c>
      <c r="BM58" s="74">
        <f t="shared" si="37"/>
        <v>1100</v>
      </c>
      <c r="BN58" s="74">
        <f t="shared" si="36"/>
        <v>6</v>
      </c>
      <c r="BO58" s="71">
        <v>298.89999999999998</v>
      </c>
      <c r="BP58" s="71">
        <v>52.1</v>
      </c>
      <c r="BQ58" s="72">
        <v>64.900000000000006</v>
      </c>
      <c r="BR58" s="47">
        <f t="shared" si="20"/>
        <v>26.05</v>
      </c>
      <c r="BS58" s="54">
        <f t="shared" si="21"/>
        <v>2131.8926287076679</v>
      </c>
      <c r="BT58" s="50">
        <f t="shared" si="22"/>
        <v>184247.28400090302</v>
      </c>
      <c r="BU58" s="50">
        <f t="shared" si="23"/>
        <v>138359.83160312765</v>
      </c>
      <c r="BV58" s="72">
        <f t="shared" si="24"/>
        <v>24.905361642970256</v>
      </c>
      <c r="BW58" s="75">
        <f t="shared" si="25"/>
        <v>1.7481940195027317</v>
      </c>
      <c r="BX58" s="55">
        <f t="shared" si="26"/>
        <v>2.1603090762452424</v>
      </c>
      <c r="BY58" s="47">
        <f t="shared" si="28"/>
        <v>0.21603090762452423</v>
      </c>
      <c r="BZ58" s="76" t="s">
        <v>77</v>
      </c>
      <c r="CA58" s="77" t="s">
        <v>78</v>
      </c>
      <c r="CB58" s="78">
        <v>3</v>
      </c>
      <c r="CC58" s="78">
        <v>8</v>
      </c>
      <c r="CD58" s="78">
        <v>4</v>
      </c>
      <c r="CE58" s="78">
        <v>4</v>
      </c>
      <c r="CF58" s="77" t="s">
        <v>79</v>
      </c>
      <c r="CG58" s="77" t="s">
        <v>89</v>
      </c>
      <c r="CH58" s="62">
        <v>9.52</v>
      </c>
      <c r="CI58" s="63">
        <f t="shared" ref="CI58:CI63" si="38">SUM(CI56:CI57)/2</f>
        <v>29.015449692413501</v>
      </c>
      <c r="CJ58" s="64">
        <f>SUM((AF58-BQ58)/AF58)*100</f>
        <v>12.88590604026845</v>
      </c>
      <c r="CK58" s="64">
        <f>SUM(BX58*CH58)</f>
        <v>20.566142405854706</v>
      </c>
      <c r="CL58" s="65" t="s">
        <v>79</v>
      </c>
    </row>
    <row r="59" spans="1:90" s="65" customFormat="1" ht="24.75" customHeight="1" x14ac:dyDescent="0.3">
      <c r="A59" s="61" t="s">
        <v>72</v>
      </c>
      <c r="B59" s="35">
        <v>3.38</v>
      </c>
      <c r="C59" s="35">
        <v>1.33</v>
      </c>
      <c r="D59" s="35">
        <v>5.04</v>
      </c>
      <c r="E59" s="35">
        <v>4.41</v>
      </c>
      <c r="F59" s="35">
        <v>3.46</v>
      </c>
      <c r="G59" s="66">
        <v>0.28199999999999997</v>
      </c>
      <c r="H59" s="66">
        <v>7.1199999999999999E-2</v>
      </c>
      <c r="I59" s="66">
        <v>4.82E-2</v>
      </c>
      <c r="J59" s="66">
        <v>4.8899999999999999E-2</v>
      </c>
      <c r="K59" s="67">
        <v>2.1299999999999999E-2</v>
      </c>
      <c r="L59" s="38">
        <v>2.5975269999999999</v>
      </c>
      <c r="M59" s="68">
        <v>9.9400000000000002E-2</v>
      </c>
      <c r="N59" s="35">
        <v>1.17</v>
      </c>
      <c r="O59" s="35">
        <v>15.71</v>
      </c>
      <c r="P59" s="35">
        <v>3.13</v>
      </c>
      <c r="Q59" s="35">
        <v>16.37</v>
      </c>
      <c r="R59" s="35">
        <v>7.17</v>
      </c>
      <c r="S59" s="35">
        <v>5.7</v>
      </c>
      <c r="T59" s="35">
        <v>7.03</v>
      </c>
      <c r="U59" s="35">
        <v>5.7</v>
      </c>
      <c r="V59" s="35">
        <v>12.53</v>
      </c>
      <c r="W59" s="35">
        <v>1.63</v>
      </c>
      <c r="X59" s="35">
        <v>6.69</v>
      </c>
      <c r="Y59" s="35">
        <v>5.83</v>
      </c>
      <c r="Z59" s="35">
        <v>4.7</v>
      </c>
      <c r="AA59" s="35">
        <v>3.93</v>
      </c>
      <c r="AB59" s="41">
        <v>1100</v>
      </c>
      <c r="AC59" s="41">
        <v>6</v>
      </c>
      <c r="AD59" s="42">
        <v>385.6</v>
      </c>
      <c r="AE59" s="43">
        <v>59.6</v>
      </c>
      <c r="AF59" s="43">
        <v>74.599999999999994</v>
      </c>
      <c r="AG59" s="44">
        <f t="shared" si="30"/>
        <v>29.8</v>
      </c>
      <c r="AH59" s="44">
        <f t="shared" si="1"/>
        <v>2789.8599400938801</v>
      </c>
      <c r="AI59" s="44">
        <f t="shared" si="2"/>
        <v>208123.55153100344</v>
      </c>
      <c r="AJ59" s="44">
        <f t="shared" si="3"/>
        <v>1.8527456271211984</v>
      </c>
      <c r="AK59" s="45">
        <v>0</v>
      </c>
      <c r="AL59" s="43">
        <v>352.3</v>
      </c>
      <c r="AM59" s="43">
        <v>58.4</v>
      </c>
      <c r="AN59" s="69">
        <v>73.099999999999994</v>
      </c>
      <c r="AO59" s="44">
        <f t="shared" si="32"/>
        <v>29.2</v>
      </c>
      <c r="AP59" s="44">
        <f t="shared" si="5"/>
        <v>2678.6475601568013</v>
      </c>
      <c r="AQ59" s="46">
        <f t="shared" si="6"/>
        <v>208123.55153100344</v>
      </c>
      <c r="AR59" s="46">
        <f t="shared" si="7"/>
        <v>195809.13664746218</v>
      </c>
      <c r="AS59" s="47">
        <f t="shared" si="8"/>
        <v>5.9168771592420324</v>
      </c>
      <c r="AT59" s="46">
        <f t="shared" si="9"/>
        <v>1.8527456271211984</v>
      </c>
      <c r="AU59" s="46">
        <f t="shared" si="10"/>
        <v>1.7992010282660427</v>
      </c>
      <c r="AV59" s="47">
        <f t="shared" si="11"/>
        <v>2.8900135059745615</v>
      </c>
      <c r="AW59" s="48">
        <v>0</v>
      </c>
      <c r="AX59" s="70">
        <v>150</v>
      </c>
      <c r="AY59" s="70">
        <v>12</v>
      </c>
      <c r="AZ59" s="71">
        <v>322.60000000000002</v>
      </c>
      <c r="BA59" s="43">
        <f t="shared" si="27"/>
        <v>19.52882827030378</v>
      </c>
      <c r="BB59" s="71">
        <v>57.5</v>
      </c>
      <c r="BC59" s="69">
        <v>72.099999999999994</v>
      </c>
      <c r="BD59" s="54">
        <f t="shared" si="12"/>
        <v>28.75</v>
      </c>
      <c r="BE59" s="44">
        <f t="shared" si="13"/>
        <v>2596.7226777328133</v>
      </c>
      <c r="BF59" s="50">
        <f t="shared" si="14"/>
        <v>195809.13664746218</v>
      </c>
      <c r="BG59" s="50">
        <f t="shared" si="15"/>
        <v>187223.70506453581</v>
      </c>
      <c r="BH59" s="72">
        <f t="shared" si="16"/>
        <v>4.3845919194177903</v>
      </c>
      <c r="BI59" s="73">
        <f t="shared" si="17"/>
        <v>1.8527456271211984</v>
      </c>
      <c r="BJ59" s="51">
        <f t="shared" si="18"/>
        <v>1.7230724062895781</v>
      </c>
      <c r="BK59" s="72">
        <f t="shared" si="19"/>
        <v>6.9989759486361267</v>
      </c>
      <c r="BL59" s="52">
        <v>0</v>
      </c>
      <c r="BM59" s="74">
        <f t="shared" si="37"/>
        <v>1100</v>
      </c>
      <c r="BN59" s="74">
        <f t="shared" si="36"/>
        <v>6</v>
      </c>
      <c r="BO59" s="71">
        <v>298.60000000000002</v>
      </c>
      <c r="BP59" s="71">
        <v>53</v>
      </c>
      <c r="BQ59" s="72">
        <v>65.5</v>
      </c>
      <c r="BR59" s="47">
        <f t="shared" si="20"/>
        <v>26.5</v>
      </c>
      <c r="BS59" s="54">
        <f t="shared" si="21"/>
        <v>2206.1834409834323</v>
      </c>
      <c r="BT59" s="50">
        <f t="shared" si="22"/>
        <v>187223.70506453581</v>
      </c>
      <c r="BU59" s="50">
        <f t="shared" si="23"/>
        <v>144505.01538441482</v>
      </c>
      <c r="BV59" s="72">
        <f t="shared" si="24"/>
        <v>22.816923564991896</v>
      </c>
      <c r="BW59" s="75">
        <f t="shared" si="25"/>
        <v>1.7230724062895781</v>
      </c>
      <c r="BX59" s="55">
        <f t="shared" si="26"/>
        <v>2.066364265666897</v>
      </c>
      <c r="BY59" s="47">
        <f t="shared" si="28"/>
        <v>0.20663642656668973</v>
      </c>
      <c r="BZ59" s="76" t="s">
        <v>77</v>
      </c>
      <c r="CA59" s="77" t="s">
        <v>78</v>
      </c>
      <c r="CB59" s="78">
        <v>3</v>
      </c>
      <c r="CC59" s="78">
        <v>8</v>
      </c>
      <c r="CD59" s="78">
        <v>4</v>
      </c>
      <c r="CE59" s="78">
        <v>4</v>
      </c>
      <c r="CF59" s="77" t="s">
        <v>79</v>
      </c>
      <c r="CG59" s="77" t="s">
        <v>89</v>
      </c>
      <c r="CH59" s="62">
        <v>9.52</v>
      </c>
      <c r="CI59" s="63">
        <f t="shared" si="38"/>
        <v>30.3808017321929</v>
      </c>
      <c r="CJ59" s="64">
        <f>SUM((AF59-BQ59)/AF59)*100</f>
        <v>12.198391420911522</v>
      </c>
      <c r="CK59" s="64">
        <f>SUM(BX59*CH59)</f>
        <v>19.67178780914886</v>
      </c>
      <c r="CL59" s="65" t="s">
        <v>79</v>
      </c>
    </row>
    <row r="60" spans="1:90" s="65" customFormat="1" ht="25.5" customHeight="1" x14ac:dyDescent="0.3">
      <c r="A60" s="61" t="s">
        <v>72</v>
      </c>
      <c r="B60" s="35">
        <v>5.24</v>
      </c>
      <c r="C60" s="35">
        <v>1.33</v>
      </c>
      <c r="D60" s="35">
        <v>5.24</v>
      </c>
      <c r="E60" s="35">
        <v>4.07</v>
      </c>
      <c r="F60" s="35">
        <v>3.62</v>
      </c>
      <c r="G60" s="66">
        <v>0.25750000000000001</v>
      </c>
      <c r="H60" s="66">
        <v>7.1400000000000005E-2</v>
      </c>
      <c r="I60" s="66">
        <v>3.8899999999999997E-2</v>
      </c>
      <c r="J60" s="66">
        <v>4.41E-2</v>
      </c>
      <c r="K60" s="67">
        <v>4.3700000000000003E-2</v>
      </c>
      <c r="L60" s="38">
        <v>2.5975269999999999</v>
      </c>
      <c r="M60" s="68">
        <v>5.5500000000000001E-2</v>
      </c>
      <c r="N60" s="35">
        <v>2.31</v>
      </c>
      <c r="O60" s="35">
        <v>17.309999999999999</v>
      </c>
      <c r="P60" s="35">
        <v>2.0499999999999998</v>
      </c>
      <c r="Q60" s="35">
        <v>22.43</v>
      </c>
      <c r="R60" s="35">
        <v>5.24</v>
      </c>
      <c r="S60" s="35">
        <v>5.7</v>
      </c>
      <c r="T60" s="35">
        <v>4.72</v>
      </c>
      <c r="U60" s="35">
        <v>13.09</v>
      </c>
      <c r="V60" s="35">
        <v>17.760000000000002</v>
      </c>
      <c r="W60" s="35">
        <v>3.97</v>
      </c>
      <c r="X60" s="35">
        <v>7.87</v>
      </c>
      <c r="Y60" s="35">
        <v>0.8</v>
      </c>
      <c r="Z60" s="35">
        <v>2.4300000000000002</v>
      </c>
      <c r="AA60" s="35">
        <v>5.23</v>
      </c>
      <c r="AB60" s="41">
        <v>1100</v>
      </c>
      <c r="AC60" s="41">
        <v>6</v>
      </c>
      <c r="AD60" s="42">
        <v>387.9</v>
      </c>
      <c r="AE60" s="43">
        <v>59.5</v>
      </c>
      <c r="AF60" s="43">
        <v>74.5</v>
      </c>
      <c r="AG60" s="44">
        <f t="shared" si="30"/>
        <v>29.75</v>
      </c>
      <c r="AH60" s="44">
        <f t="shared" si="1"/>
        <v>2780.5058479678164</v>
      </c>
      <c r="AI60" s="44">
        <f t="shared" si="2"/>
        <v>207147.68567360233</v>
      </c>
      <c r="AJ60" s="44">
        <f t="shared" si="3"/>
        <v>1.8725770396064418</v>
      </c>
      <c r="AK60" s="45">
        <v>0</v>
      </c>
      <c r="AL60" s="43">
        <v>352.7</v>
      </c>
      <c r="AM60" s="43">
        <v>58.6</v>
      </c>
      <c r="AN60" s="69">
        <v>73.599999999999994</v>
      </c>
      <c r="AO60" s="44">
        <f t="shared" si="32"/>
        <v>29.3</v>
      </c>
      <c r="AP60" s="44">
        <f t="shared" si="5"/>
        <v>2697.0258771803014</v>
      </c>
      <c r="AQ60" s="46">
        <f t="shared" si="6"/>
        <v>207147.68567360233</v>
      </c>
      <c r="AR60" s="46">
        <f t="shared" si="7"/>
        <v>198501.10456047018</v>
      </c>
      <c r="AS60" s="47">
        <f t="shared" si="8"/>
        <v>4.1741142726336635</v>
      </c>
      <c r="AT60" s="46">
        <f t="shared" si="9"/>
        <v>1.8725770396064418</v>
      </c>
      <c r="AU60" s="46">
        <f t="shared" si="10"/>
        <v>1.776816309314569</v>
      </c>
      <c r="AV60" s="47">
        <f t="shared" si="11"/>
        <v>5.1138472952759679</v>
      </c>
      <c r="AW60" s="48">
        <v>0</v>
      </c>
      <c r="AX60" s="70">
        <v>150</v>
      </c>
      <c r="AY60" s="70">
        <v>12</v>
      </c>
      <c r="AZ60" s="71">
        <v>322.60000000000002</v>
      </c>
      <c r="BA60" s="43">
        <f t="shared" si="27"/>
        <v>20.241785492870413</v>
      </c>
      <c r="BB60" s="71">
        <v>57.8</v>
      </c>
      <c r="BC60" s="69">
        <v>72.400000000000006</v>
      </c>
      <c r="BD60" s="54">
        <f t="shared" si="12"/>
        <v>28.9</v>
      </c>
      <c r="BE60" s="44">
        <f t="shared" si="13"/>
        <v>2623.8896002047309</v>
      </c>
      <c r="BF60" s="50">
        <f t="shared" si="14"/>
        <v>198501.10456047018</v>
      </c>
      <c r="BG60" s="50">
        <f t="shared" si="15"/>
        <v>189969.60705482253</v>
      </c>
      <c r="BH60" s="72">
        <f t="shared" si="16"/>
        <v>4.2979597138960353</v>
      </c>
      <c r="BI60" s="73">
        <f t="shared" si="17"/>
        <v>1.8725770396064418</v>
      </c>
      <c r="BJ60" s="51">
        <f t="shared" si="18"/>
        <v>1.698166380408958</v>
      </c>
      <c r="BK60" s="72">
        <f t="shared" si="19"/>
        <v>9.3139377183723049</v>
      </c>
      <c r="BL60" s="52">
        <v>0</v>
      </c>
      <c r="BM60" s="74">
        <f t="shared" si="37"/>
        <v>1100</v>
      </c>
      <c r="BN60" s="74">
        <f t="shared" si="36"/>
        <v>6</v>
      </c>
      <c r="BO60" s="71">
        <v>298.7</v>
      </c>
      <c r="BP60" s="71">
        <v>52.2</v>
      </c>
      <c r="BQ60" s="72">
        <v>64.8</v>
      </c>
      <c r="BR60" s="47">
        <f t="shared" si="20"/>
        <v>26.1</v>
      </c>
      <c r="BS60" s="54">
        <f t="shared" si="21"/>
        <v>2140.0843315519032</v>
      </c>
      <c r="BT60" s="50">
        <f t="shared" si="22"/>
        <v>189969.60705482253</v>
      </c>
      <c r="BU60" s="50">
        <f t="shared" si="23"/>
        <v>138677.46468456331</v>
      </c>
      <c r="BV60" s="72">
        <f t="shared" si="24"/>
        <v>27.00018343221452</v>
      </c>
      <c r="BW60" s="75">
        <f t="shared" si="25"/>
        <v>1.698166380408958</v>
      </c>
      <c r="BX60" s="55">
        <f t="shared" si="26"/>
        <v>2.1539188121114345</v>
      </c>
      <c r="BY60" s="47">
        <f t="shared" si="28"/>
        <v>0.21539188121114344</v>
      </c>
      <c r="BZ60" s="76" t="s">
        <v>77</v>
      </c>
      <c r="CA60" s="77" t="s">
        <v>78</v>
      </c>
      <c r="CB60" s="78">
        <v>3</v>
      </c>
      <c r="CC60" s="78">
        <v>8</v>
      </c>
      <c r="CD60" s="78">
        <v>4</v>
      </c>
      <c r="CE60" s="78">
        <v>4</v>
      </c>
      <c r="CF60" s="77" t="s">
        <v>79</v>
      </c>
      <c r="CG60" s="77" t="s">
        <v>89</v>
      </c>
      <c r="CH60" s="62">
        <v>9.52</v>
      </c>
      <c r="CI60" s="63">
        <f t="shared" si="38"/>
        <v>29.698125712303202</v>
      </c>
      <c r="CJ60" s="64">
        <f>SUM((AF60-BQ60)/AF60)*100</f>
        <v>13.020134228187924</v>
      </c>
      <c r="CK60" s="64">
        <f>SUM(BX60*CH60)</f>
        <v>20.505307091300857</v>
      </c>
      <c r="CL60" s="65" t="s">
        <v>79</v>
      </c>
    </row>
    <row r="61" spans="1:90" s="65" customFormat="1" ht="25.5" customHeight="1" x14ac:dyDescent="0.3">
      <c r="A61" s="61" t="s">
        <v>72</v>
      </c>
      <c r="B61" s="35">
        <v>3.13</v>
      </c>
      <c r="C61" s="35">
        <v>1.41</v>
      </c>
      <c r="D61" s="35">
        <v>5.08</v>
      </c>
      <c r="E61" s="35">
        <v>4.38</v>
      </c>
      <c r="F61" s="35">
        <v>3.95</v>
      </c>
      <c r="G61" s="66">
        <v>0.28510000000000002</v>
      </c>
      <c r="H61" s="66">
        <v>7.3700000000000002E-2</v>
      </c>
      <c r="I61" s="66">
        <v>4.5199999999999997E-2</v>
      </c>
      <c r="J61" s="66">
        <v>4.8099999999999997E-2</v>
      </c>
      <c r="K61" s="67">
        <v>4.7899999999999998E-2</v>
      </c>
      <c r="L61" s="38">
        <v>2.5975269999999999</v>
      </c>
      <c r="M61" s="68">
        <v>6.9699999999999998E-2</v>
      </c>
      <c r="N61" s="35">
        <v>2.5659999999999998</v>
      </c>
      <c r="O61" s="35">
        <v>21.501999999999999</v>
      </c>
      <c r="P61" s="35">
        <v>2.9120000000000004</v>
      </c>
      <c r="Q61" s="35">
        <v>16.706</v>
      </c>
      <c r="R61" s="35">
        <v>5.152000000000001</v>
      </c>
      <c r="S61" s="35">
        <v>4.7759999999999998</v>
      </c>
      <c r="T61" s="35">
        <v>7.2560000000000002</v>
      </c>
      <c r="U61" s="35">
        <v>6.24</v>
      </c>
      <c r="V61" s="35">
        <v>16.318000000000001</v>
      </c>
      <c r="W61" s="35">
        <v>3.194</v>
      </c>
      <c r="X61" s="35">
        <v>5.98</v>
      </c>
      <c r="Y61" s="35">
        <v>3.0979999999999999</v>
      </c>
      <c r="Z61" s="35">
        <v>3.2839999999999998</v>
      </c>
      <c r="AA61" s="35">
        <v>4.1880000000000006</v>
      </c>
      <c r="AB61" s="41">
        <v>1100</v>
      </c>
      <c r="AC61" s="41">
        <v>6</v>
      </c>
      <c r="AD61" s="42">
        <v>386.5</v>
      </c>
      <c r="AE61" s="43">
        <v>59.5</v>
      </c>
      <c r="AF61" s="43">
        <v>74.599999999999994</v>
      </c>
      <c r="AG61" s="44">
        <f t="shared" si="30"/>
        <v>29.75</v>
      </c>
      <c r="AH61" s="44">
        <f t="shared" si="1"/>
        <v>2780.5058479678164</v>
      </c>
      <c r="AI61" s="44">
        <f t="shared" si="2"/>
        <v>207425.73625839909</v>
      </c>
      <c r="AJ61" s="44">
        <f t="shared" si="3"/>
        <v>1.8633174791700893</v>
      </c>
      <c r="AK61" s="45">
        <v>0</v>
      </c>
      <c r="AL61" s="43">
        <v>355.8</v>
      </c>
      <c r="AM61" s="43">
        <v>58.5</v>
      </c>
      <c r="AN61" s="69">
        <v>73.900000000000006</v>
      </c>
      <c r="AO61" s="44">
        <f t="shared" si="32"/>
        <v>29.25</v>
      </c>
      <c r="AP61" s="44">
        <f t="shared" si="5"/>
        <v>2687.8288646869173</v>
      </c>
      <c r="AQ61" s="46">
        <f t="shared" si="6"/>
        <v>207425.73625839909</v>
      </c>
      <c r="AR61" s="46">
        <f t="shared" si="7"/>
        <v>198630.55310036321</v>
      </c>
      <c r="AS61" s="47">
        <f t="shared" si="8"/>
        <v>4.2401600286858088</v>
      </c>
      <c r="AT61" s="46">
        <f t="shared" si="9"/>
        <v>1.8633174791700893</v>
      </c>
      <c r="AU61" s="46">
        <f t="shared" si="10"/>
        <v>1.7912652129615874</v>
      </c>
      <c r="AV61" s="47">
        <f t="shared" si="11"/>
        <v>3.8668808195044453</v>
      </c>
      <c r="AW61" s="48">
        <v>0</v>
      </c>
      <c r="AX61" s="70">
        <v>150</v>
      </c>
      <c r="AY61" s="70">
        <v>12</v>
      </c>
      <c r="AZ61" s="71">
        <v>326.10000000000002</v>
      </c>
      <c r="BA61" s="43">
        <f t="shared" si="27"/>
        <v>18.521925789635073</v>
      </c>
      <c r="BB61" s="71">
        <v>57.9</v>
      </c>
      <c r="BC61" s="69">
        <v>72.3</v>
      </c>
      <c r="BD61" s="54">
        <f t="shared" si="12"/>
        <v>28.95</v>
      </c>
      <c r="BE61" s="44">
        <f t="shared" si="13"/>
        <v>2632.9766569552394</v>
      </c>
      <c r="BF61" s="50">
        <f t="shared" si="14"/>
        <v>198630.55310036321</v>
      </c>
      <c r="BG61" s="50">
        <f t="shared" si="15"/>
        <v>190364.21229786379</v>
      </c>
      <c r="BH61" s="72">
        <f t="shared" si="16"/>
        <v>4.161666306352493</v>
      </c>
      <c r="BI61" s="73">
        <f t="shared" si="17"/>
        <v>1.8633174791700893</v>
      </c>
      <c r="BJ61" s="51">
        <f t="shared" si="18"/>
        <v>1.7130320666037258</v>
      </c>
      <c r="BK61" s="72">
        <f t="shared" si="19"/>
        <v>8.0654753817529663</v>
      </c>
      <c r="BL61" s="52">
        <v>0</v>
      </c>
      <c r="BM61" s="74">
        <f t="shared" si="37"/>
        <v>1100</v>
      </c>
      <c r="BN61" s="74">
        <f t="shared" si="36"/>
        <v>6</v>
      </c>
      <c r="BO61" s="71">
        <v>301.89999999999998</v>
      </c>
      <c r="BP61" s="71">
        <v>52.8</v>
      </c>
      <c r="BQ61" s="72">
        <v>64.900000000000006</v>
      </c>
      <c r="BR61" s="47">
        <f t="shared" si="20"/>
        <v>26.4</v>
      </c>
      <c r="BS61" s="54">
        <f t="shared" si="21"/>
        <v>2189.5644158459418</v>
      </c>
      <c r="BT61" s="50">
        <f t="shared" si="22"/>
        <v>190364.21229786379</v>
      </c>
      <c r="BU61" s="50">
        <f t="shared" si="23"/>
        <v>142102.73058840164</v>
      </c>
      <c r="BV61" s="72">
        <f t="shared" si="24"/>
        <v>25.352182076086432</v>
      </c>
      <c r="BW61" s="75">
        <f t="shared" si="25"/>
        <v>1.7130320666037258</v>
      </c>
      <c r="BX61" s="55">
        <f t="shared" si="26"/>
        <v>2.1245193442091459</v>
      </c>
      <c r="BY61" s="47">
        <f t="shared" si="28"/>
        <v>0.21245193442091459</v>
      </c>
      <c r="BZ61" s="76" t="s">
        <v>77</v>
      </c>
      <c r="CA61" s="77" t="s">
        <v>78</v>
      </c>
      <c r="CB61" s="78">
        <v>3</v>
      </c>
      <c r="CC61" s="78">
        <v>8</v>
      </c>
      <c r="CD61" s="78">
        <v>4</v>
      </c>
      <c r="CE61" s="78">
        <v>4</v>
      </c>
      <c r="CF61" s="77" t="s">
        <v>79</v>
      </c>
      <c r="CG61" s="77" t="s">
        <v>89</v>
      </c>
      <c r="CH61" s="62">
        <v>9.52</v>
      </c>
      <c r="CI61" s="63">
        <f t="shared" si="38"/>
        <v>30.039463722248051</v>
      </c>
      <c r="CJ61" s="64">
        <f>SUM((AF61-BQ61)/AF61)*100</f>
        <v>13.002680965147439</v>
      </c>
      <c r="CK61" s="64">
        <f>SUM(BX61*CH61)</f>
        <v>20.225424156871068</v>
      </c>
      <c r="CL61" s="65" t="s">
        <v>79</v>
      </c>
    </row>
    <row r="62" spans="1:90" s="65" customFormat="1" ht="24.75" customHeight="1" x14ac:dyDescent="0.3">
      <c r="A62" s="61" t="s">
        <v>72</v>
      </c>
      <c r="B62" s="35">
        <v>3.45</v>
      </c>
      <c r="C62" s="35">
        <v>1.62</v>
      </c>
      <c r="D62" s="35">
        <v>5</v>
      </c>
      <c r="E62" s="35">
        <v>4.8899999999999997</v>
      </c>
      <c r="F62" s="35">
        <v>1.3</v>
      </c>
      <c r="G62" s="66">
        <v>0.38100000000000001</v>
      </c>
      <c r="H62" s="66">
        <v>7.1199999999999999E-2</v>
      </c>
      <c r="I62" s="66">
        <v>5.2400000000000002E-2</v>
      </c>
      <c r="J62" s="66">
        <v>4.3099999999999999E-2</v>
      </c>
      <c r="K62" s="67">
        <v>3.56E-2</v>
      </c>
      <c r="L62" s="38">
        <v>2.5975269999999999</v>
      </c>
      <c r="M62" s="68">
        <v>3.2599999999999997E-2</v>
      </c>
      <c r="N62" s="35">
        <v>2.15</v>
      </c>
      <c r="O62" s="35">
        <v>38.049999999999997</v>
      </c>
      <c r="P62" s="35">
        <v>2.87</v>
      </c>
      <c r="Q62" s="35">
        <v>14.51</v>
      </c>
      <c r="R62" s="35">
        <v>1.36</v>
      </c>
      <c r="S62" s="35">
        <v>1.45</v>
      </c>
      <c r="T62" s="35">
        <v>4.41</v>
      </c>
      <c r="U62" s="35">
        <v>2.17</v>
      </c>
      <c r="V62" s="35">
        <v>19.309999999999999</v>
      </c>
      <c r="W62" s="35">
        <v>3.49</v>
      </c>
      <c r="X62" s="35">
        <v>1.81</v>
      </c>
      <c r="Y62" s="35">
        <v>2.3199999999999998</v>
      </c>
      <c r="Z62" s="35">
        <v>1.98</v>
      </c>
      <c r="AA62" s="35">
        <v>5.23</v>
      </c>
      <c r="AB62" s="41">
        <v>1100</v>
      </c>
      <c r="AC62" s="41">
        <v>6</v>
      </c>
      <c r="AD62" s="42">
        <v>387.4</v>
      </c>
      <c r="AE62" s="43">
        <v>59.5</v>
      </c>
      <c r="AF62" s="43">
        <v>74.599999999999994</v>
      </c>
      <c r="AG62" s="44">
        <f t="shared" si="30"/>
        <v>29.75</v>
      </c>
      <c r="AH62" s="44">
        <f t="shared" si="1"/>
        <v>2780.5058479678164</v>
      </c>
      <c r="AI62" s="44">
        <f t="shared" si="2"/>
        <v>207425.73625839909</v>
      </c>
      <c r="AJ62" s="44">
        <f t="shared" si="3"/>
        <v>1.867656381450175</v>
      </c>
      <c r="AK62" s="45">
        <v>0</v>
      </c>
      <c r="AL62" s="43">
        <v>355.1</v>
      </c>
      <c r="AM62" s="43">
        <v>58.6</v>
      </c>
      <c r="AN62" s="69">
        <v>73.900000000000006</v>
      </c>
      <c r="AO62" s="44">
        <f t="shared" si="32"/>
        <v>29.3</v>
      </c>
      <c r="AP62" s="44">
        <f t="shared" si="5"/>
        <v>2697.0258771803014</v>
      </c>
      <c r="AQ62" s="46">
        <f t="shared" si="6"/>
        <v>207425.73625839909</v>
      </c>
      <c r="AR62" s="46">
        <f t="shared" si="7"/>
        <v>199310.21232362429</v>
      </c>
      <c r="AS62" s="47">
        <f t="shared" si="8"/>
        <v>3.9124961449648397</v>
      </c>
      <c r="AT62" s="46">
        <f t="shared" si="9"/>
        <v>1.867656381450175</v>
      </c>
      <c r="AU62" s="46">
        <f t="shared" si="10"/>
        <v>1.7816447830752218</v>
      </c>
      <c r="AV62" s="47">
        <f t="shared" si="11"/>
        <v>4.6053224366769205</v>
      </c>
      <c r="AW62" s="48">
        <v>0</v>
      </c>
      <c r="AX62" s="70">
        <v>150</v>
      </c>
      <c r="AY62" s="70">
        <v>12</v>
      </c>
      <c r="AZ62" s="71">
        <v>324.3</v>
      </c>
      <c r="BA62" s="43">
        <f t="shared" si="27"/>
        <v>19.457292630280591</v>
      </c>
      <c r="BB62" s="71">
        <v>58</v>
      </c>
      <c r="BC62" s="69">
        <v>72.7</v>
      </c>
      <c r="BD62" s="54">
        <f t="shared" si="12"/>
        <v>29</v>
      </c>
      <c r="BE62" s="44">
        <f t="shared" si="13"/>
        <v>2642.079421669016</v>
      </c>
      <c r="BF62" s="50">
        <f t="shared" si="14"/>
        <v>199310.21232362429</v>
      </c>
      <c r="BG62" s="50">
        <f t="shared" si="15"/>
        <v>192079.17395533746</v>
      </c>
      <c r="BH62" s="72">
        <f t="shared" si="16"/>
        <v>3.6280320431075723</v>
      </c>
      <c r="BI62" s="73">
        <f t="shared" si="17"/>
        <v>1.867656381450175</v>
      </c>
      <c r="BJ62" s="51">
        <f t="shared" si="18"/>
        <v>1.6883662779360282</v>
      </c>
      <c r="BK62" s="72">
        <f t="shared" si="19"/>
        <v>9.5997371515917607</v>
      </c>
      <c r="BL62" s="52">
        <v>0</v>
      </c>
      <c r="BM62" s="74">
        <f t="shared" si="37"/>
        <v>1100</v>
      </c>
      <c r="BN62" s="74">
        <f t="shared" si="36"/>
        <v>6</v>
      </c>
      <c r="BO62" s="71">
        <v>298.3</v>
      </c>
      <c r="BP62" s="71">
        <v>52.4</v>
      </c>
      <c r="BQ62" s="72">
        <v>64.5</v>
      </c>
      <c r="BR62" s="47">
        <f t="shared" si="20"/>
        <v>26.2</v>
      </c>
      <c r="BS62" s="54">
        <f t="shared" si="21"/>
        <v>2156.5148611301775</v>
      </c>
      <c r="BT62" s="50">
        <f t="shared" si="22"/>
        <v>192079.17395533746</v>
      </c>
      <c r="BU62" s="50">
        <f t="shared" si="23"/>
        <v>139095.20854289643</v>
      </c>
      <c r="BV62" s="72">
        <f t="shared" si="24"/>
        <v>27.584440479091683</v>
      </c>
      <c r="BW62" s="75">
        <f t="shared" si="25"/>
        <v>1.6883662779360282</v>
      </c>
      <c r="BX62" s="55">
        <f t="shared" si="26"/>
        <v>2.144574231742896</v>
      </c>
      <c r="BY62" s="47">
        <f t="shared" si="28"/>
        <v>0.21445742317428956</v>
      </c>
      <c r="BZ62" s="76" t="s">
        <v>77</v>
      </c>
      <c r="CA62" s="77" t="s">
        <v>78</v>
      </c>
      <c r="CB62" s="78">
        <v>3</v>
      </c>
      <c r="CC62" s="78">
        <v>8</v>
      </c>
      <c r="CD62" s="78">
        <v>4</v>
      </c>
      <c r="CE62" s="78">
        <v>4</v>
      </c>
      <c r="CF62" s="77" t="s">
        <v>79</v>
      </c>
      <c r="CG62" s="77" t="s">
        <v>89</v>
      </c>
      <c r="CH62" s="62">
        <v>9.52</v>
      </c>
      <c r="CI62" s="63">
        <f t="shared" si="38"/>
        <v>29.868794717275627</v>
      </c>
      <c r="CJ62" s="64">
        <f>SUM((AF62-BQ62)/AF62)*100</f>
        <v>13.538873994638061</v>
      </c>
      <c r="CK62" s="64">
        <f>SUM(BX62*CH62)</f>
        <v>20.416346686192369</v>
      </c>
      <c r="CL62" s="65" t="s">
        <v>79</v>
      </c>
    </row>
    <row r="63" spans="1:90" s="65" customFormat="1" ht="24.75" customHeight="1" x14ac:dyDescent="0.3">
      <c r="A63" s="61" t="s">
        <v>72</v>
      </c>
      <c r="B63" s="35">
        <v>3.57</v>
      </c>
      <c r="C63" s="35">
        <v>1.69</v>
      </c>
      <c r="D63" s="35">
        <v>5.87</v>
      </c>
      <c r="E63" s="35">
        <v>4.9000000000000004</v>
      </c>
      <c r="F63" s="35">
        <v>1.35</v>
      </c>
      <c r="G63" s="66">
        <v>0.43430000000000002</v>
      </c>
      <c r="H63" s="66">
        <v>7.1400000000000005E-2</v>
      </c>
      <c r="I63" s="66">
        <v>5.9799999999999999E-2</v>
      </c>
      <c r="J63" s="66">
        <v>4.3400000000000001E-2</v>
      </c>
      <c r="K63" s="67">
        <v>4.9799999999999997E-2</v>
      </c>
      <c r="L63" s="38">
        <v>2.5975269999999999</v>
      </c>
      <c r="M63" s="68">
        <v>3.73E-2</v>
      </c>
      <c r="N63" s="35">
        <v>4.6900000000000004</v>
      </c>
      <c r="O63" s="35">
        <v>14.83</v>
      </c>
      <c r="P63" s="35">
        <v>5.12</v>
      </c>
      <c r="Q63" s="35">
        <v>14.56</v>
      </c>
      <c r="R63" s="35">
        <v>4.03</v>
      </c>
      <c r="S63" s="35">
        <v>6.18</v>
      </c>
      <c r="T63" s="35">
        <v>11.03</v>
      </c>
      <c r="U63" s="35">
        <v>5.81</v>
      </c>
      <c r="V63" s="35">
        <v>15.35</v>
      </c>
      <c r="W63" s="35">
        <v>2.37</v>
      </c>
      <c r="X63" s="35">
        <v>7.31</v>
      </c>
      <c r="Y63" s="35">
        <v>3.96</v>
      </c>
      <c r="Z63" s="35">
        <v>4.7699999999999996</v>
      </c>
      <c r="AA63" s="35">
        <v>2.62</v>
      </c>
      <c r="AB63" s="41">
        <v>1100</v>
      </c>
      <c r="AC63" s="41">
        <v>6</v>
      </c>
      <c r="AD63" s="42">
        <v>383</v>
      </c>
      <c r="AE63" s="43">
        <v>59.6</v>
      </c>
      <c r="AF63" s="43">
        <v>74.599999999999994</v>
      </c>
      <c r="AG63" s="44">
        <f t="shared" si="30"/>
        <v>29.8</v>
      </c>
      <c r="AH63" s="44">
        <f t="shared" si="1"/>
        <v>2789.8599400938801</v>
      </c>
      <c r="AI63" s="44">
        <f t="shared" si="2"/>
        <v>208123.55153100344</v>
      </c>
      <c r="AJ63" s="44">
        <f t="shared" si="3"/>
        <v>1.840253047685215</v>
      </c>
      <c r="AK63" s="45">
        <v>0</v>
      </c>
      <c r="AL63" s="43">
        <v>354.9</v>
      </c>
      <c r="AM63" s="43">
        <v>58.7</v>
      </c>
      <c r="AN63" s="69">
        <v>73.5</v>
      </c>
      <c r="AO63" s="44">
        <f t="shared" si="32"/>
        <v>29.35</v>
      </c>
      <c r="AP63" s="44">
        <f t="shared" si="5"/>
        <v>2706.2385976369542</v>
      </c>
      <c r="AQ63" s="46">
        <f t="shared" si="6"/>
        <v>208123.55153100344</v>
      </c>
      <c r="AR63" s="46">
        <f t="shared" si="7"/>
        <v>198908.53692631613</v>
      </c>
      <c r="AS63" s="47">
        <f t="shared" si="8"/>
        <v>4.4276654597231317</v>
      </c>
      <c r="AT63" s="46">
        <f t="shared" si="9"/>
        <v>1.840253047685215</v>
      </c>
      <c r="AU63" s="46">
        <f t="shared" si="10"/>
        <v>1.7842371447911736</v>
      </c>
      <c r="AV63" s="47">
        <f t="shared" si="11"/>
        <v>3.043923930162852</v>
      </c>
      <c r="AW63" s="48">
        <v>0</v>
      </c>
      <c r="AX63" s="70">
        <v>150</v>
      </c>
      <c r="AY63" s="70">
        <v>12</v>
      </c>
      <c r="AZ63" s="71">
        <v>325.2</v>
      </c>
      <c r="BA63" s="43">
        <f t="shared" si="27"/>
        <v>17.773677736777373</v>
      </c>
      <c r="BB63" s="71">
        <v>58</v>
      </c>
      <c r="BC63" s="69">
        <v>72.2</v>
      </c>
      <c r="BD63" s="54">
        <f t="shared" si="12"/>
        <v>29</v>
      </c>
      <c r="BE63" s="44">
        <f t="shared" si="13"/>
        <v>2642.079421669016</v>
      </c>
      <c r="BF63" s="50">
        <f t="shared" si="14"/>
        <v>198908.53692631613</v>
      </c>
      <c r="BG63" s="50">
        <f t="shared" si="15"/>
        <v>190758.13424450296</v>
      </c>
      <c r="BH63" s="72">
        <f t="shared" si="16"/>
        <v>4.0975630346285294</v>
      </c>
      <c r="BI63" s="73">
        <f t="shared" si="17"/>
        <v>1.840253047685215</v>
      </c>
      <c r="BJ63" s="51">
        <f t="shared" si="18"/>
        <v>1.7047765815489528</v>
      </c>
      <c r="BK63" s="72">
        <f t="shared" si="19"/>
        <v>7.3618389768012031</v>
      </c>
      <c r="BL63" s="52">
        <v>0</v>
      </c>
      <c r="BM63" s="74">
        <f t="shared" si="37"/>
        <v>1100</v>
      </c>
      <c r="BN63" s="74">
        <f t="shared" si="36"/>
        <v>6</v>
      </c>
      <c r="BO63" s="71">
        <v>300.10000000000002</v>
      </c>
      <c r="BP63" s="71">
        <v>52.4</v>
      </c>
      <c r="BQ63" s="72">
        <v>64.5</v>
      </c>
      <c r="BR63" s="47">
        <f t="shared" si="20"/>
        <v>26.2</v>
      </c>
      <c r="BS63" s="54">
        <f t="shared" si="21"/>
        <v>2156.5148611301775</v>
      </c>
      <c r="BT63" s="50">
        <f t="shared" si="22"/>
        <v>190758.13424450296</v>
      </c>
      <c r="BU63" s="50">
        <f t="shared" si="23"/>
        <v>139095.20854289643</v>
      </c>
      <c r="BV63" s="72">
        <f t="shared" si="24"/>
        <v>27.082947684625559</v>
      </c>
      <c r="BW63" s="75">
        <f t="shared" si="25"/>
        <v>1.7047765815489528</v>
      </c>
      <c r="BX63" s="55">
        <f t="shared" si="26"/>
        <v>2.157515008199943</v>
      </c>
      <c r="BY63" s="47">
        <f t="shared" si="28"/>
        <v>0.21575150081999431</v>
      </c>
      <c r="BZ63" s="76" t="s">
        <v>77</v>
      </c>
      <c r="CA63" s="77" t="s">
        <v>78</v>
      </c>
      <c r="CB63" s="78">
        <v>3</v>
      </c>
      <c r="CC63" s="78">
        <v>8</v>
      </c>
      <c r="CD63" s="78">
        <v>4</v>
      </c>
      <c r="CE63" s="78">
        <v>4</v>
      </c>
      <c r="CF63" s="77" t="s">
        <v>79</v>
      </c>
      <c r="CG63" s="77" t="s">
        <v>89</v>
      </c>
      <c r="CH63" s="62">
        <v>9.52</v>
      </c>
      <c r="CI63" s="63">
        <f t="shared" si="38"/>
        <v>29.954129219761839</v>
      </c>
      <c r="CJ63" s="64">
        <f>SUM((AF63-BQ63)/AF63)*100</f>
        <v>13.538873994638061</v>
      </c>
      <c r="CK63" s="64">
        <f>SUM(BX63*CH63)</f>
        <v>20.539542878063457</v>
      </c>
      <c r="CL63" s="65" t="s">
        <v>79</v>
      </c>
    </row>
    <row r="64" spans="1:90" s="65" customFormat="1" ht="25.5" customHeight="1" x14ac:dyDescent="0.3">
      <c r="A64" s="61" t="s">
        <v>72</v>
      </c>
      <c r="B64" s="35">
        <v>3.74</v>
      </c>
      <c r="C64" s="35">
        <v>2.09</v>
      </c>
      <c r="D64" s="35">
        <v>5.87</v>
      </c>
      <c r="E64" s="35">
        <v>4.95</v>
      </c>
      <c r="F64" s="35">
        <v>1.1200000000000001</v>
      </c>
      <c r="G64" s="66">
        <v>0.47039999999999998</v>
      </c>
      <c r="H64" s="66">
        <v>7.3700000000000002E-2</v>
      </c>
      <c r="I64" s="66">
        <v>5.57E-2</v>
      </c>
      <c r="J64" s="66">
        <v>4.2000000000000003E-2</v>
      </c>
      <c r="K64" s="67">
        <v>4.7699999999999999E-2</v>
      </c>
      <c r="L64" s="38">
        <v>2.5975269999999999</v>
      </c>
      <c r="M64" s="68">
        <v>4.5199999999999997E-2</v>
      </c>
      <c r="N64" s="35">
        <v>2.5099999999999998</v>
      </c>
      <c r="O64" s="35">
        <v>21.61</v>
      </c>
      <c r="P64" s="35">
        <v>1.39</v>
      </c>
      <c r="Q64" s="35">
        <v>15.66</v>
      </c>
      <c r="R64" s="35">
        <v>7.96</v>
      </c>
      <c r="S64" s="35">
        <v>4.8499999999999996</v>
      </c>
      <c r="T64" s="35">
        <v>9.09</v>
      </c>
      <c r="U64" s="35">
        <v>4.43</v>
      </c>
      <c r="V64" s="35">
        <v>16.64</v>
      </c>
      <c r="W64" s="35">
        <v>4.51</v>
      </c>
      <c r="X64" s="35">
        <v>6.22</v>
      </c>
      <c r="Y64" s="35">
        <v>2.58</v>
      </c>
      <c r="Z64" s="35">
        <v>2.54</v>
      </c>
      <c r="AA64" s="35">
        <v>3.93</v>
      </c>
      <c r="AB64" s="41">
        <v>1120</v>
      </c>
      <c r="AC64" s="41">
        <v>6</v>
      </c>
      <c r="AD64" s="42">
        <v>385.5</v>
      </c>
      <c r="AE64" s="43">
        <v>59.6</v>
      </c>
      <c r="AF64" s="69">
        <v>74.599999999999994</v>
      </c>
      <c r="AG64" s="44">
        <f t="shared" si="30"/>
        <v>29.8</v>
      </c>
      <c r="AH64" s="44">
        <f t="shared" si="1"/>
        <v>2789.8599400938801</v>
      </c>
      <c r="AI64" s="44">
        <f t="shared" si="2"/>
        <v>208123.55153100344</v>
      </c>
      <c r="AJ64" s="44">
        <f t="shared" si="3"/>
        <v>1.8522651432967374</v>
      </c>
      <c r="AK64" s="45">
        <v>0</v>
      </c>
      <c r="AL64" s="43">
        <v>350</v>
      </c>
      <c r="AM64" s="43">
        <v>57.6</v>
      </c>
      <c r="AN64" s="69">
        <v>72.599999999999994</v>
      </c>
      <c r="AO64" s="44">
        <f t="shared" si="32"/>
        <v>28.8</v>
      </c>
      <c r="AP64" s="44">
        <f t="shared" si="5"/>
        <v>2605.7626105935183</v>
      </c>
      <c r="AQ64" s="46">
        <f t="shared" si="6"/>
        <v>208123.55153100344</v>
      </c>
      <c r="AR64" s="46">
        <f t="shared" si="7"/>
        <v>189178.36552908941</v>
      </c>
      <c r="AS64" s="47">
        <f t="shared" si="8"/>
        <v>9.1028554253226019</v>
      </c>
      <c r="AT64" s="46">
        <f t="shared" si="9"/>
        <v>1.8522651432967374</v>
      </c>
      <c r="AU64" s="46">
        <f t="shared" si="10"/>
        <v>1.8501058459889352</v>
      </c>
      <c r="AV64" s="47">
        <f t="shared" si="11"/>
        <v>0.11657603748667274</v>
      </c>
      <c r="AW64" s="48">
        <v>0</v>
      </c>
      <c r="AX64" s="70">
        <v>150</v>
      </c>
      <c r="AY64" s="70">
        <v>12</v>
      </c>
      <c r="AZ64" s="71">
        <v>324.7</v>
      </c>
      <c r="BA64" s="43">
        <f t="shared" si="27"/>
        <v>18.724976901755472</v>
      </c>
      <c r="BB64" s="71">
        <v>57.2</v>
      </c>
      <c r="BC64" s="69">
        <v>71.599999999999994</v>
      </c>
      <c r="BD64" s="54">
        <f t="shared" si="12"/>
        <v>28.6</v>
      </c>
      <c r="BE64" s="44">
        <f t="shared" si="13"/>
        <v>2569.6971269303071</v>
      </c>
      <c r="BF64" s="50">
        <f t="shared" si="14"/>
        <v>189178.36552908941</v>
      </c>
      <c r="BG64" s="50">
        <f t="shared" si="15"/>
        <v>183990.31428820998</v>
      </c>
      <c r="BH64" s="72">
        <f t="shared" si="16"/>
        <v>2.742412551440339</v>
      </c>
      <c r="BI64" s="73">
        <f t="shared" si="17"/>
        <v>1.8522651432967374</v>
      </c>
      <c r="BJ64" s="51">
        <f t="shared" si="18"/>
        <v>1.7647668099059639</v>
      </c>
      <c r="BK64" s="72">
        <f t="shared" si="19"/>
        <v>4.7238557453518988</v>
      </c>
      <c r="BL64" s="52">
        <v>0</v>
      </c>
      <c r="BM64" s="74">
        <f t="shared" si="37"/>
        <v>1120</v>
      </c>
      <c r="BN64" s="74">
        <f t="shared" si="36"/>
        <v>6</v>
      </c>
      <c r="BO64" s="71">
        <v>295.10000000000002</v>
      </c>
      <c r="BP64" s="71">
        <v>50.1</v>
      </c>
      <c r="BQ64" s="72">
        <v>61.6</v>
      </c>
      <c r="BR64" s="47">
        <f t="shared" si="20"/>
        <v>25.05</v>
      </c>
      <c r="BS64" s="54">
        <f t="shared" si="21"/>
        <v>1971.3572441092292</v>
      </c>
      <c r="BT64" s="50">
        <f t="shared" si="22"/>
        <v>183990.31428820998</v>
      </c>
      <c r="BU64" s="50">
        <f t="shared" si="23"/>
        <v>121435.60623712852</v>
      </c>
      <c r="BV64" s="72">
        <f t="shared" si="24"/>
        <v>33.998913634710789</v>
      </c>
      <c r="BW64" s="75">
        <f t="shared" si="25"/>
        <v>1.7647668099059639</v>
      </c>
      <c r="BX64" s="55">
        <f t="shared" si="26"/>
        <v>2.430094509708753</v>
      </c>
      <c r="BY64" s="47">
        <f t="shared" si="28"/>
        <v>0.24300945097087531</v>
      </c>
      <c r="BZ64" s="80" t="s">
        <v>90</v>
      </c>
      <c r="CA64" s="77" t="s">
        <v>78</v>
      </c>
      <c r="CB64" s="81">
        <v>2.5</v>
      </c>
      <c r="CC64" s="78">
        <v>8</v>
      </c>
      <c r="CD64" s="78">
        <v>4</v>
      </c>
      <c r="CE64" s="78">
        <v>4</v>
      </c>
      <c r="CF64" s="77" t="s">
        <v>79</v>
      </c>
      <c r="CG64" s="82" t="s">
        <v>91</v>
      </c>
      <c r="CH64" s="62">
        <v>5.05</v>
      </c>
      <c r="CI64" s="63">
        <v>76.903668502003825</v>
      </c>
      <c r="CJ64" s="64">
        <f>SUM((AF64-BQ64)/AF64)*100</f>
        <v>17.426273458445031</v>
      </c>
      <c r="CK64" s="64">
        <f>SUM(BX64*CH64)</f>
        <v>12.271977274029203</v>
      </c>
      <c r="CL64" s="65" t="s">
        <v>79</v>
      </c>
    </row>
    <row r="65" spans="1:90" s="65" customFormat="1" ht="25.5" customHeight="1" x14ac:dyDescent="0.3">
      <c r="A65" s="61" t="s">
        <v>72</v>
      </c>
      <c r="B65" s="35">
        <v>3.79</v>
      </c>
      <c r="C65" s="35">
        <v>1.3</v>
      </c>
      <c r="D65" s="35">
        <v>3.81</v>
      </c>
      <c r="E65" s="35">
        <v>3.75</v>
      </c>
      <c r="F65" s="35">
        <v>1.69</v>
      </c>
      <c r="G65" s="66">
        <v>0.32929999999999998</v>
      </c>
      <c r="H65" s="66">
        <v>7.3899999999999993E-2</v>
      </c>
      <c r="I65" s="66">
        <v>3.4200000000000001E-2</v>
      </c>
      <c r="J65" s="66">
        <v>3.78E-2</v>
      </c>
      <c r="K65" s="67">
        <v>3.32E-2</v>
      </c>
      <c r="L65" s="38">
        <v>2.5975269999999999</v>
      </c>
      <c r="M65" s="68">
        <v>0.28899999999999998</v>
      </c>
      <c r="N65" s="35">
        <v>1.17</v>
      </c>
      <c r="O65" s="35">
        <v>15.71</v>
      </c>
      <c r="P65" s="35">
        <v>3.13</v>
      </c>
      <c r="Q65" s="35">
        <v>16.37</v>
      </c>
      <c r="R65" s="35">
        <v>7.17</v>
      </c>
      <c r="S65" s="35">
        <v>5.7</v>
      </c>
      <c r="T65" s="35">
        <v>7.03</v>
      </c>
      <c r="U65" s="35">
        <v>5.7</v>
      </c>
      <c r="V65" s="35">
        <v>12.53</v>
      </c>
      <c r="W65" s="35">
        <v>1.63</v>
      </c>
      <c r="X65" s="35">
        <v>6.69</v>
      </c>
      <c r="Y65" s="35">
        <v>5.83</v>
      </c>
      <c r="Z65" s="35">
        <v>4.7</v>
      </c>
      <c r="AA65" s="35">
        <v>3.93</v>
      </c>
      <c r="AB65" s="41">
        <v>1120</v>
      </c>
      <c r="AC65" s="41">
        <v>6</v>
      </c>
      <c r="AD65" s="42">
        <v>378.6</v>
      </c>
      <c r="AE65" s="43">
        <v>59.7</v>
      </c>
      <c r="AF65" s="69">
        <v>74.8</v>
      </c>
      <c r="AG65" s="44">
        <f t="shared" si="30"/>
        <v>29.85</v>
      </c>
      <c r="AH65" s="44">
        <f t="shared" si="1"/>
        <v>2799.2297401832116</v>
      </c>
      <c r="AI65" s="44">
        <f t="shared" si="2"/>
        <v>209382.38456570421</v>
      </c>
      <c r="AJ65" s="44">
        <f t="shared" si="3"/>
        <v>1.8081750324187147</v>
      </c>
      <c r="AK65" s="45">
        <v>0</v>
      </c>
      <c r="AL65" s="43">
        <v>350</v>
      </c>
      <c r="AM65" s="43">
        <v>59.5</v>
      </c>
      <c r="AN65" s="69">
        <v>72.8</v>
      </c>
      <c r="AO65" s="44">
        <f t="shared" si="32"/>
        <v>29.75</v>
      </c>
      <c r="AP65" s="44">
        <f t="shared" si="5"/>
        <v>2780.5058479678164</v>
      </c>
      <c r="AQ65" s="46">
        <f t="shared" si="6"/>
        <v>209382.38456570421</v>
      </c>
      <c r="AR65" s="46">
        <f t="shared" si="7"/>
        <v>202420.82573205704</v>
      </c>
      <c r="AS65" s="47">
        <f t="shared" si="8"/>
        <v>3.324806357558046</v>
      </c>
      <c r="AT65" s="46">
        <f t="shared" si="9"/>
        <v>1.8081750324187147</v>
      </c>
      <c r="AU65" s="46">
        <f t="shared" si="10"/>
        <v>1.7290711009315436</v>
      </c>
      <c r="AV65" s="47">
        <f t="shared" si="11"/>
        <v>4.3747939258600042</v>
      </c>
      <c r="AW65" s="48">
        <v>0</v>
      </c>
      <c r="AX65" s="70">
        <v>150</v>
      </c>
      <c r="AY65" s="70">
        <v>12</v>
      </c>
      <c r="AZ65" s="71">
        <v>323.5</v>
      </c>
      <c r="BA65" s="43">
        <f t="shared" si="27"/>
        <v>17.032457496136018</v>
      </c>
      <c r="BB65" s="71">
        <v>57.3</v>
      </c>
      <c r="BC65" s="69">
        <v>71.5</v>
      </c>
      <c r="BD65" s="54">
        <f t="shared" si="12"/>
        <v>28.65</v>
      </c>
      <c r="BE65" s="44">
        <f t="shared" si="13"/>
        <v>2578.6899359012077</v>
      </c>
      <c r="BF65" s="50">
        <f t="shared" si="14"/>
        <v>202420.82573205704</v>
      </c>
      <c r="BG65" s="50">
        <f t="shared" si="15"/>
        <v>184376.33041693634</v>
      </c>
      <c r="BH65" s="72">
        <f t="shared" si="16"/>
        <v>8.9143472515056672</v>
      </c>
      <c r="BI65" s="73">
        <f t="shared" si="17"/>
        <v>1.8081750324187147</v>
      </c>
      <c r="BJ65" s="51">
        <f t="shared" si="18"/>
        <v>1.7545636105700697</v>
      </c>
      <c r="BK65" s="72">
        <f t="shared" si="19"/>
        <v>2.9649464729601638</v>
      </c>
      <c r="BL65" s="52">
        <v>0</v>
      </c>
      <c r="BM65" s="74">
        <f t="shared" si="37"/>
        <v>1120</v>
      </c>
      <c r="BN65" s="74">
        <f t="shared" si="36"/>
        <v>6</v>
      </c>
      <c r="BO65" s="71">
        <v>296.39999999999998</v>
      </c>
      <c r="BP65" s="71">
        <v>50.2</v>
      </c>
      <c r="BQ65" s="72">
        <v>61.7</v>
      </c>
      <c r="BR65" s="47">
        <f t="shared" si="20"/>
        <v>25.1</v>
      </c>
      <c r="BS65" s="54">
        <f t="shared" si="21"/>
        <v>1979.2347876881058</v>
      </c>
      <c r="BT65" s="50">
        <f t="shared" si="22"/>
        <v>184376.33041693634</v>
      </c>
      <c r="BU65" s="50">
        <f t="shared" si="23"/>
        <v>122118.78640035614</v>
      </c>
      <c r="BV65" s="72">
        <f t="shared" si="24"/>
        <v>33.766559880975578</v>
      </c>
      <c r="BW65" s="75">
        <f t="shared" si="25"/>
        <v>1.7545636105700697</v>
      </c>
      <c r="BX65" s="55">
        <f t="shared" si="26"/>
        <v>2.4271449851153744</v>
      </c>
      <c r="BY65" s="47">
        <f t="shared" si="28"/>
        <v>0.24271449851153745</v>
      </c>
      <c r="BZ65" s="85" t="s">
        <v>90</v>
      </c>
      <c r="CA65" s="77" t="s">
        <v>78</v>
      </c>
      <c r="CB65" s="86">
        <v>2.5</v>
      </c>
      <c r="CC65" s="78">
        <v>8</v>
      </c>
      <c r="CD65" s="78">
        <v>4</v>
      </c>
      <c r="CE65" s="78">
        <v>4</v>
      </c>
      <c r="CF65" s="77" t="s">
        <v>79</v>
      </c>
      <c r="CG65" s="87" t="s">
        <v>91</v>
      </c>
      <c r="CH65" s="62">
        <v>5.05</v>
      </c>
      <c r="CI65" s="63">
        <v>53.343316538908603</v>
      </c>
      <c r="CJ65" s="64">
        <f>SUM((AF65-BQ65)/AF65)*100</f>
        <v>17.513368983957211</v>
      </c>
      <c r="CK65" s="64">
        <f>SUM(BX65*CH65)</f>
        <v>12.25708217483264</v>
      </c>
      <c r="CL65" s="65" t="s">
        <v>79</v>
      </c>
    </row>
    <row r="66" spans="1:90" s="65" customFormat="1" ht="24.75" customHeight="1" x14ac:dyDescent="0.3">
      <c r="A66" s="61" t="s">
        <v>72</v>
      </c>
      <c r="B66" s="35">
        <v>3.98</v>
      </c>
      <c r="C66" s="35">
        <v>1.21</v>
      </c>
      <c r="D66" s="35">
        <v>3.98</v>
      </c>
      <c r="E66" s="35">
        <v>4.1900000000000004</v>
      </c>
      <c r="F66" s="35">
        <v>1.74</v>
      </c>
      <c r="G66" s="66">
        <v>0.34110000000000001</v>
      </c>
      <c r="H66" s="66">
        <v>7.2999999999999995E-2</v>
      </c>
      <c r="I66" s="66">
        <v>4.2500000000000003E-2</v>
      </c>
      <c r="J66" s="66">
        <v>4.3900000000000002E-2</v>
      </c>
      <c r="K66" s="67">
        <v>3.44E-2</v>
      </c>
      <c r="L66" s="38">
        <v>2.5975269999999999</v>
      </c>
      <c r="M66" s="68">
        <v>0.31840000000000002</v>
      </c>
      <c r="N66" s="35">
        <v>2.31</v>
      </c>
      <c r="O66" s="35">
        <v>17.309999999999999</v>
      </c>
      <c r="P66" s="35">
        <v>2.0499999999999998</v>
      </c>
      <c r="Q66" s="35">
        <v>22.43</v>
      </c>
      <c r="R66" s="35">
        <v>5.24</v>
      </c>
      <c r="S66" s="35">
        <v>5.7</v>
      </c>
      <c r="T66" s="35">
        <v>4.72</v>
      </c>
      <c r="U66" s="35">
        <v>13.09</v>
      </c>
      <c r="V66" s="35">
        <v>17.760000000000002</v>
      </c>
      <c r="W66" s="35">
        <v>3.97</v>
      </c>
      <c r="X66" s="35">
        <v>7.87</v>
      </c>
      <c r="Y66" s="35">
        <v>0.8</v>
      </c>
      <c r="Z66" s="35">
        <v>2.4300000000000002</v>
      </c>
      <c r="AA66" s="35">
        <v>5.23</v>
      </c>
      <c r="AB66" s="41">
        <v>1120</v>
      </c>
      <c r="AC66" s="41">
        <v>6</v>
      </c>
      <c r="AD66" s="42">
        <v>386.5</v>
      </c>
      <c r="AE66" s="43">
        <v>59.7</v>
      </c>
      <c r="AF66" s="69">
        <v>74.900000000000006</v>
      </c>
      <c r="AG66" s="44">
        <f t="shared" si="30"/>
        <v>29.85</v>
      </c>
      <c r="AH66" s="44">
        <f t="shared" ref="AH66:AH129" si="39">PI()*(AE66/2)^2</f>
        <v>2799.2297401832116</v>
      </c>
      <c r="AI66" s="44">
        <f t="shared" ref="AI66:AI129" si="40">PI()*(AE66/2)^2*AF66</f>
        <v>209662.30753972256</v>
      </c>
      <c r="AJ66" s="44">
        <f t="shared" ref="AJ66:AJ129" si="41">(AD66*1000/AI66)</f>
        <v>1.8434405522641395</v>
      </c>
      <c r="AK66" s="45">
        <v>0</v>
      </c>
      <c r="AL66" s="43">
        <v>352.3</v>
      </c>
      <c r="AM66" s="43">
        <v>58.4</v>
      </c>
      <c r="AN66" s="69">
        <v>73.5</v>
      </c>
      <c r="AO66" s="44">
        <f t="shared" si="32"/>
        <v>29.2</v>
      </c>
      <c r="AP66" s="44">
        <f t="shared" ref="AP66:AP129" si="42">PI()*(AM66/2)^2</f>
        <v>2678.6475601568013</v>
      </c>
      <c r="AQ66" s="46">
        <f t="shared" ref="AQ66:AQ129" si="43">SUM(AI66)</f>
        <v>209662.30753972256</v>
      </c>
      <c r="AR66" s="46">
        <f t="shared" ref="AR66:AR129" si="44">PI()*(AM66/2)^2*AN66</f>
        <v>196880.5956715249</v>
      </c>
      <c r="AS66" s="47">
        <f t="shared" ref="AS66:AS129" si="45">((AQ66-AR66)/AQ66)*100</f>
        <v>6.096332725793375</v>
      </c>
      <c r="AT66" s="46">
        <f t="shared" ref="AT66:AT129" si="46">SUM(AJ66)</f>
        <v>1.8434405522641395</v>
      </c>
      <c r="AU66" s="46">
        <f t="shared" ref="AU66:AU129" si="47">(AL66*1000/AR66)</f>
        <v>1.7894094580441866</v>
      </c>
      <c r="AV66" s="47">
        <f t="shared" ref="AV66:AV129" si="48">((AT66-AU66)/AT66)*100</f>
        <v>2.9309919516303982</v>
      </c>
      <c r="AW66" s="48">
        <v>0</v>
      </c>
      <c r="AX66" s="70">
        <v>150</v>
      </c>
      <c r="AY66" s="70">
        <v>12</v>
      </c>
      <c r="AZ66" s="71">
        <v>325.7</v>
      </c>
      <c r="BA66" s="43">
        <f t="shared" si="27"/>
        <v>18.66748541602702</v>
      </c>
      <c r="BB66" s="71">
        <v>57.8</v>
      </c>
      <c r="BC66" s="69">
        <v>72.5</v>
      </c>
      <c r="BD66" s="54">
        <f t="shared" ref="BD66:BD129" si="49">SUM(BB66/2)</f>
        <v>28.9</v>
      </c>
      <c r="BE66" s="44">
        <f t="shared" ref="BE66:BE129" si="50">PI()*(BB66/2)^2</f>
        <v>2623.8896002047309</v>
      </c>
      <c r="BF66" s="50">
        <f t="shared" ref="BF66:BF71" si="51">SUM(AR66)</f>
        <v>196880.5956715249</v>
      </c>
      <c r="BG66" s="50">
        <f t="shared" ref="BG66:BG129" si="52">PI()*(BB66/2)^2*BC66</f>
        <v>190231.996014843</v>
      </c>
      <c r="BH66" s="72">
        <f t="shared" ref="BH66:BH129" si="53">((BF66-BG66)/BF66)*100</f>
        <v>3.3769705104785519</v>
      </c>
      <c r="BI66" s="73">
        <f t="shared" ref="BI66:BI129" si="54">SUM(AJ66)</f>
        <v>1.8434405522641395</v>
      </c>
      <c r="BJ66" s="51">
        <f t="shared" ref="BJ66:BJ129" si="55">(AZ66*1000/BG66)</f>
        <v>1.7121199736272914</v>
      </c>
      <c r="BK66" s="72">
        <f t="shared" ref="BK66:BK129" si="56">((BI66-BJ66)/BI66)*100</f>
        <v>7.123667669974945</v>
      </c>
      <c r="BL66" s="52">
        <v>0</v>
      </c>
      <c r="BM66" s="74">
        <f t="shared" si="37"/>
        <v>1120</v>
      </c>
      <c r="BN66" s="74">
        <f t="shared" si="36"/>
        <v>6</v>
      </c>
      <c r="BO66" s="71">
        <v>300.5</v>
      </c>
      <c r="BP66" s="71">
        <v>50.8</v>
      </c>
      <c r="BQ66" s="72">
        <v>62</v>
      </c>
      <c r="BR66" s="47">
        <f t="shared" ref="BR66:BR129" si="57">BP66/2</f>
        <v>25.4</v>
      </c>
      <c r="BS66" s="54">
        <f t="shared" ref="BS66:BS129" si="58">PI()*(BP66/2)^2</f>
        <v>2026.8299163899908</v>
      </c>
      <c r="BT66" s="50">
        <f t="shared" ref="BT66:BT129" si="59">SUM(BG66)</f>
        <v>190231.996014843</v>
      </c>
      <c r="BU66" s="50">
        <f t="shared" ref="BU66:BU129" si="60">PI()*(BP66/2)^2*BQ66</f>
        <v>125663.45481617942</v>
      </c>
      <c r="BV66" s="72">
        <f t="shared" ref="BV66:BV129" si="61">((BT66-BU66)/BT66)*100</f>
        <v>33.941998481488653</v>
      </c>
      <c r="BW66" s="75">
        <f t="shared" ref="BW66:BW129" si="62">SUM(BJ66)</f>
        <v>1.7121199736272914</v>
      </c>
      <c r="BX66" s="55">
        <f t="shared" ref="BX66:BX129" si="63">(BO66*1000/BU66)</f>
        <v>2.3913078025713328</v>
      </c>
      <c r="BY66" s="47">
        <f t="shared" si="28"/>
        <v>0.23913078025713327</v>
      </c>
      <c r="BZ66" s="85" t="s">
        <v>90</v>
      </c>
      <c r="CA66" s="77" t="s">
        <v>78</v>
      </c>
      <c r="CB66" s="86">
        <v>2.5</v>
      </c>
      <c r="CC66" s="78">
        <v>8</v>
      </c>
      <c r="CD66" s="78">
        <v>4</v>
      </c>
      <c r="CE66" s="78">
        <v>4</v>
      </c>
      <c r="CF66" s="77" t="s">
        <v>79</v>
      </c>
      <c r="CG66" s="87" t="s">
        <v>91</v>
      </c>
      <c r="CH66" s="62">
        <v>5.05</v>
      </c>
      <c r="CI66" s="63">
        <f t="shared" ref="CI66:CI68" si="64">SUM(CI64:CI65)/2</f>
        <v>65.12349252045621</v>
      </c>
      <c r="CJ66" s="64">
        <f>SUM((AF66-BQ66)/AF66)*100</f>
        <v>17.22296395193592</v>
      </c>
      <c r="CK66" s="64">
        <f>SUM(BX66*CH66)</f>
        <v>12.07610440298523</v>
      </c>
      <c r="CL66" s="65" t="s">
        <v>79</v>
      </c>
    </row>
    <row r="67" spans="1:90" s="65" customFormat="1" ht="24.75" customHeight="1" x14ac:dyDescent="0.3">
      <c r="A67" s="61" t="s">
        <v>72</v>
      </c>
      <c r="B67" s="35">
        <v>4.18</v>
      </c>
      <c r="C67" s="35">
        <v>1.48</v>
      </c>
      <c r="D67" s="35">
        <v>4.18</v>
      </c>
      <c r="E67" s="35">
        <v>4.32</v>
      </c>
      <c r="F67" s="35">
        <v>1.73</v>
      </c>
      <c r="G67" s="66">
        <v>0.34720000000000001</v>
      </c>
      <c r="H67" s="66">
        <v>7.3099999999999998E-2</v>
      </c>
      <c r="I67" s="66">
        <v>4.6699999999999998E-2</v>
      </c>
      <c r="J67" s="66">
        <v>4.5699999999999998E-2</v>
      </c>
      <c r="K67" s="67">
        <v>3.0599999999999999E-2</v>
      </c>
      <c r="L67" s="38">
        <v>2.5975269999999999</v>
      </c>
      <c r="M67" s="68">
        <v>0.32629999999999998</v>
      </c>
      <c r="N67" s="35">
        <v>2.5659999999999998</v>
      </c>
      <c r="O67" s="35">
        <v>21.501999999999999</v>
      </c>
      <c r="P67" s="35">
        <v>2.9120000000000004</v>
      </c>
      <c r="Q67" s="35">
        <v>16.706</v>
      </c>
      <c r="R67" s="35">
        <v>5.152000000000001</v>
      </c>
      <c r="S67" s="35">
        <v>4.7759999999999998</v>
      </c>
      <c r="T67" s="35">
        <v>7.2560000000000002</v>
      </c>
      <c r="U67" s="35">
        <v>6.24</v>
      </c>
      <c r="V67" s="35">
        <v>16.318000000000001</v>
      </c>
      <c r="W67" s="35">
        <v>3.194</v>
      </c>
      <c r="X67" s="35">
        <v>5.98</v>
      </c>
      <c r="Y67" s="35">
        <v>3.0979999999999999</v>
      </c>
      <c r="Z67" s="35">
        <v>3.2839999999999998</v>
      </c>
      <c r="AA67" s="35">
        <v>4.1880000000000006</v>
      </c>
      <c r="AB67" s="41">
        <v>1120</v>
      </c>
      <c r="AC67" s="41">
        <v>6</v>
      </c>
      <c r="AD67" s="42">
        <v>382.4</v>
      </c>
      <c r="AE67" s="43">
        <v>59.7</v>
      </c>
      <c r="AF67" s="69">
        <v>74.5</v>
      </c>
      <c r="AG67" s="44">
        <f t="shared" si="30"/>
        <v>29.85</v>
      </c>
      <c r="AH67" s="44">
        <f t="shared" si="39"/>
        <v>2799.2297401832116</v>
      </c>
      <c r="AI67" s="44">
        <f t="shared" si="40"/>
        <v>208542.61564364927</v>
      </c>
      <c r="AJ67" s="44">
        <f t="shared" si="41"/>
        <v>1.8336779694632415</v>
      </c>
      <c r="AK67" s="45">
        <v>0</v>
      </c>
      <c r="AL67" s="43">
        <v>351.3</v>
      </c>
      <c r="AM67" s="43">
        <v>58.3</v>
      </c>
      <c r="AN67" s="69">
        <v>72.599999999999994</v>
      </c>
      <c r="AO67" s="44">
        <f t="shared" si="32"/>
        <v>29.15</v>
      </c>
      <c r="AP67" s="44">
        <f t="shared" si="42"/>
        <v>2669.481963589953</v>
      </c>
      <c r="AQ67" s="46">
        <f t="shared" si="43"/>
        <v>208542.61564364927</v>
      </c>
      <c r="AR67" s="46">
        <f t="shared" si="44"/>
        <v>193804.39055663056</v>
      </c>
      <c r="AS67" s="47">
        <f t="shared" si="45"/>
        <v>7.0672486012177504</v>
      </c>
      <c r="AT67" s="46">
        <f t="shared" si="46"/>
        <v>1.8336779694632415</v>
      </c>
      <c r="AU67" s="46">
        <f t="shared" si="47"/>
        <v>1.8126524326462483</v>
      </c>
      <c r="AV67" s="47">
        <f t="shared" si="48"/>
        <v>1.1466319150438282</v>
      </c>
      <c r="AW67" s="48">
        <v>0</v>
      </c>
      <c r="AX67" s="70">
        <v>150</v>
      </c>
      <c r="AY67" s="70">
        <v>12</v>
      </c>
      <c r="AZ67" s="71">
        <v>323.2</v>
      </c>
      <c r="BA67" s="43">
        <f t="shared" ref="BA67:BA130" si="65">(AD67-AZ67)/AZ67*100</f>
        <v>18.316831683168314</v>
      </c>
      <c r="BB67" s="71">
        <v>57.4</v>
      </c>
      <c r="BC67" s="69">
        <v>71.7</v>
      </c>
      <c r="BD67" s="54">
        <f t="shared" si="49"/>
        <v>28.7</v>
      </c>
      <c r="BE67" s="44">
        <f t="shared" si="50"/>
        <v>2587.6984528353764</v>
      </c>
      <c r="BF67" s="50">
        <f t="shared" si="51"/>
        <v>193804.39055663056</v>
      </c>
      <c r="BG67" s="50">
        <f t="shared" si="52"/>
        <v>185537.9790682965</v>
      </c>
      <c r="BH67" s="72">
        <f t="shared" si="53"/>
        <v>4.2653375728959979</v>
      </c>
      <c r="BI67" s="73">
        <f t="shared" si="54"/>
        <v>1.8336779694632415</v>
      </c>
      <c r="BJ67" s="51">
        <f t="shared" si="55"/>
        <v>1.741961412013818</v>
      </c>
      <c r="BK67" s="72">
        <f t="shared" si="56"/>
        <v>5.0017810638948186</v>
      </c>
      <c r="BL67" s="52">
        <v>0</v>
      </c>
      <c r="BM67" s="74">
        <f t="shared" si="37"/>
        <v>1120</v>
      </c>
      <c r="BN67" s="74">
        <f t="shared" si="36"/>
        <v>6</v>
      </c>
      <c r="BO67" s="71">
        <v>297.89999999999998</v>
      </c>
      <c r="BP67" s="71">
        <v>50.6</v>
      </c>
      <c r="BQ67" s="72">
        <v>61.5</v>
      </c>
      <c r="BR67" s="47">
        <f t="shared" si="57"/>
        <v>25.3</v>
      </c>
      <c r="BS67" s="54">
        <f t="shared" si="58"/>
        <v>2010.9020416362907</v>
      </c>
      <c r="BT67" s="50">
        <f t="shared" si="59"/>
        <v>185537.9790682965</v>
      </c>
      <c r="BU67" s="50">
        <f t="shared" si="60"/>
        <v>123670.47556063188</v>
      </c>
      <c r="BV67" s="72">
        <f t="shared" si="61"/>
        <v>33.344926908410052</v>
      </c>
      <c r="BW67" s="75">
        <f t="shared" si="62"/>
        <v>1.741961412013818</v>
      </c>
      <c r="BX67" s="55">
        <f t="shared" si="63"/>
        <v>2.4088206877958407</v>
      </c>
      <c r="BY67" s="47">
        <f t="shared" ref="BY67:BY104" si="66">SUM(BO67/(BU67/100))</f>
        <v>0.24088206877958407</v>
      </c>
      <c r="BZ67" s="85" t="s">
        <v>90</v>
      </c>
      <c r="CA67" s="77" t="s">
        <v>78</v>
      </c>
      <c r="CB67" s="86">
        <v>2.5</v>
      </c>
      <c r="CC67" s="78">
        <v>8</v>
      </c>
      <c r="CD67" s="78">
        <v>4</v>
      </c>
      <c r="CE67" s="78">
        <v>4</v>
      </c>
      <c r="CF67" s="77" t="s">
        <v>79</v>
      </c>
      <c r="CG67" s="87" t="s">
        <v>91</v>
      </c>
      <c r="CH67" s="62">
        <v>5.05</v>
      </c>
      <c r="CI67" s="63">
        <f t="shared" si="64"/>
        <v>59.233404529682403</v>
      </c>
      <c r="CJ67" s="64">
        <f>SUM((AF67-BQ67)/AF67)*100</f>
        <v>17.449664429530202</v>
      </c>
      <c r="CK67" s="64">
        <f>SUM(BX67*CH67)</f>
        <v>12.164544473368995</v>
      </c>
      <c r="CL67" s="65" t="s">
        <v>79</v>
      </c>
    </row>
    <row r="68" spans="1:90" s="65" customFormat="1" ht="25.5" customHeight="1" x14ac:dyDescent="0.3">
      <c r="A68" s="61" t="s">
        <v>72</v>
      </c>
      <c r="B68" s="35">
        <v>2.88</v>
      </c>
      <c r="C68" s="35">
        <v>1.71</v>
      </c>
      <c r="D68" s="35">
        <v>5.35</v>
      </c>
      <c r="E68" s="35">
        <v>4.7</v>
      </c>
      <c r="F68" s="35">
        <v>1.24</v>
      </c>
      <c r="G68" s="66">
        <v>0.2913</v>
      </c>
      <c r="H68" s="66">
        <v>7.1199999999999999E-2</v>
      </c>
      <c r="I68" s="66">
        <v>5.0900000000000001E-2</v>
      </c>
      <c r="J68" s="66">
        <v>3.7400000000000003E-2</v>
      </c>
      <c r="K68" s="67">
        <v>5.2900000000000003E-2</v>
      </c>
      <c r="L68" s="38">
        <v>2.5975269999999999</v>
      </c>
      <c r="M68" s="68">
        <v>7.85E-2</v>
      </c>
      <c r="N68" s="35">
        <v>2.15</v>
      </c>
      <c r="O68" s="35">
        <v>38.049999999999997</v>
      </c>
      <c r="P68" s="35">
        <v>2.87</v>
      </c>
      <c r="Q68" s="35">
        <v>14.51</v>
      </c>
      <c r="R68" s="35">
        <v>1.36</v>
      </c>
      <c r="S68" s="35">
        <v>1.45</v>
      </c>
      <c r="T68" s="35">
        <v>4.41</v>
      </c>
      <c r="U68" s="35">
        <v>2.17</v>
      </c>
      <c r="V68" s="35">
        <v>19.309999999999999</v>
      </c>
      <c r="W68" s="35">
        <v>3.49</v>
      </c>
      <c r="X68" s="35">
        <v>1.81</v>
      </c>
      <c r="Y68" s="35">
        <v>2.3199999999999998</v>
      </c>
      <c r="Z68" s="35">
        <v>1.98</v>
      </c>
      <c r="AA68" s="35">
        <v>5.23</v>
      </c>
      <c r="AB68" s="41">
        <v>1120</v>
      </c>
      <c r="AC68" s="41">
        <v>6</v>
      </c>
      <c r="AD68" s="42">
        <v>386.4</v>
      </c>
      <c r="AE68" s="43">
        <v>59.4</v>
      </c>
      <c r="AF68" s="69">
        <v>74.8</v>
      </c>
      <c r="AG68" s="44">
        <f t="shared" si="30"/>
        <v>29.7</v>
      </c>
      <c r="AH68" s="44">
        <f t="shared" si="39"/>
        <v>2771.1674638050204</v>
      </c>
      <c r="AI68" s="44">
        <f t="shared" si="40"/>
        <v>207283.32629261553</v>
      </c>
      <c r="AJ68" s="44">
        <f t="shared" si="41"/>
        <v>1.8641152036248732</v>
      </c>
      <c r="AK68" s="45">
        <v>0</v>
      </c>
      <c r="AL68" s="43">
        <v>349.9</v>
      </c>
      <c r="AM68" s="43">
        <v>58.4</v>
      </c>
      <c r="AN68" s="69">
        <v>73.7</v>
      </c>
      <c r="AO68" s="44">
        <f t="shared" si="32"/>
        <v>29.2</v>
      </c>
      <c r="AP68" s="44">
        <f t="shared" si="42"/>
        <v>2678.6475601568013</v>
      </c>
      <c r="AQ68" s="46">
        <f t="shared" si="43"/>
        <v>207283.32629261553</v>
      </c>
      <c r="AR68" s="46">
        <f t="shared" si="44"/>
        <v>197416.32518355627</v>
      </c>
      <c r="AS68" s="47">
        <f t="shared" si="45"/>
        <v>4.760151858587176</v>
      </c>
      <c r="AT68" s="46">
        <f t="shared" si="46"/>
        <v>1.8641152036248732</v>
      </c>
      <c r="AU68" s="46">
        <f t="shared" si="47"/>
        <v>1.7723964807604715</v>
      </c>
      <c r="AV68" s="47">
        <f t="shared" si="48"/>
        <v>4.9202282501665993</v>
      </c>
      <c r="AW68" s="48">
        <v>0</v>
      </c>
      <c r="AX68" s="70">
        <v>150</v>
      </c>
      <c r="AY68" s="70">
        <v>12</v>
      </c>
      <c r="AZ68" s="71">
        <v>323.10000000000002</v>
      </c>
      <c r="BA68" s="43">
        <f t="shared" si="65"/>
        <v>19.591457753017629</v>
      </c>
      <c r="BB68" s="71">
        <v>57.8</v>
      </c>
      <c r="BC68" s="69">
        <v>72.099999999999994</v>
      </c>
      <c r="BD68" s="54">
        <f t="shared" si="49"/>
        <v>28.9</v>
      </c>
      <c r="BE68" s="44">
        <f t="shared" si="50"/>
        <v>2623.8896002047309</v>
      </c>
      <c r="BF68" s="50">
        <f t="shared" si="51"/>
        <v>197416.32518355627</v>
      </c>
      <c r="BG68" s="50">
        <f t="shared" si="52"/>
        <v>189182.44017476108</v>
      </c>
      <c r="BH68" s="72">
        <f t="shared" si="53"/>
        <v>4.1708227529508415</v>
      </c>
      <c r="BI68" s="73">
        <f t="shared" si="54"/>
        <v>1.8641152036248732</v>
      </c>
      <c r="BJ68" s="51">
        <f t="shared" si="55"/>
        <v>1.7078752113649125</v>
      </c>
      <c r="BK68" s="72">
        <f t="shared" si="56"/>
        <v>8.3814558218367363</v>
      </c>
      <c r="BL68" s="52">
        <v>0</v>
      </c>
      <c r="BM68" s="74">
        <f t="shared" si="37"/>
        <v>1120</v>
      </c>
      <c r="BN68" s="74">
        <f t="shared" si="36"/>
        <v>6</v>
      </c>
      <c r="BO68" s="71">
        <v>298.7</v>
      </c>
      <c r="BP68" s="71">
        <v>50.7</v>
      </c>
      <c r="BQ68" s="72">
        <v>62</v>
      </c>
      <c r="BR68" s="47">
        <f t="shared" si="57"/>
        <v>25.35</v>
      </c>
      <c r="BS68" s="54">
        <f t="shared" si="58"/>
        <v>2018.8581250315069</v>
      </c>
      <c r="BT68" s="50">
        <f t="shared" si="59"/>
        <v>189182.44017476108</v>
      </c>
      <c r="BU68" s="50">
        <f t="shared" si="60"/>
        <v>125169.20375195344</v>
      </c>
      <c r="BV68" s="72">
        <f t="shared" si="61"/>
        <v>33.83677489500301</v>
      </c>
      <c r="BW68" s="75">
        <f t="shared" si="62"/>
        <v>1.7078752113649125</v>
      </c>
      <c r="BX68" s="55">
        <f t="shared" si="63"/>
        <v>2.3863697382938605</v>
      </c>
      <c r="BY68" s="47">
        <f t="shared" si="66"/>
        <v>0.23863697382938603</v>
      </c>
      <c r="BZ68" s="85" t="s">
        <v>90</v>
      </c>
      <c r="CA68" s="77" t="s">
        <v>78</v>
      </c>
      <c r="CB68" s="86">
        <v>2.5</v>
      </c>
      <c r="CC68" s="78">
        <v>8</v>
      </c>
      <c r="CD68" s="78">
        <v>4</v>
      </c>
      <c r="CE68" s="78">
        <v>4</v>
      </c>
      <c r="CF68" s="77" t="s">
        <v>79</v>
      </c>
      <c r="CG68" s="87" t="s">
        <v>91</v>
      </c>
      <c r="CH68" s="62">
        <v>5.05</v>
      </c>
      <c r="CI68" s="63">
        <f t="shared" si="64"/>
        <v>62.178448525069307</v>
      </c>
      <c r="CJ68" s="64">
        <f>SUM((AF68-BQ68)/AF68)*100</f>
        <v>17.112299465240639</v>
      </c>
      <c r="CK68" s="64">
        <f>SUM(BX68*CH68)</f>
        <v>12.051167178383995</v>
      </c>
      <c r="CL68" s="65" t="s">
        <v>79</v>
      </c>
    </row>
    <row r="69" spans="1:90" s="65" customFormat="1" ht="25.5" customHeight="1" x14ac:dyDescent="0.3">
      <c r="A69" s="61" t="s">
        <v>72</v>
      </c>
      <c r="B69" s="35">
        <v>2.81</v>
      </c>
      <c r="C69" s="35">
        <v>1.84</v>
      </c>
      <c r="D69" s="35">
        <v>5.51</v>
      </c>
      <c r="E69" s="35">
        <v>4.7300000000000004</v>
      </c>
      <c r="F69" s="35">
        <v>1.49</v>
      </c>
      <c r="G69" s="66">
        <v>0.2913</v>
      </c>
      <c r="H69" s="66">
        <v>7.1400000000000005E-2</v>
      </c>
      <c r="I69" s="66">
        <v>5.3699999999999998E-2</v>
      </c>
      <c r="J69" s="66">
        <v>3.8300000000000001E-2</v>
      </c>
      <c r="K69" s="67">
        <v>4.4900000000000002E-2</v>
      </c>
      <c r="L69" s="38">
        <v>2.5975269999999999</v>
      </c>
      <c r="M69" s="68">
        <v>5.6599999999999998E-2</v>
      </c>
      <c r="N69" s="35">
        <v>4.6900000000000004</v>
      </c>
      <c r="O69" s="35">
        <v>14.83</v>
      </c>
      <c r="P69" s="35">
        <v>5.12</v>
      </c>
      <c r="Q69" s="35">
        <v>14.56</v>
      </c>
      <c r="R69" s="35">
        <v>4.03</v>
      </c>
      <c r="S69" s="35">
        <v>6.18</v>
      </c>
      <c r="T69" s="35">
        <v>11.03</v>
      </c>
      <c r="U69" s="35">
        <v>5.81</v>
      </c>
      <c r="V69" s="35">
        <v>15.35</v>
      </c>
      <c r="W69" s="35">
        <v>2.37</v>
      </c>
      <c r="X69" s="35">
        <v>7.31</v>
      </c>
      <c r="Y69" s="35">
        <v>3.96</v>
      </c>
      <c r="Z69" s="35">
        <v>4.7699999999999996</v>
      </c>
      <c r="AA69" s="35">
        <v>2.62</v>
      </c>
      <c r="AB69" s="41">
        <v>1120</v>
      </c>
      <c r="AC69" s="41">
        <v>6</v>
      </c>
      <c r="AD69" s="42">
        <v>383.1</v>
      </c>
      <c r="AE69" s="43">
        <v>59.7</v>
      </c>
      <c r="AF69" s="69">
        <v>74.400000000000006</v>
      </c>
      <c r="AG69" s="44">
        <f t="shared" si="30"/>
        <v>29.85</v>
      </c>
      <c r="AH69" s="44">
        <f t="shared" si="39"/>
        <v>2799.2297401832116</v>
      </c>
      <c r="AI69" s="44">
        <f t="shared" si="40"/>
        <v>208262.69266963095</v>
      </c>
      <c r="AJ69" s="44">
        <f t="shared" si="41"/>
        <v>1.8395037300690005</v>
      </c>
      <c r="AK69" s="45">
        <v>0</v>
      </c>
      <c r="AL69" s="43">
        <v>351.7</v>
      </c>
      <c r="AM69" s="43">
        <v>58.3</v>
      </c>
      <c r="AN69" s="69">
        <v>73.7</v>
      </c>
      <c r="AO69" s="44">
        <f t="shared" si="32"/>
        <v>29.15</v>
      </c>
      <c r="AP69" s="44">
        <f t="shared" si="42"/>
        <v>2669.481963589953</v>
      </c>
      <c r="AQ69" s="46">
        <f t="shared" si="43"/>
        <v>208262.69266963095</v>
      </c>
      <c r="AR69" s="46">
        <f t="shared" si="44"/>
        <v>196740.82071657953</v>
      </c>
      <c r="AS69" s="47">
        <f t="shared" si="45"/>
        <v>5.5323744283517318</v>
      </c>
      <c r="AT69" s="46">
        <f t="shared" si="46"/>
        <v>1.8395037300690005</v>
      </c>
      <c r="AU69" s="46">
        <f t="shared" si="47"/>
        <v>1.7876310504297999</v>
      </c>
      <c r="AV69" s="47">
        <f t="shared" si="48"/>
        <v>2.8199279398718509</v>
      </c>
      <c r="AW69" s="48">
        <v>0</v>
      </c>
      <c r="AX69" s="70">
        <v>150</v>
      </c>
      <c r="AY69" s="70">
        <v>12</v>
      </c>
      <c r="AZ69" s="71">
        <v>324.10000000000002</v>
      </c>
      <c r="BA69" s="43">
        <f t="shared" si="65"/>
        <v>18.204257945078677</v>
      </c>
      <c r="BB69" s="71">
        <v>57.6</v>
      </c>
      <c r="BC69" s="69">
        <v>71.900000000000006</v>
      </c>
      <c r="BD69" s="54">
        <f t="shared" si="49"/>
        <v>28.8</v>
      </c>
      <c r="BE69" s="44">
        <f t="shared" si="50"/>
        <v>2605.7626105935183</v>
      </c>
      <c r="BF69" s="50">
        <f t="shared" si="51"/>
        <v>196740.82071657953</v>
      </c>
      <c r="BG69" s="50">
        <f t="shared" si="52"/>
        <v>187354.33170167397</v>
      </c>
      <c r="BH69" s="72">
        <f t="shared" si="53"/>
        <v>4.7709921005298268</v>
      </c>
      <c r="BI69" s="73">
        <f t="shared" si="54"/>
        <v>1.8395037300690005</v>
      </c>
      <c r="BJ69" s="51">
        <f t="shared" si="55"/>
        <v>1.7298772708178822</v>
      </c>
      <c r="BK69" s="72">
        <f t="shared" si="56"/>
        <v>5.9595671081898871</v>
      </c>
      <c r="BL69" s="52">
        <v>0</v>
      </c>
      <c r="BM69" s="74">
        <f t="shared" si="37"/>
        <v>1120</v>
      </c>
      <c r="BN69" s="74">
        <f t="shared" si="36"/>
        <v>6</v>
      </c>
      <c r="BO69" s="71">
        <v>298.5</v>
      </c>
      <c r="BP69" s="71">
        <v>50.3</v>
      </c>
      <c r="BQ69" s="72">
        <v>62</v>
      </c>
      <c r="BR69" s="47">
        <f t="shared" si="57"/>
        <v>25.15</v>
      </c>
      <c r="BS69" s="54">
        <f t="shared" si="58"/>
        <v>1987.1280392302497</v>
      </c>
      <c r="BT69" s="50">
        <f t="shared" si="59"/>
        <v>187354.33170167397</v>
      </c>
      <c r="BU69" s="50">
        <f t="shared" si="60"/>
        <v>123201.93843227548</v>
      </c>
      <c r="BV69" s="72">
        <f t="shared" si="61"/>
        <v>34.241211658532109</v>
      </c>
      <c r="BW69" s="75">
        <f t="shared" si="62"/>
        <v>1.7298772708178822</v>
      </c>
      <c r="BX69" s="55">
        <f t="shared" si="63"/>
        <v>2.422851489175931</v>
      </c>
      <c r="BY69" s="47">
        <f t="shared" si="66"/>
        <v>0.24228514891759309</v>
      </c>
      <c r="BZ69" s="85" t="s">
        <v>90</v>
      </c>
      <c r="CA69" s="77" t="s">
        <v>78</v>
      </c>
      <c r="CB69" s="86">
        <v>2.5</v>
      </c>
      <c r="CC69" s="78">
        <v>8</v>
      </c>
      <c r="CD69" s="78">
        <v>4</v>
      </c>
      <c r="CE69" s="78">
        <v>4</v>
      </c>
      <c r="CF69" s="77" t="s">
        <v>79</v>
      </c>
      <c r="CG69" s="87" t="s">
        <v>91</v>
      </c>
      <c r="CH69" s="62">
        <v>5.05</v>
      </c>
      <c r="CI69" s="63">
        <f>SUM(CI67:CI68)/2</f>
        <v>60.705926527375851</v>
      </c>
      <c r="CJ69" s="64">
        <f>SUM((AF69-BQ69)/AF69)*100</f>
        <v>16.666666666666675</v>
      </c>
      <c r="CK69" s="64">
        <f>SUM(BX69*CH69)</f>
        <v>12.235400020338451</v>
      </c>
      <c r="CL69" s="65" t="s">
        <v>79</v>
      </c>
    </row>
    <row r="70" spans="1:90" s="65" customFormat="1" ht="24.75" customHeight="1" x14ac:dyDescent="0.3">
      <c r="A70" s="61" t="s">
        <v>72</v>
      </c>
      <c r="B70" s="35">
        <v>2.87</v>
      </c>
      <c r="C70" s="35">
        <v>1.75</v>
      </c>
      <c r="D70" s="35">
        <v>5.25</v>
      </c>
      <c r="E70" s="35">
        <v>4.26</v>
      </c>
      <c r="F70" s="35">
        <v>1.33</v>
      </c>
      <c r="G70" s="66">
        <v>0.30009999999999998</v>
      </c>
      <c r="H70" s="66">
        <v>7.3700000000000002E-2</v>
      </c>
      <c r="I70" s="66">
        <v>4.5999999999999999E-2</v>
      </c>
      <c r="J70" s="66">
        <v>3.1600000000000003E-2</v>
      </c>
      <c r="K70" s="67">
        <v>3.73E-2</v>
      </c>
      <c r="L70" s="38">
        <v>2.5975269999999999</v>
      </c>
      <c r="M70" s="68">
        <v>6.8500000000000005E-2</v>
      </c>
      <c r="N70" s="35">
        <v>2.5099999999999998</v>
      </c>
      <c r="O70" s="35">
        <v>21.61</v>
      </c>
      <c r="P70" s="35">
        <v>1.39</v>
      </c>
      <c r="Q70" s="35">
        <v>15.66</v>
      </c>
      <c r="R70" s="35">
        <v>7.96</v>
      </c>
      <c r="S70" s="35">
        <v>4.8499999999999996</v>
      </c>
      <c r="T70" s="35">
        <v>9.09</v>
      </c>
      <c r="U70" s="35">
        <v>4.43</v>
      </c>
      <c r="V70" s="35">
        <v>16.64</v>
      </c>
      <c r="W70" s="35">
        <v>4.51</v>
      </c>
      <c r="X70" s="35">
        <v>6.22</v>
      </c>
      <c r="Y70" s="35">
        <v>2.58</v>
      </c>
      <c r="Z70" s="35">
        <v>2.54</v>
      </c>
      <c r="AA70" s="35">
        <v>3.93</v>
      </c>
      <c r="AB70" s="41">
        <v>1120</v>
      </c>
      <c r="AC70" s="41">
        <v>6</v>
      </c>
      <c r="AD70" s="42">
        <v>384.6</v>
      </c>
      <c r="AE70" s="43">
        <v>59.8</v>
      </c>
      <c r="AF70" s="69">
        <v>74.599999999999994</v>
      </c>
      <c r="AG70" s="44">
        <f t="shared" si="30"/>
        <v>29.9</v>
      </c>
      <c r="AH70" s="44">
        <f t="shared" si="39"/>
        <v>2808.6152482358107</v>
      </c>
      <c r="AI70" s="44">
        <f t="shared" si="40"/>
        <v>209522.69751839145</v>
      </c>
      <c r="AJ70" s="44">
        <f t="shared" si="41"/>
        <v>1.8356006511716501</v>
      </c>
      <c r="AK70" s="45">
        <v>0</v>
      </c>
      <c r="AL70" s="43">
        <v>350.3</v>
      </c>
      <c r="AM70" s="43">
        <v>58.4</v>
      </c>
      <c r="AN70" s="69">
        <v>73.599999999999994</v>
      </c>
      <c r="AO70" s="44">
        <f t="shared" si="32"/>
        <v>29.2</v>
      </c>
      <c r="AP70" s="44">
        <f t="shared" si="42"/>
        <v>2678.6475601568013</v>
      </c>
      <c r="AQ70" s="46">
        <f t="shared" si="43"/>
        <v>209522.69751839145</v>
      </c>
      <c r="AR70" s="46">
        <f t="shared" si="44"/>
        <v>197148.46042754056</v>
      </c>
      <c r="AS70" s="47">
        <f t="shared" si="45"/>
        <v>5.905917228735901</v>
      </c>
      <c r="AT70" s="46">
        <f t="shared" si="46"/>
        <v>1.8356006511716501</v>
      </c>
      <c r="AU70" s="46">
        <f t="shared" si="47"/>
        <v>1.7768335559929385</v>
      </c>
      <c r="AV70" s="47">
        <f t="shared" si="48"/>
        <v>3.2015185406041882</v>
      </c>
      <c r="AW70" s="48">
        <v>0</v>
      </c>
      <c r="AX70" s="70">
        <v>150</v>
      </c>
      <c r="AY70" s="70">
        <v>12</v>
      </c>
      <c r="AZ70" s="71">
        <v>323.3</v>
      </c>
      <c r="BA70" s="43">
        <f t="shared" si="65"/>
        <v>18.960717599752556</v>
      </c>
      <c r="BB70" s="71">
        <v>57.8</v>
      </c>
      <c r="BC70" s="69">
        <v>71.599999999999994</v>
      </c>
      <c r="BD70" s="54">
        <f t="shared" si="49"/>
        <v>28.9</v>
      </c>
      <c r="BE70" s="44">
        <f t="shared" si="50"/>
        <v>2623.8896002047309</v>
      </c>
      <c r="BF70" s="50">
        <f t="shared" si="51"/>
        <v>197148.46042754056</v>
      </c>
      <c r="BG70" s="50">
        <f t="shared" si="52"/>
        <v>187870.49537465873</v>
      </c>
      <c r="BH70" s="72">
        <f t="shared" si="53"/>
        <v>4.7060803988838806</v>
      </c>
      <c r="BI70" s="73">
        <f t="shared" si="54"/>
        <v>1.8356006511716501</v>
      </c>
      <c r="BJ70" s="51">
        <f t="shared" si="55"/>
        <v>1.7208662773537826</v>
      </c>
      <c r="BK70" s="72">
        <f t="shared" si="56"/>
        <v>6.2505084504428208</v>
      </c>
      <c r="BL70" s="52">
        <v>0</v>
      </c>
      <c r="BM70" s="74">
        <f t="shared" si="37"/>
        <v>1120</v>
      </c>
      <c r="BN70" s="74">
        <f t="shared" si="36"/>
        <v>6</v>
      </c>
      <c r="BO70" s="71">
        <v>296.89999999999998</v>
      </c>
      <c r="BP70" s="71">
        <v>50.3</v>
      </c>
      <c r="BQ70" s="72">
        <v>62.4</v>
      </c>
      <c r="BR70" s="47">
        <f t="shared" si="57"/>
        <v>25.15</v>
      </c>
      <c r="BS70" s="54">
        <f t="shared" si="58"/>
        <v>1987.1280392302497</v>
      </c>
      <c r="BT70" s="50">
        <f t="shared" si="59"/>
        <v>187870.49537465873</v>
      </c>
      <c r="BU70" s="50">
        <f t="shared" si="60"/>
        <v>123996.78964796758</v>
      </c>
      <c r="BV70" s="72">
        <f t="shared" si="61"/>
        <v>33.998795606149699</v>
      </c>
      <c r="BW70" s="75">
        <f t="shared" si="62"/>
        <v>1.7208662773537826</v>
      </c>
      <c r="BX70" s="55">
        <f t="shared" si="63"/>
        <v>2.3944168300075539</v>
      </c>
      <c r="BY70" s="47">
        <f t="shared" si="66"/>
        <v>0.23944168300075536</v>
      </c>
      <c r="BZ70" s="85" t="s">
        <v>90</v>
      </c>
      <c r="CA70" s="77" t="s">
        <v>78</v>
      </c>
      <c r="CB70" s="86">
        <v>2.5</v>
      </c>
      <c r="CC70" s="78">
        <v>8</v>
      </c>
      <c r="CD70" s="78">
        <v>4</v>
      </c>
      <c r="CE70" s="78">
        <v>4</v>
      </c>
      <c r="CF70" s="77" t="s">
        <v>79</v>
      </c>
      <c r="CG70" s="87" t="s">
        <v>91</v>
      </c>
      <c r="CH70" s="62">
        <v>5.05</v>
      </c>
      <c r="CI70" s="63">
        <f>SUM(CI68:CI69)/2</f>
        <v>61.442187526222583</v>
      </c>
      <c r="CJ70" s="64">
        <f>SUM((AF70-BQ70)/AF70)*100</f>
        <v>16.353887399463801</v>
      </c>
      <c r="CK70" s="64">
        <f>SUM(BX70*CH70)</f>
        <v>12.091804991538147</v>
      </c>
      <c r="CL70" s="65" t="s">
        <v>79</v>
      </c>
    </row>
    <row r="71" spans="1:90" s="65" customFormat="1" ht="24.75" customHeight="1" x14ac:dyDescent="0.3">
      <c r="A71" s="61" t="s">
        <v>72</v>
      </c>
      <c r="B71" s="35">
        <v>3.21</v>
      </c>
      <c r="C71" s="35">
        <v>1.49</v>
      </c>
      <c r="D71" s="35">
        <v>5.33</v>
      </c>
      <c r="E71" s="35">
        <v>4.43</v>
      </c>
      <c r="F71" s="35">
        <v>3.36</v>
      </c>
      <c r="G71" s="66">
        <v>0.2409</v>
      </c>
      <c r="H71" s="66">
        <v>7.3899999999999993E-2</v>
      </c>
      <c r="I71" s="66">
        <v>4.8899999999999999E-2</v>
      </c>
      <c r="J71" s="66">
        <v>4.4900000000000002E-2</v>
      </c>
      <c r="K71" s="67">
        <v>4.2500000000000003E-2</v>
      </c>
      <c r="L71" s="38">
        <v>2.5975269999999999</v>
      </c>
      <c r="M71" s="68">
        <v>0.1754</v>
      </c>
      <c r="N71" s="35">
        <v>1.17</v>
      </c>
      <c r="O71" s="35">
        <v>15.71</v>
      </c>
      <c r="P71" s="35">
        <v>3.13</v>
      </c>
      <c r="Q71" s="35">
        <v>16.37</v>
      </c>
      <c r="R71" s="35">
        <v>7.17</v>
      </c>
      <c r="S71" s="35">
        <v>5.7</v>
      </c>
      <c r="T71" s="35">
        <v>7.03</v>
      </c>
      <c r="U71" s="35">
        <v>5.7</v>
      </c>
      <c r="V71" s="35">
        <v>12.53</v>
      </c>
      <c r="W71" s="35">
        <v>1.63</v>
      </c>
      <c r="X71" s="35">
        <v>6.69</v>
      </c>
      <c r="Y71" s="35">
        <v>5.83</v>
      </c>
      <c r="Z71" s="35">
        <v>4.7</v>
      </c>
      <c r="AA71" s="35">
        <v>3.93</v>
      </c>
      <c r="AB71" s="41">
        <v>1120</v>
      </c>
      <c r="AC71" s="41">
        <v>6</v>
      </c>
      <c r="AD71" s="42">
        <v>385.7</v>
      </c>
      <c r="AE71" s="43">
        <v>59.6</v>
      </c>
      <c r="AF71" s="69">
        <v>74.5</v>
      </c>
      <c r="AG71" s="44">
        <f t="shared" si="30"/>
        <v>29.8</v>
      </c>
      <c r="AH71" s="44">
        <f t="shared" si="39"/>
        <v>2789.8599400938801</v>
      </c>
      <c r="AI71" s="44">
        <f t="shared" si="40"/>
        <v>207844.56553699408</v>
      </c>
      <c r="AJ71" s="44">
        <f t="shared" si="41"/>
        <v>1.8557136627724315</v>
      </c>
      <c r="AK71" s="45">
        <v>0</v>
      </c>
      <c r="AL71" s="43">
        <v>351.8</v>
      </c>
      <c r="AM71" s="43">
        <v>58.4</v>
      </c>
      <c r="AN71" s="69">
        <v>73.7</v>
      </c>
      <c r="AO71" s="44">
        <f t="shared" si="32"/>
        <v>29.2</v>
      </c>
      <c r="AP71" s="44">
        <f t="shared" si="42"/>
        <v>2678.6475601568013</v>
      </c>
      <c r="AQ71" s="46">
        <f t="shared" si="43"/>
        <v>207844.56553699408</v>
      </c>
      <c r="AR71" s="46">
        <f t="shared" si="44"/>
        <v>197416.32518355627</v>
      </c>
      <c r="AS71" s="47">
        <f t="shared" si="45"/>
        <v>5.0173264460848728</v>
      </c>
      <c r="AT71" s="46">
        <f t="shared" si="46"/>
        <v>1.8557136627724315</v>
      </c>
      <c r="AU71" s="46">
        <f t="shared" si="47"/>
        <v>1.7820208114648011</v>
      </c>
      <c r="AV71" s="47">
        <f t="shared" si="48"/>
        <v>3.9711326583398403</v>
      </c>
      <c r="AW71" s="48">
        <v>0</v>
      </c>
      <c r="AX71" s="70">
        <v>150</v>
      </c>
      <c r="AY71" s="70">
        <v>12</v>
      </c>
      <c r="AZ71" s="71">
        <v>325.3</v>
      </c>
      <c r="BA71" s="43">
        <f t="shared" si="65"/>
        <v>18.56747617583768</v>
      </c>
      <c r="BB71" s="71">
        <v>57.9</v>
      </c>
      <c r="BC71" s="69">
        <v>72.3</v>
      </c>
      <c r="BD71" s="54">
        <f t="shared" si="49"/>
        <v>28.95</v>
      </c>
      <c r="BE71" s="44">
        <f t="shared" si="50"/>
        <v>2632.9766569552394</v>
      </c>
      <c r="BF71" s="50">
        <f t="shared" si="51"/>
        <v>197416.32518355627</v>
      </c>
      <c r="BG71" s="50">
        <f t="shared" si="52"/>
        <v>190364.21229786379</v>
      </c>
      <c r="BH71" s="72">
        <f t="shared" si="53"/>
        <v>3.5722035040088369</v>
      </c>
      <c r="BI71" s="73">
        <f t="shared" si="54"/>
        <v>1.8557136627724315</v>
      </c>
      <c r="BJ71" s="51">
        <f t="shared" si="55"/>
        <v>1.7088295960324809</v>
      </c>
      <c r="BK71" s="72">
        <f t="shared" si="56"/>
        <v>7.9152333512760933</v>
      </c>
      <c r="BL71" s="52">
        <v>0</v>
      </c>
      <c r="BM71" s="74">
        <f t="shared" si="37"/>
        <v>1120</v>
      </c>
      <c r="BN71" s="74">
        <f t="shared" si="36"/>
        <v>6</v>
      </c>
      <c r="BO71" s="71">
        <v>298.60000000000002</v>
      </c>
      <c r="BP71" s="71">
        <v>50</v>
      </c>
      <c r="BQ71" s="72">
        <v>62.4</v>
      </c>
      <c r="BR71" s="47">
        <f t="shared" si="57"/>
        <v>25</v>
      </c>
      <c r="BS71" s="54">
        <f t="shared" si="58"/>
        <v>1963.4954084936207</v>
      </c>
      <c r="BT71" s="50">
        <f t="shared" si="59"/>
        <v>190364.21229786379</v>
      </c>
      <c r="BU71" s="50">
        <f t="shared" si="60"/>
        <v>122522.11349000194</v>
      </c>
      <c r="BV71" s="72">
        <f t="shared" si="61"/>
        <v>35.638052966441506</v>
      </c>
      <c r="BW71" s="75">
        <f t="shared" si="62"/>
        <v>1.7088295960324809</v>
      </c>
      <c r="BX71" s="55">
        <f t="shared" si="63"/>
        <v>2.4371110772943561</v>
      </c>
      <c r="BY71" s="47">
        <f t="shared" si="66"/>
        <v>0.24371110772943563</v>
      </c>
      <c r="BZ71" s="85" t="s">
        <v>90</v>
      </c>
      <c r="CA71" s="77" t="s">
        <v>78</v>
      </c>
      <c r="CB71" s="86">
        <v>2.5</v>
      </c>
      <c r="CC71" s="78">
        <v>8</v>
      </c>
      <c r="CD71" s="78">
        <v>4</v>
      </c>
      <c r="CE71" s="78">
        <v>4</v>
      </c>
      <c r="CF71" s="77" t="s">
        <v>79</v>
      </c>
      <c r="CG71" s="87" t="s">
        <v>91</v>
      </c>
      <c r="CH71" s="62">
        <f>SUM(CH69:CH70)/2</f>
        <v>5.05</v>
      </c>
      <c r="CI71" s="63">
        <f>SUM(CI69:CI70)/2.1</f>
        <v>58.165768596951629</v>
      </c>
      <c r="CJ71" s="64">
        <f>SUM((AF71-BQ71)/AF71)*100</f>
        <v>16.241610738255037</v>
      </c>
      <c r="CK71" s="64">
        <f>SUM(BX71*CH71)</f>
        <v>12.307410940336498</v>
      </c>
      <c r="CL71" s="65" t="s">
        <v>79</v>
      </c>
    </row>
    <row r="72" spans="1:90" s="65" customFormat="1" ht="24.75" customHeight="1" x14ac:dyDescent="0.3">
      <c r="A72" s="61" t="s">
        <v>72</v>
      </c>
      <c r="B72" s="35">
        <v>3.26</v>
      </c>
      <c r="C72" s="35">
        <v>1.3</v>
      </c>
      <c r="D72" s="35">
        <v>5.2</v>
      </c>
      <c r="E72" s="35">
        <v>4.43</v>
      </c>
      <c r="F72" s="35">
        <v>3.03</v>
      </c>
      <c r="G72" s="66">
        <v>0.25879999999999997</v>
      </c>
      <c r="H72" s="66">
        <v>7.2999999999999995E-2</v>
      </c>
      <c r="I72" s="66">
        <v>5.11E-2</v>
      </c>
      <c r="J72" s="66">
        <v>4.6800000000000001E-2</v>
      </c>
      <c r="K72" s="67">
        <v>3.5499999999999997E-2</v>
      </c>
      <c r="L72" s="38">
        <v>2.5975269999999999</v>
      </c>
      <c r="M72" s="68">
        <v>0.16969999999999999</v>
      </c>
      <c r="N72" s="35">
        <v>2.31</v>
      </c>
      <c r="O72" s="35">
        <v>17.309999999999999</v>
      </c>
      <c r="P72" s="35">
        <v>2.0499999999999998</v>
      </c>
      <c r="Q72" s="35">
        <v>22.43</v>
      </c>
      <c r="R72" s="35">
        <v>5.24</v>
      </c>
      <c r="S72" s="35">
        <v>5.7</v>
      </c>
      <c r="T72" s="35">
        <v>4.72</v>
      </c>
      <c r="U72" s="35">
        <v>13.09</v>
      </c>
      <c r="V72" s="35">
        <v>17.760000000000002</v>
      </c>
      <c r="W72" s="35">
        <v>3.97</v>
      </c>
      <c r="X72" s="35">
        <v>7.87</v>
      </c>
      <c r="Y72" s="35">
        <v>0.8</v>
      </c>
      <c r="Z72" s="35">
        <v>2.4300000000000002</v>
      </c>
      <c r="AA72" s="35">
        <v>5.23</v>
      </c>
      <c r="AB72" s="41">
        <v>1000</v>
      </c>
      <c r="AC72" s="41">
        <v>9</v>
      </c>
      <c r="AD72" s="42">
        <v>386.1</v>
      </c>
      <c r="AE72" s="43">
        <v>59.6</v>
      </c>
      <c r="AF72" s="43">
        <v>74.599999999999994</v>
      </c>
      <c r="AG72" s="44">
        <f t="shared" si="30"/>
        <v>29.8</v>
      </c>
      <c r="AH72" s="44">
        <f t="shared" si="39"/>
        <v>2789.8599400938801</v>
      </c>
      <c r="AI72" s="44">
        <f t="shared" si="40"/>
        <v>208123.55153100344</v>
      </c>
      <c r="AJ72" s="44">
        <f t="shared" si="41"/>
        <v>1.8551480462435028</v>
      </c>
      <c r="AK72" s="45">
        <v>0</v>
      </c>
      <c r="AL72" s="43">
        <v>351.5</v>
      </c>
      <c r="AM72" s="43">
        <v>58.1</v>
      </c>
      <c r="AN72" s="69">
        <v>73.2</v>
      </c>
      <c r="AO72" s="44">
        <f t="shared" si="32"/>
        <v>29.05</v>
      </c>
      <c r="AP72" s="44">
        <f t="shared" si="42"/>
        <v>2651.1978943460604</v>
      </c>
      <c r="AQ72" s="46">
        <f t="shared" si="43"/>
        <v>208123.55153100344</v>
      </c>
      <c r="AR72" s="46">
        <f t="shared" si="44"/>
        <v>194067.68586613162</v>
      </c>
      <c r="AS72" s="47">
        <f t="shared" si="45"/>
        <v>6.753616090766144</v>
      </c>
      <c r="AT72" s="46">
        <f t="shared" si="46"/>
        <v>1.8551480462435028</v>
      </c>
      <c r="AU72" s="46">
        <f t="shared" si="47"/>
        <v>1.8112237409914065</v>
      </c>
      <c r="AV72" s="47">
        <f t="shared" si="48"/>
        <v>2.3676981112660442</v>
      </c>
      <c r="AW72" s="48">
        <v>0</v>
      </c>
      <c r="AX72" s="70">
        <v>150</v>
      </c>
      <c r="AY72" s="70">
        <v>12</v>
      </c>
      <c r="AZ72" s="71">
        <v>324.5</v>
      </c>
      <c r="BA72" s="43">
        <f t="shared" si="65"/>
        <v>18.983050847457633</v>
      </c>
      <c r="BB72" s="71">
        <v>57.4</v>
      </c>
      <c r="BC72" s="69">
        <v>71.599999999999994</v>
      </c>
      <c r="BD72" s="54">
        <f t="shared" si="49"/>
        <v>28.7</v>
      </c>
      <c r="BE72" s="44">
        <f t="shared" si="50"/>
        <v>2587.6984528353764</v>
      </c>
      <c r="BF72" s="50">
        <f t="shared" ref="BF72:BF135" si="67">SUM(AI72)</f>
        <v>208123.55153100344</v>
      </c>
      <c r="BG72" s="50">
        <f t="shared" si="52"/>
        <v>185279.20922301293</v>
      </c>
      <c r="BH72" s="72">
        <f t="shared" si="53"/>
        <v>10.976336959437031</v>
      </c>
      <c r="BI72" s="73">
        <f t="shared" si="54"/>
        <v>1.8551480462435028</v>
      </c>
      <c r="BJ72" s="51">
        <f t="shared" si="55"/>
        <v>1.7514107565593759</v>
      </c>
      <c r="BK72" s="72">
        <f t="shared" si="56"/>
        <v>5.5918604390730406</v>
      </c>
      <c r="BL72" s="52">
        <v>0</v>
      </c>
      <c r="BM72" s="74">
        <f t="shared" si="37"/>
        <v>1000</v>
      </c>
      <c r="BN72" s="74">
        <f t="shared" si="36"/>
        <v>9</v>
      </c>
      <c r="BO72" s="71">
        <v>298.89999999999998</v>
      </c>
      <c r="BP72" s="71">
        <v>56.1</v>
      </c>
      <c r="BQ72" s="83">
        <v>71</v>
      </c>
      <c r="BR72" s="47">
        <f t="shared" si="57"/>
        <v>28.05</v>
      </c>
      <c r="BS72" s="54">
        <f t="shared" si="58"/>
        <v>2471.8129538260832</v>
      </c>
      <c r="BT72" s="50">
        <f t="shared" si="59"/>
        <v>185279.20922301293</v>
      </c>
      <c r="BU72" s="50">
        <f t="shared" si="60"/>
        <v>175498.7197216519</v>
      </c>
      <c r="BV72" s="72">
        <f t="shared" si="61"/>
        <v>5.2787841346994657</v>
      </c>
      <c r="BW72" s="75">
        <f t="shared" si="62"/>
        <v>1.7514107565593759</v>
      </c>
      <c r="BX72" s="55">
        <f t="shared" si="63"/>
        <v>1.7031463276431165</v>
      </c>
      <c r="BY72" s="47">
        <f t="shared" si="66"/>
        <v>0.17031463276431164</v>
      </c>
      <c r="BZ72" s="83" t="s">
        <v>92</v>
      </c>
      <c r="CA72" s="83" t="s">
        <v>73</v>
      </c>
      <c r="CB72" s="112">
        <v>6</v>
      </c>
      <c r="CC72" s="112">
        <v>8</v>
      </c>
      <c r="CD72" s="112">
        <v>4</v>
      </c>
      <c r="CE72" s="112">
        <v>6</v>
      </c>
      <c r="CF72" s="83" t="s">
        <v>93</v>
      </c>
      <c r="CG72" s="71" t="s">
        <v>75</v>
      </c>
      <c r="CH72" s="62">
        <v>18.799239337136658</v>
      </c>
      <c r="CI72" s="63">
        <v>9.7499286759121322</v>
      </c>
      <c r="CJ72" s="64">
        <f>SUM((AF72-BQ72)/AF72)*100</f>
        <v>4.8257372654155422</v>
      </c>
      <c r="CK72" s="64">
        <f>SUM(BX72*CH72)</f>
        <v>32.017855439528311</v>
      </c>
      <c r="CL72" s="65" t="s">
        <v>93</v>
      </c>
    </row>
    <row r="73" spans="1:90" s="65" customFormat="1" ht="24.75" customHeight="1" x14ac:dyDescent="0.3">
      <c r="A73" s="61" t="s">
        <v>72</v>
      </c>
      <c r="B73" s="35">
        <v>3.24</v>
      </c>
      <c r="C73" s="35">
        <v>1.36</v>
      </c>
      <c r="D73" s="35">
        <v>5.28</v>
      </c>
      <c r="E73" s="35">
        <v>4.38</v>
      </c>
      <c r="F73" s="35">
        <v>3.54</v>
      </c>
      <c r="G73" s="66">
        <v>0.24360000000000001</v>
      </c>
      <c r="H73" s="66">
        <v>7.3099999999999998E-2</v>
      </c>
      <c r="I73" s="66">
        <v>4.5400000000000003E-2</v>
      </c>
      <c r="J73" s="66">
        <v>4.58E-2</v>
      </c>
      <c r="K73" s="67">
        <v>4.82E-2</v>
      </c>
      <c r="L73" s="38">
        <v>2.5975269999999999</v>
      </c>
      <c r="M73" s="68">
        <v>0.1605</v>
      </c>
      <c r="N73" s="35">
        <v>2.5659999999999998</v>
      </c>
      <c r="O73" s="35">
        <v>21.501999999999999</v>
      </c>
      <c r="P73" s="35">
        <v>2.9120000000000004</v>
      </c>
      <c r="Q73" s="35">
        <v>16.706</v>
      </c>
      <c r="R73" s="35">
        <v>5.152000000000001</v>
      </c>
      <c r="S73" s="35">
        <v>4.7759999999999998</v>
      </c>
      <c r="T73" s="35">
        <v>7.2560000000000002</v>
      </c>
      <c r="U73" s="35">
        <v>6.24</v>
      </c>
      <c r="V73" s="35">
        <v>16.318000000000001</v>
      </c>
      <c r="W73" s="35">
        <v>3.194</v>
      </c>
      <c r="X73" s="35">
        <v>5.98</v>
      </c>
      <c r="Y73" s="35">
        <v>3.0979999999999999</v>
      </c>
      <c r="Z73" s="35">
        <v>3.2839999999999998</v>
      </c>
      <c r="AA73" s="35">
        <v>4.1880000000000006</v>
      </c>
      <c r="AB73" s="41">
        <v>1000</v>
      </c>
      <c r="AC73" s="41">
        <v>9</v>
      </c>
      <c r="AD73" s="42">
        <v>389.2</v>
      </c>
      <c r="AE73" s="43">
        <v>59.6</v>
      </c>
      <c r="AF73" s="43">
        <v>74.599999999999994</v>
      </c>
      <c r="AG73" s="44">
        <f t="shared" ref="AG73:AG79" si="68">SUM(AE73/2)</f>
        <v>29.8</v>
      </c>
      <c r="AH73" s="44">
        <f t="shared" si="39"/>
        <v>2789.8599400938801</v>
      </c>
      <c r="AI73" s="44">
        <f t="shared" si="40"/>
        <v>208123.55153100344</v>
      </c>
      <c r="AJ73" s="44">
        <f t="shared" si="41"/>
        <v>1.8700430448017904</v>
      </c>
      <c r="AK73" s="45">
        <v>0</v>
      </c>
      <c r="AL73" s="43">
        <v>351.1</v>
      </c>
      <c r="AM73" s="43">
        <v>58.1</v>
      </c>
      <c r="AN73" s="69">
        <v>72.900000000000006</v>
      </c>
      <c r="AO73" s="44">
        <f t="shared" si="32"/>
        <v>29.05</v>
      </c>
      <c r="AP73" s="44">
        <f t="shared" si="42"/>
        <v>2651.1978943460604</v>
      </c>
      <c r="AQ73" s="46">
        <f t="shared" si="43"/>
        <v>208123.55153100344</v>
      </c>
      <c r="AR73" s="46">
        <f t="shared" si="44"/>
        <v>193272.3264978278</v>
      </c>
      <c r="AS73" s="47">
        <f t="shared" si="45"/>
        <v>7.1357734018695638</v>
      </c>
      <c r="AT73" s="46">
        <f t="shared" si="46"/>
        <v>1.8700430448017904</v>
      </c>
      <c r="AU73" s="46">
        <f t="shared" si="47"/>
        <v>1.816607718042583</v>
      </c>
      <c r="AV73" s="47">
        <f t="shared" si="48"/>
        <v>2.8574383305102522</v>
      </c>
      <c r="AW73" s="48">
        <v>0</v>
      </c>
      <c r="AX73" s="70">
        <v>150</v>
      </c>
      <c r="AY73" s="70">
        <v>12</v>
      </c>
      <c r="AZ73" s="71">
        <v>324.10000000000002</v>
      </c>
      <c r="BA73" s="43">
        <f t="shared" si="65"/>
        <v>20.086393088552903</v>
      </c>
      <c r="BB73" s="71">
        <v>57.5</v>
      </c>
      <c r="BC73" s="69">
        <v>71.8</v>
      </c>
      <c r="BD73" s="54">
        <f t="shared" si="49"/>
        <v>28.75</v>
      </c>
      <c r="BE73" s="44">
        <f t="shared" si="50"/>
        <v>2596.7226777328133</v>
      </c>
      <c r="BF73" s="50">
        <f t="shared" si="67"/>
        <v>208123.55153100344</v>
      </c>
      <c r="BG73" s="50">
        <f t="shared" si="52"/>
        <v>186444.68826121598</v>
      </c>
      <c r="BH73" s="72">
        <f t="shared" si="53"/>
        <v>10.416343133832228</v>
      </c>
      <c r="BI73" s="73">
        <f t="shared" si="54"/>
        <v>1.8700430448017904</v>
      </c>
      <c r="BJ73" s="51">
        <f t="shared" si="55"/>
        <v>1.7383171546615679</v>
      </c>
      <c r="BK73" s="72">
        <f t="shared" si="56"/>
        <v>7.0440031049758209</v>
      </c>
      <c r="BL73" s="52">
        <v>0</v>
      </c>
      <c r="BM73" s="74">
        <f t="shared" si="37"/>
        <v>1000</v>
      </c>
      <c r="BN73" s="74">
        <f t="shared" si="36"/>
        <v>9</v>
      </c>
      <c r="BO73" s="71">
        <v>298.89999999999998</v>
      </c>
      <c r="BP73" s="71">
        <v>56.1</v>
      </c>
      <c r="BQ73" s="83">
        <v>71</v>
      </c>
      <c r="BR73" s="47">
        <f t="shared" si="57"/>
        <v>28.05</v>
      </c>
      <c r="BS73" s="54">
        <f t="shared" si="58"/>
        <v>2471.8129538260832</v>
      </c>
      <c r="BT73" s="50">
        <f t="shared" si="59"/>
        <v>186444.68826121598</v>
      </c>
      <c r="BU73" s="50">
        <f t="shared" si="60"/>
        <v>175498.7197216519</v>
      </c>
      <c r="BV73" s="72">
        <f t="shared" si="61"/>
        <v>5.8708932078710516</v>
      </c>
      <c r="BW73" s="75">
        <f t="shared" si="62"/>
        <v>1.7383171546615679</v>
      </c>
      <c r="BX73" s="55">
        <f t="shared" si="63"/>
        <v>1.7031463276431165</v>
      </c>
      <c r="BY73" s="47">
        <f t="shared" si="66"/>
        <v>0.17031463276431164</v>
      </c>
      <c r="BZ73" s="83" t="s">
        <v>92</v>
      </c>
      <c r="CA73" s="83" t="s">
        <v>73</v>
      </c>
      <c r="CB73" s="112">
        <v>6</v>
      </c>
      <c r="CC73" s="112">
        <v>8</v>
      </c>
      <c r="CD73" s="112">
        <v>4</v>
      </c>
      <c r="CE73" s="112">
        <v>6</v>
      </c>
      <c r="CF73" s="83" t="s">
        <v>93</v>
      </c>
      <c r="CG73" s="71" t="s">
        <v>75</v>
      </c>
      <c r="CH73" s="62">
        <v>18.627450980392151</v>
      </c>
      <c r="CI73" s="63">
        <v>9.8308409470815281</v>
      </c>
      <c r="CJ73" s="64">
        <f>SUM((AF73-BQ73)/AF73)*100</f>
        <v>4.8257372654155422</v>
      </c>
      <c r="CK73" s="64">
        <f>SUM(BX73*CH73)</f>
        <v>31.725274730607062</v>
      </c>
      <c r="CL73" s="65" t="s">
        <v>93</v>
      </c>
    </row>
    <row r="74" spans="1:90" s="65" customFormat="1" ht="24.75" customHeight="1" x14ac:dyDescent="0.3">
      <c r="A74" s="61" t="s">
        <v>72</v>
      </c>
      <c r="B74" s="35">
        <v>3.38</v>
      </c>
      <c r="C74" s="35">
        <v>1.33</v>
      </c>
      <c r="D74" s="35">
        <v>5.04</v>
      </c>
      <c r="E74" s="35">
        <v>4.41</v>
      </c>
      <c r="F74" s="35">
        <v>3.46</v>
      </c>
      <c r="G74" s="66">
        <v>0.28199999999999997</v>
      </c>
      <c r="H74" s="66">
        <v>7.1199999999999999E-2</v>
      </c>
      <c r="I74" s="66">
        <v>4.82E-2</v>
      </c>
      <c r="J74" s="66">
        <v>4.8899999999999999E-2</v>
      </c>
      <c r="K74" s="67">
        <v>2.1299999999999999E-2</v>
      </c>
      <c r="L74" s="38">
        <v>2.5975269999999999</v>
      </c>
      <c r="M74" s="68">
        <v>9.9400000000000002E-2</v>
      </c>
      <c r="N74" s="35">
        <v>2.15</v>
      </c>
      <c r="O74" s="35">
        <v>38.049999999999997</v>
      </c>
      <c r="P74" s="35">
        <v>2.87</v>
      </c>
      <c r="Q74" s="35">
        <v>14.51</v>
      </c>
      <c r="R74" s="35">
        <v>1.36</v>
      </c>
      <c r="S74" s="35">
        <v>1.45</v>
      </c>
      <c r="T74" s="35">
        <v>4.41</v>
      </c>
      <c r="U74" s="35">
        <v>2.17</v>
      </c>
      <c r="V74" s="35">
        <v>19.309999999999999</v>
      </c>
      <c r="W74" s="35">
        <v>3.49</v>
      </c>
      <c r="X74" s="35">
        <v>1.81</v>
      </c>
      <c r="Y74" s="35">
        <v>2.3199999999999998</v>
      </c>
      <c r="Z74" s="35">
        <v>1.98</v>
      </c>
      <c r="AA74" s="35">
        <v>5.23</v>
      </c>
      <c r="AB74" s="41">
        <v>1000</v>
      </c>
      <c r="AC74" s="41">
        <v>9</v>
      </c>
      <c r="AD74" s="42">
        <v>383.5</v>
      </c>
      <c r="AE74" s="43">
        <v>59.5</v>
      </c>
      <c r="AF74" s="43">
        <v>74.599999999999994</v>
      </c>
      <c r="AG74" s="44">
        <f t="shared" si="68"/>
        <v>29.75</v>
      </c>
      <c r="AH74" s="44">
        <f t="shared" si="39"/>
        <v>2780.5058479678164</v>
      </c>
      <c r="AI74" s="44">
        <f t="shared" si="40"/>
        <v>207425.73625839909</v>
      </c>
      <c r="AJ74" s="44">
        <f t="shared" si="41"/>
        <v>1.8488544715698041</v>
      </c>
      <c r="AK74" s="45">
        <v>0</v>
      </c>
      <c r="AL74" s="43">
        <v>351.4</v>
      </c>
      <c r="AM74" s="43">
        <v>58.1</v>
      </c>
      <c r="AN74" s="69">
        <v>72.599999999999994</v>
      </c>
      <c r="AO74" s="44">
        <f t="shared" si="32"/>
        <v>29.05</v>
      </c>
      <c r="AP74" s="44">
        <f t="shared" si="42"/>
        <v>2651.1978943460604</v>
      </c>
      <c r="AQ74" s="46">
        <f t="shared" si="43"/>
        <v>207425.73625839909</v>
      </c>
      <c r="AR74" s="46">
        <f t="shared" si="44"/>
        <v>192476.96712952395</v>
      </c>
      <c r="AS74" s="47">
        <f t="shared" si="45"/>
        <v>7.2068053841943787</v>
      </c>
      <c r="AT74" s="46">
        <f t="shared" si="46"/>
        <v>1.8488544715698041</v>
      </c>
      <c r="AU74" s="46">
        <f t="shared" si="47"/>
        <v>1.8256729895558446</v>
      </c>
      <c r="AV74" s="47">
        <f t="shared" si="48"/>
        <v>1.2538294587500369</v>
      </c>
      <c r="AW74" s="48">
        <v>0</v>
      </c>
      <c r="AX74" s="70">
        <v>150</v>
      </c>
      <c r="AY74" s="70">
        <v>12</v>
      </c>
      <c r="AZ74" s="71">
        <v>324.5</v>
      </c>
      <c r="BA74" s="43">
        <f t="shared" si="65"/>
        <v>18.181818181818183</v>
      </c>
      <c r="BB74" s="71">
        <v>57.4</v>
      </c>
      <c r="BC74" s="69">
        <v>71.8</v>
      </c>
      <c r="BD74" s="54">
        <f t="shared" si="49"/>
        <v>28.7</v>
      </c>
      <c r="BE74" s="44">
        <f t="shared" si="50"/>
        <v>2587.6984528353764</v>
      </c>
      <c r="BF74" s="50">
        <f t="shared" si="67"/>
        <v>207425.73625839909</v>
      </c>
      <c r="BG74" s="50">
        <f t="shared" si="52"/>
        <v>185796.74891358003</v>
      </c>
      <c r="BH74" s="72">
        <f t="shared" si="53"/>
        <v>10.427340278486422</v>
      </c>
      <c r="BI74" s="73">
        <f t="shared" si="54"/>
        <v>1.8488544715698041</v>
      </c>
      <c r="BJ74" s="51">
        <f t="shared" si="55"/>
        <v>1.7465321750647815</v>
      </c>
      <c r="BK74" s="72">
        <f t="shared" si="56"/>
        <v>5.5343618482932255</v>
      </c>
      <c r="BL74" s="52">
        <v>0</v>
      </c>
      <c r="BM74" s="74">
        <f t="shared" si="37"/>
        <v>1000</v>
      </c>
      <c r="BN74" s="74">
        <f t="shared" si="36"/>
        <v>9</v>
      </c>
      <c r="BO74" s="71">
        <v>300.39999999999998</v>
      </c>
      <c r="BP74" s="71">
        <v>56.1</v>
      </c>
      <c r="BQ74" s="83">
        <v>70.5</v>
      </c>
      <c r="BR74" s="47">
        <f t="shared" si="57"/>
        <v>28.05</v>
      </c>
      <c r="BS74" s="54">
        <f t="shared" si="58"/>
        <v>2471.8129538260832</v>
      </c>
      <c r="BT74" s="50">
        <f t="shared" si="59"/>
        <v>185796.74891358003</v>
      </c>
      <c r="BU74" s="50">
        <f t="shared" si="60"/>
        <v>174262.81324473888</v>
      </c>
      <c r="BV74" s="72">
        <f t="shared" si="61"/>
        <v>6.2078242683384897</v>
      </c>
      <c r="BW74" s="75">
        <f t="shared" si="62"/>
        <v>1.7465321750647815</v>
      </c>
      <c r="BX74" s="55">
        <f t="shared" si="63"/>
        <v>1.7238330680344924</v>
      </c>
      <c r="BY74" s="47">
        <f t="shared" si="66"/>
        <v>0.17238330680344924</v>
      </c>
      <c r="BZ74" s="83" t="s">
        <v>92</v>
      </c>
      <c r="CA74" s="83" t="s">
        <v>73</v>
      </c>
      <c r="CB74" s="112">
        <v>6</v>
      </c>
      <c r="CC74" s="112">
        <v>8</v>
      </c>
      <c r="CD74" s="112">
        <v>4</v>
      </c>
      <c r="CE74" s="112">
        <v>6</v>
      </c>
      <c r="CF74" s="83" t="s">
        <v>93</v>
      </c>
      <c r="CG74" s="71" t="s">
        <v>75</v>
      </c>
      <c r="CH74" s="62">
        <f>SUM(CH72:CH73)/2</f>
        <v>18.713345158764405</v>
      </c>
      <c r="CI74" s="63">
        <v>10.720875929944876</v>
      </c>
      <c r="CJ74" s="64">
        <f>SUM((AF74-BQ74)/AF74)*100</f>
        <v>5.4959785522788129</v>
      </c>
      <c r="CK74" s="64">
        <f>SUM(BX74*CH74)</f>
        <v>32.258683198221263</v>
      </c>
      <c r="CL74" s="65" t="s">
        <v>93</v>
      </c>
    </row>
    <row r="75" spans="1:90" s="65" customFormat="1" ht="24.75" customHeight="1" x14ac:dyDescent="0.3">
      <c r="A75" s="61" t="s">
        <v>72</v>
      </c>
      <c r="B75" s="35">
        <v>5.24</v>
      </c>
      <c r="C75" s="35">
        <v>1.33</v>
      </c>
      <c r="D75" s="35">
        <v>5.24</v>
      </c>
      <c r="E75" s="35">
        <v>4.07</v>
      </c>
      <c r="F75" s="35">
        <v>3.62</v>
      </c>
      <c r="G75" s="66">
        <v>0.25750000000000001</v>
      </c>
      <c r="H75" s="66">
        <v>7.1400000000000005E-2</v>
      </c>
      <c r="I75" s="66">
        <v>3.8899999999999997E-2</v>
      </c>
      <c r="J75" s="66">
        <v>4.41E-2</v>
      </c>
      <c r="K75" s="67">
        <v>4.3700000000000003E-2</v>
      </c>
      <c r="L75" s="38">
        <v>2.5975269999999999</v>
      </c>
      <c r="M75" s="68">
        <v>5.5500000000000001E-2</v>
      </c>
      <c r="N75" s="35">
        <v>4.6900000000000004</v>
      </c>
      <c r="O75" s="35">
        <v>14.83</v>
      </c>
      <c r="P75" s="35">
        <v>5.12</v>
      </c>
      <c r="Q75" s="35">
        <v>14.56</v>
      </c>
      <c r="R75" s="35">
        <v>4.03</v>
      </c>
      <c r="S75" s="35">
        <v>6.18</v>
      </c>
      <c r="T75" s="35">
        <v>11.03</v>
      </c>
      <c r="U75" s="35">
        <v>5.81</v>
      </c>
      <c r="V75" s="35">
        <v>15.35</v>
      </c>
      <c r="W75" s="35">
        <v>2.37</v>
      </c>
      <c r="X75" s="35">
        <v>7.31</v>
      </c>
      <c r="Y75" s="35">
        <v>3.96</v>
      </c>
      <c r="Z75" s="35">
        <v>4.7699999999999996</v>
      </c>
      <c r="AA75" s="35">
        <v>2.62</v>
      </c>
      <c r="AB75" s="41">
        <v>1000</v>
      </c>
      <c r="AC75" s="41">
        <v>9</v>
      </c>
      <c r="AD75" s="42">
        <v>386.3</v>
      </c>
      <c r="AE75" s="43">
        <v>59.6</v>
      </c>
      <c r="AF75" s="43">
        <v>74.599999999999994</v>
      </c>
      <c r="AG75" s="44">
        <f t="shared" si="68"/>
        <v>29.8</v>
      </c>
      <c r="AH75" s="44">
        <f t="shared" si="39"/>
        <v>2789.8599400938801</v>
      </c>
      <c r="AI75" s="44">
        <f t="shared" si="40"/>
        <v>208123.55153100344</v>
      </c>
      <c r="AJ75" s="44">
        <f t="shared" si="41"/>
        <v>1.8561090138924246</v>
      </c>
      <c r="AK75" s="45">
        <v>0</v>
      </c>
      <c r="AL75" s="43">
        <v>349.3</v>
      </c>
      <c r="AM75" s="43">
        <v>58.1</v>
      </c>
      <c r="AN75" s="69">
        <v>73.099999999999994</v>
      </c>
      <c r="AO75" s="44">
        <f t="shared" si="32"/>
        <v>29.05</v>
      </c>
      <c r="AP75" s="44">
        <f t="shared" si="42"/>
        <v>2651.1978943460604</v>
      </c>
      <c r="AQ75" s="46">
        <f t="shared" si="43"/>
        <v>208123.55153100344</v>
      </c>
      <c r="AR75" s="46">
        <f t="shared" si="44"/>
        <v>193802.566076697</v>
      </c>
      <c r="AS75" s="47">
        <f t="shared" si="45"/>
        <v>6.8810018611339601</v>
      </c>
      <c r="AT75" s="46">
        <f t="shared" si="46"/>
        <v>1.8561090138924246</v>
      </c>
      <c r="AU75" s="46">
        <f t="shared" si="47"/>
        <v>1.8023497163694169</v>
      </c>
      <c r="AV75" s="47">
        <f t="shared" si="48"/>
        <v>2.8963437557080596</v>
      </c>
      <c r="AW75" s="48">
        <v>0</v>
      </c>
      <c r="AX75" s="70">
        <v>150</v>
      </c>
      <c r="AY75" s="70">
        <v>12</v>
      </c>
      <c r="AZ75" s="71">
        <v>324.5</v>
      </c>
      <c r="BA75" s="43">
        <f t="shared" si="65"/>
        <v>19.044684129429896</v>
      </c>
      <c r="BB75" s="71">
        <v>57.5</v>
      </c>
      <c r="BC75" s="69">
        <v>71.900000000000006</v>
      </c>
      <c r="BD75" s="54">
        <f t="shared" si="49"/>
        <v>28.75</v>
      </c>
      <c r="BE75" s="44">
        <f t="shared" si="50"/>
        <v>2596.7226777328133</v>
      </c>
      <c r="BF75" s="50">
        <f t="shared" si="67"/>
        <v>208123.55153100344</v>
      </c>
      <c r="BG75" s="50">
        <f t="shared" si="52"/>
        <v>186704.36052898929</v>
      </c>
      <c r="BH75" s="72">
        <f t="shared" si="53"/>
        <v>10.291574809506079</v>
      </c>
      <c r="BI75" s="73">
        <f t="shared" si="54"/>
        <v>1.8561090138924246</v>
      </c>
      <c r="BJ75" s="51">
        <f t="shared" si="55"/>
        <v>1.7380418919011558</v>
      </c>
      <c r="BK75" s="72">
        <f t="shared" si="56"/>
        <v>6.3610014879283199</v>
      </c>
      <c r="BL75" s="52">
        <v>0</v>
      </c>
      <c r="BM75" s="74">
        <f t="shared" si="37"/>
        <v>1000</v>
      </c>
      <c r="BN75" s="74">
        <f t="shared" si="36"/>
        <v>9</v>
      </c>
      <c r="BO75" s="71">
        <v>297.3</v>
      </c>
      <c r="BP75" s="71">
        <v>56.1</v>
      </c>
      <c r="BQ75" s="83">
        <v>70.7</v>
      </c>
      <c r="BR75" s="47">
        <f t="shared" si="57"/>
        <v>28.05</v>
      </c>
      <c r="BS75" s="54">
        <f t="shared" si="58"/>
        <v>2471.8129538260832</v>
      </c>
      <c r="BT75" s="50">
        <f t="shared" si="59"/>
        <v>186704.36052898929</v>
      </c>
      <c r="BU75" s="50">
        <f t="shared" si="60"/>
        <v>174757.17583550408</v>
      </c>
      <c r="BV75" s="72">
        <f t="shared" si="61"/>
        <v>6.3989853582611893</v>
      </c>
      <c r="BW75" s="75">
        <f t="shared" si="62"/>
        <v>1.7380418919011558</v>
      </c>
      <c r="BX75" s="55">
        <f t="shared" si="63"/>
        <v>1.7012176958034808</v>
      </c>
      <c r="BY75" s="47">
        <f t="shared" si="66"/>
        <v>0.17012176958034808</v>
      </c>
      <c r="BZ75" s="83" t="s">
        <v>92</v>
      </c>
      <c r="CA75" s="83" t="s">
        <v>73</v>
      </c>
      <c r="CB75" s="112">
        <v>6</v>
      </c>
      <c r="CC75" s="112">
        <v>8</v>
      </c>
      <c r="CD75" s="112">
        <v>4</v>
      </c>
      <c r="CE75" s="112">
        <v>6</v>
      </c>
      <c r="CF75" s="83" t="s">
        <v>93</v>
      </c>
      <c r="CG75" s="71" t="s">
        <v>75</v>
      </c>
      <c r="CH75" s="62">
        <f>SUM(CH73:CH74)/2</f>
        <v>18.670398069578276</v>
      </c>
      <c r="CI75" s="63">
        <f>SUM(CI73:CI74)/2</f>
        <v>10.275858438513202</v>
      </c>
      <c r="CJ75" s="64">
        <f>SUM((AF75-BQ75)/AF75)*100</f>
        <v>5.2278820375335009</v>
      </c>
      <c r="CK75" s="64">
        <f>SUM(BX75*CH75)</f>
        <v>31.762411583661709</v>
      </c>
      <c r="CL75" s="65" t="s">
        <v>93</v>
      </c>
    </row>
    <row r="76" spans="1:90" s="65" customFormat="1" ht="24.75" customHeight="1" x14ac:dyDescent="0.3">
      <c r="A76" s="61" t="s">
        <v>72</v>
      </c>
      <c r="B76" s="35">
        <v>3.13</v>
      </c>
      <c r="C76" s="35">
        <v>1.41</v>
      </c>
      <c r="D76" s="35">
        <v>5.08</v>
      </c>
      <c r="E76" s="35">
        <v>4.38</v>
      </c>
      <c r="F76" s="35">
        <v>3.95</v>
      </c>
      <c r="G76" s="66">
        <v>0.28510000000000002</v>
      </c>
      <c r="H76" s="66">
        <v>7.3700000000000002E-2</v>
      </c>
      <c r="I76" s="66">
        <v>4.5199999999999997E-2</v>
      </c>
      <c r="J76" s="66">
        <v>4.8099999999999997E-2</v>
      </c>
      <c r="K76" s="67">
        <v>4.7899999999999998E-2</v>
      </c>
      <c r="L76" s="38">
        <v>2.5975269999999999</v>
      </c>
      <c r="M76" s="68">
        <v>6.9699999999999998E-2</v>
      </c>
      <c r="N76" s="35">
        <v>2.5099999999999998</v>
      </c>
      <c r="O76" s="35">
        <v>21.61</v>
      </c>
      <c r="P76" s="35">
        <v>1.39</v>
      </c>
      <c r="Q76" s="35">
        <v>15.66</v>
      </c>
      <c r="R76" s="35">
        <v>7.96</v>
      </c>
      <c r="S76" s="35">
        <v>4.8499999999999996</v>
      </c>
      <c r="T76" s="35">
        <v>9.09</v>
      </c>
      <c r="U76" s="35">
        <v>4.43</v>
      </c>
      <c r="V76" s="35">
        <v>16.64</v>
      </c>
      <c r="W76" s="35">
        <v>4.51</v>
      </c>
      <c r="X76" s="35">
        <v>6.22</v>
      </c>
      <c r="Y76" s="35">
        <v>2.58</v>
      </c>
      <c r="Z76" s="35">
        <v>2.54</v>
      </c>
      <c r="AA76" s="35">
        <v>3.93</v>
      </c>
      <c r="AB76" s="41">
        <v>1000</v>
      </c>
      <c r="AC76" s="41">
        <v>9</v>
      </c>
      <c r="AD76" s="42">
        <v>385.9</v>
      </c>
      <c r="AE76" s="43">
        <v>59.5</v>
      </c>
      <c r="AF76" s="43">
        <v>74.7</v>
      </c>
      <c r="AG76" s="44">
        <f t="shared" si="68"/>
        <v>29.75</v>
      </c>
      <c r="AH76" s="44">
        <f t="shared" si="39"/>
        <v>2780.5058479678164</v>
      </c>
      <c r="AI76" s="44">
        <f t="shared" si="40"/>
        <v>207703.78684319591</v>
      </c>
      <c r="AJ76" s="44">
        <f t="shared" si="41"/>
        <v>1.8579343490320266</v>
      </c>
      <c r="AK76" s="45">
        <v>0</v>
      </c>
      <c r="AL76" s="43">
        <v>350.3</v>
      </c>
      <c r="AM76" s="43">
        <v>58.1</v>
      </c>
      <c r="AN76" s="69">
        <v>72.7</v>
      </c>
      <c r="AO76" s="44">
        <f t="shared" si="32"/>
        <v>29.05</v>
      </c>
      <c r="AP76" s="44">
        <f t="shared" si="42"/>
        <v>2651.1978943460604</v>
      </c>
      <c r="AQ76" s="46">
        <f t="shared" si="43"/>
        <v>207703.78684319591</v>
      </c>
      <c r="AR76" s="46">
        <f t="shared" si="44"/>
        <v>192742.08691895861</v>
      </c>
      <c r="AS76" s="47">
        <f t="shared" si="45"/>
        <v>7.2033833141099626</v>
      </c>
      <c r="AT76" s="46">
        <f t="shared" si="46"/>
        <v>1.8579343490320266</v>
      </c>
      <c r="AU76" s="46">
        <f t="shared" si="47"/>
        <v>1.8174546389927233</v>
      </c>
      <c r="AV76" s="47">
        <f t="shared" si="48"/>
        <v>2.1787481382425051</v>
      </c>
      <c r="AW76" s="48">
        <v>0</v>
      </c>
      <c r="AX76" s="70">
        <v>150</v>
      </c>
      <c r="AY76" s="70">
        <v>12</v>
      </c>
      <c r="AZ76" s="71">
        <v>326.3</v>
      </c>
      <c r="BA76" s="43">
        <f t="shared" si="65"/>
        <v>18.2653999387067</v>
      </c>
      <c r="BB76" s="71">
        <v>57</v>
      </c>
      <c r="BC76" s="69">
        <v>71.8</v>
      </c>
      <c r="BD76" s="54">
        <f t="shared" si="49"/>
        <v>28.5</v>
      </c>
      <c r="BE76" s="44">
        <f t="shared" si="50"/>
        <v>2551.7586328783095</v>
      </c>
      <c r="BF76" s="50">
        <f t="shared" si="67"/>
        <v>207703.78684319591</v>
      </c>
      <c r="BG76" s="50">
        <f t="shared" si="52"/>
        <v>183216.26984066263</v>
      </c>
      <c r="BH76" s="72">
        <f t="shared" si="53"/>
        <v>11.789634351260002</v>
      </c>
      <c r="BI76" s="73">
        <f t="shared" si="54"/>
        <v>1.8579343490320266</v>
      </c>
      <c r="BJ76" s="51">
        <f t="shared" si="55"/>
        <v>1.7809553719425286</v>
      </c>
      <c r="BK76" s="72">
        <f t="shared" si="56"/>
        <v>4.143256037523801</v>
      </c>
      <c r="BL76" s="52">
        <v>0</v>
      </c>
      <c r="BM76" s="74">
        <f t="shared" si="37"/>
        <v>1000</v>
      </c>
      <c r="BN76" s="74">
        <f t="shared" si="36"/>
        <v>9</v>
      </c>
      <c r="BO76" s="71">
        <v>298.10000000000002</v>
      </c>
      <c r="BP76" s="71">
        <v>56.1</v>
      </c>
      <c r="BQ76" s="83">
        <v>70.8</v>
      </c>
      <c r="BR76" s="47">
        <f t="shared" si="57"/>
        <v>28.05</v>
      </c>
      <c r="BS76" s="54">
        <f t="shared" si="58"/>
        <v>2471.8129538260832</v>
      </c>
      <c r="BT76" s="50">
        <f t="shared" si="59"/>
        <v>183216.26984066263</v>
      </c>
      <c r="BU76" s="50">
        <f t="shared" si="60"/>
        <v>175004.3571308867</v>
      </c>
      <c r="BV76" s="72">
        <f t="shared" si="61"/>
        <v>4.4820870531408445</v>
      </c>
      <c r="BW76" s="75">
        <f t="shared" si="62"/>
        <v>1.7809553719425286</v>
      </c>
      <c r="BX76" s="55">
        <f t="shared" si="63"/>
        <v>1.7033861607059841</v>
      </c>
      <c r="BY76" s="47">
        <f t="shared" si="66"/>
        <v>0.17033861607059841</v>
      </c>
      <c r="BZ76" s="83" t="s">
        <v>92</v>
      </c>
      <c r="CA76" s="83" t="s">
        <v>73</v>
      </c>
      <c r="CB76" s="112">
        <v>6</v>
      </c>
      <c r="CC76" s="112">
        <v>8</v>
      </c>
      <c r="CD76" s="112">
        <v>4</v>
      </c>
      <c r="CE76" s="112">
        <v>6</v>
      </c>
      <c r="CF76" s="83" t="s">
        <v>93</v>
      </c>
      <c r="CG76" s="71" t="s">
        <v>75</v>
      </c>
      <c r="CH76" s="62">
        <f>SUM(CH74:CH75)/2</f>
        <v>18.69187161417134</v>
      </c>
      <c r="CI76" s="63">
        <f>SUM(CI74:CI75)/2</f>
        <v>10.498367184229039</v>
      </c>
      <c r="CJ76" s="64">
        <f>SUM((AF76-BQ76)/AF76)*100</f>
        <v>5.2208835341365534</v>
      </c>
      <c r="CK76" s="64">
        <f>SUM(BX76*CH76)</f>
        <v>31.839475425272486</v>
      </c>
      <c r="CL76" s="65" t="s">
        <v>93</v>
      </c>
    </row>
    <row r="77" spans="1:90" s="65" customFormat="1" ht="24.75" customHeight="1" x14ac:dyDescent="0.3">
      <c r="A77" s="61" t="s">
        <v>72</v>
      </c>
      <c r="B77" s="35">
        <v>3.45</v>
      </c>
      <c r="C77" s="35">
        <v>1.62</v>
      </c>
      <c r="D77" s="35">
        <v>5</v>
      </c>
      <c r="E77" s="35">
        <v>4.8899999999999997</v>
      </c>
      <c r="F77" s="35">
        <v>1.3</v>
      </c>
      <c r="G77" s="66">
        <v>0.38100000000000001</v>
      </c>
      <c r="H77" s="66">
        <v>7.1199999999999999E-2</v>
      </c>
      <c r="I77" s="66">
        <v>5.2400000000000002E-2</v>
      </c>
      <c r="J77" s="66">
        <v>4.3099999999999999E-2</v>
      </c>
      <c r="K77" s="67">
        <v>3.56E-2</v>
      </c>
      <c r="L77" s="38">
        <v>2.5975269999999999</v>
      </c>
      <c r="M77" s="68">
        <v>3.2599999999999997E-2</v>
      </c>
      <c r="N77" s="35">
        <v>1.17</v>
      </c>
      <c r="O77" s="35">
        <v>15.71</v>
      </c>
      <c r="P77" s="35">
        <v>3.13</v>
      </c>
      <c r="Q77" s="35">
        <v>16.37</v>
      </c>
      <c r="R77" s="35">
        <v>7.17</v>
      </c>
      <c r="S77" s="35">
        <v>5.7</v>
      </c>
      <c r="T77" s="35">
        <v>7.03</v>
      </c>
      <c r="U77" s="35">
        <v>5.7</v>
      </c>
      <c r="V77" s="35">
        <v>12.53</v>
      </c>
      <c r="W77" s="35">
        <v>1.63</v>
      </c>
      <c r="X77" s="35">
        <v>6.69</v>
      </c>
      <c r="Y77" s="35">
        <v>5.83</v>
      </c>
      <c r="Z77" s="35">
        <v>4.7</v>
      </c>
      <c r="AA77" s="35">
        <v>3.93</v>
      </c>
      <c r="AB77" s="41">
        <v>1000</v>
      </c>
      <c r="AC77" s="41">
        <v>9</v>
      </c>
      <c r="AD77" s="42">
        <v>383.5</v>
      </c>
      <c r="AE77" s="43">
        <v>59.5</v>
      </c>
      <c r="AF77" s="43">
        <v>74.7</v>
      </c>
      <c r="AG77" s="44">
        <f t="shared" si="68"/>
        <v>29.75</v>
      </c>
      <c r="AH77" s="44">
        <f t="shared" si="39"/>
        <v>2780.5058479678164</v>
      </c>
      <c r="AI77" s="44">
        <f t="shared" si="40"/>
        <v>207703.78684319591</v>
      </c>
      <c r="AJ77" s="44">
        <f t="shared" si="41"/>
        <v>1.8463794321165643</v>
      </c>
      <c r="AK77" s="45">
        <v>0</v>
      </c>
      <c r="AL77" s="43">
        <v>350.4</v>
      </c>
      <c r="AM77" s="43">
        <v>58.1</v>
      </c>
      <c r="AN77" s="69">
        <v>73.2</v>
      </c>
      <c r="AO77" s="44">
        <f t="shared" si="32"/>
        <v>29.05</v>
      </c>
      <c r="AP77" s="44">
        <f t="shared" si="42"/>
        <v>2651.1978943460604</v>
      </c>
      <c r="AQ77" s="46">
        <f t="shared" si="43"/>
        <v>207703.78684319591</v>
      </c>
      <c r="AR77" s="46">
        <f t="shared" si="44"/>
        <v>194067.68586613162</v>
      </c>
      <c r="AS77" s="47">
        <f t="shared" si="45"/>
        <v>6.5651672433679487</v>
      </c>
      <c r="AT77" s="46">
        <f t="shared" si="46"/>
        <v>1.8463794321165643</v>
      </c>
      <c r="AU77" s="46">
        <f t="shared" si="47"/>
        <v>1.8055556154861701</v>
      </c>
      <c r="AV77" s="47">
        <f t="shared" si="48"/>
        <v>2.2110198976597455</v>
      </c>
      <c r="AW77" s="48">
        <v>0</v>
      </c>
      <c r="AX77" s="70">
        <v>150</v>
      </c>
      <c r="AY77" s="70">
        <v>12</v>
      </c>
      <c r="AZ77" s="71">
        <v>325</v>
      </c>
      <c r="BA77" s="43">
        <f t="shared" si="65"/>
        <v>18</v>
      </c>
      <c r="BB77" s="71">
        <v>57.6</v>
      </c>
      <c r="BC77" s="69">
        <v>71.599999999999994</v>
      </c>
      <c r="BD77" s="54">
        <f t="shared" si="49"/>
        <v>28.8</v>
      </c>
      <c r="BE77" s="44">
        <f t="shared" si="50"/>
        <v>2605.7626105935183</v>
      </c>
      <c r="BF77" s="50">
        <f t="shared" si="67"/>
        <v>207703.78684319591</v>
      </c>
      <c r="BG77" s="50">
        <f t="shared" si="52"/>
        <v>186572.60291849589</v>
      </c>
      <c r="BH77" s="72">
        <f t="shared" si="53"/>
        <v>10.173711440635799</v>
      </c>
      <c r="BI77" s="73">
        <f t="shared" si="54"/>
        <v>1.8463794321165643</v>
      </c>
      <c r="BJ77" s="51">
        <f t="shared" si="55"/>
        <v>1.741949219317994</v>
      </c>
      <c r="BK77" s="72">
        <f t="shared" si="56"/>
        <v>5.6559454130648872</v>
      </c>
      <c r="BL77" s="52">
        <v>0</v>
      </c>
      <c r="BM77" s="74">
        <f t="shared" si="37"/>
        <v>1000</v>
      </c>
      <c r="BN77" s="74">
        <f t="shared" si="36"/>
        <v>9</v>
      </c>
      <c r="BO77" s="71">
        <v>297.3</v>
      </c>
      <c r="BP77" s="71">
        <v>56.1</v>
      </c>
      <c r="BQ77" s="83">
        <v>70.900000000000006</v>
      </c>
      <c r="BR77" s="47">
        <f t="shared" si="57"/>
        <v>28.05</v>
      </c>
      <c r="BS77" s="54">
        <f t="shared" si="58"/>
        <v>2471.8129538260832</v>
      </c>
      <c r="BT77" s="50">
        <f t="shared" si="59"/>
        <v>186572.60291849589</v>
      </c>
      <c r="BU77" s="50">
        <f t="shared" si="60"/>
        <v>175251.53842626931</v>
      </c>
      <c r="BV77" s="72">
        <f t="shared" si="61"/>
        <v>6.0679136781793073</v>
      </c>
      <c r="BW77" s="75">
        <f t="shared" si="62"/>
        <v>1.741949219317994</v>
      </c>
      <c r="BX77" s="55">
        <f t="shared" si="63"/>
        <v>1.6964187742356289</v>
      </c>
      <c r="BY77" s="47">
        <f t="shared" si="66"/>
        <v>0.1696418774235629</v>
      </c>
      <c r="BZ77" s="83" t="s">
        <v>92</v>
      </c>
      <c r="CA77" s="83" t="s">
        <v>73</v>
      </c>
      <c r="CB77" s="112">
        <v>6</v>
      </c>
      <c r="CC77" s="112">
        <v>8</v>
      </c>
      <c r="CD77" s="112">
        <v>4</v>
      </c>
      <c r="CE77" s="112">
        <v>6</v>
      </c>
      <c r="CF77" s="83" t="s">
        <v>93</v>
      </c>
      <c r="CG77" s="71" t="s">
        <v>75</v>
      </c>
      <c r="CH77" s="62">
        <f>SUM(CH75:CH76)/2</f>
        <v>18.681134841874808</v>
      </c>
      <c r="CI77" s="63">
        <f>SUM(CI75:CI76)/2</f>
        <v>10.387112811371122</v>
      </c>
      <c r="CJ77" s="64">
        <f>SUM((AF77-BQ77)/AF77)*100</f>
        <v>5.0870147255689382</v>
      </c>
      <c r="CK77" s="64">
        <f>SUM(BX77*CH77)</f>
        <v>31.691027869783763</v>
      </c>
      <c r="CL77" s="65" t="s">
        <v>93</v>
      </c>
    </row>
    <row r="78" spans="1:90" s="65" customFormat="1" ht="24.75" customHeight="1" x14ac:dyDescent="0.3">
      <c r="A78" s="61" t="s">
        <v>72</v>
      </c>
      <c r="B78" s="35">
        <v>3.57</v>
      </c>
      <c r="C78" s="35">
        <v>1.69</v>
      </c>
      <c r="D78" s="35">
        <v>5.87</v>
      </c>
      <c r="E78" s="35">
        <v>4.9000000000000004</v>
      </c>
      <c r="F78" s="35">
        <v>1.35</v>
      </c>
      <c r="G78" s="66">
        <v>0.43430000000000002</v>
      </c>
      <c r="H78" s="66">
        <v>7.1400000000000005E-2</v>
      </c>
      <c r="I78" s="66">
        <v>5.9799999999999999E-2</v>
      </c>
      <c r="J78" s="66">
        <v>4.3400000000000001E-2</v>
      </c>
      <c r="K78" s="67">
        <v>4.9799999999999997E-2</v>
      </c>
      <c r="L78" s="38">
        <v>2.5975269999999999</v>
      </c>
      <c r="M78" s="68">
        <v>3.73E-2</v>
      </c>
      <c r="N78" s="35">
        <v>2.31</v>
      </c>
      <c r="O78" s="35">
        <v>17.309999999999999</v>
      </c>
      <c r="P78" s="35">
        <v>2.0499999999999998</v>
      </c>
      <c r="Q78" s="35">
        <v>22.43</v>
      </c>
      <c r="R78" s="35">
        <v>5.24</v>
      </c>
      <c r="S78" s="35">
        <v>5.7</v>
      </c>
      <c r="T78" s="35">
        <v>4.72</v>
      </c>
      <c r="U78" s="35">
        <v>13.09</v>
      </c>
      <c r="V78" s="35">
        <v>17.760000000000002</v>
      </c>
      <c r="W78" s="35">
        <v>3.97</v>
      </c>
      <c r="X78" s="35">
        <v>7.87</v>
      </c>
      <c r="Y78" s="35">
        <v>0.8</v>
      </c>
      <c r="Z78" s="35">
        <v>2.4300000000000002</v>
      </c>
      <c r="AA78" s="35">
        <v>5.23</v>
      </c>
      <c r="AB78" s="41">
        <v>1000</v>
      </c>
      <c r="AC78" s="41">
        <v>9</v>
      </c>
      <c r="AD78" s="42">
        <v>383.3</v>
      </c>
      <c r="AE78" s="43">
        <v>59.5</v>
      </c>
      <c r="AF78" s="43">
        <v>74.5</v>
      </c>
      <c r="AG78" s="44">
        <f t="shared" si="68"/>
        <v>29.75</v>
      </c>
      <c r="AH78" s="44">
        <f t="shared" si="39"/>
        <v>2780.5058479678164</v>
      </c>
      <c r="AI78" s="44">
        <f t="shared" si="40"/>
        <v>207147.68567360233</v>
      </c>
      <c r="AJ78" s="44">
        <f t="shared" si="41"/>
        <v>1.8503706606887063</v>
      </c>
      <c r="AK78" s="45">
        <v>0</v>
      </c>
      <c r="AL78" s="43">
        <v>349.7</v>
      </c>
      <c r="AM78" s="43">
        <v>58.1</v>
      </c>
      <c r="AN78" s="69">
        <v>72.7</v>
      </c>
      <c r="AO78" s="44">
        <f t="shared" si="32"/>
        <v>29.05</v>
      </c>
      <c r="AP78" s="44">
        <f t="shared" si="42"/>
        <v>2651.1978943460604</v>
      </c>
      <c r="AQ78" s="46">
        <f t="shared" si="43"/>
        <v>207147.68567360233</v>
      </c>
      <c r="AR78" s="46">
        <f t="shared" si="44"/>
        <v>192742.08691895861</v>
      </c>
      <c r="AS78" s="47">
        <f t="shared" si="45"/>
        <v>6.9542648800538771</v>
      </c>
      <c r="AT78" s="46">
        <f t="shared" si="46"/>
        <v>1.8503706606887063</v>
      </c>
      <c r="AU78" s="46">
        <f t="shared" si="47"/>
        <v>1.8143416707272491</v>
      </c>
      <c r="AV78" s="47">
        <f t="shared" si="48"/>
        <v>1.9471228509452936</v>
      </c>
      <c r="AW78" s="48">
        <v>0</v>
      </c>
      <c r="AX78" s="70">
        <v>150</v>
      </c>
      <c r="AY78" s="70">
        <v>12</v>
      </c>
      <c r="AZ78" s="71">
        <v>324.10000000000002</v>
      </c>
      <c r="BA78" s="43">
        <f t="shared" si="65"/>
        <v>18.265967294045044</v>
      </c>
      <c r="BB78" s="71">
        <v>57.5</v>
      </c>
      <c r="BC78" s="69">
        <v>71.5</v>
      </c>
      <c r="BD78" s="54">
        <f t="shared" si="49"/>
        <v>28.75</v>
      </c>
      <c r="BE78" s="44">
        <f t="shared" si="50"/>
        <v>2596.7226777328133</v>
      </c>
      <c r="BF78" s="50">
        <f t="shared" si="67"/>
        <v>207147.68567360233</v>
      </c>
      <c r="BG78" s="50">
        <f t="shared" si="52"/>
        <v>185665.67145789615</v>
      </c>
      <c r="BH78" s="72">
        <f t="shared" si="53"/>
        <v>10.370385817177254</v>
      </c>
      <c r="BI78" s="73">
        <f t="shared" si="54"/>
        <v>1.8503706606887063</v>
      </c>
      <c r="BJ78" s="51">
        <f t="shared" si="55"/>
        <v>1.7456107930727351</v>
      </c>
      <c r="BK78" s="72">
        <f t="shared" si="56"/>
        <v>5.6615612126588513</v>
      </c>
      <c r="BL78" s="52">
        <v>0</v>
      </c>
      <c r="BM78" s="74">
        <f t="shared" si="37"/>
        <v>1000</v>
      </c>
      <c r="BN78" s="74">
        <f t="shared" si="36"/>
        <v>9</v>
      </c>
      <c r="BO78" s="71">
        <v>298.5</v>
      </c>
      <c r="BP78" s="71">
        <v>56.1</v>
      </c>
      <c r="BQ78" s="83">
        <v>70.5</v>
      </c>
      <c r="BR78" s="47">
        <f t="shared" si="57"/>
        <v>28.05</v>
      </c>
      <c r="BS78" s="54">
        <f t="shared" si="58"/>
        <v>2471.8129538260832</v>
      </c>
      <c r="BT78" s="50">
        <f t="shared" si="59"/>
        <v>185665.67145789615</v>
      </c>
      <c r="BU78" s="50">
        <f t="shared" si="60"/>
        <v>174262.81324473888</v>
      </c>
      <c r="BV78" s="72">
        <f t="shared" si="61"/>
        <v>6.1416082594154355</v>
      </c>
      <c r="BW78" s="75">
        <f t="shared" si="62"/>
        <v>1.7456107930727351</v>
      </c>
      <c r="BX78" s="55">
        <f t="shared" si="63"/>
        <v>1.7129299960329427</v>
      </c>
      <c r="BY78" s="47">
        <f t="shared" si="66"/>
        <v>0.17129299960329428</v>
      </c>
      <c r="BZ78" s="83" t="s">
        <v>92</v>
      </c>
      <c r="CA78" s="83" t="s">
        <v>73</v>
      </c>
      <c r="CB78" s="112">
        <v>6</v>
      </c>
      <c r="CC78" s="112">
        <v>8</v>
      </c>
      <c r="CD78" s="112">
        <v>4</v>
      </c>
      <c r="CE78" s="112">
        <v>6</v>
      </c>
      <c r="CF78" s="83" t="s">
        <v>93</v>
      </c>
      <c r="CG78" s="71" t="s">
        <v>75</v>
      </c>
      <c r="CH78" s="62">
        <f>SUM(CH76:CH77)/2.2</f>
        <v>16.987730207293701</v>
      </c>
      <c r="CI78" s="63">
        <f t="shared" ref="CI78:CI79" si="69">SUM(CI76:CI77)/2</f>
        <v>10.44273999780008</v>
      </c>
      <c r="CJ78" s="64">
        <f>SUM((AF78-BQ78)/AF78)*100</f>
        <v>5.3691275167785237</v>
      </c>
      <c r="CK78" s="64">
        <f>SUM(BX78*CH78)</f>
        <v>29.0987926365883</v>
      </c>
      <c r="CL78" s="65" t="s">
        <v>93</v>
      </c>
    </row>
    <row r="79" spans="1:90" s="65" customFormat="1" ht="24.75" customHeight="1" x14ac:dyDescent="0.3">
      <c r="A79" s="61" t="s">
        <v>72</v>
      </c>
      <c r="B79" s="35">
        <v>3.74</v>
      </c>
      <c r="C79" s="35">
        <v>2.09</v>
      </c>
      <c r="D79" s="35">
        <v>5.87</v>
      </c>
      <c r="E79" s="35">
        <v>4.95</v>
      </c>
      <c r="F79" s="35">
        <v>1.1200000000000001</v>
      </c>
      <c r="G79" s="66">
        <v>0.47039999999999998</v>
      </c>
      <c r="H79" s="66">
        <v>7.3700000000000002E-2</v>
      </c>
      <c r="I79" s="66">
        <v>5.57E-2</v>
      </c>
      <c r="J79" s="66">
        <v>4.2000000000000003E-2</v>
      </c>
      <c r="K79" s="67">
        <v>4.7699999999999999E-2</v>
      </c>
      <c r="L79" s="38">
        <v>2.5975269999999999</v>
      </c>
      <c r="M79" s="68">
        <v>4.5199999999999997E-2</v>
      </c>
      <c r="N79" s="35">
        <v>2.5659999999999998</v>
      </c>
      <c r="O79" s="35">
        <v>21.501999999999999</v>
      </c>
      <c r="P79" s="35">
        <v>2.9120000000000004</v>
      </c>
      <c r="Q79" s="35">
        <v>16.706</v>
      </c>
      <c r="R79" s="35">
        <v>5.152000000000001</v>
      </c>
      <c r="S79" s="35">
        <v>4.7759999999999998</v>
      </c>
      <c r="T79" s="35">
        <v>7.2560000000000002</v>
      </c>
      <c r="U79" s="35">
        <v>6.24</v>
      </c>
      <c r="V79" s="35">
        <v>16.318000000000001</v>
      </c>
      <c r="W79" s="35">
        <v>3.194</v>
      </c>
      <c r="X79" s="35">
        <v>5.98</v>
      </c>
      <c r="Y79" s="35">
        <v>3.0979999999999999</v>
      </c>
      <c r="Z79" s="35">
        <v>3.2839999999999998</v>
      </c>
      <c r="AA79" s="35">
        <v>4.1880000000000006</v>
      </c>
      <c r="AB79" s="41">
        <v>1000</v>
      </c>
      <c r="AC79" s="41">
        <v>9</v>
      </c>
      <c r="AD79" s="42">
        <v>384.9</v>
      </c>
      <c r="AE79" s="43">
        <v>59.6</v>
      </c>
      <c r="AF79" s="43">
        <v>74.5</v>
      </c>
      <c r="AG79" s="44">
        <f t="shared" si="68"/>
        <v>29.8</v>
      </c>
      <c r="AH79" s="44">
        <f t="shared" si="39"/>
        <v>2789.8599400938801</v>
      </c>
      <c r="AI79" s="44">
        <f t="shared" si="40"/>
        <v>207844.56553699408</v>
      </c>
      <c r="AJ79" s="44">
        <f t="shared" si="41"/>
        <v>1.8518646326188979</v>
      </c>
      <c r="AK79" s="45">
        <v>0</v>
      </c>
      <c r="AL79" s="43">
        <v>352</v>
      </c>
      <c r="AM79" s="43">
        <v>58.1</v>
      </c>
      <c r="AN79" s="69">
        <v>72.900000000000006</v>
      </c>
      <c r="AO79" s="44">
        <f t="shared" si="32"/>
        <v>29.05</v>
      </c>
      <c r="AP79" s="44">
        <f t="shared" si="42"/>
        <v>2651.1978943460604</v>
      </c>
      <c r="AQ79" s="46">
        <f t="shared" si="43"/>
        <v>207844.56553699408</v>
      </c>
      <c r="AR79" s="46">
        <f t="shared" si="44"/>
        <v>193272.3264978278</v>
      </c>
      <c r="AS79" s="47">
        <f t="shared" si="45"/>
        <v>7.0111234332814814</v>
      </c>
      <c r="AT79" s="46">
        <f t="shared" si="46"/>
        <v>1.8518646326188979</v>
      </c>
      <c r="AU79" s="46">
        <f t="shared" si="47"/>
        <v>1.8212643598718006</v>
      </c>
      <c r="AV79" s="47">
        <f t="shared" si="48"/>
        <v>1.6524033240930012</v>
      </c>
      <c r="AW79" s="48">
        <v>0</v>
      </c>
      <c r="AX79" s="70">
        <v>150</v>
      </c>
      <c r="AY79" s="70">
        <v>12</v>
      </c>
      <c r="AZ79" s="71">
        <v>325.60000000000002</v>
      </c>
      <c r="BA79" s="43">
        <f t="shared" si="65"/>
        <v>18.212530712530697</v>
      </c>
      <c r="BB79" s="71">
        <v>57.9</v>
      </c>
      <c r="BC79" s="69">
        <v>71.7</v>
      </c>
      <c r="BD79" s="54">
        <f t="shared" si="49"/>
        <v>28.95</v>
      </c>
      <c r="BE79" s="44">
        <f t="shared" si="50"/>
        <v>2632.9766569552394</v>
      </c>
      <c r="BF79" s="50">
        <f t="shared" si="67"/>
        <v>207844.56553699408</v>
      </c>
      <c r="BG79" s="50">
        <f t="shared" si="52"/>
        <v>188784.42630369068</v>
      </c>
      <c r="BH79" s="72">
        <f t="shared" si="53"/>
        <v>9.1703813299419199</v>
      </c>
      <c r="BI79" s="73">
        <f t="shared" si="54"/>
        <v>1.8518646326188979</v>
      </c>
      <c r="BJ79" s="51">
        <f t="shared" si="55"/>
        <v>1.724718539421356</v>
      </c>
      <c r="BK79" s="72">
        <f t="shared" si="56"/>
        <v>6.865841647277021</v>
      </c>
      <c r="BL79" s="52">
        <v>0</v>
      </c>
      <c r="BM79" s="74">
        <f t="shared" si="37"/>
        <v>1000</v>
      </c>
      <c r="BN79" s="74">
        <f t="shared" si="36"/>
        <v>9</v>
      </c>
      <c r="BO79" s="71">
        <v>298.2</v>
      </c>
      <c r="BP79" s="71">
        <v>56.2</v>
      </c>
      <c r="BQ79" s="83">
        <v>71.2</v>
      </c>
      <c r="BR79" s="47">
        <f t="shared" si="57"/>
        <v>28.1</v>
      </c>
      <c r="BS79" s="54">
        <f t="shared" si="58"/>
        <v>2480.632975201037</v>
      </c>
      <c r="BT79" s="50">
        <f t="shared" si="59"/>
        <v>188784.42630369068</v>
      </c>
      <c r="BU79" s="50">
        <f t="shared" si="60"/>
        <v>176621.06783431384</v>
      </c>
      <c r="BV79" s="72">
        <f t="shared" si="61"/>
        <v>6.4429882843249366</v>
      </c>
      <c r="BW79" s="75">
        <f t="shared" si="62"/>
        <v>1.724718539421356</v>
      </c>
      <c r="BX79" s="55">
        <f t="shared" si="63"/>
        <v>1.6883603052368472</v>
      </c>
      <c r="BY79" s="47">
        <f t="shared" si="66"/>
        <v>0.1688360305236847</v>
      </c>
      <c r="BZ79" s="83" t="s">
        <v>92</v>
      </c>
      <c r="CA79" s="83" t="s">
        <v>73</v>
      </c>
      <c r="CB79" s="112">
        <v>6</v>
      </c>
      <c r="CC79" s="112">
        <v>8</v>
      </c>
      <c r="CD79" s="112">
        <v>4</v>
      </c>
      <c r="CE79" s="112">
        <v>6</v>
      </c>
      <c r="CF79" s="83" t="s">
        <v>93</v>
      </c>
      <c r="CG79" s="71" t="s">
        <v>75</v>
      </c>
      <c r="CH79" s="62">
        <f>SUM(CH77:CH78)/2</f>
        <v>17.834432524584255</v>
      </c>
      <c r="CI79" s="63">
        <f t="shared" si="69"/>
        <v>10.4149264045856</v>
      </c>
      <c r="CJ79" s="64">
        <f>SUM((AF79-BQ79)/AF79)*100</f>
        <v>4.4295302013422777</v>
      </c>
      <c r="CK79" s="64">
        <f>SUM(BX79*CH79)</f>
        <v>30.110947940933027</v>
      </c>
      <c r="CL79" s="65" t="s">
        <v>93</v>
      </c>
    </row>
    <row r="80" spans="1:90" s="65" customFormat="1" ht="24.75" customHeight="1" x14ac:dyDescent="0.3">
      <c r="A80" s="61" t="s">
        <v>72</v>
      </c>
      <c r="B80" s="35">
        <v>3.79</v>
      </c>
      <c r="C80" s="35">
        <v>1.3</v>
      </c>
      <c r="D80" s="35">
        <v>3.81</v>
      </c>
      <c r="E80" s="35">
        <v>3.75</v>
      </c>
      <c r="F80" s="35">
        <v>1.69</v>
      </c>
      <c r="G80" s="66">
        <v>0.32929999999999998</v>
      </c>
      <c r="H80" s="66">
        <v>7.3899999999999993E-2</v>
      </c>
      <c r="I80" s="66">
        <v>3.4200000000000001E-2</v>
      </c>
      <c r="J80" s="66">
        <v>3.78E-2</v>
      </c>
      <c r="K80" s="67">
        <v>3.32E-2</v>
      </c>
      <c r="L80" s="38">
        <v>2.5975269999999999</v>
      </c>
      <c r="M80" s="68">
        <v>0.28899999999999998</v>
      </c>
      <c r="N80" s="35">
        <v>2.15</v>
      </c>
      <c r="O80" s="35">
        <v>38.049999999999997</v>
      </c>
      <c r="P80" s="35">
        <v>2.87</v>
      </c>
      <c r="Q80" s="35">
        <v>14.51</v>
      </c>
      <c r="R80" s="35">
        <v>1.36</v>
      </c>
      <c r="S80" s="35">
        <v>1.45</v>
      </c>
      <c r="T80" s="35">
        <v>4.41</v>
      </c>
      <c r="U80" s="35">
        <v>2.17</v>
      </c>
      <c r="V80" s="35">
        <v>19.309999999999999</v>
      </c>
      <c r="W80" s="35">
        <v>3.49</v>
      </c>
      <c r="X80" s="35">
        <v>1.81</v>
      </c>
      <c r="Y80" s="35">
        <v>2.3199999999999998</v>
      </c>
      <c r="Z80" s="35">
        <v>1.98</v>
      </c>
      <c r="AA80" s="35">
        <v>5.23</v>
      </c>
      <c r="AB80" s="41">
        <v>1020</v>
      </c>
      <c r="AC80" s="41">
        <v>9</v>
      </c>
      <c r="AD80" s="42">
        <v>386.8</v>
      </c>
      <c r="AE80" s="43">
        <v>59.6</v>
      </c>
      <c r="AF80" s="43">
        <v>74.599999999999994</v>
      </c>
      <c r="AG80" s="44">
        <f t="shared" ref="AG80:AG143" si="70">SUM(AE80/2)</f>
        <v>29.8</v>
      </c>
      <c r="AH80" s="44">
        <f t="shared" si="39"/>
        <v>2789.8599400938801</v>
      </c>
      <c r="AI80" s="44">
        <f t="shared" si="40"/>
        <v>208123.55153100344</v>
      </c>
      <c r="AJ80" s="44">
        <f t="shared" si="41"/>
        <v>1.858511433014729</v>
      </c>
      <c r="AK80" s="45">
        <v>0</v>
      </c>
      <c r="AL80" s="43">
        <v>358.3</v>
      </c>
      <c r="AM80" s="43">
        <v>58.9</v>
      </c>
      <c r="AN80" s="69">
        <v>73.2</v>
      </c>
      <c r="AO80" s="44">
        <f t="shared" si="32"/>
        <v>29.45</v>
      </c>
      <c r="AP80" s="44">
        <f t="shared" si="42"/>
        <v>2724.7111624400618</v>
      </c>
      <c r="AQ80" s="46">
        <f t="shared" si="43"/>
        <v>208123.55153100344</v>
      </c>
      <c r="AR80" s="46">
        <f t="shared" si="44"/>
        <v>199448.85709061252</v>
      </c>
      <c r="AS80" s="47">
        <f t="shared" si="45"/>
        <v>4.1680503607486612</v>
      </c>
      <c r="AT80" s="46">
        <f t="shared" si="46"/>
        <v>1.858511433014729</v>
      </c>
      <c r="AU80" s="46">
        <f t="shared" si="47"/>
        <v>1.7964505047888997</v>
      </c>
      <c r="AV80" s="47">
        <f t="shared" si="48"/>
        <v>3.3392814875052466</v>
      </c>
      <c r="AW80" s="48">
        <v>0</v>
      </c>
      <c r="AX80" s="70">
        <v>150</v>
      </c>
      <c r="AY80" s="70">
        <v>12</v>
      </c>
      <c r="AZ80" s="71">
        <v>324.10000000000002</v>
      </c>
      <c r="BA80" s="43">
        <f t="shared" si="65"/>
        <v>19.345880900956491</v>
      </c>
      <c r="BB80" s="71">
        <v>57.5</v>
      </c>
      <c r="BC80" s="69">
        <v>71.599999999999994</v>
      </c>
      <c r="BD80" s="54">
        <f t="shared" si="49"/>
        <v>28.75</v>
      </c>
      <c r="BE80" s="44">
        <f t="shared" si="50"/>
        <v>2596.7226777328133</v>
      </c>
      <c r="BF80" s="50">
        <f t="shared" si="67"/>
        <v>208123.55153100344</v>
      </c>
      <c r="BG80" s="50">
        <f t="shared" si="52"/>
        <v>185925.34372566943</v>
      </c>
      <c r="BH80" s="72">
        <f t="shared" si="53"/>
        <v>10.665879782484501</v>
      </c>
      <c r="BI80" s="73">
        <f t="shared" si="54"/>
        <v>1.858511433014729</v>
      </c>
      <c r="BJ80" s="51">
        <f t="shared" si="55"/>
        <v>1.7431727891717956</v>
      </c>
      <c r="BK80" s="72">
        <f t="shared" si="56"/>
        <v>6.2059690241367091</v>
      </c>
      <c r="BL80" s="52">
        <v>0</v>
      </c>
      <c r="BM80" s="74">
        <f t="shared" si="37"/>
        <v>1020</v>
      </c>
      <c r="BN80" s="74">
        <f t="shared" si="36"/>
        <v>9</v>
      </c>
      <c r="BO80" s="71">
        <v>296.39999999999998</v>
      </c>
      <c r="BP80" s="71">
        <v>56</v>
      </c>
      <c r="BQ80" s="83">
        <v>71.099999999999994</v>
      </c>
      <c r="BR80" s="47">
        <f t="shared" si="57"/>
        <v>28</v>
      </c>
      <c r="BS80" s="54">
        <f t="shared" si="58"/>
        <v>2463.0086404143976</v>
      </c>
      <c r="BT80" s="50">
        <f t="shared" si="59"/>
        <v>185925.34372566943</v>
      </c>
      <c r="BU80" s="50">
        <f t="shared" si="60"/>
        <v>175119.91433346365</v>
      </c>
      <c r="BV80" s="72">
        <f t="shared" si="61"/>
        <v>5.8117033297779255</v>
      </c>
      <c r="BW80" s="75">
        <f t="shared" si="62"/>
        <v>1.7431727891717956</v>
      </c>
      <c r="BX80" s="55">
        <f t="shared" si="63"/>
        <v>1.6925545054550142</v>
      </c>
      <c r="BY80" s="47">
        <f t="shared" si="66"/>
        <v>0.1692554505455014</v>
      </c>
      <c r="BZ80" s="83" t="s">
        <v>94</v>
      </c>
      <c r="CA80" s="83" t="s">
        <v>78</v>
      </c>
      <c r="CB80" s="112">
        <v>5</v>
      </c>
      <c r="CC80" s="112">
        <v>8</v>
      </c>
      <c r="CD80" s="112">
        <v>4</v>
      </c>
      <c r="CE80" s="112">
        <v>6</v>
      </c>
      <c r="CF80" s="83" t="s">
        <v>79</v>
      </c>
      <c r="CG80" s="71" t="s">
        <v>75</v>
      </c>
      <c r="CH80" s="62">
        <v>16.3</v>
      </c>
      <c r="CI80" s="63">
        <v>10.97</v>
      </c>
      <c r="CJ80" s="64">
        <f>SUM((AF80-BQ80)/AF80)*100</f>
        <v>4.6916890080428955</v>
      </c>
      <c r="CK80" s="64">
        <f>SUM(BX80*CH80)</f>
        <v>27.588638438916732</v>
      </c>
      <c r="CL80" s="65" t="s">
        <v>79</v>
      </c>
    </row>
    <row r="81" spans="1:90" s="65" customFormat="1" ht="24.75" customHeight="1" x14ac:dyDescent="0.3">
      <c r="A81" s="61" t="s">
        <v>72</v>
      </c>
      <c r="B81" s="35">
        <v>3.98</v>
      </c>
      <c r="C81" s="35">
        <v>1.21</v>
      </c>
      <c r="D81" s="35">
        <v>3.98</v>
      </c>
      <c r="E81" s="35">
        <v>4.1900000000000004</v>
      </c>
      <c r="F81" s="35">
        <v>1.74</v>
      </c>
      <c r="G81" s="66">
        <v>0.34110000000000001</v>
      </c>
      <c r="H81" s="66">
        <v>7.2999999999999995E-2</v>
      </c>
      <c r="I81" s="66">
        <v>4.2500000000000003E-2</v>
      </c>
      <c r="J81" s="66">
        <v>4.3900000000000002E-2</v>
      </c>
      <c r="K81" s="67">
        <v>3.44E-2</v>
      </c>
      <c r="L81" s="38">
        <v>2.5975269999999999</v>
      </c>
      <c r="M81" s="68">
        <v>0.31840000000000002</v>
      </c>
      <c r="N81" s="35">
        <v>4.6900000000000004</v>
      </c>
      <c r="O81" s="35">
        <v>14.83</v>
      </c>
      <c r="P81" s="35">
        <v>5.12</v>
      </c>
      <c r="Q81" s="35">
        <v>14.56</v>
      </c>
      <c r="R81" s="35">
        <v>4.03</v>
      </c>
      <c r="S81" s="35">
        <v>6.18</v>
      </c>
      <c r="T81" s="35">
        <v>11.03</v>
      </c>
      <c r="U81" s="35">
        <v>5.81</v>
      </c>
      <c r="V81" s="35">
        <v>15.35</v>
      </c>
      <c r="W81" s="35">
        <v>2.37</v>
      </c>
      <c r="X81" s="35">
        <v>7.31</v>
      </c>
      <c r="Y81" s="35">
        <v>3.96</v>
      </c>
      <c r="Z81" s="35">
        <v>4.7699999999999996</v>
      </c>
      <c r="AA81" s="35">
        <v>2.62</v>
      </c>
      <c r="AB81" s="41">
        <v>1020</v>
      </c>
      <c r="AC81" s="41">
        <v>9</v>
      </c>
      <c r="AD81" s="42">
        <v>386.8</v>
      </c>
      <c r="AE81" s="43">
        <v>59.6</v>
      </c>
      <c r="AF81" s="43">
        <v>74.599999999999994</v>
      </c>
      <c r="AG81" s="44">
        <f t="shared" si="70"/>
        <v>29.8</v>
      </c>
      <c r="AH81" s="44">
        <f t="shared" si="39"/>
        <v>2789.8599400938801</v>
      </c>
      <c r="AI81" s="44">
        <f t="shared" si="40"/>
        <v>208123.55153100344</v>
      </c>
      <c r="AJ81" s="44">
        <f t="shared" si="41"/>
        <v>1.858511433014729</v>
      </c>
      <c r="AK81" s="45">
        <v>0</v>
      </c>
      <c r="AL81" s="43">
        <v>349.6</v>
      </c>
      <c r="AM81" s="43">
        <v>58</v>
      </c>
      <c r="AN81" s="69">
        <v>74.099999999999994</v>
      </c>
      <c r="AO81" s="44">
        <f t="shared" si="32"/>
        <v>29</v>
      </c>
      <c r="AP81" s="44">
        <f t="shared" si="42"/>
        <v>2642.079421669016</v>
      </c>
      <c r="AQ81" s="46">
        <f t="shared" si="43"/>
        <v>208123.55153100344</v>
      </c>
      <c r="AR81" s="46">
        <f t="shared" si="44"/>
        <v>195778.08514567406</v>
      </c>
      <c r="AS81" s="47">
        <f t="shared" si="45"/>
        <v>5.931796903576438</v>
      </c>
      <c r="AT81" s="46">
        <f t="shared" si="46"/>
        <v>1.858511433014729</v>
      </c>
      <c r="AU81" s="46">
        <f t="shared" si="47"/>
        <v>1.7856952668623278</v>
      </c>
      <c r="AV81" s="47">
        <f t="shared" si="48"/>
        <v>3.9179832235029401</v>
      </c>
      <c r="AW81" s="48">
        <v>0</v>
      </c>
      <c r="AX81" s="70">
        <v>150</v>
      </c>
      <c r="AY81" s="70">
        <v>12</v>
      </c>
      <c r="AZ81" s="71">
        <v>325.2</v>
      </c>
      <c r="BA81" s="43">
        <f t="shared" si="65"/>
        <v>18.942189421894227</v>
      </c>
      <c r="BB81" s="71">
        <v>57</v>
      </c>
      <c r="BC81" s="69">
        <v>71.599999999999994</v>
      </c>
      <c r="BD81" s="54">
        <f t="shared" si="49"/>
        <v>28.5</v>
      </c>
      <c r="BE81" s="44">
        <f t="shared" si="50"/>
        <v>2551.7586328783095</v>
      </c>
      <c r="BF81" s="50">
        <f t="shared" si="67"/>
        <v>208123.55153100344</v>
      </c>
      <c r="BG81" s="50">
        <f t="shared" si="52"/>
        <v>182705.91811408693</v>
      </c>
      <c r="BH81" s="72">
        <f t="shared" si="53"/>
        <v>12.212761712905005</v>
      </c>
      <c r="BI81" s="73">
        <f t="shared" si="54"/>
        <v>1.858511433014729</v>
      </c>
      <c r="BJ81" s="51">
        <f t="shared" si="55"/>
        <v>1.7799095035166599</v>
      </c>
      <c r="BK81" s="72">
        <f t="shared" si="56"/>
        <v>4.2292949132181183</v>
      </c>
      <c r="BL81" s="52">
        <v>0</v>
      </c>
      <c r="BM81" s="74">
        <f t="shared" si="37"/>
        <v>1020</v>
      </c>
      <c r="BN81" s="74">
        <f t="shared" si="36"/>
        <v>9</v>
      </c>
      <c r="BO81" s="71">
        <v>297</v>
      </c>
      <c r="BP81" s="71">
        <v>55.8</v>
      </c>
      <c r="BQ81" s="83">
        <v>71.099999999999994</v>
      </c>
      <c r="BR81" s="47">
        <f t="shared" si="57"/>
        <v>27.9</v>
      </c>
      <c r="BS81" s="54">
        <f t="shared" si="58"/>
        <v>2445.4471374808309</v>
      </c>
      <c r="BT81" s="50">
        <f t="shared" si="59"/>
        <v>182705.91811408693</v>
      </c>
      <c r="BU81" s="50">
        <f t="shared" si="60"/>
        <v>173871.29147488705</v>
      </c>
      <c r="BV81" s="72">
        <f t="shared" si="61"/>
        <v>4.8354353982574771</v>
      </c>
      <c r="BW81" s="75">
        <f t="shared" si="62"/>
        <v>1.7799095035166599</v>
      </c>
      <c r="BX81" s="55">
        <f t="shared" si="63"/>
        <v>1.7081600848573495</v>
      </c>
      <c r="BY81" s="47">
        <f t="shared" si="66"/>
        <v>0.17081600848573494</v>
      </c>
      <c r="BZ81" s="83" t="s">
        <v>94</v>
      </c>
      <c r="CA81" s="83" t="s">
        <v>78</v>
      </c>
      <c r="CB81" s="112">
        <v>5</v>
      </c>
      <c r="CC81" s="112">
        <v>8</v>
      </c>
      <c r="CD81" s="112">
        <v>4</v>
      </c>
      <c r="CE81" s="112">
        <v>6</v>
      </c>
      <c r="CF81" s="83" t="s">
        <v>79</v>
      </c>
      <c r="CG81" s="71" t="s">
        <v>75</v>
      </c>
      <c r="CH81" s="62">
        <v>16.2</v>
      </c>
      <c r="CI81" s="63">
        <v>10.97</v>
      </c>
      <c r="CJ81" s="64">
        <f>SUM((AF81-BQ81)/AF81)*100</f>
        <v>4.6916890080428955</v>
      </c>
      <c r="CK81" s="64">
        <f>SUM(BX81*CH81)</f>
        <v>27.672193374689062</v>
      </c>
      <c r="CL81" s="65" t="s">
        <v>79</v>
      </c>
    </row>
    <row r="82" spans="1:90" s="65" customFormat="1" ht="24.75" customHeight="1" x14ac:dyDescent="0.3">
      <c r="A82" s="61" t="s">
        <v>72</v>
      </c>
      <c r="B82" s="35">
        <v>4.18</v>
      </c>
      <c r="C82" s="35">
        <v>1.48</v>
      </c>
      <c r="D82" s="35">
        <v>4.18</v>
      </c>
      <c r="E82" s="35">
        <v>4.32</v>
      </c>
      <c r="F82" s="35">
        <v>1.73</v>
      </c>
      <c r="G82" s="66">
        <v>0.34720000000000001</v>
      </c>
      <c r="H82" s="66">
        <v>7.3099999999999998E-2</v>
      </c>
      <c r="I82" s="66">
        <v>4.6699999999999998E-2</v>
      </c>
      <c r="J82" s="66">
        <v>4.5699999999999998E-2</v>
      </c>
      <c r="K82" s="67">
        <v>3.0599999999999999E-2</v>
      </c>
      <c r="L82" s="38">
        <v>2.5975269999999999</v>
      </c>
      <c r="M82" s="68">
        <v>0.32629999999999998</v>
      </c>
      <c r="N82" s="35">
        <v>2.5099999999999998</v>
      </c>
      <c r="O82" s="35">
        <v>21.61</v>
      </c>
      <c r="P82" s="35">
        <v>1.39</v>
      </c>
      <c r="Q82" s="35">
        <v>15.66</v>
      </c>
      <c r="R82" s="35">
        <v>7.96</v>
      </c>
      <c r="S82" s="35">
        <v>4.8499999999999996</v>
      </c>
      <c r="T82" s="35">
        <v>9.09</v>
      </c>
      <c r="U82" s="35">
        <v>4.43</v>
      </c>
      <c r="V82" s="35">
        <v>16.64</v>
      </c>
      <c r="W82" s="35">
        <v>4.51</v>
      </c>
      <c r="X82" s="35">
        <v>6.22</v>
      </c>
      <c r="Y82" s="35">
        <v>2.58</v>
      </c>
      <c r="Z82" s="35">
        <v>2.54</v>
      </c>
      <c r="AA82" s="35">
        <v>3.93</v>
      </c>
      <c r="AB82" s="41">
        <v>1020</v>
      </c>
      <c r="AC82" s="41">
        <v>9</v>
      </c>
      <c r="AD82" s="42">
        <v>386.8</v>
      </c>
      <c r="AE82" s="43">
        <v>59.6</v>
      </c>
      <c r="AF82" s="43">
        <v>74.5</v>
      </c>
      <c r="AG82" s="44">
        <f t="shared" si="70"/>
        <v>29.8</v>
      </c>
      <c r="AH82" s="44">
        <f t="shared" si="39"/>
        <v>2789.8599400938801</v>
      </c>
      <c r="AI82" s="44">
        <f t="shared" si="40"/>
        <v>207844.56553699408</v>
      </c>
      <c r="AJ82" s="44">
        <f t="shared" si="41"/>
        <v>1.8610060792335406</v>
      </c>
      <c r="AK82" s="45">
        <v>0</v>
      </c>
      <c r="AL82" s="43">
        <v>351.1</v>
      </c>
      <c r="AM82" s="43">
        <v>58.1</v>
      </c>
      <c r="AN82" s="69">
        <v>73</v>
      </c>
      <c r="AO82" s="44">
        <f t="shared" si="32"/>
        <v>29.05</v>
      </c>
      <c r="AP82" s="44">
        <f t="shared" si="42"/>
        <v>2651.1978943460604</v>
      </c>
      <c r="AQ82" s="46">
        <f t="shared" si="43"/>
        <v>207844.56553699408</v>
      </c>
      <c r="AR82" s="46">
        <f t="shared" si="44"/>
        <v>193537.4462872624</v>
      </c>
      <c r="AS82" s="47">
        <f t="shared" si="45"/>
        <v>6.8835666753024478</v>
      </c>
      <c r="AT82" s="46">
        <f t="shared" si="46"/>
        <v>1.8610060792335406</v>
      </c>
      <c r="AU82" s="46">
        <f t="shared" si="47"/>
        <v>1.8141192143192371</v>
      </c>
      <c r="AV82" s="47">
        <f t="shared" si="48"/>
        <v>2.5194364186931595</v>
      </c>
      <c r="AW82" s="48">
        <v>0</v>
      </c>
      <c r="AX82" s="70">
        <v>150</v>
      </c>
      <c r="AY82" s="70">
        <v>12</v>
      </c>
      <c r="AZ82" s="71">
        <v>324</v>
      </c>
      <c r="BA82" s="43">
        <f t="shared" si="65"/>
        <v>19.382716049382719</v>
      </c>
      <c r="BB82" s="71">
        <v>57.5</v>
      </c>
      <c r="BC82" s="69">
        <v>73.3</v>
      </c>
      <c r="BD82" s="54">
        <f t="shared" si="49"/>
        <v>28.75</v>
      </c>
      <c r="BE82" s="44">
        <f t="shared" si="50"/>
        <v>2596.7226777328133</v>
      </c>
      <c r="BF82" s="50">
        <f t="shared" si="67"/>
        <v>207844.56553699408</v>
      </c>
      <c r="BG82" s="50">
        <f t="shared" si="52"/>
        <v>190339.77227781521</v>
      </c>
      <c r="BH82" s="72">
        <f t="shared" si="53"/>
        <v>8.4220596357441</v>
      </c>
      <c r="BI82" s="73">
        <f t="shared" si="54"/>
        <v>1.8610060792335406</v>
      </c>
      <c r="BJ82" s="51">
        <f t="shared" si="55"/>
        <v>1.7022191217455995</v>
      </c>
      <c r="BK82" s="72">
        <f t="shared" si="56"/>
        <v>8.5323180434390515</v>
      </c>
      <c r="BL82" s="52">
        <v>0</v>
      </c>
      <c r="BM82" s="74">
        <f t="shared" si="37"/>
        <v>1020</v>
      </c>
      <c r="BN82" s="74">
        <f t="shared" si="36"/>
        <v>9</v>
      </c>
      <c r="BO82" s="71">
        <v>299</v>
      </c>
      <c r="BP82" s="71">
        <v>56</v>
      </c>
      <c r="BQ82" s="83">
        <v>71.099999999999994</v>
      </c>
      <c r="BR82" s="47">
        <f t="shared" si="57"/>
        <v>28</v>
      </c>
      <c r="BS82" s="54">
        <f t="shared" si="58"/>
        <v>2463.0086404143976</v>
      </c>
      <c r="BT82" s="50">
        <f t="shared" si="59"/>
        <v>190339.77227781521</v>
      </c>
      <c r="BU82" s="50">
        <f t="shared" si="60"/>
        <v>175119.91433346365</v>
      </c>
      <c r="BV82" s="72">
        <f t="shared" si="61"/>
        <v>7.9961522293601552</v>
      </c>
      <c r="BW82" s="75">
        <f t="shared" si="62"/>
        <v>1.7022191217455995</v>
      </c>
      <c r="BX82" s="55">
        <f t="shared" si="63"/>
        <v>1.7074014748011108</v>
      </c>
      <c r="BY82" s="47">
        <f t="shared" si="66"/>
        <v>0.17074014748011107</v>
      </c>
      <c r="BZ82" s="83" t="s">
        <v>94</v>
      </c>
      <c r="CA82" s="83" t="s">
        <v>78</v>
      </c>
      <c r="CB82" s="112">
        <v>5</v>
      </c>
      <c r="CC82" s="112">
        <v>8</v>
      </c>
      <c r="CD82" s="112">
        <v>4</v>
      </c>
      <c r="CE82" s="112">
        <v>6</v>
      </c>
      <c r="CF82" s="83" t="s">
        <v>79</v>
      </c>
      <c r="CG82" s="71" t="s">
        <v>75</v>
      </c>
      <c r="CH82" s="62">
        <f>SUM(CH80:CH81)/2</f>
        <v>16.25</v>
      </c>
      <c r="CI82" s="63">
        <v>10.97</v>
      </c>
      <c r="CJ82" s="64">
        <f>SUM((AF82-BQ82)/AF82)*100</f>
        <v>4.5637583892617526</v>
      </c>
      <c r="CK82" s="64">
        <f>SUM(BX82*CH82)</f>
        <v>27.745273965518052</v>
      </c>
      <c r="CL82" s="65" t="s">
        <v>79</v>
      </c>
    </row>
    <row r="83" spans="1:90" s="65" customFormat="1" ht="24.75" customHeight="1" x14ac:dyDescent="0.3">
      <c r="A83" s="61" t="s">
        <v>72</v>
      </c>
      <c r="B83" s="35">
        <v>2.88</v>
      </c>
      <c r="C83" s="35">
        <v>1.71</v>
      </c>
      <c r="D83" s="35">
        <v>5.35</v>
      </c>
      <c r="E83" s="35">
        <v>4.7</v>
      </c>
      <c r="F83" s="35">
        <v>1.24</v>
      </c>
      <c r="G83" s="66">
        <v>0.2913</v>
      </c>
      <c r="H83" s="66">
        <v>7.1199999999999999E-2</v>
      </c>
      <c r="I83" s="66">
        <v>5.0900000000000001E-2</v>
      </c>
      <c r="J83" s="66">
        <v>3.7400000000000003E-2</v>
      </c>
      <c r="K83" s="67">
        <v>5.2900000000000003E-2</v>
      </c>
      <c r="L83" s="38">
        <v>2.5975269999999999</v>
      </c>
      <c r="M83" s="68">
        <v>7.85E-2</v>
      </c>
      <c r="N83" s="35">
        <v>1.17</v>
      </c>
      <c r="O83" s="35">
        <v>15.71</v>
      </c>
      <c r="P83" s="35">
        <v>3.13</v>
      </c>
      <c r="Q83" s="35">
        <v>16.37</v>
      </c>
      <c r="R83" s="35">
        <v>7.17</v>
      </c>
      <c r="S83" s="35">
        <v>5.7</v>
      </c>
      <c r="T83" s="35">
        <v>7.03</v>
      </c>
      <c r="U83" s="35">
        <v>5.7</v>
      </c>
      <c r="V83" s="35">
        <v>12.53</v>
      </c>
      <c r="W83" s="35">
        <v>1.63</v>
      </c>
      <c r="X83" s="35">
        <v>6.69</v>
      </c>
      <c r="Y83" s="35">
        <v>5.83</v>
      </c>
      <c r="Z83" s="35">
        <v>4.7</v>
      </c>
      <c r="AA83" s="35">
        <v>3.93</v>
      </c>
      <c r="AB83" s="41">
        <v>1020</v>
      </c>
      <c r="AC83" s="41">
        <v>9</v>
      </c>
      <c r="AD83" s="42">
        <v>386.8</v>
      </c>
      <c r="AE83" s="43">
        <v>59.5</v>
      </c>
      <c r="AF83" s="43">
        <v>74.599999999999994</v>
      </c>
      <c r="AG83" s="44">
        <f t="shared" si="70"/>
        <v>29.75</v>
      </c>
      <c r="AH83" s="44">
        <f t="shared" si="39"/>
        <v>2780.5058479678164</v>
      </c>
      <c r="AI83" s="44">
        <f t="shared" si="40"/>
        <v>207425.73625839909</v>
      </c>
      <c r="AJ83" s="44">
        <f t="shared" si="41"/>
        <v>1.864763779930118</v>
      </c>
      <c r="AK83" s="45">
        <v>0</v>
      </c>
      <c r="AL83" s="43">
        <v>351</v>
      </c>
      <c r="AM83" s="43">
        <v>57.9</v>
      </c>
      <c r="AN83" s="69">
        <v>73.8</v>
      </c>
      <c r="AO83" s="44">
        <f t="shared" si="32"/>
        <v>28.95</v>
      </c>
      <c r="AP83" s="44">
        <f t="shared" si="42"/>
        <v>2632.9766569552394</v>
      </c>
      <c r="AQ83" s="46">
        <f t="shared" si="43"/>
        <v>207425.73625839909</v>
      </c>
      <c r="AR83" s="46">
        <f t="shared" si="44"/>
        <v>194313.67728329665</v>
      </c>
      <c r="AS83" s="47">
        <f t="shared" si="45"/>
        <v>6.3213269537431875</v>
      </c>
      <c r="AT83" s="46">
        <f t="shared" si="46"/>
        <v>1.864763779930118</v>
      </c>
      <c r="AU83" s="46">
        <f t="shared" si="47"/>
        <v>1.8063576630700315</v>
      </c>
      <c r="AV83" s="47">
        <f t="shared" si="48"/>
        <v>3.132091983375783</v>
      </c>
      <c r="AW83" s="48">
        <v>0</v>
      </c>
      <c r="AX83" s="70">
        <v>150</v>
      </c>
      <c r="AY83" s="70">
        <v>12</v>
      </c>
      <c r="AZ83" s="71">
        <v>334.2</v>
      </c>
      <c r="BA83" s="43">
        <f t="shared" si="65"/>
        <v>15.739078396169964</v>
      </c>
      <c r="BB83" s="71">
        <v>57.7</v>
      </c>
      <c r="BC83" s="69">
        <v>71.5</v>
      </c>
      <c r="BD83" s="54">
        <f t="shared" si="49"/>
        <v>28.85</v>
      </c>
      <c r="BE83" s="44">
        <f t="shared" si="50"/>
        <v>2614.818251417491</v>
      </c>
      <c r="BF83" s="50">
        <f t="shared" si="67"/>
        <v>207425.73625839909</v>
      </c>
      <c r="BG83" s="50">
        <f t="shared" si="52"/>
        <v>186959.50497635061</v>
      </c>
      <c r="BH83" s="72">
        <f t="shared" si="53"/>
        <v>9.8667752860487976</v>
      </c>
      <c r="BI83" s="73">
        <f t="shared" si="54"/>
        <v>1.864763779930118</v>
      </c>
      <c r="BJ83" s="51">
        <f t="shared" si="55"/>
        <v>1.787552871635355</v>
      </c>
      <c r="BK83" s="72">
        <f t="shared" si="56"/>
        <v>4.1405195191884534</v>
      </c>
      <c r="BL83" s="52">
        <v>0</v>
      </c>
      <c r="BM83" s="74">
        <f t="shared" si="37"/>
        <v>1020</v>
      </c>
      <c r="BN83" s="74">
        <f t="shared" si="36"/>
        <v>9</v>
      </c>
      <c r="BO83" s="71">
        <v>298</v>
      </c>
      <c r="BP83" s="71">
        <v>55.9</v>
      </c>
      <c r="BQ83" s="83">
        <v>71.099999999999994</v>
      </c>
      <c r="BR83" s="47">
        <f t="shared" si="57"/>
        <v>27.95</v>
      </c>
      <c r="BS83" s="54">
        <f t="shared" si="58"/>
        <v>2454.2200349659802</v>
      </c>
      <c r="BT83" s="50">
        <f t="shared" si="59"/>
        <v>186959.50497635061</v>
      </c>
      <c r="BU83" s="50">
        <f t="shared" si="60"/>
        <v>174495.04448608117</v>
      </c>
      <c r="BV83" s="72">
        <f t="shared" si="61"/>
        <v>6.6669306232096242</v>
      </c>
      <c r="BW83" s="75">
        <f t="shared" si="62"/>
        <v>1.787552871635355</v>
      </c>
      <c r="BX83" s="55">
        <f t="shared" si="63"/>
        <v>1.7077848879758324</v>
      </c>
      <c r="BY83" s="47">
        <f t="shared" si="66"/>
        <v>0.17077848879758323</v>
      </c>
      <c r="BZ83" s="83" t="s">
        <v>94</v>
      </c>
      <c r="CA83" s="83" t="s">
        <v>78</v>
      </c>
      <c r="CB83" s="112">
        <v>5</v>
      </c>
      <c r="CC83" s="112">
        <v>8</v>
      </c>
      <c r="CD83" s="112">
        <v>4</v>
      </c>
      <c r="CE83" s="112">
        <v>6</v>
      </c>
      <c r="CF83" s="83" t="s">
        <v>79</v>
      </c>
      <c r="CG83" s="71" t="s">
        <v>75</v>
      </c>
      <c r="CH83" s="62">
        <f>SUM(CH81:CH82)/2.1</f>
        <v>15.452380952380953</v>
      </c>
      <c r="CI83" s="63">
        <v>10.97</v>
      </c>
      <c r="CJ83" s="64">
        <f>SUM((AF83-BQ83)/AF83)*100</f>
        <v>4.6916890080428955</v>
      </c>
      <c r="CK83" s="64">
        <f>SUM(BX83*CH83)</f>
        <v>26.389342673721792</v>
      </c>
      <c r="CL83" s="65" t="s">
        <v>79</v>
      </c>
    </row>
    <row r="84" spans="1:90" s="65" customFormat="1" ht="24.75" customHeight="1" x14ac:dyDescent="0.3">
      <c r="A84" s="61" t="s">
        <v>72</v>
      </c>
      <c r="B84" s="35">
        <v>2.81</v>
      </c>
      <c r="C84" s="35">
        <v>1.84</v>
      </c>
      <c r="D84" s="35">
        <v>5.51</v>
      </c>
      <c r="E84" s="35">
        <v>4.7300000000000004</v>
      </c>
      <c r="F84" s="35">
        <v>1.49</v>
      </c>
      <c r="G84" s="66">
        <v>0.2913</v>
      </c>
      <c r="H84" s="66">
        <v>7.1400000000000005E-2</v>
      </c>
      <c r="I84" s="66">
        <v>5.3699999999999998E-2</v>
      </c>
      <c r="J84" s="66">
        <v>3.8300000000000001E-2</v>
      </c>
      <c r="K84" s="67">
        <v>4.4900000000000002E-2</v>
      </c>
      <c r="L84" s="38">
        <v>2.5975269999999999</v>
      </c>
      <c r="M84" s="68">
        <v>5.6599999999999998E-2</v>
      </c>
      <c r="N84" s="35">
        <v>2.31</v>
      </c>
      <c r="O84" s="35">
        <v>17.309999999999999</v>
      </c>
      <c r="P84" s="35">
        <v>2.0499999999999998</v>
      </c>
      <c r="Q84" s="35">
        <v>22.43</v>
      </c>
      <c r="R84" s="35">
        <v>5.24</v>
      </c>
      <c r="S84" s="35">
        <v>5.7</v>
      </c>
      <c r="T84" s="35">
        <v>4.72</v>
      </c>
      <c r="U84" s="35">
        <v>13.09</v>
      </c>
      <c r="V84" s="35">
        <v>17.760000000000002</v>
      </c>
      <c r="W84" s="35">
        <v>3.97</v>
      </c>
      <c r="X84" s="35">
        <v>7.87</v>
      </c>
      <c r="Y84" s="35">
        <v>0.8</v>
      </c>
      <c r="Z84" s="35">
        <v>2.4300000000000002</v>
      </c>
      <c r="AA84" s="35">
        <v>5.23</v>
      </c>
      <c r="AB84" s="41">
        <v>1040</v>
      </c>
      <c r="AC84" s="41">
        <v>9</v>
      </c>
      <c r="AD84" s="42">
        <v>386.8</v>
      </c>
      <c r="AE84" s="43">
        <v>59.5</v>
      </c>
      <c r="AF84" s="43">
        <v>74.5</v>
      </c>
      <c r="AG84" s="44">
        <f t="shared" si="70"/>
        <v>29.75</v>
      </c>
      <c r="AH84" s="44">
        <f t="shared" si="39"/>
        <v>2780.5058479678164</v>
      </c>
      <c r="AI84" s="44">
        <f t="shared" si="40"/>
        <v>207147.68567360233</v>
      </c>
      <c r="AJ84" s="44">
        <f t="shared" si="41"/>
        <v>1.8672668185608963</v>
      </c>
      <c r="AK84" s="45">
        <v>0</v>
      </c>
      <c r="AL84" s="43">
        <v>351.9</v>
      </c>
      <c r="AM84" s="43">
        <v>58</v>
      </c>
      <c r="AN84" s="69">
        <v>72.900000000000006</v>
      </c>
      <c r="AO84" s="44">
        <f t="shared" si="32"/>
        <v>29</v>
      </c>
      <c r="AP84" s="44">
        <f t="shared" si="42"/>
        <v>2642.079421669016</v>
      </c>
      <c r="AQ84" s="46">
        <f t="shared" si="43"/>
        <v>207147.68567360233</v>
      </c>
      <c r="AR84" s="46">
        <f t="shared" si="44"/>
        <v>192607.58983967127</v>
      </c>
      <c r="AS84" s="47">
        <f t="shared" si="45"/>
        <v>7.0191929910535151</v>
      </c>
      <c r="AT84" s="46">
        <f t="shared" si="46"/>
        <v>1.8672668185608963</v>
      </c>
      <c r="AU84" s="46">
        <f t="shared" si="47"/>
        <v>1.8270308054471038</v>
      </c>
      <c r="AV84" s="47">
        <f t="shared" si="48"/>
        <v>2.1548079103554336</v>
      </c>
      <c r="AW84" s="48">
        <v>0</v>
      </c>
      <c r="AX84" s="70">
        <v>150</v>
      </c>
      <c r="AY84" s="70">
        <v>12</v>
      </c>
      <c r="AZ84" s="71">
        <v>337.6</v>
      </c>
      <c r="BA84" s="43">
        <f t="shared" si="65"/>
        <v>14.573459715639805</v>
      </c>
      <c r="BB84" s="71">
        <v>57.6</v>
      </c>
      <c r="BC84" s="69">
        <v>72.400000000000006</v>
      </c>
      <c r="BD84" s="54">
        <f t="shared" si="49"/>
        <v>28.8</v>
      </c>
      <c r="BE84" s="44">
        <f t="shared" si="50"/>
        <v>2605.7626105935183</v>
      </c>
      <c r="BF84" s="50">
        <f t="shared" si="67"/>
        <v>207147.68567360233</v>
      </c>
      <c r="BG84" s="50">
        <f t="shared" si="52"/>
        <v>188657.21300697073</v>
      </c>
      <c r="BH84" s="72">
        <f t="shared" si="53"/>
        <v>8.9262270087663911</v>
      </c>
      <c r="BI84" s="73">
        <f t="shared" si="54"/>
        <v>1.8672668185608963</v>
      </c>
      <c r="BJ84" s="51">
        <f t="shared" si="55"/>
        <v>1.7894889605282462</v>
      </c>
      <c r="BK84" s="72">
        <f t="shared" si="56"/>
        <v>4.1653317704533235</v>
      </c>
      <c r="BL84" s="52">
        <v>0</v>
      </c>
      <c r="BM84" s="74">
        <f t="shared" si="37"/>
        <v>1040</v>
      </c>
      <c r="BN84" s="74">
        <f t="shared" si="36"/>
        <v>9</v>
      </c>
      <c r="BO84" s="71">
        <v>299.2</v>
      </c>
      <c r="BP84" s="71">
        <v>55.8</v>
      </c>
      <c r="BQ84" s="83">
        <v>71.099999999999994</v>
      </c>
      <c r="BR84" s="47">
        <f t="shared" si="57"/>
        <v>27.9</v>
      </c>
      <c r="BS84" s="54">
        <f t="shared" si="58"/>
        <v>2445.4471374808309</v>
      </c>
      <c r="BT84" s="50">
        <f t="shared" si="59"/>
        <v>188657.21300697073</v>
      </c>
      <c r="BU84" s="50">
        <f t="shared" si="60"/>
        <v>173871.29147488705</v>
      </c>
      <c r="BV84" s="72">
        <f t="shared" si="61"/>
        <v>7.8374535997928447</v>
      </c>
      <c r="BW84" s="75">
        <f t="shared" si="62"/>
        <v>1.7894889605282462</v>
      </c>
      <c r="BX84" s="55">
        <f t="shared" si="63"/>
        <v>1.7208131225229595</v>
      </c>
      <c r="BY84" s="47">
        <f t="shared" si="66"/>
        <v>0.17208131225229592</v>
      </c>
      <c r="BZ84" s="83" t="s">
        <v>94</v>
      </c>
      <c r="CA84" s="83" t="s">
        <v>78</v>
      </c>
      <c r="CB84" s="112">
        <v>5</v>
      </c>
      <c r="CC84" s="112">
        <v>8</v>
      </c>
      <c r="CD84" s="112">
        <v>4</v>
      </c>
      <c r="CE84" s="112">
        <v>6</v>
      </c>
      <c r="CF84" s="83" t="s">
        <v>79</v>
      </c>
      <c r="CG84" s="71" t="s">
        <v>75</v>
      </c>
      <c r="CH84" s="62">
        <f>SUM(CH82:CH83)/2.1</f>
        <v>15.096371882086167</v>
      </c>
      <c r="CI84" s="63">
        <f>SUM(CI82:CI83)/1.9</f>
        <v>11.547368421052633</v>
      </c>
      <c r="CJ84" s="64">
        <f>SUM((AF84-BQ84)/AF84)*100</f>
        <v>4.5637583892617526</v>
      </c>
      <c r="CK84" s="64">
        <f>SUM(BX84*CH84)</f>
        <v>25.978034837180505</v>
      </c>
      <c r="CL84" s="65" t="s">
        <v>79</v>
      </c>
    </row>
    <row r="85" spans="1:90" s="65" customFormat="1" ht="24.75" customHeight="1" x14ac:dyDescent="0.3">
      <c r="A85" s="61" t="s">
        <v>72</v>
      </c>
      <c r="B85" s="35">
        <v>2.87</v>
      </c>
      <c r="C85" s="35">
        <v>1.75</v>
      </c>
      <c r="D85" s="35">
        <v>5.25</v>
      </c>
      <c r="E85" s="35">
        <v>4.26</v>
      </c>
      <c r="F85" s="35">
        <v>1.33</v>
      </c>
      <c r="G85" s="66">
        <v>0.30009999999999998</v>
      </c>
      <c r="H85" s="66">
        <v>7.3700000000000002E-2</v>
      </c>
      <c r="I85" s="66">
        <v>4.5999999999999999E-2</v>
      </c>
      <c r="J85" s="66">
        <v>3.1600000000000003E-2</v>
      </c>
      <c r="K85" s="67">
        <v>3.73E-2</v>
      </c>
      <c r="L85" s="38">
        <v>2.5975269999999999</v>
      </c>
      <c r="M85" s="68">
        <v>6.8500000000000005E-2</v>
      </c>
      <c r="N85" s="35">
        <v>2.5659999999999998</v>
      </c>
      <c r="O85" s="35">
        <v>21.501999999999999</v>
      </c>
      <c r="P85" s="35">
        <v>2.9120000000000004</v>
      </c>
      <c r="Q85" s="35">
        <v>16.706</v>
      </c>
      <c r="R85" s="35">
        <v>5.152000000000001</v>
      </c>
      <c r="S85" s="35">
        <v>4.7759999999999998</v>
      </c>
      <c r="T85" s="35">
        <v>7.2560000000000002</v>
      </c>
      <c r="U85" s="35">
        <v>6.24</v>
      </c>
      <c r="V85" s="35">
        <v>16.318000000000001</v>
      </c>
      <c r="W85" s="35">
        <v>3.194</v>
      </c>
      <c r="X85" s="35">
        <v>5.98</v>
      </c>
      <c r="Y85" s="35">
        <v>3.0979999999999999</v>
      </c>
      <c r="Z85" s="35">
        <v>3.2839999999999998</v>
      </c>
      <c r="AA85" s="35">
        <v>4.1880000000000006</v>
      </c>
      <c r="AB85" s="41">
        <v>1040</v>
      </c>
      <c r="AC85" s="41">
        <v>9</v>
      </c>
      <c r="AD85" s="42">
        <v>386.8</v>
      </c>
      <c r="AE85" s="43">
        <v>59.6</v>
      </c>
      <c r="AF85" s="43">
        <v>74.5</v>
      </c>
      <c r="AG85" s="44">
        <f t="shared" si="70"/>
        <v>29.8</v>
      </c>
      <c r="AH85" s="44">
        <f t="shared" si="39"/>
        <v>2789.8599400938801</v>
      </c>
      <c r="AI85" s="44">
        <f t="shared" si="40"/>
        <v>207844.56553699408</v>
      </c>
      <c r="AJ85" s="44">
        <f t="shared" si="41"/>
        <v>1.8610060792335406</v>
      </c>
      <c r="AK85" s="45">
        <v>0</v>
      </c>
      <c r="AL85" s="43">
        <v>349.1</v>
      </c>
      <c r="AM85" s="43">
        <v>57.8</v>
      </c>
      <c r="AN85" s="69">
        <v>73.5</v>
      </c>
      <c r="AO85" s="44">
        <f t="shared" si="32"/>
        <v>28.9</v>
      </c>
      <c r="AP85" s="44">
        <f t="shared" si="42"/>
        <v>2623.8896002047309</v>
      </c>
      <c r="AQ85" s="46">
        <f t="shared" si="43"/>
        <v>207844.56553699408</v>
      </c>
      <c r="AR85" s="46">
        <f t="shared" si="44"/>
        <v>192855.88561504771</v>
      </c>
      <c r="AS85" s="47">
        <f t="shared" si="45"/>
        <v>7.2114851226545778</v>
      </c>
      <c r="AT85" s="46">
        <f t="shared" si="46"/>
        <v>1.8610060792335406</v>
      </c>
      <c r="AU85" s="46">
        <f t="shared" si="47"/>
        <v>1.8101599486407443</v>
      </c>
      <c r="AV85" s="47">
        <f t="shared" si="48"/>
        <v>2.7321850884945733</v>
      </c>
      <c r="AW85" s="48">
        <v>0</v>
      </c>
      <c r="AX85" s="70">
        <v>150</v>
      </c>
      <c r="AY85" s="70">
        <v>12</v>
      </c>
      <c r="AZ85" s="71">
        <v>333.4</v>
      </c>
      <c r="BA85" s="43">
        <f t="shared" si="65"/>
        <v>16.016796640671878</v>
      </c>
      <c r="BB85" s="71">
        <v>57.7</v>
      </c>
      <c r="BC85" s="69">
        <v>72.2</v>
      </c>
      <c r="BD85" s="54">
        <f t="shared" si="49"/>
        <v>28.85</v>
      </c>
      <c r="BE85" s="44">
        <f t="shared" si="50"/>
        <v>2614.818251417491</v>
      </c>
      <c r="BF85" s="50">
        <f t="shared" si="67"/>
        <v>207844.56553699408</v>
      </c>
      <c r="BG85" s="50">
        <f t="shared" si="52"/>
        <v>188789.87775234284</v>
      </c>
      <c r="BH85" s="72">
        <f t="shared" si="53"/>
        <v>9.1677584811615898</v>
      </c>
      <c r="BI85" s="73">
        <f t="shared" si="54"/>
        <v>1.8610060792335406</v>
      </c>
      <c r="BJ85" s="51">
        <f t="shared" si="55"/>
        <v>1.7659845112954558</v>
      </c>
      <c r="BK85" s="72">
        <f t="shared" si="56"/>
        <v>5.1059246392800421</v>
      </c>
      <c r="BL85" s="52">
        <v>0</v>
      </c>
      <c r="BM85" s="74">
        <f t="shared" si="37"/>
        <v>1040</v>
      </c>
      <c r="BN85" s="74">
        <f t="shared" si="36"/>
        <v>9</v>
      </c>
      <c r="BO85" s="71">
        <v>296.2</v>
      </c>
      <c r="BP85" s="71">
        <v>56.2</v>
      </c>
      <c r="BQ85" s="83">
        <v>71.099999999999994</v>
      </c>
      <c r="BR85" s="47">
        <f t="shared" si="57"/>
        <v>28.1</v>
      </c>
      <c r="BS85" s="54">
        <f t="shared" si="58"/>
        <v>2480.632975201037</v>
      </c>
      <c r="BT85" s="50">
        <f t="shared" si="59"/>
        <v>188789.87775234284</v>
      </c>
      <c r="BU85" s="50">
        <f t="shared" si="60"/>
        <v>176373.00453679371</v>
      </c>
      <c r="BV85" s="72">
        <f t="shared" si="61"/>
        <v>6.5770863159505586</v>
      </c>
      <c r="BW85" s="75">
        <f t="shared" si="62"/>
        <v>1.7659845112954558</v>
      </c>
      <c r="BX85" s="55">
        <f t="shared" si="63"/>
        <v>1.679395329108933</v>
      </c>
      <c r="BY85" s="47">
        <f t="shared" si="66"/>
        <v>0.16793953291089328</v>
      </c>
      <c r="BZ85" s="83" t="s">
        <v>94</v>
      </c>
      <c r="CA85" s="83" t="s">
        <v>78</v>
      </c>
      <c r="CB85" s="112">
        <v>5</v>
      </c>
      <c r="CC85" s="112">
        <v>8</v>
      </c>
      <c r="CD85" s="112">
        <v>4</v>
      </c>
      <c r="CE85" s="112">
        <v>6</v>
      </c>
      <c r="CF85" s="83" t="s">
        <v>79</v>
      </c>
      <c r="CG85" s="71" t="s">
        <v>75</v>
      </c>
      <c r="CH85" s="62">
        <f>SUM(CH83:CH84)/2.1</f>
        <v>14.547025159270056</v>
      </c>
      <c r="CI85" s="63">
        <f>SUM(CI83:CI84)/2</f>
        <v>11.258684210526317</v>
      </c>
      <c r="CJ85" s="64">
        <f>SUM((AF85-BQ85)/AF85)*100</f>
        <v>4.5637583892617526</v>
      </c>
      <c r="CK85" s="64">
        <f>SUM(BX85*CH85)</f>
        <v>24.430206104908265</v>
      </c>
      <c r="CL85" s="65" t="s">
        <v>79</v>
      </c>
    </row>
    <row r="86" spans="1:90" s="65" customFormat="1" ht="24.75" customHeight="1" x14ac:dyDescent="0.3">
      <c r="A86" s="61" t="s">
        <v>72</v>
      </c>
      <c r="B86" s="35">
        <v>3.21</v>
      </c>
      <c r="C86" s="35">
        <v>1.49</v>
      </c>
      <c r="D86" s="35">
        <v>5.33</v>
      </c>
      <c r="E86" s="35">
        <v>4.43</v>
      </c>
      <c r="F86" s="35">
        <v>3.36</v>
      </c>
      <c r="G86" s="66">
        <v>0.2409</v>
      </c>
      <c r="H86" s="66">
        <v>7.3899999999999993E-2</v>
      </c>
      <c r="I86" s="66">
        <v>4.8899999999999999E-2</v>
      </c>
      <c r="J86" s="66">
        <v>4.4900000000000002E-2</v>
      </c>
      <c r="K86" s="67">
        <v>4.2500000000000003E-2</v>
      </c>
      <c r="L86" s="38">
        <v>2.5975269999999999</v>
      </c>
      <c r="M86" s="68">
        <v>0.1754</v>
      </c>
      <c r="N86" s="35">
        <v>2.15</v>
      </c>
      <c r="O86" s="35">
        <v>38.049999999999997</v>
      </c>
      <c r="P86" s="35">
        <v>2.87</v>
      </c>
      <c r="Q86" s="35">
        <v>14.51</v>
      </c>
      <c r="R86" s="35">
        <v>1.36</v>
      </c>
      <c r="S86" s="35">
        <v>1.45</v>
      </c>
      <c r="T86" s="35">
        <v>4.41</v>
      </c>
      <c r="U86" s="35">
        <v>2.17</v>
      </c>
      <c r="V86" s="35">
        <v>19.309999999999999</v>
      </c>
      <c r="W86" s="35">
        <v>3.49</v>
      </c>
      <c r="X86" s="35">
        <v>1.81</v>
      </c>
      <c r="Y86" s="35">
        <v>2.3199999999999998</v>
      </c>
      <c r="Z86" s="35">
        <v>1.98</v>
      </c>
      <c r="AA86" s="35">
        <v>5.23</v>
      </c>
      <c r="AB86" s="41">
        <v>1040</v>
      </c>
      <c r="AC86" s="41">
        <v>9</v>
      </c>
      <c r="AD86" s="42">
        <v>386.8</v>
      </c>
      <c r="AE86" s="43">
        <v>59.6</v>
      </c>
      <c r="AF86" s="43">
        <v>74.599999999999994</v>
      </c>
      <c r="AG86" s="44">
        <f t="shared" si="70"/>
        <v>29.8</v>
      </c>
      <c r="AH86" s="44">
        <f t="shared" si="39"/>
        <v>2789.8599400938801</v>
      </c>
      <c r="AI86" s="44">
        <f t="shared" si="40"/>
        <v>208123.55153100344</v>
      </c>
      <c r="AJ86" s="44">
        <f t="shared" si="41"/>
        <v>1.858511433014729</v>
      </c>
      <c r="AK86" s="45">
        <v>0</v>
      </c>
      <c r="AL86" s="43">
        <v>351.8</v>
      </c>
      <c r="AM86" s="43">
        <v>58.2</v>
      </c>
      <c r="AN86" s="69">
        <v>73.7</v>
      </c>
      <c r="AO86" s="44">
        <f t="shared" si="32"/>
        <v>29.1</v>
      </c>
      <c r="AP86" s="44">
        <f t="shared" si="42"/>
        <v>2660.3320749863728</v>
      </c>
      <c r="AQ86" s="46">
        <f t="shared" si="43"/>
        <v>208123.55153100344</v>
      </c>
      <c r="AR86" s="46">
        <f t="shared" si="44"/>
        <v>196066.47392649567</v>
      </c>
      <c r="AS86" s="47">
        <f t="shared" si="45"/>
        <v>5.7932307592356578</v>
      </c>
      <c r="AT86" s="46">
        <f t="shared" si="46"/>
        <v>1.858511433014729</v>
      </c>
      <c r="AU86" s="46">
        <f t="shared" si="47"/>
        <v>1.7942894211066807</v>
      </c>
      <c r="AV86" s="47">
        <f t="shared" si="48"/>
        <v>3.4555618419776146</v>
      </c>
      <c r="AW86" s="48">
        <v>0</v>
      </c>
      <c r="AX86" s="70">
        <v>150</v>
      </c>
      <c r="AY86" s="70">
        <v>12</v>
      </c>
      <c r="AZ86" s="71">
        <v>325.2</v>
      </c>
      <c r="BA86" s="43">
        <f t="shared" si="65"/>
        <v>18.942189421894227</v>
      </c>
      <c r="BB86" s="71">
        <v>57.8</v>
      </c>
      <c r="BC86" s="69">
        <v>72.599999999999994</v>
      </c>
      <c r="BD86" s="54">
        <f t="shared" si="49"/>
        <v>28.9</v>
      </c>
      <c r="BE86" s="44">
        <f t="shared" si="50"/>
        <v>2623.8896002047309</v>
      </c>
      <c r="BF86" s="50">
        <f t="shared" si="67"/>
        <v>208123.55153100344</v>
      </c>
      <c r="BG86" s="50">
        <f t="shared" si="52"/>
        <v>190494.38497486344</v>
      </c>
      <c r="BH86" s="72">
        <f t="shared" si="53"/>
        <v>8.4705293689521941</v>
      </c>
      <c r="BI86" s="73">
        <f t="shared" si="54"/>
        <v>1.858511433014729</v>
      </c>
      <c r="BJ86" s="51">
        <f t="shared" si="55"/>
        <v>1.7071369323715844</v>
      </c>
      <c r="BK86" s="72">
        <f t="shared" si="56"/>
        <v>8.1449324418519709</v>
      </c>
      <c r="BL86" s="52">
        <v>0</v>
      </c>
      <c r="BM86" s="74">
        <f t="shared" si="37"/>
        <v>1040</v>
      </c>
      <c r="BN86" s="74">
        <f t="shared" si="36"/>
        <v>9</v>
      </c>
      <c r="BO86" s="71">
        <v>297.89999999999998</v>
      </c>
      <c r="BP86" s="71">
        <v>56.3</v>
      </c>
      <c r="BQ86" s="83">
        <v>71.099999999999994</v>
      </c>
      <c r="BR86" s="47">
        <f t="shared" si="57"/>
        <v>28.15</v>
      </c>
      <c r="BS86" s="54">
        <f t="shared" si="58"/>
        <v>2489.4687045392575</v>
      </c>
      <c r="BT86" s="50">
        <f t="shared" si="59"/>
        <v>190494.38497486344</v>
      </c>
      <c r="BU86" s="50">
        <f t="shared" si="60"/>
        <v>177001.22489274119</v>
      </c>
      <c r="BV86" s="72">
        <f t="shared" si="61"/>
        <v>7.083232444831765</v>
      </c>
      <c r="BW86" s="75">
        <f t="shared" si="62"/>
        <v>1.7071369323715844</v>
      </c>
      <c r="BX86" s="55">
        <f t="shared" si="63"/>
        <v>1.6830392003248609</v>
      </c>
      <c r="BY86" s="47">
        <f t="shared" si="66"/>
        <v>0.16830392003248609</v>
      </c>
      <c r="BZ86" s="83" t="s">
        <v>94</v>
      </c>
      <c r="CA86" s="83" t="s">
        <v>78</v>
      </c>
      <c r="CB86" s="112">
        <v>5</v>
      </c>
      <c r="CC86" s="112">
        <v>8</v>
      </c>
      <c r="CD86" s="112">
        <v>4</v>
      </c>
      <c r="CE86" s="112">
        <v>6</v>
      </c>
      <c r="CF86" s="83" t="s">
        <v>79</v>
      </c>
      <c r="CG86" s="71" t="s">
        <v>75</v>
      </c>
      <c r="CH86" s="62">
        <f>SUM(CH84:CH85)/1.9</f>
        <v>15.601787916503277</v>
      </c>
      <c r="CI86" s="63">
        <f>SUM(CI84:CI85)/2</f>
        <v>11.403026315789475</v>
      </c>
      <c r="CJ86" s="64">
        <f>SUM((AF86-BQ86)/AF86)*100</f>
        <v>4.6916890080428955</v>
      </c>
      <c r="CK86" s="64">
        <f>SUM(BX86*CH86)</f>
        <v>26.258420658629753</v>
      </c>
      <c r="CL86" s="65" t="s">
        <v>79</v>
      </c>
    </row>
    <row r="87" spans="1:90" s="65" customFormat="1" ht="24.75" customHeight="1" x14ac:dyDescent="0.3">
      <c r="A87" s="61" t="s">
        <v>72</v>
      </c>
      <c r="B87" s="35">
        <v>3.26</v>
      </c>
      <c r="C87" s="35">
        <v>1.3</v>
      </c>
      <c r="D87" s="35">
        <v>5.2</v>
      </c>
      <c r="E87" s="35">
        <v>4.43</v>
      </c>
      <c r="F87" s="35">
        <v>3.03</v>
      </c>
      <c r="G87" s="66">
        <v>0.25879999999999997</v>
      </c>
      <c r="H87" s="66">
        <v>7.2999999999999995E-2</v>
      </c>
      <c r="I87" s="66">
        <v>5.11E-2</v>
      </c>
      <c r="J87" s="66">
        <v>4.6800000000000001E-2</v>
      </c>
      <c r="K87" s="67">
        <v>3.5499999999999997E-2</v>
      </c>
      <c r="L87" s="38">
        <v>2.5975269999999999</v>
      </c>
      <c r="M87" s="68">
        <v>0.16969999999999999</v>
      </c>
      <c r="N87" s="35">
        <v>4.6900000000000004</v>
      </c>
      <c r="O87" s="35">
        <v>14.83</v>
      </c>
      <c r="P87" s="35">
        <v>5.12</v>
      </c>
      <c r="Q87" s="35">
        <v>14.56</v>
      </c>
      <c r="R87" s="35">
        <v>4.03</v>
      </c>
      <c r="S87" s="35">
        <v>6.18</v>
      </c>
      <c r="T87" s="35">
        <v>11.03</v>
      </c>
      <c r="U87" s="35">
        <v>5.81</v>
      </c>
      <c r="V87" s="35">
        <v>15.35</v>
      </c>
      <c r="W87" s="35">
        <v>2.37</v>
      </c>
      <c r="X87" s="35">
        <v>7.31</v>
      </c>
      <c r="Y87" s="35">
        <v>3.96</v>
      </c>
      <c r="Z87" s="35">
        <v>4.7699999999999996</v>
      </c>
      <c r="AA87" s="35">
        <v>2.62</v>
      </c>
      <c r="AB87" s="41">
        <v>1040</v>
      </c>
      <c r="AC87" s="41">
        <v>9</v>
      </c>
      <c r="AD87" s="42">
        <v>386.8</v>
      </c>
      <c r="AE87" s="43">
        <v>59.6</v>
      </c>
      <c r="AF87" s="43">
        <v>74.5</v>
      </c>
      <c r="AG87" s="44">
        <f t="shared" si="70"/>
        <v>29.8</v>
      </c>
      <c r="AH87" s="44">
        <f t="shared" si="39"/>
        <v>2789.8599400938801</v>
      </c>
      <c r="AI87" s="44">
        <f t="shared" si="40"/>
        <v>207844.56553699408</v>
      </c>
      <c r="AJ87" s="44">
        <f t="shared" si="41"/>
        <v>1.8610060792335406</v>
      </c>
      <c r="AK87" s="45">
        <v>0</v>
      </c>
      <c r="AL87" s="43">
        <v>349</v>
      </c>
      <c r="AM87" s="43">
        <v>58.4</v>
      </c>
      <c r="AN87" s="69">
        <v>73.900000000000006</v>
      </c>
      <c r="AO87" s="44">
        <f t="shared" si="32"/>
        <v>29.2</v>
      </c>
      <c r="AP87" s="44">
        <f t="shared" si="42"/>
        <v>2678.6475601568013</v>
      </c>
      <c r="AQ87" s="46">
        <f t="shared" si="43"/>
        <v>207844.56553699408</v>
      </c>
      <c r="AR87" s="46">
        <f t="shared" si="44"/>
        <v>197952.05469558763</v>
      </c>
      <c r="AS87" s="47">
        <f t="shared" si="45"/>
        <v>4.7595715653415462</v>
      </c>
      <c r="AT87" s="46">
        <f t="shared" si="46"/>
        <v>1.8610060792335406</v>
      </c>
      <c r="AU87" s="46">
        <f t="shared" si="47"/>
        <v>1.763053182431954</v>
      </c>
      <c r="AV87" s="47">
        <f t="shared" si="48"/>
        <v>5.2634377659813287</v>
      </c>
      <c r="AW87" s="48">
        <v>0</v>
      </c>
      <c r="AX87" s="70">
        <v>150</v>
      </c>
      <c r="AY87" s="70">
        <v>12</v>
      </c>
      <c r="AZ87" s="71">
        <v>323.8</v>
      </c>
      <c r="BA87" s="43">
        <f t="shared" si="65"/>
        <v>19.45645460160593</v>
      </c>
      <c r="BB87" s="71">
        <v>57.7</v>
      </c>
      <c r="BC87" s="69">
        <v>72.099999999999994</v>
      </c>
      <c r="BD87" s="54">
        <f t="shared" si="49"/>
        <v>28.85</v>
      </c>
      <c r="BE87" s="44">
        <f t="shared" si="50"/>
        <v>2614.818251417491</v>
      </c>
      <c r="BF87" s="50">
        <f t="shared" si="67"/>
        <v>207844.56553699408</v>
      </c>
      <c r="BG87" s="50">
        <f t="shared" si="52"/>
        <v>188528.39592720108</v>
      </c>
      <c r="BH87" s="72">
        <f t="shared" si="53"/>
        <v>9.2935649098580484</v>
      </c>
      <c r="BI87" s="73">
        <f t="shared" si="54"/>
        <v>1.8610060792335406</v>
      </c>
      <c r="BJ87" s="51">
        <f t="shared" si="55"/>
        <v>1.7175131544907065</v>
      </c>
      <c r="BK87" s="72">
        <f t="shared" si="56"/>
        <v>7.7105027406429496</v>
      </c>
      <c r="BL87" s="52">
        <v>0</v>
      </c>
      <c r="BM87" s="74">
        <f t="shared" si="37"/>
        <v>1040</v>
      </c>
      <c r="BN87" s="74">
        <f t="shared" si="36"/>
        <v>9</v>
      </c>
      <c r="BO87" s="71">
        <v>295.2</v>
      </c>
      <c r="BP87" s="71">
        <v>55.9</v>
      </c>
      <c r="BQ87" s="83">
        <v>71.099999999999994</v>
      </c>
      <c r="BR87" s="47">
        <f t="shared" si="57"/>
        <v>27.95</v>
      </c>
      <c r="BS87" s="54">
        <f t="shared" si="58"/>
        <v>2454.2200349659802</v>
      </c>
      <c r="BT87" s="50">
        <f t="shared" si="59"/>
        <v>188528.39592720108</v>
      </c>
      <c r="BU87" s="50">
        <f t="shared" si="60"/>
        <v>174495.04448608117</v>
      </c>
      <c r="BV87" s="72">
        <f t="shared" si="61"/>
        <v>7.4436274557487847</v>
      </c>
      <c r="BW87" s="75">
        <f t="shared" si="62"/>
        <v>1.7175131544907065</v>
      </c>
      <c r="BX87" s="55">
        <f t="shared" si="63"/>
        <v>1.6917385870149855</v>
      </c>
      <c r="BY87" s="47">
        <f t="shared" si="66"/>
        <v>0.16917385870149854</v>
      </c>
      <c r="BZ87" s="83" t="s">
        <v>94</v>
      </c>
      <c r="CA87" s="83" t="s">
        <v>78</v>
      </c>
      <c r="CB87" s="112">
        <v>5</v>
      </c>
      <c r="CC87" s="112">
        <v>8</v>
      </c>
      <c r="CD87" s="112">
        <v>4</v>
      </c>
      <c r="CE87" s="112">
        <v>6</v>
      </c>
      <c r="CF87" s="83" t="s">
        <v>79</v>
      </c>
      <c r="CG87" s="71" t="s">
        <v>75</v>
      </c>
      <c r="CH87" s="62">
        <f>SUM(CH85:CH86)/2</f>
        <v>15.074406537886667</v>
      </c>
      <c r="CI87" s="63">
        <f>SUM(CI85:CI86)/2</f>
        <v>11.330855263157897</v>
      </c>
      <c r="CJ87" s="64">
        <f>SUM((AF87-BQ87)/AF87)*100</f>
        <v>4.5637583892617526</v>
      </c>
      <c r="CK87" s="64">
        <f>SUM(BX87*CH87)</f>
        <v>25.501955216493847</v>
      </c>
      <c r="CL87" s="65" t="s">
        <v>79</v>
      </c>
    </row>
    <row r="88" spans="1:90" s="65" customFormat="1" ht="24.75" customHeight="1" x14ac:dyDescent="0.3">
      <c r="A88" s="61" t="s">
        <v>72</v>
      </c>
      <c r="B88" s="35">
        <v>3.24</v>
      </c>
      <c r="C88" s="35">
        <v>1.36</v>
      </c>
      <c r="D88" s="35">
        <v>5.28</v>
      </c>
      <c r="E88" s="35">
        <v>4.38</v>
      </c>
      <c r="F88" s="35">
        <v>3.54</v>
      </c>
      <c r="G88" s="66">
        <v>0.24360000000000001</v>
      </c>
      <c r="H88" s="66">
        <v>7.3099999999999998E-2</v>
      </c>
      <c r="I88" s="66">
        <v>4.5400000000000003E-2</v>
      </c>
      <c r="J88" s="66">
        <v>4.58E-2</v>
      </c>
      <c r="K88" s="67">
        <v>4.82E-2</v>
      </c>
      <c r="L88" s="38">
        <v>2.5975269999999999</v>
      </c>
      <c r="M88" s="68">
        <v>0.1605</v>
      </c>
      <c r="N88" s="35">
        <v>2.5099999999999998</v>
      </c>
      <c r="O88" s="35">
        <v>21.61</v>
      </c>
      <c r="P88" s="35">
        <v>1.39</v>
      </c>
      <c r="Q88" s="35">
        <v>15.66</v>
      </c>
      <c r="R88" s="35">
        <v>7.96</v>
      </c>
      <c r="S88" s="35">
        <v>4.8499999999999996</v>
      </c>
      <c r="T88" s="35">
        <v>9.09</v>
      </c>
      <c r="U88" s="35">
        <v>4.43</v>
      </c>
      <c r="V88" s="35">
        <v>16.64</v>
      </c>
      <c r="W88" s="35">
        <v>4.51</v>
      </c>
      <c r="X88" s="35">
        <v>6.22</v>
      </c>
      <c r="Y88" s="35">
        <v>2.58</v>
      </c>
      <c r="Z88" s="35">
        <v>2.54</v>
      </c>
      <c r="AA88" s="35">
        <v>3.93</v>
      </c>
      <c r="AB88" s="41">
        <v>1060</v>
      </c>
      <c r="AC88" s="41">
        <v>9</v>
      </c>
      <c r="AD88" s="42">
        <v>378.4</v>
      </c>
      <c r="AE88" s="43">
        <v>59.2</v>
      </c>
      <c r="AF88" s="43">
        <v>74.099999999999994</v>
      </c>
      <c r="AG88" s="44">
        <f t="shared" si="70"/>
        <v>29.6</v>
      </c>
      <c r="AH88" s="44">
        <f t="shared" si="39"/>
        <v>2752.5378193692336</v>
      </c>
      <c r="AI88" s="44">
        <f t="shared" si="40"/>
        <v>203963.0524152602</v>
      </c>
      <c r="AJ88" s="44">
        <f t="shared" si="41"/>
        <v>1.8552379733442776</v>
      </c>
      <c r="AK88" s="45">
        <v>0</v>
      </c>
      <c r="AL88" s="43">
        <v>372.1</v>
      </c>
      <c r="AM88" s="43">
        <v>58.8</v>
      </c>
      <c r="AN88" s="69">
        <v>74</v>
      </c>
      <c r="AO88" s="44">
        <f t="shared" ref="AO88:AO151" si="71">SUM(AM88/2)</f>
        <v>29.4</v>
      </c>
      <c r="AP88" s="44">
        <f t="shared" si="42"/>
        <v>2715.4670260568732</v>
      </c>
      <c r="AQ88" s="46">
        <f t="shared" si="43"/>
        <v>203963.0524152602</v>
      </c>
      <c r="AR88" s="46">
        <f t="shared" si="44"/>
        <v>200944.55992820862</v>
      </c>
      <c r="AS88" s="47">
        <f t="shared" si="45"/>
        <v>1.4799212167633473</v>
      </c>
      <c r="AT88" s="46">
        <f t="shared" si="46"/>
        <v>1.8552379733442776</v>
      </c>
      <c r="AU88" s="46">
        <f t="shared" si="47"/>
        <v>1.8517545343498725</v>
      </c>
      <c r="AV88" s="47">
        <f t="shared" si="48"/>
        <v>0.18776238113140167</v>
      </c>
      <c r="AW88" s="48">
        <v>0</v>
      </c>
      <c r="AX88" s="70">
        <v>150</v>
      </c>
      <c r="AY88" s="70">
        <v>12</v>
      </c>
      <c r="AZ88" s="71">
        <v>339.4</v>
      </c>
      <c r="BA88" s="43">
        <f t="shared" si="65"/>
        <v>11.490866234531527</v>
      </c>
      <c r="BB88" s="71">
        <v>58</v>
      </c>
      <c r="BC88" s="69">
        <v>73.099999999999994</v>
      </c>
      <c r="BD88" s="54">
        <f t="shared" si="49"/>
        <v>29</v>
      </c>
      <c r="BE88" s="44">
        <f t="shared" si="50"/>
        <v>2642.079421669016</v>
      </c>
      <c r="BF88" s="50">
        <f t="shared" si="67"/>
        <v>203963.0524152602</v>
      </c>
      <c r="BG88" s="50">
        <f t="shared" si="52"/>
        <v>193136.00572400505</v>
      </c>
      <c r="BH88" s="72">
        <f t="shared" si="53"/>
        <v>5.3083372517938878</v>
      </c>
      <c r="BI88" s="73">
        <f t="shared" si="54"/>
        <v>1.8552379733442776</v>
      </c>
      <c r="BJ88" s="51">
        <f t="shared" si="55"/>
        <v>1.7573108583647987</v>
      </c>
      <c r="BK88" s="72">
        <f t="shared" si="56"/>
        <v>5.2784126018590571</v>
      </c>
      <c r="BL88" s="52">
        <v>0</v>
      </c>
      <c r="BM88" s="74">
        <f t="shared" si="37"/>
        <v>1060</v>
      </c>
      <c r="BN88" s="74">
        <f t="shared" si="36"/>
        <v>9</v>
      </c>
      <c r="BO88" s="71">
        <v>301.3</v>
      </c>
      <c r="BP88" s="71">
        <v>53.9</v>
      </c>
      <c r="BQ88" s="83">
        <v>66.599999999999994</v>
      </c>
      <c r="BR88" s="47">
        <f t="shared" si="57"/>
        <v>26.95</v>
      </c>
      <c r="BS88" s="54">
        <f t="shared" si="58"/>
        <v>2281.7465982839008</v>
      </c>
      <c r="BT88" s="50">
        <f t="shared" si="59"/>
        <v>193136.00572400505</v>
      </c>
      <c r="BU88" s="50">
        <f t="shared" si="60"/>
        <v>151964.32344570779</v>
      </c>
      <c r="BV88" s="72">
        <f t="shared" si="61"/>
        <v>21.317455605420545</v>
      </c>
      <c r="BW88" s="75">
        <f t="shared" si="62"/>
        <v>1.7573108583647987</v>
      </c>
      <c r="BX88" s="55">
        <f t="shared" si="63"/>
        <v>1.9827022104148364</v>
      </c>
      <c r="BY88" s="47">
        <f t="shared" si="66"/>
        <v>0.19827022104148367</v>
      </c>
      <c r="BZ88" s="83" t="s">
        <v>92</v>
      </c>
      <c r="CA88" s="83" t="s">
        <v>95</v>
      </c>
      <c r="CB88" s="112">
        <v>4</v>
      </c>
      <c r="CC88" s="112">
        <v>8</v>
      </c>
      <c r="CD88" s="112">
        <v>4</v>
      </c>
      <c r="CE88" s="112">
        <v>6</v>
      </c>
      <c r="CF88" s="83" t="s">
        <v>81</v>
      </c>
      <c r="CG88" s="71" t="s">
        <v>75</v>
      </c>
      <c r="CH88" s="62">
        <v>15.2</v>
      </c>
      <c r="CI88" s="63">
        <v>16.390952452006943</v>
      </c>
      <c r="CJ88" s="64">
        <f>SUM((AF88-BQ88)/AF88)*100</f>
        <v>10.121457489878544</v>
      </c>
      <c r="CK88" s="64">
        <f>SUM(BX88*CH88)</f>
        <v>30.137073598305513</v>
      </c>
      <c r="CL88" s="65" t="s">
        <v>81</v>
      </c>
    </row>
    <row r="89" spans="1:90" s="65" customFormat="1" ht="24.75" customHeight="1" x14ac:dyDescent="0.3">
      <c r="A89" s="61" t="s">
        <v>72</v>
      </c>
      <c r="B89" s="35">
        <v>3.38</v>
      </c>
      <c r="C89" s="35">
        <v>1.33</v>
      </c>
      <c r="D89" s="35">
        <v>5.04</v>
      </c>
      <c r="E89" s="35">
        <v>4.41</v>
      </c>
      <c r="F89" s="35">
        <v>3.46</v>
      </c>
      <c r="G89" s="66">
        <v>0.28199999999999997</v>
      </c>
      <c r="H89" s="66">
        <v>7.1199999999999999E-2</v>
      </c>
      <c r="I89" s="66">
        <v>4.82E-2</v>
      </c>
      <c r="J89" s="66">
        <v>4.8899999999999999E-2</v>
      </c>
      <c r="K89" s="67">
        <v>2.1299999999999999E-2</v>
      </c>
      <c r="L89" s="38">
        <v>2.5975269999999999</v>
      </c>
      <c r="M89" s="68">
        <v>9.9400000000000002E-2</v>
      </c>
      <c r="N89" s="35">
        <v>1.17</v>
      </c>
      <c r="O89" s="35">
        <v>15.71</v>
      </c>
      <c r="P89" s="35">
        <v>3.13</v>
      </c>
      <c r="Q89" s="35">
        <v>16.37</v>
      </c>
      <c r="R89" s="35">
        <v>7.17</v>
      </c>
      <c r="S89" s="35">
        <v>5.7</v>
      </c>
      <c r="T89" s="35">
        <v>7.03</v>
      </c>
      <c r="U89" s="35">
        <v>5.7</v>
      </c>
      <c r="V89" s="35">
        <v>12.53</v>
      </c>
      <c r="W89" s="35">
        <v>1.63</v>
      </c>
      <c r="X89" s="35">
        <v>6.69</v>
      </c>
      <c r="Y89" s="35">
        <v>5.83</v>
      </c>
      <c r="Z89" s="35">
        <v>4.7</v>
      </c>
      <c r="AA89" s="35">
        <v>3.93</v>
      </c>
      <c r="AB89" s="41">
        <v>1060</v>
      </c>
      <c r="AC89" s="41">
        <v>9</v>
      </c>
      <c r="AD89" s="42">
        <v>378.1</v>
      </c>
      <c r="AE89" s="43">
        <v>59.2</v>
      </c>
      <c r="AF89" s="43">
        <v>74.099999999999994</v>
      </c>
      <c r="AG89" s="44">
        <f t="shared" si="70"/>
        <v>29.6</v>
      </c>
      <c r="AH89" s="44">
        <f t="shared" si="39"/>
        <v>2752.5378193692336</v>
      </c>
      <c r="AI89" s="44">
        <f t="shared" si="40"/>
        <v>203963.0524152602</v>
      </c>
      <c r="AJ89" s="44">
        <f t="shared" si="41"/>
        <v>1.8537671187142477</v>
      </c>
      <c r="AK89" s="45">
        <v>0</v>
      </c>
      <c r="AL89" s="43">
        <v>369.8</v>
      </c>
      <c r="AM89" s="43">
        <v>58.8</v>
      </c>
      <c r="AN89" s="69">
        <v>74</v>
      </c>
      <c r="AO89" s="44">
        <f t="shared" si="71"/>
        <v>29.4</v>
      </c>
      <c r="AP89" s="44">
        <f t="shared" si="42"/>
        <v>2715.4670260568732</v>
      </c>
      <c r="AQ89" s="46">
        <f t="shared" si="43"/>
        <v>203963.0524152602</v>
      </c>
      <c r="AR89" s="46">
        <f t="shared" si="44"/>
        <v>200944.55992820862</v>
      </c>
      <c r="AS89" s="47">
        <f t="shared" si="45"/>
        <v>1.4799212167633473</v>
      </c>
      <c r="AT89" s="46">
        <f t="shared" si="46"/>
        <v>1.8537671187142477</v>
      </c>
      <c r="AU89" s="46">
        <f t="shared" si="47"/>
        <v>1.8403085912458557</v>
      </c>
      <c r="AV89" s="47">
        <f t="shared" si="48"/>
        <v>0.72600961213114679</v>
      </c>
      <c r="AW89" s="48">
        <v>0</v>
      </c>
      <c r="AX89" s="70">
        <v>150</v>
      </c>
      <c r="AY89" s="70">
        <v>12</v>
      </c>
      <c r="AZ89" s="71">
        <v>340.8</v>
      </c>
      <c r="BA89" s="43">
        <f t="shared" si="65"/>
        <v>10.944835680751176</v>
      </c>
      <c r="BB89" s="71">
        <v>58.3</v>
      </c>
      <c r="BC89" s="69">
        <v>73.099999999999994</v>
      </c>
      <c r="BD89" s="54">
        <f t="shared" si="49"/>
        <v>29.15</v>
      </c>
      <c r="BE89" s="44">
        <f t="shared" si="50"/>
        <v>2669.481963589953</v>
      </c>
      <c r="BF89" s="50">
        <f t="shared" si="67"/>
        <v>203963.0524152602</v>
      </c>
      <c r="BG89" s="50">
        <f t="shared" si="52"/>
        <v>195139.13153842554</v>
      </c>
      <c r="BH89" s="72">
        <f t="shared" si="53"/>
        <v>4.3262349589030107</v>
      </c>
      <c r="BI89" s="73">
        <f t="shared" si="54"/>
        <v>1.8537671187142477</v>
      </c>
      <c r="BJ89" s="51">
        <f t="shared" si="55"/>
        <v>1.7464462269213894</v>
      </c>
      <c r="BK89" s="72">
        <f t="shared" si="56"/>
        <v>5.7893405654586694</v>
      </c>
      <c r="BL89" s="52">
        <v>0</v>
      </c>
      <c r="BM89" s="74">
        <f t="shared" si="37"/>
        <v>1060</v>
      </c>
      <c r="BN89" s="74">
        <f t="shared" si="36"/>
        <v>9</v>
      </c>
      <c r="BO89" s="71">
        <v>302.10000000000002</v>
      </c>
      <c r="BP89" s="71">
        <v>53.9</v>
      </c>
      <c r="BQ89" s="83">
        <v>67.5</v>
      </c>
      <c r="BR89" s="47">
        <f t="shared" si="57"/>
        <v>26.95</v>
      </c>
      <c r="BS89" s="54">
        <f t="shared" si="58"/>
        <v>2281.7465982839008</v>
      </c>
      <c r="BT89" s="50">
        <f t="shared" si="59"/>
        <v>195139.13153842554</v>
      </c>
      <c r="BU89" s="50">
        <f t="shared" si="60"/>
        <v>154017.8953841633</v>
      </c>
      <c r="BV89" s="72">
        <f t="shared" si="61"/>
        <v>21.072778089188589</v>
      </c>
      <c r="BW89" s="75">
        <f t="shared" si="62"/>
        <v>1.7464462269213894</v>
      </c>
      <c r="BX89" s="55">
        <f t="shared" si="63"/>
        <v>1.9614603825515138</v>
      </c>
      <c r="BY89" s="47">
        <f t="shared" si="66"/>
        <v>0.19614603825515139</v>
      </c>
      <c r="BZ89" s="83" t="s">
        <v>92</v>
      </c>
      <c r="CA89" s="83" t="s">
        <v>95</v>
      </c>
      <c r="CB89" s="112">
        <v>4</v>
      </c>
      <c r="CC89" s="112">
        <v>8</v>
      </c>
      <c r="CD89" s="112">
        <v>4</v>
      </c>
      <c r="CE89" s="112">
        <v>6</v>
      </c>
      <c r="CF89" s="83" t="s">
        <v>81</v>
      </c>
      <c r="CG89" s="71" t="s">
        <v>75</v>
      </c>
      <c r="CH89" s="62">
        <v>16.399999999999999</v>
      </c>
      <c r="CI89" s="63">
        <v>16.390952452006943</v>
      </c>
      <c r="CJ89" s="64">
        <f>SUM((AF89-BQ89)/AF89)*100</f>
        <v>8.90688259109311</v>
      </c>
      <c r="CK89" s="64">
        <f>SUM(BX89*CH89)</f>
        <v>32.167950273844824</v>
      </c>
      <c r="CL89" s="65" t="s">
        <v>81</v>
      </c>
    </row>
    <row r="90" spans="1:90" s="65" customFormat="1" ht="24.75" customHeight="1" x14ac:dyDescent="0.3">
      <c r="A90" s="61" t="s">
        <v>72</v>
      </c>
      <c r="B90" s="35">
        <v>5.24</v>
      </c>
      <c r="C90" s="35">
        <v>1.33</v>
      </c>
      <c r="D90" s="35">
        <v>5.24</v>
      </c>
      <c r="E90" s="35">
        <v>4.07</v>
      </c>
      <c r="F90" s="35">
        <v>3.62</v>
      </c>
      <c r="G90" s="66">
        <v>0.25750000000000001</v>
      </c>
      <c r="H90" s="66">
        <v>7.1400000000000005E-2</v>
      </c>
      <c r="I90" s="66">
        <v>3.8899999999999997E-2</v>
      </c>
      <c r="J90" s="66">
        <v>4.41E-2</v>
      </c>
      <c r="K90" s="67">
        <v>4.3700000000000003E-2</v>
      </c>
      <c r="L90" s="38">
        <v>2.5975269999999999</v>
      </c>
      <c r="M90" s="68">
        <v>5.5500000000000001E-2</v>
      </c>
      <c r="N90" s="35">
        <v>2.31</v>
      </c>
      <c r="O90" s="35">
        <v>17.309999999999999</v>
      </c>
      <c r="P90" s="35">
        <v>2.0499999999999998</v>
      </c>
      <c r="Q90" s="35">
        <v>22.43</v>
      </c>
      <c r="R90" s="35">
        <v>5.24</v>
      </c>
      <c r="S90" s="35">
        <v>5.7</v>
      </c>
      <c r="T90" s="35">
        <v>4.72</v>
      </c>
      <c r="U90" s="35">
        <v>13.09</v>
      </c>
      <c r="V90" s="35">
        <v>17.760000000000002</v>
      </c>
      <c r="W90" s="35">
        <v>3.97</v>
      </c>
      <c r="X90" s="35">
        <v>7.87</v>
      </c>
      <c r="Y90" s="35">
        <v>0.8</v>
      </c>
      <c r="Z90" s="35">
        <v>2.4300000000000002</v>
      </c>
      <c r="AA90" s="35">
        <v>5.23</v>
      </c>
      <c r="AB90" s="41">
        <v>1060</v>
      </c>
      <c r="AC90" s="41">
        <v>9</v>
      </c>
      <c r="AD90" s="42">
        <v>378.1</v>
      </c>
      <c r="AE90" s="43">
        <v>59.2</v>
      </c>
      <c r="AF90" s="43">
        <v>74.099999999999994</v>
      </c>
      <c r="AG90" s="44">
        <f t="shared" si="70"/>
        <v>29.6</v>
      </c>
      <c r="AH90" s="44">
        <f t="shared" si="39"/>
        <v>2752.5378193692336</v>
      </c>
      <c r="AI90" s="44">
        <f t="shared" si="40"/>
        <v>203963.0524152602</v>
      </c>
      <c r="AJ90" s="44">
        <f t="shared" si="41"/>
        <v>1.8537671187142477</v>
      </c>
      <c r="AK90" s="45">
        <v>0</v>
      </c>
      <c r="AL90" s="43">
        <v>371.56</v>
      </c>
      <c r="AM90" s="43">
        <v>58.89</v>
      </c>
      <c r="AN90" s="69">
        <v>74</v>
      </c>
      <c r="AO90" s="44">
        <f t="shared" si="71"/>
        <v>29.445</v>
      </c>
      <c r="AP90" s="44">
        <f t="shared" si="42"/>
        <v>2723.7860419433955</v>
      </c>
      <c r="AQ90" s="46">
        <f t="shared" si="43"/>
        <v>203963.0524152602</v>
      </c>
      <c r="AR90" s="46">
        <f t="shared" si="44"/>
        <v>201560.16710381125</v>
      </c>
      <c r="AS90" s="47">
        <f t="shared" si="45"/>
        <v>1.1780983285917752</v>
      </c>
      <c r="AT90" s="46">
        <f t="shared" si="46"/>
        <v>1.8537671187142477</v>
      </c>
      <c r="AU90" s="46">
        <f t="shared" si="47"/>
        <v>1.8434197854610443</v>
      </c>
      <c r="AV90" s="47">
        <f t="shared" si="48"/>
        <v>0.55817870263985248</v>
      </c>
      <c r="AW90" s="48">
        <v>0</v>
      </c>
      <c r="AX90" s="70">
        <v>150</v>
      </c>
      <c r="AY90" s="70">
        <v>12</v>
      </c>
      <c r="AZ90" s="71">
        <v>330.4</v>
      </c>
      <c r="BA90" s="43">
        <f t="shared" si="65"/>
        <v>14.43704600484263</v>
      </c>
      <c r="BB90" s="71">
        <v>58</v>
      </c>
      <c r="BC90" s="69">
        <v>72.7</v>
      </c>
      <c r="BD90" s="54">
        <f t="shared" si="49"/>
        <v>29</v>
      </c>
      <c r="BE90" s="44">
        <f t="shared" si="50"/>
        <v>2642.079421669016</v>
      </c>
      <c r="BF90" s="50">
        <f t="shared" si="67"/>
        <v>203963.0524152602</v>
      </c>
      <c r="BG90" s="50">
        <f t="shared" si="52"/>
        <v>192079.17395533746</v>
      </c>
      <c r="BH90" s="72">
        <f t="shared" si="53"/>
        <v>5.8264858851629953</v>
      </c>
      <c r="BI90" s="73">
        <f t="shared" si="54"/>
        <v>1.8537671187142477</v>
      </c>
      <c r="BJ90" s="51">
        <f t="shared" si="55"/>
        <v>1.7201240155105264</v>
      </c>
      <c r="BK90" s="72">
        <f t="shared" si="56"/>
        <v>7.2092714265217239</v>
      </c>
      <c r="BL90" s="52">
        <v>0</v>
      </c>
      <c r="BM90" s="74">
        <f t="shared" si="37"/>
        <v>1060</v>
      </c>
      <c r="BN90" s="74">
        <f t="shared" si="36"/>
        <v>9</v>
      </c>
      <c r="BO90" s="71">
        <v>302.89999999999998</v>
      </c>
      <c r="BP90" s="71">
        <v>53.9</v>
      </c>
      <c r="BQ90" s="83">
        <v>67</v>
      </c>
      <c r="BR90" s="47">
        <f t="shared" si="57"/>
        <v>26.95</v>
      </c>
      <c r="BS90" s="54">
        <f t="shared" si="58"/>
        <v>2281.7465982839008</v>
      </c>
      <c r="BT90" s="50">
        <f t="shared" si="59"/>
        <v>192079.17395533746</v>
      </c>
      <c r="BU90" s="50">
        <f t="shared" si="60"/>
        <v>152877.02208502134</v>
      </c>
      <c r="BV90" s="72">
        <f t="shared" si="61"/>
        <v>20.409371335297116</v>
      </c>
      <c r="BW90" s="75">
        <f t="shared" si="62"/>
        <v>1.7201240155105264</v>
      </c>
      <c r="BX90" s="55">
        <f t="shared" si="63"/>
        <v>1.9813311109078549</v>
      </c>
      <c r="BY90" s="47">
        <f t="shared" si="66"/>
        <v>0.19813311109078549</v>
      </c>
      <c r="BZ90" s="83" t="s">
        <v>92</v>
      </c>
      <c r="CA90" s="83" t="s">
        <v>95</v>
      </c>
      <c r="CB90" s="112">
        <v>4</v>
      </c>
      <c r="CC90" s="112">
        <v>8</v>
      </c>
      <c r="CD90" s="112">
        <v>4</v>
      </c>
      <c r="CE90" s="112">
        <v>6</v>
      </c>
      <c r="CF90" s="83" t="s">
        <v>81</v>
      </c>
      <c r="CG90" s="71" t="s">
        <v>75</v>
      </c>
      <c r="CH90" s="62">
        <f>SUM(CH88:CH89)/2</f>
        <v>15.799999999999999</v>
      </c>
      <c r="CI90" s="63">
        <v>16.390952452006943</v>
      </c>
      <c r="CJ90" s="64">
        <f>SUM((AF90-BQ90)/AF90)*100</f>
        <v>9.5816464237516801</v>
      </c>
      <c r="CK90" s="64">
        <f>SUM(BX90*CH90)</f>
        <v>31.305031552344104</v>
      </c>
      <c r="CL90" s="65" t="s">
        <v>81</v>
      </c>
    </row>
    <row r="91" spans="1:90" s="65" customFormat="1" ht="24.75" customHeight="1" x14ac:dyDescent="0.3">
      <c r="A91" s="61" t="s">
        <v>72</v>
      </c>
      <c r="B91" s="35">
        <v>3.13</v>
      </c>
      <c r="C91" s="35">
        <v>1.41</v>
      </c>
      <c r="D91" s="35">
        <v>5.08</v>
      </c>
      <c r="E91" s="35">
        <v>4.38</v>
      </c>
      <c r="F91" s="35">
        <v>3.95</v>
      </c>
      <c r="G91" s="66">
        <v>0.28510000000000002</v>
      </c>
      <c r="H91" s="66">
        <v>7.3700000000000002E-2</v>
      </c>
      <c r="I91" s="66">
        <v>4.5199999999999997E-2</v>
      </c>
      <c r="J91" s="66">
        <v>4.8099999999999997E-2</v>
      </c>
      <c r="K91" s="67">
        <v>4.7899999999999998E-2</v>
      </c>
      <c r="L91" s="38">
        <v>2.5975269999999999</v>
      </c>
      <c r="M91" s="68">
        <v>6.9699999999999998E-2</v>
      </c>
      <c r="N91" s="35">
        <v>2.5659999999999998</v>
      </c>
      <c r="O91" s="35">
        <v>21.501999999999999</v>
      </c>
      <c r="P91" s="35">
        <v>2.9120000000000004</v>
      </c>
      <c r="Q91" s="35">
        <v>16.706</v>
      </c>
      <c r="R91" s="35">
        <v>5.152000000000001</v>
      </c>
      <c r="S91" s="35">
        <v>4.7759999999999998</v>
      </c>
      <c r="T91" s="35">
        <v>7.2560000000000002</v>
      </c>
      <c r="U91" s="35">
        <v>6.24</v>
      </c>
      <c r="V91" s="35">
        <v>16.318000000000001</v>
      </c>
      <c r="W91" s="35">
        <v>3.194</v>
      </c>
      <c r="X91" s="35">
        <v>5.98</v>
      </c>
      <c r="Y91" s="35">
        <v>3.0979999999999999</v>
      </c>
      <c r="Z91" s="35">
        <v>3.2839999999999998</v>
      </c>
      <c r="AA91" s="35">
        <v>4.1880000000000006</v>
      </c>
      <c r="AB91" s="41">
        <v>1060</v>
      </c>
      <c r="AC91" s="41">
        <v>9</v>
      </c>
      <c r="AD91" s="42">
        <v>376.4</v>
      </c>
      <c r="AE91" s="43">
        <v>59.2</v>
      </c>
      <c r="AF91" s="43">
        <v>74.099999999999994</v>
      </c>
      <c r="AG91" s="44">
        <f t="shared" si="70"/>
        <v>29.6</v>
      </c>
      <c r="AH91" s="44">
        <f t="shared" si="39"/>
        <v>2752.5378193692336</v>
      </c>
      <c r="AI91" s="44">
        <f t="shared" si="40"/>
        <v>203963.0524152602</v>
      </c>
      <c r="AJ91" s="44">
        <f t="shared" si="41"/>
        <v>1.8454322758107455</v>
      </c>
      <c r="AK91" s="45">
        <v>0</v>
      </c>
      <c r="AL91" s="43">
        <v>369.1</v>
      </c>
      <c r="AM91" s="43">
        <v>58.8</v>
      </c>
      <c r="AN91" s="69">
        <v>74</v>
      </c>
      <c r="AO91" s="44">
        <f t="shared" si="71"/>
        <v>29.4</v>
      </c>
      <c r="AP91" s="44">
        <f t="shared" si="42"/>
        <v>2715.4670260568732</v>
      </c>
      <c r="AQ91" s="46">
        <f t="shared" si="43"/>
        <v>203963.0524152602</v>
      </c>
      <c r="AR91" s="46">
        <f t="shared" si="44"/>
        <v>200944.55992820862</v>
      </c>
      <c r="AS91" s="47">
        <f t="shared" si="45"/>
        <v>1.4799212167633473</v>
      </c>
      <c r="AT91" s="46">
        <f t="shared" si="46"/>
        <v>1.8454322758107455</v>
      </c>
      <c r="AU91" s="46">
        <f t="shared" si="47"/>
        <v>1.8368250433446329</v>
      </c>
      <c r="AV91" s="47">
        <f t="shared" si="48"/>
        <v>0.46640738752286293</v>
      </c>
      <c r="AW91" s="48">
        <v>0</v>
      </c>
      <c r="AX91" s="70">
        <v>150</v>
      </c>
      <c r="AY91" s="70">
        <v>12</v>
      </c>
      <c r="AZ91" s="71">
        <v>330</v>
      </c>
      <c r="BA91" s="43">
        <f t="shared" si="65"/>
        <v>14.060606060606053</v>
      </c>
      <c r="BB91" s="71">
        <v>58.2</v>
      </c>
      <c r="BC91" s="69">
        <v>72.599999999999994</v>
      </c>
      <c r="BD91" s="54">
        <f t="shared" si="49"/>
        <v>29.1</v>
      </c>
      <c r="BE91" s="44">
        <f t="shared" si="50"/>
        <v>2660.3320749863728</v>
      </c>
      <c r="BF91" s="50">
        <f t="shared" si="67"/>
        <v>203963.0524152602</v>
      </c>
      <c r="BG91" s="50">
        <f t="shared" si="52"/>
        <v>193140.10864401064</v>
      </c>
      <c r="BH91" s="72">
        <f t="shared" si="53"/>
        <v>5.3063256521649311</v>
      </c>
      <c r="BI91" s="73">
        <f t="shared" si="54"/>
        <v>1.8454322758107455</v>
      </c>
      <c r="BJ91" s="51">
        <f t="shared" si="55"/>
        <v>1.7086041957667368</v>
      </c>
      <c r="BK91" s="72">
        <f t="shared" si="56"/>
        <v>7.414418932490852</v>
      </c>
      <c r="BL91" s="52">
        <v>0</v>
      </c>
      <c r="BM91" s="74">
        <f t="shared" si="37"/>
        <v>1060</v>
      </c>
      <c r="BN91" s="74">
        <f t="shared" si="36"/>
        <v>9</v>
      </c>
      <c r="BO91" s="71">
        <v>300.2</v>
      </c>
      <c r="BP91" s="71">
        <v>53.9</v>
      </c>
      <c r="BQ91" s="83">
        <v>66.599999999999994</v>
      </c>
      <c r="BR91" s="47">
        <f t="shared" si="57"/>
        <v>26.95</v>
      </c>
      <c r="BS91" s="54">
        <f t="shared" si="58"/>
        <v>2281.7465982839008</v>
      </c>
      <c r="BT91" s="50">
        <f t="shared" si="59"/>
        <v>193140.10864401064</v>
      </c>
      <c r="BU91" s="50">
        <f t="shared" si="60"/>
        <v>151964.32344570779</v>
      </c>
      <c r="BV91" s="72">
        <f t="shared" si="61"/>
        <v>21.319127076912167</v>
      </c>
      <c r="BW91" s="75">
        <f t="shared" si="62"/>
        <v>1.7086041957667368</v>
      </c>
      <c r="BX91" s="55">
        <f t="shared" si="63"/>
        <v>1.975463669321387</v>
      </c>
      <c r="BY91" s="47">
        <f t="shared" si="66"/>
        <v>0.1975463669321387</v>
      </c>
      <c r="BZ91" s="83" t="s">
        <v>92</v>
      </c>
      <c r="CA91" s="83" t="s">
        <v>95</v>
      </c>
      <c r="CB91" s="112">
        <v>4</v>
      </c>
      <c r="CC91" s="112">
        <v>8</v>
      </c>
      <c r="CD91" s="112">
        <v>4</v>
      </c>
      <c r="CE91" s="112">
        <v>6</v>
      </c>
      <c r="CF91" s="83" t="s">
        <v>81</v>
      </c>
      <c r="CG91" s="71" t="s">
        <v>75</v>
      </c>
      <c r="CH91" s="62">
        <f>SUM(CH89:CH90)/2.1</f>
        <v>15.33333333333333</v>
      </c>
      <c r="CI91" s="63">
        <v>16.390952452006943</v>
      </c>
      <c r="CJ91" s="64">
        <f>SUM((AF91-BQ91)/AF91)*100</f>
        <v>10.121457489878544</v>
      </c>
      <c r="CK91" s="64">
        <f>SUM(BX91*CH91)</f>
        <v>30.290442929594594</v>
      </c>
      <c r="CL91" s="65" t="s">
        <v>81</v>
      </c>
    </row>
    <row r="92" spans="1:90" s="65" customFormat="1" ht="24.75" customHeight="1" x14ac:dyDescent="0.3">
      <c r="A92" s="61" t="s">
        <v>72</v>
      </c>
      <c r="B92" s="35">
        <v>3.45</v>
      </c>
      <c r="C92" s="35">
        <v>1.62</v>
      </c>
      <c r="D92" s="35">
        <v>5</v>
      </c>
      <c r="E92" s="35">
        <v>4.8899999999999997</v>
      </c>
      <c r="F92" s="35">
        <v>1.3</v>
      </c>
      <c r="G92" s="66">
        <v>0.38100000000000001</v>
      </c>
      <c r="H92" s="66">
        <v>7.1199999999999999E-2</v>
      </c>
      <c r="I92" s="66">
        <v>5.2400000000000002E-2</v>
      </c>
      <c r="J92" s="66">
        <v>4.3099999999999999E-2</v>
      </c>
      <c r="K92" s="67">
        <v>3.56E-2</v>
      </c>
      <c r="L92" s="38">
        <v>2.5975269999999999</v>
      </c>
      <c r="M92" s="68">
        <v>3.2599999999999997E-2</v>
      </c>
      <c r="N92" s="35">
        <v>2.15</v>
      </c>
      <c r="O92" s="35">
        <v>38.049999999999997</v>
      </c>
      <c r="P92" s="35">
        <v>2.87</v>
      </c>
      <c r="Q92" s="35">
        <v>14.51</v>
      </c>
      <c r="R92" s="35">
        <v>1.36</v>
      </c>
      <c r="S92" s="35">
        <v>1.45</v>
      </c>
      <c r="T92" s="35">
        <v>4.41</v>
      </c>
      <c r="U92" s="35">
        <v>2.17</v>
      </c>
      <c r="V92" s="35">
        <v>19.309999999999999</v>
      </c>
      <c r="W92" s="35">
        <v>3.49</v>
      </c>
      <c r="X92" s="35">
        <v>1.81</v>
      </c>
      <c r="Y92" s="35">
        <v>2.3199999999999998</v>
      </c>
      <c r="Z92" s="35">
        <v>1.98</v>
      </c>
      <c r="AA92" s="35">
        <v>5.23</v>
      </c>
      <c r="AB92" s="41">
        <v>1060</v>
      </c>
      <c r="AC92" s="41">
        <v>9</v>
      </c>
      <c r="AD92" s="42">
        <v>376.4</v>
      </c>
      <c r="AE92" s="43">
        <v>59.2</v>
      </c>
      <c r="AF92" s="43">
        <v>74.099999999999994</v>
      </c>
      <c r="AG92" s="44">
        <f t="shared" si="70"/>
        <v>29.6</v>
      </c>
      <c r="AH92" s="44">
        <f t="shared" si="39"/>
        <v>2752.5378193692336</v>
      </c>
      <c r="AI92" s="44">
        <f t="shared" si="40"/>
        <v>203963.0524152602</v>
      </c>
      <c r="AJ92" s="44">
        <f t="shared" si="41"/>
        <v>1.8454322758107455</v>
      </c>
      <c r="AK92" s="45">
        <v>0</v>
      </c>
      <c r="AL92" s="43">
        <v>368.7</v>
      </c>
      <c r="AM92" s="43">
        <v>58.8</v>
      </c>
      <c r="AN92" s="69">
        <v>74</v>
      </c>
      <c r="AO92" s="44">
        <f t="shared" si="71"/>
        <v>29.4</v>
      </c>
      <c r="AP92" s="44">
        <f t="shared" si="42"/>
        <v>2715.4670260568732</v>
      </c>
      <c r="AQ92" s="46">
        <f t="shared" si="43"/>
        <v>203963.0524152602</v>
      </c>
      <c r="AR92" s="46">
        <f t="shared" si="44"/>
        <v>200944.55992820862</v>
      </c>
      <c r="AS92" s="47">
        <f t="shared" si="45"/>
        <v>1.4799212167633473</v>
      </c>
      <c r="AT92" s="46">
        <f t="shared" si="46"/>
        <v>1.8454322758107455</v>
      </c>
      <c r="AU92" s="46">
        <f t="shared" si="47"/>
        <v>1.8348344445439344</v>
      </c>
      <c r="AV92" s="47">
        <f t="shared" si="48"/>
        <v>0.57427364882058496</v>
      </c>
      <c r="AW92" s="48">
        <v>0</v>
      </c>
      <c r="AX92" s="70">
        <v>150</v>
      </c>
      <c r="AY92" s="70">
        <v>12</v>
      </c>
      <c r="AZ92" s="71">
        <v>335.7</v>
      </c>
      <c r="BA92" s="43">
        <f t="shared" si="65"/>
        <v>12.123920166815607</v>
      </c>
      <c r="BB92" s="71">
        <v>58.3</v>
      </c>
      <c r="BC92" s="69">
        <v>72.7</v>
      </c>
      <c r="BD92" s="54">
        <f t="shared" si="49"/>
        <v>29.15</v>
      </c>
      <c r="BE92" s="44">
        <f t="shared" si="50"/>
        <v>2669.481963589953</v>
      </c>
      <c r="BF92" s="50">
        <f t="shared" si="67"/>
        <v>203963.0524152602</v>
      </c>
      <c r="BG92" s="50">
        <f t="shared" si="52"/>
        <v>194071.3387529896</v>
      </c>
      <c r="BH92" s="72">
        <f t="shared" si="53"/>
        <v>4.8497576130266422</v>
      </c>
      <c r="BI92" s="73">
        <f t="shared" si="54"/>
        <v>1.8454322758107455</v>
      </c>
      <c r="BJ92" s="51">
        <f t="shared" si="55"/>
        <v>1.7297762882301375</v>
      </c>
      <c r="BK92" s="72">
        <f t="shared" si="56"/>
        <v>6.2671488461855036</v>
      </c>
      <c r="BL92" s="52">
        <v>0</v>
      </c>
      <c r="BM92" s="74">
        <f t="shared" si="37"/>
        <v>1060</v>
      </c>
      <c r="BN92" s="74">
        <f t="shared" si="36"/>
        <v>9</v>
      </c>
      <c r="BO92" s="71">
        <v>300.39999999999998</v>
      </c>
      <c r="BP92" s="71">
        <v>53.9</v>
      </c>
      <c r="BQ92" s="83">
        <v>67.900000000000006</v>
      </c>
      <c r="BR92" s="47">
        <f t="shared" si="57"/>
        <v>26.95</v>
      </c>
      <c r="BS92" s="54">
        <f t="shared" si="58"/>
        <v>2281.7465982839008</v>
      </c>
      <c r="BT92" s="50">
        <f t="shared" si="59"/>
        <v>194071.3387529896</v>
      </c>
      <c r="BU92" s="50">
        <f t="shared" si="60"/>
        <v>154930.59402347688</v>
      </c>
      <c r="BV92" s="72">
        <f t="shared" si="61"/>
        <v>20.168225241817048</v>
      </c>
      <c r="BW92" s="75">
        <f t="shared" si="62"/>
        <v>1.7297762882301375</v>
      </c>
      <c r="BX92" s="55">
        <f t="shared" si="63"/>
        <v>1.9389327323851862</v>
      </c>
      <c r="BY92" s="47">
        <f t="shared" si="66"/>
        <v>0.1938932732385186</v>
      </c>
      <c r="BZ92" s="83" t="s">
        <v>92</v>
      </c>
      <c r="CA92" s="83" t="s">
        <v>95</v>
      </c>
      <c r="CB92" s="112">
        <v>4</v>
      </c>
      <c r="CC92" s="112">
        <v>8</v>
      </c>
      <c r="CD92" s="112">
        <v>4</v>
      </c>
      <c r="CE92" s="112">
        <v>6</v>
      </c>
      <c r="CF92" s="83" t="s">
        <v>81</v>
      </c>
      <c r="CG92" s="71" t="s">
        <v>75</v>
      </c>
      <c r="CH92" s="62">
        <f>SUM(CH90:CH91)/2</f>
        <v>15.566666666666665</v>
      </c>
      <c r="CI92" s="63">
        <v>16.390952452006943</v>
      </c>
      <c r="CJ92" s="64">
        <f>SUM((AF92-BQ92)/AF92)*100</f>
        <v>8.3670715249662475</v>
      </c>
      <c r="CK92" s="64">
        <f>SUM(BX92*CH92)</f>
        <v>30.182719534129394</v>
      </c>
      <c r="CL92" s="65" t="s">
        <v>81</v>
      </c>
    </row>
    <row r="93" spans="1:90" s="65" customFormat="1" ht="24.75" customHeight="1" x14ac:dyDescent="0.3">
      <c r="A93" s="61" t="s">
        <v>72</v>
      </c>
      <c r="B93" s="35">
        <v>3.57</v>
      </c>
      <c r="C93" s="35">
        <v>1.69</v>
      </c>
      <c r="D93" s="35">
        <v>5.87</v>
      </c>
      <c r="E93" s="35">
        <v>4.9000000000000004</v>
      </c>
      <c r="F93" s="35">
        <v>1.35</v>
      </c>
      <c r="G93" s="66">
        <v>0.43430000000000002</v>
      </c>
      <c r="H93" s="66">
        <v>7.1400000000000005E-2</v>
      </c>
      <c r="I93" s="66">
        <v>5.9799999999999999E-2</v>
      </c>
      <c r="J93" s="66">
        <v>4.3400000000000001E-2</v>
      </c>
      <c r="K93" s="67">
        <v>4.9799999999999997E-2</v>
      </c>
      <c r="L93" s="38">
        <v>2.5975269999999999</v>
      </c>
      <c r="M93" s="68">
        <v>3.73E-2</v>
      </c>
      <c r="N93" s="35">
        <v>4.6900000000000004</v>
      </c>
      <c r="O93" s="35">
        <v>14.83</v>
      </c>
      <c r="P93" s="35">
        <v>5.12</v>
      </c>
      <c r="Q93" s="35">
        <v>14.56</v>
      </c>
      <c r="R93" s="35">
        <v>4.03</v>
      </c>
      <c r="S93" s="35">
        <v>6.18</v>
      </c>
      <c r="T93" s="35">
        <v>11.03</v>
      </c>
      <c r="U93" s="35">
        <v>5.81</v>
      </c>
      <c r="V93" s="35">
        <v>15.35</v>
      </c>
      <c r="W93" s="35">
        <v>2.37</v>
      </c>
      <c r="X93" s="35">
        <v>7.31</v>
      </c>
      <c r="Y93" s="35">
        <v>3.96</v>
      </c>
      <c r="Z93" s="35">
        <v>4.7699999999999996</v>
      </c>
      <c r="AA93" s="35">
        <v>2.62</v>
      </c>
      <c r="AB93" s="41">
        <v>1060</v>
      </c>
      <c r="AC93" s="41">
        <v>9</v>
      </c>
      <c r="AD93" s="42">
        <v>375.7</v>
      </c>
      <c r="AE93" s="43">
        <v>59.2</v>
      </c>
      <c r="AF93" s="43">
        <v>74.099999999999994</v>
      </c>
      <c r="AG93" s="44">
        <f t="shared" si="70"/>
        <v>29.6</v>
      </c>
      <c r="AH93" s="44">
        <f t="shared" si="39"/>
        <v>2752.5378193692336</v>
      </c>
      <c r="AI93" s="44">
        <f t="shared" si="40"/>
        <v>203963.0524152602</v>
      </c>
      <c r="AJ93" s="44">
        <f t="shared" si="41"/>
        <v>1.8420002816740093</v>
      </c>
      <c r="AK93" s="45">
        <v>0</v>
      </c>
      <c r="AL93" s="43">
        <v>369.6</v>
      </c>
      <c r="AM93" s="43">
        <v>58.8</v>
      </c>
      <c r="AN93" s="69">
        <v>74</v>
      </c>
      <c r="AO93" s="44">
        <f t="shared" si="71"/>
        <v>29.4</v>
      </c>
      <c r="AP93" s="44">
        <f t="shared" si="42"/>
        <v>2715.4670260568732</v>
      </c>
      <c r="AQ93" s="46">
        <f t="shared" si="43"/>
        <v>203963.0524152602</v>
      </c>
      <c r="AR93" s="46">
        <f t="shared" si="44"/>
        <v>200944.55992820862</v>
      </c>
      <c r="AS93" s="47">
        <f t="shared" si="45"/>
        <v>1.4799212167633473</v>
      </c>
      <c r="AT93" s="46">
        <f t="shared" si="46"/>
        <v>1.8420002816740093</v>
      </c>
      <c r="AU93" s="46">
        <f t="shared" si="47"/>
        <v>1.8393132918455062</v>
      </c>
      <c r="AV93" s="47">
        <f t="shared" si="48"/>
        <v>0.14587347544057877</v>
      </c>
      <c r="AW93" s="48">
        <v>0</v>
      </c>
      <c r="AX93" s="70">
        <v>150</v>
      </c>
      <c r="AY93" s="70">
        <v>12</v>
      </c>
      <c r="AZ93" s="71">
        <v>334.5</v>
      </c>
      <c r="BA93" s="43">
        <f t="shared" si="65"/>
        <v>12.316890881913301</v>
      </c>
      <c r="BB93" s="71">
        <v>58.2</v>
      </c>
      <c r="BC93" s="69">
        <v>72.099999999999994</v>
      </c>
      <c r="BD93" s="54">
        <f t="shared" si="49"/>
        <v>29.1</v>
      </c>
      <c r="BE93" s="44">
        <f t="shared" si="50"/>
        <v>2660.3320749863728</v>
      </c>
      <c r="BF93" s="50">
        <f t="shared" si="67"/>
        <v>203963.0524152602</v>
      </c>
      <c r="BG93" s="50">
        <f t="shared" si="52"/>
        <v>191809.94260651746</v>
      </c>
      <c r="BH93" s="72">
        <f t="shared" si="53"/>
        <v>5.9584859438166857</v>
      </c>
      <c r="BI93" s="73">
        <f t="shared" si="54"/>
        <v>1.8420002816740093</v>
      </c>
      <c r="BJ93" s="51">
        <f t="shared" si="55"/>
        <v>1.7439137692992257</v>
      </c>
      <c r="BK93" s="72">
        <f t="shared" si="56"/>
        <v>5.3249998575267652</v>
      </c>
      <c r="BL93" s="52">
        <v>0</v>
      </c>
      <c r="BM93" s="74">
        <f t="shared" si="37"/>
        <v>1060</v>
      </c>
      <c r="BN93" s="74">
        <f t="shared" si="36"/>
        <v>9</v>
      </c>
      <c r="BO93" s="71">
        <v>300.7</v>
      </c>
      <c r="BP93" s="71">
        <v>53.9</v>
      </c>
      <c r="BQ93" s="83">
        <v>67.5</v>
      </c>
      <c r="BR93" s="47">
        <f t="shared" si="57"/>
        <v>26.95</v>
      </c>
      <c r="BS93" s="54">
        <f t="shared" si="58"/>
        <v>2281.7465982839008</v>
      </c>
      <c r="BT93" s="50">
        <f t="shared" si="59"/>
        <v>191809.94260651746</v>
      </c>
      <c r="BU93" s="50">
        <f t="shared" si="60"/>
        <v>154017.8953841633</v>
      </c>
      <c r="BV93" s="72">
        <f t="shared" si="61"/>
        <v>19.702861441276522</v>
      </c>
      <c r="BW93" s="75">
        <f t="shared" si="62"/>
        <v>1.7439137692992257</v>
      </c>
      <c r="BX93" s="55">
        <f t="shared" si="63"/>
        <v>1.9523705297359821</v>
      </c>
      <c r="BY93" s="47">
        <f t="shared" si="66"/>
        <v>0.1952370529735982</v>
      </c>
      <c r="BZ93" s="83" t="s">
        <v>92</v>
      </c>
      <c r="CA93" s="83" t="s">
        <v>95</v>
      </c>
      <c r="CB93" s="112">
        <v>4</v>
      </c>
      <c r="CC93" s="112">
        <v>8</v>
      </c>
      <c r="CD93" s="112">
        <v>4</v>
      </c>
      <c r="CE93" s="112">
        <v>6</v>
      </c>
      <c r="CF93" s="83" t="s">
        <v>81</v>
      </c>
      <c r="CG93" s="71" t="s">
        <v>75</v>
      </c>
      <c r="CH93" s="62">
        <f>SUM(CH91:CH92)/2.1</f>
        <v>14.714285714285712</v>
      </c>
      <c r="CI93" s="63">
        <v>16.390952452006943</v>
      </c>
      <c r="CJ93" s="64">
        <f>SUM((AF93-BQ93)/AF93)*100</f>
        <v>8.90688259109311</v>
      </c>
      <c r="CK93" s="64">
        <f>SUM(BX93*CH93)</f>
        <v>28.72773779468659</v>
      </c>
      <c r="CL93" s="65" t="s">
        <v>81</v>
      </c>
    </row>
    <row r="94" spans="1:90" s="65" customFormat="1" ht="24.75" customHeight="1" x14ac:dyDescent="0.3">
      <c r="A94" s="61" t="s">
        <v>72</v>
      </c>
      <c r="B94" s="35">
        <v>3.74</v>
      </c>
      <c r="C94" s="35">
        <v>2.09</v>
      </c>
      <c r="D94" s="35">
        <v>5.87</v>
      </c>
      <c r="E94" s="35">
        <v>4.95</v>
      </c>
      <c r="F94" s="35">
        <v>1.1200000000000001</v>
      </c>
      <c r="G94" s="66">
        <v>0.47039999999999998</v>
      </c>
      <c r="H94" s="66">
        <v>7.3700000000000002E-2</v>
      </c>
      <c r="I94" s="66">
        <v>5.57E-2</v>
      </c>
      <c r="J94" s="66">
        <v>4.2000000000000003E-2</v>
      </c>
      <c r="K94" s="67">
        <v>4.7699999999999999E-2</v>
      </c>
      <c r="L94" s="38">
        <v>2.5975269999999999</v>
      </c>
      <c r="M94" s="68">
        <v>4.5199999999999997E-2</v>
      </c>
      <c r="N94" s="35">
        <v>2.5099999999999998</v>
      </c>
      <c r="O94" s="35">
        <v>21.61</v>
      </c>
      <c r="P94" s="35">
        <v>1.39</v>
      </c>
      <c r="Q94" s="35">
        <v>15.66</v>
      </c>
      <c r="R94" s="35">
        <v>7.96</v>
      </c>
      <c r="S94" s="35">
        <v>4.8499999999999996</v>
      </c>
      <c r="T94" s="35">
        <v>9.09</v>
      </c>
      <c r="U94" s="35">
        <v>4.43</v>
      </c>
      <c r="V94" s="35">
        <v>16.64</v>
      </c>
      <c r="W94" s="35">
        <v>4.51</v>
      </c>
      <c r="X94" s="35">
        <v>6.22</v>
      </c>
      <c r="Y94" s="35">
        <v>2.58</v>
      </c>
      <c r="Z94" s="35">
        <v>2.54</v>
      </c>
      <c r="AA94" s="35">
        <v>3.93</v>
      </c>
      <c r="AB94" s="41">
        <v>1060</v>
      </c>
      <c r="AC94" s="41">
        <v>9</v>
      </c>
      <c r="AD94" s="42">
        <v>372.4</v>
      </c>
      <c r="AE94" s="43">
        <v>59.2</v>
      </c>
      <c r="AF94" s="43">
        <v>74.099999999999994</v>
      </c>
      <c r="AG94" s="44">
        <f t="shared" si="70"/>
        <v>29.6</v>
      </c>
      <c r="AH94" s="44">
        <f t="shared" si="39"/>
        <v>2752.5378193692336</v>
      </c>
      <c r="AI94" s="44">
        <f t="shared" si="40"/>
        <v>203963.0524152602</v>
      </c>
      <c r="AJ94" s="44">
        <f t="shared" si="41"/>
        <v>1.8258208807436813</v>
      </c>
      <c r="AK94" s="45">
        <v>0</v>
      </c>
      <c r="AL94" s="43">
        <v>370</v>
      </c>
      <c r="AM94" s="43">
        <v>59.1</v>
      </c>
      <c r="AN94" s="69">
        <v>74</v>
      </c>
      <c r="AO94" s="44">
        <f t="shared" si="71"/>
        <v>29.55</v>
      </c>
      <c r="AP94" s="44">
        <f t="shared" si="42"/>
        <v>2743.2465590962411</v>
      </c>
      <c r="AQ94" s="46">
        <f t="shared" si="43"/>
        <v>203963.0524152602</v>
      </c>
      <c r="AR94" s="46">
        <f t="shared" si="44"/>
        <v>203000.24537312184</v>
      </c>
      <c r="AS94" s="47">
        <f t="shared" si="45"/>
        <v>0.47204973191817373</v>
      </c>
      <c r="AT94" s="46">
        <f t="shared" si="46"/>
        <v>1.8258208807436813</v>
      </c>
      <c r="AU94" s="46">
        <f t="shared" si="47"/>
        <v>1.822657895412523</v>
      </c>
      <c r="AV94" s="47">
        <f t="shared" si="48"/>
        <v>0.17323634341776195</v>
      </c>
      <c r="AW94" s="48">
        <v>0</v>
      </c>
      <c r="AX94" s="70">
        <v>150</v>
      </c>
      <c r="AY94" s="70">
        <v>12</v>
      </c>
      <c r="AZ94" s="71">
        <v>338.1</v>
      </c>
      <c r="BA94" s="43">
        <f t="shared" si="65"/>
        <v>10.144927536231869</v>
      </c>
      <c r="BB94" s="71">
        <v>58.1</v>
      </c>
      <c r="BC94" s="69">
        <v>72.400000000000006</v>
      </c>
      <c r="BD94" s="54">
        <f t="shared" si="49"/>
        <v>29.05</v>
      </c>
      <c r="BE94" s="44">
        <f t="shared" si="50"/>
        <v>2651.1978943460604</v>
      </c>
      <c r="BF94" s="50">
        <f t="shared" si="67"/>
        <v>203963.0524152602</v>
      </c>
      <c r="BG94" s="50">
        <f t="shared" si="52"/>
        <v>191946.72755065479</v>
      </c>
      <c r="BH94" s="72">
        <f t="shared" si="53"/>
        <v>5.8914223543491007</v>
      </c>
      <c r="BI94" s="73">
        <f t="shared" si="54"/>
        <v>1.8258208807436813</v>
      </c>
      <c r="BJ94" s="51">
        <f t="shared" si="55"/>
        <v>1.7614262265074321</v>
      </c>
      <c r="BK94" s="72">
        <f t="shared" si="56"/>
        <v>3.5268878188105965</v>
      </c>
      <c r="BL94" s="52">
        <v>0</v>
      </c>
      <c r="BM94" s="74">
        <f t="shared" si="37"/>
        <v>1060</v>
      </c>
      <c r="BN94" s="74">
        <f t="shared" si="36"/>
        <v>9</v>
      </c>
      <c r="BO94" s="71">
        <v>301.3</v>
      </c>
      <c r="BP94" s="71">
        <v>53.9</v>
      </c>
      <c r="BQ94" s="83">
        <v>67.8</v>
      </c>
      <c r="BR94" s="47">
        <f t="shared" si="57"/>
        <v>26.95</v>
      </c>
      <c r="BS94" s="54">
        <f t="shared" si="58"/>
        <v>2281.7465982839008</v>
      </c>
      <c r="BT94" s="50">
        <f t="shared" si="59"/>
        <v>191946.72755065479</v>
      </c>
      <c r="BU94" s="50">
        <f t="shared" si="60"/>
        <v>154702.41936364846</v>
      </c>
      <c r="BV94" s="72">
        <f t="shared" si="61"/>
        <v>19.403460878059278</v>
      </c>
      <c r="BW94" s="75">
        <f t="shared" si="62"/>
        <v>1.7614262265074321</v>
      </c>
      <c r="BX94" s="55">
        <f t="shared" si="63"/>
        <v>1.9476101358942202</v>
      </c>
      <c r="BY94" s="47">
        <f t="shared" si="66"/>
        <v>0.19476101358942202</v>
      </c>
      <c r="BZ94" s="83" t="s">
        <v>92</v>
      </c>
      <c r="CA94" s="83" t="s">
        <v>95</v>
      </c>
      <c r="CB94" s="112">
        <v>4</v>
      </c>
      <c r="CC94" s="112">
        <v>8</v>
      </c>
      <c r="CD94" s="112">
        <v>4</v>
      </c>
      <c r="CE94" s="112">
        <v>6</v>
      </c>
      <c r="CF94" s="83" t="s">
        <v>81</v>
      </c>
      <c r="CG94" s="71" t="s">
        <v>75</v>
      </c>
      <c r="CH94" s="62">
        <f>SUM(CH92:CH93)/2</f>
        <v>15.140476190476189</v>
      </c>
      <c r="CI94" s="63">
        <v>16.390952452006943</v>
      </c>
      <c r="CJ94" s="64">
        <f>SUM((AF94-BQ94)/AF94)*100</f>
        <v>8.5020242914979729</v>
      </c>
      <c r="CK94" s="64">
        <f>SUM(BX94*CH94)</f>
        <v>29.487744890836534</v>
      </c>
      <c r="CL94" s="65" t="s">
        <v>81</v>
      </c>
    </row>
    <row r="95" spans="1:90" s="65" customFormat="1" ht="24.75" customHeight="1" x14ac:dyDescent="0.3">
      <c r="A95" s="61" t="s">
        <v>72</v>
      </c>
      <c r="B95" s="35">
        <v>3.79</v>
      </c>
      <c r="C95" s="35">
        <v>1.3</v>
      </c>
      <c r="D95" s="35">
        <v>3.81</v>
      </c>
      <c r="E95" s="35">
        <v>3.75</v>
      </c>
      <c r="F95" s="35">
        <v>1.69</v>
      </c>
      <c r="G95" s="66">
        <v>0.32929999999999998</v>
      </c>
      <c r="H95" s="66">
        <v>7.3899999999999993E-2</v>
      </c>
      <c r="I95" s="66">
        <v>3.4200000000000001E-2</v>
      </c>
      <c r="J95" s="66">
        <v>3.78E-2</v>
      </c>
      <c r="K95" s="67">
        <v>3.32E-2</v>
      </c>
      <c r="L95" s="38">
        <v>2.5975269999999999</v>
      </c>
      <c r="M95" s="68">
        <v>0.28899999999999998</v>
      </c>
      <c r="N95" s="35">
        <v>1.17</v>
      </c>
      <c r="O95" s="35">
        <v>15.71</v>
      </c>
      <c r="P95" s="35">
        <v>3.13</v>
      </c>
      <c r="Q95" s="35">
        <v>16.37</v>
      </c>
      <c r="R95" s="35">
        <v>7.17</v>
      </c>
      <c r="S95" s="35">
        <v>5.7</v>
      </c>
      <c r="T95" s="35">
        <v>7.03</v>
      </c>
      <c r="U95" s="35">
        <v>5.7</v>
      </c>
      <c r="V95" s="35">
        <v>12.53</v>
      </c>
      <c r="W95" s="35">
        <v>1.63</v>
      </c>
      <c r="X95" s="35">
        <v>6.69</v>
      </c>
      <c r="Y95" s="35">
        <v>5.83</v>
      </c>
      <c r="Z95" s="35">
        <v>4.7</v>
      </c>
      <c r="AA95" s="35">
        <v>3.93</v>
      </c>
      <c r="AB95" s="41">
        <v>1060</v>
      </c>
      <c r="AC95" s="41">
        <v>9</v>
      </c>
      <c r="AD95" s="42">
        <v>374.6</v>
      </c>
      <c r="AE95" s="43">
        <v>59.2</v>
      </c>
      <c r="AF95" s="43">
        <v>74.099999999999994</v>
      </c>
      <c r="AG95" s="44">
        <f t="shared" si="70"/>
        <v>29.6</v>
      </c>
      <c r="AH95" s="44">
        <f t="shared" si="39"/>
        <v>2752.5378193692336</v>
      </c>
      <c r="AI95" s="44">
        <f t="shared" si="40"/>
        <v>203963.0524152602</v>
      </c>
      <c r="AJ95" s="44">
        <f t="shared" si="41"/>
        <v>1.8366071480305666</v>
      </c>
      <c r="AK95" s="45">
        <v>0</v>
      </c>
      <c r="AL95" s="43">
        <v>371</v>
      </c>
      <c r="AM95" s="43">
        <v>59.1</v>
      </c>
      <c r="AN95" s="69">
        <v>74</v>
      </c>
      <c r="AO95" s="44">
        <f t="shared" si="71"/>
        <v>29.55</v>
      </c>
      <c r="AP95" s="44">
        <f t="shared" si="42"/>
        <v>2743.2465590962411</v>
      </c>
      <c r="AQ95" s="46">
        <f t="shared" si="43"/>
        <v>203963.0524152602</v>
      </c>
      <c r="AR95" s="46">
        <f t="shared" si="44"/>
        <v>203000.24537312184</v>
      </c>
      <c r="AS95" s="47">
        <f t="shared" si="45"/>
        <v>0.47204973191817373</v>
      </c>
      <c r="AT95" s="46">
        <f t="shared" si="46"/>
        <v>1.8366071480305666</v>
      </c>
      <c r="AU95" s="46">
        <f t="shared" si="47"/>
        <v>1.8275839978325568</v>
      </c>
      <c r="AV95" s="47">
        <f t="shared" si="48"/>
        <v>0.49129451596034185</v>
      </c>
      <c r="AW95" s="48">
        <v>0</v>
      </c>
      <c r="AX95" s="70">
        <v>150</v>
      </c>
      <c r="AY95" s="70">
        <v>12</v>
      </c>
      <c r="AZ95" s="71">
        <v>332</v>
      </c>
      <c r="BA95" s="43">
        <f t="shared" si="65"/>
        <v>12.831325301204826</v>
      </c>
      <c r="BB95" s="71">
        <v>57.9</v>
      </c>
      <c r="BC95" s="69">
        <v>72.599999999999994</v>
      </c>
      <c r="BD95" s="54">
        <f t="shared" si="49"/>
        <v>28.95</v>
      </c>
      <c r="BE95" s="44">
        <f t="shared" si="50"/>
        <v>2632.9766569552394</v>
      </c>
      <c r="BF95" s="50">
        <f t="shared" si="67"/>
        <v>203963.0524152602</v>
      </c>
      <c r="BG95" s="50">
        <f t="shared" si="52"/>
        <v>191154.10529495036</v>
      </c>
      <c r="BH95" s="72">
        <f t="shared" si="53"/>
        <v>6.2800330592382769</v>
      </c>
      <c r="BI95" s="73">
        <f t="shared" si="54"/>
        <v>1.8366071480305666</v>
      </c>
      <c r="BJ95" s="51">
        <f t="shared" si="55"/>
        <v>1.7368185710043984</v>
      </c>
      <c r="BK95" s="72">
        <f t="shared" si="56"/>
        <v>5.4333109360471354</v>
      </c>
      <c r="BL95" s="52">
        <v>0</v>
      </c>
      <c r="BM95" s="74">
        <f t="shared" si="37"/>
        <v>1060</v>
      </c>
      <c r="BN95" s="74">
        <f t="shared" si="36"/>
        <v>9</v>
      </c>
      <c r="BO95" s="71">
        <v>301.7</v>
      </c>
      <c r="BP95" s="71">
        <v>53.9</v>
      </c>
      <c r="BQ95" s="83">
        <v>67.400000000000006</v>
      </c>
      <c r="BR95" s="47">
        <f t="shared" si="57"/>
        <v>26.95</v>
      </c>
      <c r="BS95" s="54">
        <f t="shared" si="58"/>
        <v>2281.7465982839008</v>
      </c>
      <c r="BT95" s="50">
        <f t="shared" si="59"/>
        <v>191154.10529495036</v>
      </c>
      <c r="BU95" s="50">
        <f t="shared" si="60"/>
        <v>153789.72072433491</v>
      </c>
      <c r="BV95" s="72">
        <f t="shared" si="61"/>
        <v>19.546734041082871</v>
      </c>
      <c r="BW95" s="75">
        <f t="shared" si="62"/>
        <v>1.7368185710043984</v>
      </c>
      <c r="BX95" s="55">
        <f t="shared" si="63"/>
        <v>1.9617696070909147</v>
      </c>
      <c r="BY95" s="47">
        <f t="shared" si="66"/>
        <v>0.19617696070909146</v>
      </c>
      <c r="BZ95" s="83" t="s">
        <v>92</v>
      </c>
      <c r="CA95" s="83" t="s">
        <v>95</v>
      </c>
      <c r="CB95" s="112">
        <v>4</v>
      </c>
      <c r="CC95" s="112">
        <v>8</v>
      </c>
      <c r="CD95" s="112">
        <v>4</v>
      </c>
      <c r="CE95" s="112">
        <v>6</v>
      </c>
      <c r="CF95" s="83" t="s">
        <v>81</v>
      </c>
      <c r="CG95" s="71" t="s">
        <v>75</v>
      </c>
      <c r="CH95" s="62">
        <f>SUM(CH93:CH94)/2</f>
        <v>14.92738095238095</v>
      </c>
      <c r="CI95" s="63">
        <v>16.390952452006943</v>
      </c>
      <c r="CJ95" s="64">
        <f>SUM((AF95-BQ95)/AF95)*100</f>
        <v>9.0418353576248158</v>
      </c>
      <c r="CK95" s="64">
        <f>SUM(BX95*CH95)</f>
        <v>29.284082265848781</v>
      </c>
      <c r="CL95" s="65" t="s">
        <v>81</v>
      </c>
    </row>
    <row r="96" spans="1:90" s="65" customFormat="1" ht="24.75" customHeight="1" x14ac:dyDescent="0.3">
      <c r="A96" s="61" t="s">
        <v>72</v>
      </c>
      <c r="B96" s="35">
        <v>3.98</v>
      </c>
      <c r="C96" s="35">
        <v>1.21</v>
      </c>
      <c r="D96" s="35">
        <v>3.98</v>
      </c>
      <c r="E96" s="35">
        <v>4.1900000000000004</v>
      </c>
      <c r="F96" s="35">
        <v>1.74</v>
      </c>
      <c r="G96" s="66">
        <v>0.34110000000000001</v>
      </c>
      <c r="H96" s="66">
        <v>7.2999999999999995E-2</v>
      </c>
      <c r="I96" s="66">
        <v>4.2500000000000003E-2</v>
      </c>
      <c r="J96" s="66">
        <v>4.3900000000000002E-2</v>
      </c>
      <c r="K96" s="67">
        <v>3.44E-2</v>
      </c>
      <c r="L96" s="38">
        <v>2.5975269999999999</v>
      </c>
      <c r="M96" s="68">
        <v>0.31840000000000002</v>
      </c>
      <c r="N96" s="35">
        <v>2.31</v>
      </c>
      <c r="O96" s="35">
        <v>17.309999999999999</v>
      </c>
      <c r="P96" s="35">
        <v>2.0499999999999998</v>
      </c>
      <c r="Q96" s="35">
        <v>22.43</v>
      </c>
      <c r="R96" s="35">
        <v>5.24</v>
      </c>
      <c r="S96" s="35">
        <v>5.7</v>
      </c>
      <c r="T96" s="35">
        <v>4.72</v>
      </c>
      <c r="U96" s="35">
        <v>13.09</v>
      </c>
      <c r="V96" s="35">
        <v>17.760000000000002</v>
      </c>
      <c r="W96" s="35">
        <v>3.97</v>
      </c>
      <c r="X96" s="35">
        <v>7.87</v>
      </c>
      <c r="Y96" s="35">
        <v>0.8</v>
      </c>
      <c r="Z96" s="35">
        <v>2.4300000000000002</v>
      </c>
      <c r="AA96" s="35">
        <v>5.23</v>
      </c>
      <c r="AB96" s="41">
        <v>1090</v>
      </c>
      <c r="AC96" s="41">
        <v>9</v>
      </c>
      <c r="AD96" s="42">
        <v>380.9</v>
      </c>
      <c r="AE96" s="43">
        <v>59.3</v>
      </c>
      <c r="AF96" s="43">
        <v>74.3</v>
      </c>
      <c r="AG96" s="44">
        <f t="shared" si="70"/>
        <v>29.65</v>
      </c>
      <c r="AH96" s="44">
        <f t="shared" si="39"/>
        <v>2761.8447876054929</v>
      </c>
      <c r="AI96" s="44">
        <f t="shared" si="40"/>
        <v>205205.06771908811</v>
      </c>
      <c r="AJ96" s="44">
        <f t="shared" si="41"/>
        <v>1.8561919753435445</v>
      </c>
      <c r="AK96" s="45">
        <v>0</v>
      </c>
      <c r="AL96" s="43">
        <v>370.2</v>
      </c>
      <c r="AM96" s="43">
        <v>58.8</v>
      </c>
      <c r="AN96" s="69">
        <v>74.099999999999994</v>
      </c>
      <c r="AO96" s="44">
        <f t="shared" si="71"/>
        <v>29.4</v>
      </c>
      <c r="AP96" s="44">
        <f t="shared" si="42"/>
        <v>2715.4670260568732</v>
      </c>
      <c r="AQ96" s="46">
        <f t="shared" si="43"/>
        <v>205205.06771908811</v>
      </c>
      <c r="AR96" s="46">
        <f t="shared" si="44"/>
        <v>201216.10663081429</v>
      </c>
      <c r="AS96" s="47">
        <f t="shared" si="45"/>
        <v>1.9438901449229502</v>
      </c>
      <c r="AT96" s="46">
        <f t="shared" si="46"/>
        <v>1.8561919753435445</v>
      </c>
      <c r="AU96" s="46">
        <f t="shared" si="47"/>
        <v>1.8398129563217951</v>
      </c>
      <c r="AV96" s="47">
        <f t="shared" si="48"/>
        <v>0.88239897808619694</v>
      </c>
      <c r="AW96" s="48">
        <v>0</v>
      </c>
      <c r="AX96" s="70">
        <v>150</v>
      </c>
      <c r="AY96" s="70">
        <v>12</v>
      </c>
      <c r="AZ96" s="71">
        <v>329</v>
      </c>
      <c r="BA96" s="43">
        <f t="shared" si="65"/>
        <v>15.775075987841939</v>
      </c>
      <c r="BB96" s="71">
        <v>57.7</v>
      </c>
      <c r="BC96" s="69">
        <v>72.599999999999994</v>
      </c>
      <c r="BD96" s="54">
        <f t="shared" si="49"/>
        <v>28.85</v>
      </c>
      <c r="BE96" s="44">
        <f t="shared" si="50"/>
        <v>2614.818251417491</v>
      </c>
      <c r="BF96" s="50">
        <f t="shared" si="67"/>
        <v>205205.06771908811</v>
      </c>
      <c r="BG96" s="50">
        <f t="shared" si="52"/>
        <v>189835.80505290983</v>
      </c>
      <c r="BH96" s="72">
        <f t="shared" si="53"/>
        <v>7.4897091173292889</v>
      </c>
      <c r="BI96" s="73">
        <f t="shared" si="54"/>
        <v>1.8561919753435445</v>
      </c>
      <c r="BJ96" s="51">
        <f t="shared" si="55"/>
        <v>1.7330766443574921</v>
      </c>
      <c r="BK96" s="72">
        <f t="shared" si="56"/>
        <v>6.6326830748886412</v>
      </c>
      <c r="BL96" s="52">
        <v>0</v>
      </c>
      <c r="BM96" s="74">
        <f t="shared" si="37"/>
        <v>1090</v>
      </c>
      <c r="BN96" s="74">
        <f t="shared" si="36"/>
        <v>9</v>
      </c>
      <c r="BO96" s="71">
        <v>299.3</v>
      </c>
      <c r="BP96" s="71">
        <v>50.9</v>
      </c>
      <c r="BQ96" s="83">
        <v>63.7</v>
      </c>
      <c r="BR96" s="47">
        <f t="shared" si="57"/>
        <v>25.45</v>
      </c>
      <c r="BS96" s="54">
        <f t="shared" si="58"/>
        <v>2034.817415711743</v>
      </c>
      <c r="BT96" s="50">
        <f t="shared" si="59"/>
        <v>189835.80505290983</v>
      </c>
      <c r="BU96" s="50">
        <f t="shared" si="60"/>
        <v>129617.86938083803</v>
      </c>
      <c r="BV96" s="72">
        <f t="shared" si="61"/>
        <v>31.721063186835714</v>
      </c>
      <c r="BW96" s="75">
        <f t="shared" si="62"/>
        <v>1.7330766443574921</v>
      </c>
      <c r="BX96" s="55">
        <f t="shared" si="63"/>
        <v>2.309095199833973</v>
      </c>
      <c r="BY96" s="47">
        <f t="shared" si="66"/>
        <v>0.23090951998339732</v>
      </c>
      <c r="BZ96" s="83" t="s">
        <v>92</v>
      </c>
      <c r="CA96" s="83" t="s">
        <v>96</v>
      </c>
      <c r="CB96" s="112">
        <v>3</v>
      </c>
      <c r="CC96" s="112">
        <v>7</v>
      </c>
      <c r="CD96" s="112">
        <v>2</v>
      </c>
      <c r="CE96" s="112">
        <v>6</v>
      </c>
      <c r="CF96" s="83" t="s">
        <v>85</v>
      </c>
      <c r="CG96" s="71" t="s">
        <v>97</v>
      </c>
      <c r="CH96" s="62">
        <v>15.2</v>
      </c>
      <c r="CI96" s="63">
        <v>28.671185094430388</v>
      </c>
      <c r="CJ96" s="64">
        <f>SUM((AF96-BQ96)/AF96)*100</f>
        <v>14.2664872139973</v>
      </c>
      <c r="CK96" s="64">
        <f>SUM(BX96*CH96)</f>
        <v>35.098247037476391</v>
      </c>
      <c r="CL96" s="65" t="s">
        <v>85</v>
      </c>
    </row>
    <row r="97" spans="1:90" s="65" customFormat="1" ht="24.75" customHeight="1" x14ac:dyDescent="0.3">
      <c r="A97" s="61" t="s">
        <v>72</v>
      </c>
      <c r="B97" s="35">
        <v>4.18</v>
      </c>
      <c r="C97" s="35">
        <v>1.48</v>
      </c>
      <c r="D97" s="35">
        <v>4.18</v>
      </c>
      <c r="E97" s="35">
        <v>4.32</v>
      </c>
      <c r="F97" s="35">
        <v>1.73</v>
      </c>
      <c r="G97" s="66">
        <v>0.34720000000000001</v>
      </c>
      <c r="H97" s="66">
        <v>7.3099999999999998E-2</v>
      </c>
      <c r="I97" s="66">
        <v>4.6699999999999998E-2</v>
      </c>
      <c r="J97" s="66">
        <v>4.5699999999999998E-2</v>
      </c>
      <c r="K97" s="67">
        <v>3.0599999999999999E-2</v>
      </c>
      <c r="L97" s="38">
        <v>2.5975269999999999</v>
      </c>
      <c r="M97" s="68">
        <v>0.32629999999999998</v>
      </c>
      <c r="N97" s="35">
        <v>2.5659999999999998</v>
      </c>
      <c r="O97" s="35">
        <v>21.501999999999999</v>
      </c>
      <c r="P97" s="35">
        <v>2.9120000000000004</v>
      </c>
      <c r="Q97" s="35">
        <v>16.706</v>
      </c>
      <c r="R97" s="35">
        <v>5.152000000000001</v>
      </c>
      <c r="S97" s="35">
        <v>4.7759999999999998</v>
      </c>
      <c r="T97" s="35">
        <v>7.2560000000000002</v>
      </c>
      <c r="U97" s="35">
        <v>6.24</v>
      </c>
      <c r="V97" s="35">
        <v>16.318000000000001</v>
      </c>
      <c r="W97" s="35">
        <v>3.194</v>
      </c>
      <c r="X97" s="35">
        <v>5.98</v>
      </c>
      <c r="Y97" s="35">
        <v>3.0979999999999999</v>
      </c>
      <c r="Z97" s="35">
        <v>3.2839999999999998</v>
      </c>
      <c r="AA97" s="35">
        <v>4.1880000000000006</v>
      </c>
      <c r="AB97" s="41">
        <v>1090</v>
      </c>
      <c r="AC97" s="41">
        <v>9</v>
      </c>
      <c r="AD97" s="42">
        <v>380.7</v>
      </c>
      <c r="AE97" s="43">
        <v>59.3</v>
      </c>
      <c r="AF97" s="43">
        <v>74.3</v>
      </c>
      <c r="AG97" s="44">
        <f t="shared" si="70"/>
        <v>29.65</v>
      </c>
      <c r="AH97" s="44">
        <f t="shared" si="39"/>
        <v>2761.8447876054929</v>
      </c>
      <c r="AI97" s="44">
        <f t="shared" si="40"/>
        <v>205205.06771908811</v>
      </c>
      <c r="AJ97" s="44">
        <f t="shared" si="41"/>
        <v>1.8552173405442043</v>
      </c>
      <c r="AK97" s="45">
        <v>0</v>
      </c>
      <c r="AL97" s="43">
        <v>372.1</v>
      </c>
      <c r="AM97" s="43">
        <v>58.8</v>
      </c>
      <c r="AN97" s="69">
        <v>74.2</v>
      </c>
      <c r="AO97" s="44">
        <f t="shared" si="71"/>
        <v>29.4</v>
      </c>
      <c r="AP97" s="44">
        <f t="shared" si="42"/>
        <v>2715.4670260568732</v>
      </c>
      <c r="AQ97" s="46">
        <f t="shared" si="43"/>
        <v>205205.06771908811</v>
      </c>
      <c r="AR97" s="46">
        <f t="shared" si="44"/>
        <v>201487.65333341999</v>
      </c>
      <c r="AS97" s="47">
        <f t="shared" si="45"/>
        <v>1.81156071192014</v>
      </c>
      <c r="AT97" s="46">
        <f t="shared" si="46"/>
        <v>1.8552173405442043</v>
      </c>
      <c r="AU97" s="46">
        <f t="shared" si="47"/>
        <v>1.8467632822357218</v>
      </c>
      <c r="AV97" s="47">
        <f t="shared" si="48"/>
        <v>0.45569099230188087</v>
      </c>
      <c r="AW97" s="48">
        <v>0</v>
      </c>
      <c r="AX97" s="70">
        <v>150</v>
      </c>
      <c r="AY97" s="70">
        <v>12</v>
      </c>
      <c r="AZ97" s="71">
        <v>329</v>
      </c>
      <c r="BA97" s="43">
        <f t="shared" si="65"/>
        <v>15.714285714285712</v>
      </c>
      <c r="BB97" s="71">
        <v>57.5</v>
      </c>
      <c r="BC97" s="69">
        <v>73.2</v>
      </c>
      <c r="BD97" s="54">
        <f t="shared" si="49"/>
        <v>28.75</v>
      </c>
      <c r="BE97" s="44">
        <f t="shared" si="50"/>
        <v>2596.7226777328133</v>
      </c>
      <c r="BF97" s="50">
        <f t="shared" si="67"/>
        <v>205205.06771908811</v>
      </c>
      <c r="BG97" s="50">
        <f t="shared" si="52"/>
        <v>190080.10001004193</v>
      </c>
      <c r="BH97" s="72">
        <f t="shared" si="53"/>
        <v>7.3706599340671435</v>
      </c>
      <c r="BI97" s="73">
        <f t="shared" si="54"/>
        <v>1.8552173405442043</v>
      </c>
      <c r="BJ97" s="51">
        <f t="shared" si="55"/>
        <v>1.7308492576688403</v>
      </c>
      <c r="BK97" s="72">
        <f t="shared" si="56"/>
        <v>6.703693424883693</v>
      </c>
      <c r="BL97" s="52">
        <v>0</v>
      </c>
      <c r="BM97" s="74">
        <f t="shared" si="37"/>
        <v>1090</v>
      </c>
      <c r="BN97" s="74">
        <f t="shared" si="36"/>
        <v>9</v>
      </c>
      <c r="BO97" s="71">
        <v>299.60000000000002</v>
      </c>
      <c r="BP97" s="71">
        <v>51</v>
      </c>
      <c r="BQ97" s="83">
        <v>64.8</v>
      </c>
      <c r="BR97" s="47">
        <f t="shared" si="57"/>
        <v>25.5</v>
      </c>
      <c r="BS97" s="54">
        <f t="shared" si="58"/>
        <v>2042.8206229967629</v>
      </c>
      <c r="BT97" s="50">
        <f t="shared" si="59"/>
        <v>190080.10001004193</v>
      </c>
      <c r="BU97" s="50">
        <f t="shared" si="60"/>
        <v>132374.77637019023</v>
      </c>
      <c r="BV97" s="72">
        <f t="shared" si="61"/>
        <v>30.358424494096504</v>
      </c>
      <c r="BW97" s="75">
        <f t="shared" si="62"/>
        <v>1.7308492576688403</v>
      </c>
      <c r="BX97" s="55">
        <f t="shared" si="63"/>
        <v>2.263271056731829</v>
      </c>
      <c r="BY97" s="47">
        <f t="shared" si="66"/>
        <v>0.2263271056731829</v>
      </c>
      <c r="BZ97" s="83" t="s">
        <v>92</v>
      </c>
      <c r="CA97" s="83" t="s">
        <v>96</v>
      </c>
      <c r="CB97" s="112">
        <v>3</v>
      </c>
      <c r="CC97" s="112">
        <v>7</v>
      </c>
      <c r="CD97" s="112">
        <v>2</v>
      </c>
      <c r="CE97" s="112">
        <v>6</v>
      </c>
      <c r="CF97" s="83" t="s">
        <v>85</v>
      </c>
      <c r="CG97" s="71" t="s">
        <v>97</v>
      </c>
      <c r="CH97" s="62">
        <v>14.23</v>
      </c>
      <c r="CI97" s="63">
        <v>47.501688947715344</v>
      </c>
      <c r="CJ97" s="64">
        <f>SUM((AF97-BQ97)/AF97)*100</f>
        <v>12.78600269179004</v>
      </c>
      <c r="CK97" s="64">
        <f>SUM(BX97*CH97)</f>
        <v>32.206347137293925</v>
      </c>
      <c r="CL97" s="65" t="s">
        <v>85</v>
      </c>
    </row>
    <row r="98" spans="1:90" s="65" customFormat="1" ht="24.75" customHeight="1" x14ac:dyDescent="0.3">
      <c r="A98" s="61" t="s">
        <v>72</v>
      </c>
      <c r="B98" s="35">
        <v>2.88</v>
      </c>
      <c r="C98" s="35">
        <v>1.71</v>
      </c>
      <c r="D98" s="35">
        <v>5.35</v>
      </c>
      <c r="E98" s="35">
        <v>4.7</v>
      </c>
      <c r="F98" s="35">
        <v>1.24</v>
      </c>
      <c r="G98" s="66">
        <v>0.2913</v>
      </c>
      <c r="H98" s="66">
        <v>7.1199999999999999E-2</v>
      </c>
      <c r="I98" s="66">
        <v>5.0900000000000001E-2</v>
      </c>
      <c r="J98" s="66">
        <v>3.7400000000000003E-2</v>
      </c>
      <c r="K98" s="67">
        <v>5.2900000000000003E-2</v>
      </c>
      <c r="L98" s="38">
        <v>2.5975269999999999</v>
      </c>
      <c r="M98" s="68">
        <v>7.85E-2</v>
      </c>
      <c r="N98" s="35">
        <v>2.15</v>
      </c>
      <c r="O98" s="35">
        <v>38.049999999999997</v>
      </c>
      <c r="P98" s="35">
        <v>2.87</v>
      </c>
      <c r="Q98" s="35">
        <v>14.51</v>
      </c>
      <c r="R98" s="35">
        <v>1.36</v>
      </c>
      <c r="S98" s="35">
        <v>1.45</v>
      </c>
      <c r="T98" s="35">
        <v>4.41</v>
      </c>
      <c r="U98" s="35">
        <v>2.17</v>
      </c>
      <c r="V98" s="35">
        <v>19.309999999999999</v>
      </c>
      <c r="W98" s="35">
        <v>3.49</v>
      </c>
      <c r="X98" s="35">
        <v>1.81</v>
      </c>
      <c r="Y98" s="35">
        <v>2.3199999999999998</v>
      </c>
      <c r="Z98" s="35">
        <v>1.98</v>
      </c>
      <c r="AA98" s="35">
        <v>5.23</v>
      </c>
      <c r="AB98" s="41">
        <v>1090</v>
      </c>
      <c r="AC98" s="41">
        <v>9</v>
      </c>
      <c r="AD98" s="42">
        <v>378.2</v>
      </c>
      <c r="AE98" s="43">
        <v>59.3</v>
      </c>
      <c r="AF98" s="43">
        <v>74.3</v>
      </c>
      <c r="AG98" s="44">
        <f t="shared" si="70"/>
        <v>29.65</v>
      </c>
      <c r="AH98" s="44">
        <f t="shared" si="39"/>
        <v>2761.8447876054929</v>
      </c>
      <c r="AI98" s="44">
        <f t="shared" si="40"/>
        <v>205205.06771908811</v>
      </c>
      <c r="AJ98" s="44">
        <f t="shared" si="41"/>
        <v>1.843034405552451</v>
      </c>
      <c r="AK98" s="45">
        <v>0</v>
      </c>
      <c r="AL98" s="43">
        <v>371.6</v>
      </c>
      <c r="AM98" s="43">
        <v>59.2</v>
      </c>
      <c r="AN98" s="69">
        <v>74.099999999999994</v>
      </c>
      <c r="AO98" s="44">
        <f t="shared" si="71"/>
        <v>29.6</v>
      </c>
      <c r="AP98" s="44">
        <f t="shared" si="42"/>
        <v>2752.5378193692336</v>
      </c>
      <c r="AQ98" s="46">
        <f t="shared" si="43"/>
        <v>205205.06771908811</v>
      </c>
      <c r="AR98" s="46">
        <f t="shared" si="44"/>
        <v>203963.0524152602</v>
      </c>
      <c r="AS98" s="47">
        <f t="shared" si="45"/>
        <v>0.60525566821192966</v>
      </c>
      <c r="AT98" s="46">
        <f t="shared" si="46"/>
        <v>1.843034405552451</v>
      </c>
      <c r="AU98" s="46">
        <f t="shared" si="47"/>
        <v>1.8218986017302683</v>
      </c>
      <c r="AV98" s="47">
        <f t="shared" si="48"/>
        <v>1.146793774359695</v>
      </c>
      <c r="AW98" s="48">
        <v>0</v>
      </c>
      <c r="AX98" s="70">
        <v>150</v>
      </c>
      <c r="AY98" s="70">
        <v>12</v>
      </c>
      <c r="AZ98" s="71">
        <v>329.7</v>
      </c>
      <c r="BA98" s="43">
        <f t="shared" si="65"/>
        <v>14.710342735820445</v>
      </c>
      <c r="BB98" s="71">
        <v>57.9</v>
      </c>
      <c r="BC98" s="69">
        <v>72.7</v>
      </c>
      <c r="BD98" s="54">
        <f t="shared" si="49"/>
        <v>28.95</v>
      </c>
      <c r="BE98" s="44">
        <f t="shared" si="50"/>
        <v>2632.9766569552394</v>
      </c>
      <c r="BF98" s="50">
        <f t="shared" si="67"/>
        <v>205205.06771908811</v>
      </c>
      <c r="BG98" s="50">
        <f t="shared" si="52"/>
        <v>191417.40296064591</v>
      </c>
      <c r="BH98" s="72">
        <f t="shared" si="53"/>
        <v>6.7189689376076149</v>
      </c>
      <c r="BI98" s="73">
        <f t="shared" si="54"/>
        <v>1.843034405552451</v>
      </c>
      <c r="BJ98" s="51">
        <f t="shared" si="55"/>
        <v>1.7224139231884994</v>
      </c>
      <c r="BK98" s="72">
        <f t="shared" si="56"/>
        <v>6.5446679671612289</v>
      </c>
      <c r="BL98" s="52">
        <v>0</v>
      </c>
      <c r="BM98" s="74">
        <f t="shared" si="37"/>
        <v>1090</v>
      </c>
      <c r="BN98" s="74">
        <f t="shared" si="36"/>
        <v>9</v>
      </c>
      <c r="BO98" s="71">
        <v>300.5</v>
      </c>
      <c r="BP98" s="71">
        <v>51.1</v>
      </c>
      <c r="BQ98" s="83">
        <v>64.099999999999994</v>
      </c>
      <c r="BR98" s="47">
        <f t="shared" si="57"/>
        <v>25.55</v>
      </c>
      <c r="BS98" s="54">
        <f t="shared" si="58"/>
        <v>2050.8395382450508</v>
      </c>
      <c r="BT98" s="50">
        <f t="shared" si="59"/>
        <v>191417.40296064591</v>
      </c>
      <c r="BU98" s="50">
        <f t="shared" si="60"/>
        <v>131458.81440150776</v>
      </c>
      <c r="BV98" s="72">
        <f t="shared" si="61"/>
        <v>31.323478237485659</v>
      </c>
      <c r="BW98" s="75">
        <f t="shared" si="62"/>
        <v>1.7224139231884994</v>
      </c>
      <c r="BX98" s="55">
        <f t="shared" si="63"/>
        <v>2.2858870389793613</v>
      </c>
      <c r="BY98" s="47">
        <f t="shared" si="66"/>
        <v>0.22858870389793612</v>
      </c>
      <c r="BZ98" s="83" t="s">
        <v>92</v>
      </c>
      <c r="CA98" s="83" t="s">
        <v>96</v>
      </c>
      <c r="CB98" s="112">
        <v>3</v>
      </c>
      <c r="CC98" s="112">
        <v>7</v>
      </c>
      <c r="CD98" s="112">
        <v>2</v>
      </c>
      <c r="CE98" s="112">
        <v>6</v>
      </c>
      <c r="CF98" s="83" t="s">
        <v>85</v>
      </c>
      <c r="CG98" s="71" t="s">
        <v>97</v>
      </c>
      <c r="CH98" s="62">
        <f>SUM(CH96:CH97)/2.1</f>
        <v>14.014285714285714</v>
      </c>
      <c r="CI98" s="63">
        <f t="shared" ref="CI98:CI103" si="72">SUM(CI96:CI97)/2</f>
        <v>38.086437021072868</v>
      </c>
      <c r="CJ98" s="64">
        <f>SUM((AF98-BQ98)/AF98)*100</f>
        <v>13.728129205921944</v>
      </c>
      <c r="CK98" s="64">
        <f>SUM(BX98*CH98)</f>
        <v>32.035074074839336</v>
      </c>
      <c r="CL98" s="65" t="s">
        <v>85</v>
      </c>
    </row>
    <row r="99" spans="1:90" s="65" customFormat="1" ht="24.75" customHeight="1" x14ac:dyDescent="0.3">
      <c r="A99" s="61" t="s">
        <v>72</v>
      </c>
      <c r="B99" s="35">
        <v>2.81</v>
      </c>
      <c r="C99" s="35">
        <v>1.84</v>
      </c>
      <c r="D99" s="35">
        <v>5.51</v>
      </c>
      <c r="E99" s="35">
        <v>4.7300000000000004</v>
      </c>
      <c r="F99" s="35">
        <v>1.49</v>
      </c>
      <c r="G99" s="66">
        <v>0.2913</v>
      </c>
      <c r="H99" s="66">
        <v>7.1400000000000005E-2</v>
      </c>
      <c r="I99" s="66">
        <v>5.3699999999999998E-2</v>
      </c>
      <c r="J99" s="66">
        <v>3.8300000000000001E-2</v>
      </c>
      <c r="K99" s="67">
        <v>4.4900000000000002E-2</v>
      </c>
      <c r="L99" s="38">
        <v>2.5975269999999999</v>
      </c>
      <c r="M99" s="68">
        <v>5.6599999999999998E-2</v>
      </c>
      <c r="N99" s="35">
        <v>4.6900000000000004</v>
      </c>
      <c r="O99" s="35">
        <v>14.83</v>
      </c>
      <c r="P99" s="35">
        <v>5.12</v>
      </c>
      <c r="Q99" s="35">
        <v>14.56</v>
      </c>
      <c r="R99" s="35">
        <v>4.03</v>
      </c>
      <c r="S99" s="35">
        <v>6.18</v>
      </c>
      <c r="T99" s="35">
        <v>11.03</v>
      </c>
      <c r="U99" s="35">
        <v>5.81</v>
      </c>
      <c r="V99" s="35">
        <v>15.35</v>
      </c>
      <c r="W99" s="35">
        <v>2.37</v>
      </c>
      <c r="X99" s="35">
        <v>7.31</v>
      </c>
      <c r="Y99" s="35">
        <v>3.96</v>
      </c>
      <c r="Z99" s="35">
        <v>4.7699999999999996</v>
      </c>
      <c r="AA99" s="35">
        <v>2.62</v>
      </c>
      <c r="AB99" s="41">
        <v>1090</v>
      </c>
      <c r="AC99" s="41">
        <v>9</v>
      </c>
      <c r="AD99" s="42">
        <v>379.8</v>
      </c>
      <c r="AE99" s="43">
        <v>59.3</v>
      </c>
      <c r="AF99" s="43">
        <v>74.3</v>
      </c>
      <c r="AG99" s="44">
        <f t="shared" si="70"/>
        <v>29.65</v>
      </c>
      <c r="AH99" s="44">
        <f t="shared" si="39"/>
        <v>2761.8447876054929</v>
      </c>
      <c r="AI99" s="44">
        <f t="shared" si="40"/>
        <v>205205.06771908811</v>
      </c>
      <c r="AJ99" s="44">
        <f t="shared" si="41"/>
        <v>1.8508314839471731</v>
      </c>
      <c r="AK99" s="45">
        <v>0</v>
      </c>
      <c r="AL99" s="43">
        <v>372.6</v>
      </c>
      <c r="AM99" s="43">
        <v>59</v>
      </c>
      <c r="AN99" s="69">
        <v>74.099999999999994</v>
      </c>
      <c r="AO99" s="44">
        <f t="shared" si="71"/>
        <v>29.5</v>
      </c>
      <c r="AP99" s="44">
        <f t="shared" si="42"/>
        <v>2733.9710067865176</v>
      </c>
      <c r="AQ99" s="46">
        <f t="shared" si="43"/>
        <v>205205.06771908811</v>
      </c>
      <c r="AR99" s="46">
        <f t="shared" si="44"/>
        <v>202587.25160288095</v>
      </c>
      <c r="AS99" s="47">
        <f t="shared" si="45"/>
        <v>1.2757073425646468</v>
      </c>
      <c r="AT99" s="46">
        <f t="shared" si="46"/>
        <v>1.8508314839471731</v>
      </c>
      <c r="AU99" s="46">
        <f t="shared" si="47"/>
        <v>1.8392075367624037</v>
      </c>
      <c r="AV99" s="47">
        <f t="shared" si="48"/>
        <v>0.62803919673873554</v>
      </c>
      <c r="AW99" s="48">
        <v>0</v>
      </c>
      <c r="AX99" s="70">
        <v>150</v>
      </c>
      <c r="AY99" s="70">
        <v>12</v>
      </c>
      <c r="AZ99" s="71">
        <v>326.5</v>
      </c>
      <c r="BA99" s="43">
        <f t="shared" si="65"/>
        <v>16.32465543644717</v>
      </c>
      <c r="BB99" s="71">
        <v>57.7</v>
      </c>
      <c r="BC99" s="69">
        <v>72.7</v>
      </c>
      <c r="BD99" s="54">
        <f t="shared" si="49"/>
        <v>28.85</v>
      </c>
      <c r="BE99" s="44">
        <f t="shared" si="50"/>
        <v>2614.818251417491</v>
      </c>
      <c r="BF99" s="50">
        <f t="shared" si="67"/>
        <v>205205.06771908811</v>
      </c>
      <c r="BG99" s="50">
        <f t="shared" si="52"/>
        <v>190097.28687805159</v>
      </c>
      <c r="BH99" s="72">
        <f t="shared" si="53"/>
        <v>7.362284474240206</v>
      </c>
      <c r="BI99" s="73">
        <f t="shared" si="54"/>
        <v>1.8508314839471731</v>
      </c>
      <c r="BJ99" s="51">
        <f t="shared" si="55"/>
        <v>1.7175416091522204</v>
      </c>
      <c r="BK99" s="72">
        <f t="shared" si="56"/>
        <v>7.2016213226874779</v>
      </c>
      <c r="BL99" s="52">
        <v>0</v>
      </c>
      <c r="BM99" s="74">
        <f t="shared" si="37"/>
        <v>1090</v>
      </c>
      <c r="BN99" s="74">
        <f t="shared" si="36"/>
        <v>9</v>
      </c>
      <c r="BO99" s="71">
        <v>298.89999999999998</v>
      </c>
      <c r="BP99" s="71">
        <v>50.8</v>
      </c>
      <c r="BQ99" s="83">
        <v>63.8</v>
      </c>
      <c r="BR99" s="47">
        <f t="shared" si="57"/>
        <v>25.4</v>
      </c>
      <c r="BS99" s="54">
        <f t="shared" si="58"/>
        <v>2026.8299163899908</v>
      </c>
      <c r="BT99" s="50">
        <f t="shared" si="59"/>
        <v>190097.28687805159</v>
      </c>
      <c r="BU99" s="50">
        <f t="shared" si="60"/>
        <v>129311.7486656814</v>
      </c>
      <c r="BV99" s="72">
        <f t="shared" si="61"/>
        <v>31.976015655270469</v>
      </c>
      <c r="BW99" s="75">
        <f t="shared" si="62"/>
        <v>1.7175416091522204</v>
      </c>
      <c r="BX99" s="55">
        <f t="shared" si="63"/>
        <v>2.3114682392298849</v>
      </c>
      <c r="BY99" s="47">
        <f t="shared" si="66"/>
        <v>0.23114682392298846</v>
      </c>
      <c r="BZ99" s="83" t="s">
        <v>92</v>
      </c>
      <c r="CA99" s="83" t="s">
        <v>96</v>
      </c>
      <c r="CB99" s="112">
        <v>3</v>
      </c>
      <c r="CC99" s="112">
        <v>7</v>
      </c>
      <c r="CD99" s="112">
        <v>2</v>
      </c>
      <c r="CE99" s="112">
        <v>6</v>
      </c>
      <c r="CF99" s="83" t="s">
        <v>85</v>
      </c>
      <c r="CG99" s="71" t="s">
        <v>97</v>
      </c>
      <c r="CH99" s="62">
        <f>SUM(CH97:CH98)/2.1</f>
        <v>13.449659863945579</v>
      </c>
      <c r="CI99" s="63">
        <f t="shared" si="72"/>
        <v>42.794062984394103</v>
      </c>
      <c r="CJ99" s="64">
        <f>SUM((AF99-BQ99)/AF99)*100</f>
        <v>14.131897711978466</v>
      </c>
      <c r="CK99" s="64">
        <f>SUM(BX99*CH99)</f>
        <v>31.088461603955139</v>
      </c>
      <c r="CL99" s="65" t="s">
        <v>85</v>
      </c>
    </row>
    <row r="100" spans="1:90" s="65" customFormat="1" ht="24.75" customHeight="1" x14ac:dyDescent="0.3">
      <c r="A100" s="61" t="s">
        <v>72</v>
      </c>
      <c r="B100" s="35">
        <v>2.87</v>
      </c>
      <c r="C100" s="35">
        <v>1.75</v>
      </c>
      <c r="D100" s="35">
        <v>5.25</v>
      </c>
      <c r="E100" s="35">
        <v>4.26</v>
      </c>
      <c r="F100" s="35">
        <v>1.33</v>
      </c>
      <c r="G100" s="66">
        <v>0.30009999999999998</v>
      </c>
      <c r="H100" s="66">
        <v>7.3700000000000002E-2</v>
      </c>
      <c r="I100" s="66">
        <v>4.5999999999999999E-2</v>
      </c>
      <c r="J100" s="66">
        <v>3.1600000000000003E-2</v>
      </c>
      <c r="K100" s="67">
        <v>3.73E-2</v>
      </c>
      <c r="L100" s="38">
        <v>2.5975269999999999</v>
      </c>
      <c r="M100" s="68">
        <v>6.8500000000000005E-2</v>
      </c>
      <c r="N100" s="35">
        <v>2.5099999999999998</v>
      </c>
      <c r="O100" s="35">
        <v>21.61</v>
      </c>
      <c r="P100" s="35">
        <v>1.39</v>
      </c>
      <c r="Q100" s="35">
        <v>15.66</v>
      </c>
      <c r="R100" s="35">
        <v>7.96</v>
      </c>
      <c r="S100" s="35">
        <v>4.8499999999999996</v>
      </c>
      <c r="T100" s="35">
        <v>9.09</v>
      </c>
      <c r="U100" s="35">
        <v>4.43</v>
      </c>
      <c r="V100" s="35">
        <v>16.64</v>
      </c>
      <c r="W100" s="35">
        <v>4.51</v>
      </c>
      <c r="X100" s="35">
        <v>6.22</v>
      </c>
      <c r="Y100" s="35">
        <v>2.58</v>
      </c>
      <c r="Z100" s="35">
        <v>2.54</v>
      </c>
      <c r="AA100" s="35">
        <v>3.93</v>
      </c>
      <c r="AB100" s="41">
        <v>1090</v>
      </c>
      <c r="AC100" s="41">
        <v>9</v>
      </c>
      <c r="AD100" s="42">
        <v>378.4</v>
      </c>
      <c r="AE100" s="43">
        <v>59.3</v>
      </c>
      <c r="AF100" s="43">
        <v>74.3</v>
      </c>
      <c r="AG100" s="44">
        <f t="shared" si="70"/>
        <v>29.65</v>
      </c>
      <c r="AH100" s="44">
        <f t="shared" si="39"/>
        <v>2761.8447876054929</v>
      </c>
      <c r="AI100" s="44">
        <f t="shared" si="40"/>
        <v>205205.06771908811</v>
      </c>
      <c r="AJ100" s="44">
        <f t="shared" si="41"/>
        <v>1.8440090403517913</v>
      </c>
      <c r="AK100" s="45">
        <v>0</v>
      </c>
      <c r="AL100" s="43">
        <v>369.5</v>
      </c>
      <c r="AM100" s="43">
        <v>59</v>
      </c>
      <c r="AN100" s="69">
        <v>74.099999999999994</v>
      </c>
      <c r="AO100" s="44">
        <f t="shared" si="71"/>
        <v>29.5</v>
      </c>
      <c r="AP100" s="44">
        <f t="shared" si="42"/>
        <v>2733.9710067865176</v>
      </c>
      <c r="AQ100" s="46">
        <f t="shared" si="43"/>
        <v>205205.06771908811</v>
      </c>
      <c r="AR100" s="46">
        <f t="shared" si="44"/>
        <v>202587.25160288095</v>
      </c>
      <c r="AS100" s="47">
        <f t="shared" si="45"/>
        <v>1.2757073425646468</v>
      </c>
      <c r="AT100" s="46">
        <f t="shared" si="46"/>
        <v>1.8440090403517913</v>
      </c>
      <c r="AU100" s="46">
        <f t="shared" si="47"/>
        <v>1.8239054880131729</v>
      </c>
      <c r="AV100" s="47">
        <f t="shared" si="48"/>
        <v>1.0902089902326682</v>
      </c>
      <c r="AW100" s="48">
        <v>0</v>
      </c>
      <c r="AX100" s="70">
        <v>150</v>
      </c>
      <c r="AY100" s="70">
        <v>12</v>
      </c>
      <c r="AZ100" s="71">
        <v>326.60000000000002</v>
      </c>
      <c r="BA100" s="43">
        <f t="shared" si="65"/>
        <v>15.860379669320254</v>
      </c>
      <c r="BB100" s="71">
        <v>58.2</v>
      </c>
      <c r="BC100" s="69">
        <v>72.900000000000006</v>
      </c>
      <c r="BD100" s="54">
        <f t="shared" si="49"/>
        <v>29.1</v>
      </c>
      <c r="BE100" s="44">
        <f t="shared" si="50"/>
        <v>2660.3320749863728</v>
      </c>
      <c r="BF100" s="50">
        <f t="shared" si="67"/>
        <v>205205.06771908811</v>
      </c>
      <c r="BG100" s="50">
        <f t="shared" si="52"/>
        <v>193938.20826650658</v>
      </c>
      <c r="BH100" s="72">
        <f t="shared" si="53"/>
        <v>5.4905366508809115</v>
      </c>
      <c r="BI100" s="73">
        <f t="shared" si="54"/>
        <v>1.8440090403517913</v>
      </c>
      <c r="BJ100" s="51">
        <f t="shared" si="55"/>
        <v>1.6840415455998843</v>
      </c>
      <c r="BK100" s="72">
        <f t="shared" si="56"/>
        <v>8.6749843005861358</v>
      </c>
      <c r="BL100" s="52">
        <v>0</v>
      </c>
      <c r="BM100" s="74">
        <f t="shared" si="37"/>
        <v>1090</v>
      </c>
      <c r="BN100" s="74">
        <f t="shared" si="36"/>
        <v>9</v>
      </c>
      <c r="BO100" s="71">
        <v>299.3</v>
      </c>
      <c r="BP100" s="71">
        <v>51.1</v>
      </c>
      <c r="BQ100" s="83">
        <v>63.8</v>
      </c>
      <c r="BR100" s="47">
        <f t="shared" si="57"/>
        <v>25.55</v>
      </c>
      <c r="BS100" s="54">
        <f t="shared" si="58"/>
        <v>2050.8395382450508</v>
      </c>
      <c r="BT100" s="50">
        <f t="shared" si="59"/>
        <v>193938.20826650658</v>
      </c>
      <c r="BU100" s="50">
        <f t="shared" si="60"/>
        <v>130843.56254003424</v>
      </c>
      <c r="BV100" s="72">
        <f t="shared" si="61"/>
        <v>32.533375599597555</v>
      </c>
      <c r="BW100" s="75">
        <f t="shared" si="62"/>
        <v>1.6840415455998843</v>
      </c>
      <c r="BX100" s="55">
        <f t="shared" si="63"/>
        <v>2.2874644666482777</v>
      </c>
      <c r="BY100" s="47">
        <f t="shared" si="66"/>
        <v>0.2287464466648278</v>
      </c>
      <c r="BZ100" s="83" t="s">
        <v>92</v>
      </c>
      <c r="CA100" s="83" t="s">
        <v>96</v>
      </c>
      <c r="CB100" s="112">
        <v>3</v>
      </c>
      <c r="CC100" s="112">
        <v>7</v>
      </c>
      <c r="CD100" s="112">
        <v>2</v>
      </c>
      <c r="CE100" s="112">
        <v>6</v>
      </c>
      <c r="CF100" s="83" t="s">
        <v>85</v>
      </c>
      <c r="CG100" s="71" t="s">
        <v>97</v>
      </c>
      <c r="CH100" s="62">
        <f>SUM(CH98:CH99)/2</f>
        <v>13.731972789115646</v>
      </c>
      <c r="CI100" s="63">
        <f t="shared" si="72"/>
        <v>40.440250002733485</v>
      </c>
      <c r="CJ100" s="64">
        <f>SUM((AF100-BQ100)/AF100)*100</f>
        <v>14.131897711978466</v>
      </c>
      <c r="CK100" s="64">
        <f>SUM(BX100*CH100)</f>
        <v>31.411399812083086</v>
      </c>
      <c r="CL100" s="65" t="s">
        <v>85</v>
      </c>
    </row>
    <row r="101" spans="1:90" s="65" customFormat="1" ht="24.75" customHeight="1" x14ac:dyDescent="0.3">
      <c r="A101" s="61" t="s">
        <v>72</v>
      </c>
      <c r="B101" s="35">
        <v>3.21</v>
      </c>
      <c r="C101" s="35">
        <v>1.49</v>
      </c>
      <c r="D101" s="35">
        <v>5.33</v>
      </c>
      <c r="E101" s="35">
        <v>4.43</v>
      </c>
      <c r="F101" s="35">
        <v>3.36</v>
      </c>
      <c r="G101" s="66">
        <v>0.2409</v>
      </c>
      <c r="H101" s="66">
        <v>7.3899999999999993E-2</v>
      </c>
      <c r="I101" s="66">
        <v>4.8899999999999999E-2</v>
      </c>
      <c r="J101" s="66">
        <v>4.4900000000000002E-2</v>
      </c>
      <c r="K101" s="67">
        <v>4.2500000000000003E-2</v>
      </c>
      <c r="L101" s="38">
        <v>2.5975269999999999</v>
      </c>
      <c r="M101" s="68">
        <v>0.1754</v>
      </c>
      <c r="N101" s="35">
        <v>1.17</v>
      </c>
      <c r="O101" s="35">
        <v>15.71</v>
      </c>
      <c r="P101" s="35">
        <v>3.13</v>
      </c>
      <c r="Q101" s="35">
        <v>16.37</v>
      </c>
      <c r="R101" s="35">
        <v>7.17</v>
      </c>
      <c r="S101" s="35">
        <v>5.7</v>
      </c>
      <c r="T101" s="35">
        <v>7.03</v>
      </c>
      <c r="U101" s="35">
        <v>5.7</v>
      </c>
      <c r="V101" s="35">
        <v>12.53</v>
      </c>
      <c r="W101" s="35">
        <v>1.63</v>
      </c>
      <c r="X101" s="35">
        <v>6.69</v>
      </c>
      <c r="Y101" s="35">
        <v>5.83</v>
      </c>
      <c r="Z101" s="35">
        <v>4.7</v>
      </c>
      <c r="AA101" s="35">
        <v>3.93</v>
      </c>
      <c r="AB101" s="41">
        <v>1090</v>
      </c>
      <c r="AC101" s="41">
        <v>9</v>
      </c>
      <c r="AD101" s="42">
        <v>377.4</v>
      </c>
      <c r="AE101" s="43">
        <v>59.3</v>
      </c>
      <c r="AF101" s="43">
        <v>74.3</v>
      </c>
      <c r="AG101" s="44">
        <f t="shared" si="70"/>
        <v>29.65</v>
      </c>
      <c r="AH101" s="44">
        <f t="shared" si="39"/>
        <v>2761.8447876054929</v>
      </c>
      <c r="AI101" s="44">
        <f t="shared" si="40"/>
        <v>205205.06771908811</v>
      </c>
      <c r="AJ101" s="44">
        <f t="shared" si="41"/>
        <v>1.8391358663550899</v>
      </c>
      <c r="AK101" s="45">
        <v>0</v>
      </c>
      <c r="AL101" s="43">
        <v>371.2</v>
      </c>
      <c r="AM101" s="43">
        <v>59.2</v>
      </c>
      <c r="AN101" s="69">
        <v>74.099999999999994</v>
      </c>
      <c r="AO101" s="44">
        <f t="shared" si="71"/>
        <v>29.6</v>
      </c>
      <c r="AP101" s="44">
        <f t="shared" si="42"/>
        <v>2752.5378193692336</v>
      </c>
      <c r="AQ101" s="46">
        <f t="shared" si="43"/>
        <v>205205.06771908811</v>
      </c>
      <c r="AR101" s="46">
        <f t="shared" si="44"/>
        <v>203963.0524152602</v>
      </c>
      <c r="AS101" s="47">
        <f t="shared" si="45"/>
        <v>0.60525566821192966</v>
      </c>
      <c r="AT101" s="46">
        <f t="shared" si="46"/>
        <v>1.8391358663550899</v>
      </c>
      <c r="AU101" s="46">
        <f t="shared" si="47"/>
        <v>1.819937462223562</v>
      </c>
      <c r="AV101" s="47">
        <f t="shared" si="48"/>
        <v>1.0438817752804963</v>
      </c>
      <c r="AW101" s="48">
        <v>0</v>
      </c>
      <c r="AX101" s="70">
        <v>150</v>
      </c>
      <c r="AY101" s="70">
        <v>12</v>
      </c>
      <c r="AZ101" s="71">
        <v>328.7</v>
      </c>
      <c r="BA101" s="43">
        <f t="shared" si="65"/>
        <v>14.81594158807423</v>
      </c>
      <c r="BB101" s="71">
        <v>58.1</v>
      </c>
      <c r="BC101" s="69">
        <v>73.099999999999994</v>
      </c>
      <c r="BD101" s="54">
        <f t="shared" si="49"/>
        <v>29.05</v>
      </c>
      <c r="BE101" s="44">
        <f t="shared" si="50"/>
        <v>2651.1978943460604</v>
      </c>
      <c r="BF101" s="50">
        <f t="shared" si="67"/>
        <v>205205.06771908811</v>
      </c>
      <c r="BG101" s="50">
        <f t="shared" si="52"/>
        <v>193802.566076697</v>
      </c>
      <c r="BH101" s="72">
        <f t="shared" si="53"/>
        <v>5.5566374501044828</v>
      </c>
      <c r="BI101" s="73">
        <f t="shared" si="54"/>
        <v>1.8391358663550899</v>
      </c>
      <c r="BJ101" s="51">
        <f t="shared" si="55"/>
        <v>1.6960559741500925</v>
      </c>
      <c r="BK101" s="72">
        <f t="shared" si="56"/>
        <v>7.7797347560059142</v>
      </c>
      <c r="BL101" s="52">
        <v>0</v>
      </c>
      <c r="BM101" s="74">
        <f t="shared" si="37"/>
        <v>1090</v>
      </c>
      <c r="BN101" s="74">
        <f t="shared" si="36"/>
        <v>9</v>
      </c>
      <c r="BO101" s="71">
        <v>300.10000000000002</v>
      </c>
      <c r="BP101" s="71">
        <v>51.2</v>
      </c>
      <c r="BQ101" s="83">
        <v>63.9</v>
      </c>
      <c r="BR101" s="47">
        <f t="shared" si="57"/>
        <v>25.6</v>
      </c>
      <c r="BS101" s="54">
        <f t="shared" si="58"/>
        <v>2058.874161456607</v>
      </c>
      <c r="BT101" s="50">
        <f t="shared" si="59"/>
        <v>193802.566076697</v>
      </c>
      <c r="BU101" s="50">
        <f t="shared" si="60"/>
        <v>131562.05891707717</v>
      </c>
      <c r="BV101" s="72">
        <f t="shared" si="61"/>
        <v>32.115419532158448</v>
      </c>
      <c r="BW101" s="75">
        <f t="shared" si="62"/>
        <v>1.6960559741500925</v>
      </c>
      <c r="BX101" s="55">
        <f t="shared" si="63"/>
        <v>2.2810527782113179</v>
      </c>
      <c r="BY101" s="47">
        <f t="shared" si="66"/>
        <v>0.22810527782113185</v>
      </c>
      <c r="BZ101" s="83" t="s">
        <v>92</v>
      </c>
      <c r="CA101" s="83" t="s">
        <v>96</v>
      </c>
      <c r="CB101" s="112">
        <v>3</v>
      </c>
      <c r="CC101" s="112">
        <v>7</v>
      </c>
      <c r="CD101" s="112">
        <v>2</v>
      </c>
      <c r="CE101" s="112">
        <v>6</v>
      </c>
      <c r="CF101" s="83" t="s">
        <v>85</v>
      </c>
      <c r="CG101" s="71" t="s">
        <v>97</v>
      </c>
      <c r="CH101" s="62">
        <f>SUM(CH99:CH100)/2.1</f>
        <v>12.943634596695821</v>
      </c>
      <c r="CI101" s="63">
        <f t="shared" si="72"/>
        <v>41.617156493563797</v>
      </c>
      <c r="CJ101" s="64">
        <f>SUM((AF101-BQ101)/AF101)*100</f>
        <v>13.997308209959622</v>
      </c>
      <c r="CK101" s="64">
        <f>SUM(BX101*CH101)</f>
        <v>29.525113656945134</v>
      </c>
      <c r="CL101" s="65" t="s">
        <v>85</v>
      </c>
    </row>
    <row r="102" spans="1:90" s="65" customFormat="1" ht="24.75" customHeight="1" x14ac:dyDescent="0.3">
      <c r="A102" s="61" t="s">
        <v>72</v>
      </c>
      <c r="B102" s="35">
        <v>3.26</v>
      </c>
      <c r="C102" s="35">
        <v>1.3</v>
      </c>
      <c r="D102" s="35">
        <v>5.2</v>
      </c>
      <c r="E102" s="35">
        <v>4.43</v>
      </c>
      <c r="F102" s="35">
        <v>3.03</v>
      </c>
      <c r="G102" s="66">
        <v>0.25879999999999997</v>
      </c>
      <c r="H102" s="66">
        <v>7.2999999999999995E-2</v>
      </c>
      <c r="I102" s="66">
        <v>5.11E-2</v>
      </c>
      <c r="J102" s="66">
        <v>4.6800000000000001E-2</v>
      </c>
      <c r="K102" s="67">
        <v>3.5499999999999997E-2</v>
      </c>
      <c r="L102" s="38">
        <v>2.5975269999999999</v>
      </c>
      <c r="M102" s="68">
        <v>0.16969999999999999</v>
      </c>
      <c r="N102" s="35">
        <v>2.31</v>
      </c>
      <c r="O102" s="35">
        <v>17.309999999999999</v>
      </c>
      <c r="P102" s="35">
        <v>2.0499999999999998</v>
      </c>
      <c r="Q102" s="35">
        <v>22.43</v>
      </c>
      <c r="R102" s="35">
        <v>5.24</v>
      </c>
      <c r="S102" s="35">
        <v>5.7</v>
      </c>
      <c r="T102" s="35">
        <v>4.72</v>
      </c>
      <c r="U102" s="35">
        <v>13.09</v>
      </c>
      <c r="V102" s="35">
        <v>17.760000000000002</v>
      </c>
      <c r="W102" s="35">
        <v>3.97</v>
      </c>
      <c r="X102" s="35">
        <v>7.87</v>
      </c>
      <c r="Y102" s="35">
        <v>0.8</v>
      </c>
      <c r="Z102" s="35">
        <v>2.4300000000000002</v>
      </c>
      <c r="AA102" s="35">
        <v>5.23</v>
      </c>
      <c r="AB102" s="41">
        <v>1090</v>
      </c>
      <c r="AC102" s="41">
        <v>9</v>
      </c>
      <c r="AD102" s="42">
        <v>378.6</v>
      </c>
      <c r="AE102" s="43">
        <v>59.3</v>
      </c>
      <c r="AF102" s="43">
        <v>74.3</v>
      </c>
      <c r="AG102" s="44">
        <f t="shared" si="70"/>
        <v>29.65</v>
      </c>
      <c r="AH102" s="44">
        <f t="shared" si="39"/>
        <v>2761.8447876054929</v>
      </c>
      <c r="AI102" s="44">
        <f t="shared" si="40"/>
        <v>205205.06771908811</v>
      </c>
      <c r="AJ102" s="44">
        <f t="shared" si="41"/>
        <v>1.8449836751511315</v>
      </c>
      <c r="AK102" s="45">
        <v>0</v>
      </c>
      <c r="AL102" s="43">
        <v>371.6</v>
      </c>
      <c r="AM102" s="43">
        <v>59.2</v>
      </c>
      <c r="AN102" s="69">
        <v>74.099999999999994</v>
      </c>
      <c r="AO102" s="44">
        <f t="shared" si="71"/>
        <v>29.6</v>
      </c>
      <c r="AP102" s="44">
        <f t="shared" si="42"/>
        <v>2752.5378193692336</v>
      </c>
      <c r="AQ102" s="46">
        <f t="shared" si="43"/>
        <v>205205.06771908811</v>
      </c>
      <c r="AR102" s="46">
        <f t="shared" si="44"/>
        <v>203963.0524152602</v>
      </c>
      <c r="AS102" s="47">
        <f t="shared" si="45"/>
        <v>0.60525566821192966</v>
      </c>
      <c r="AT102" s="46">
        <f t="shared" si="46"/>
        <v>1.8449836751511315</v>
      </c>
      <c r="AU102" s="46">
        <f t="shared" si="47"/>
        <v>1.8218986017302683</v>
      </c>
      <c r="AV102" s="47">
        <f t="shared" si="48"/>
        <v>1.2512345627650163</v>
      </c>
      <c r="AW102" s="48">
        <v>0</v>
      </c>
      <c r="AX102" s="70">
        <v>150</v>
      </c>
      <c r="AY102" s="70">
        <v>12</v>
      </c>
      <c r="AZ102" s="71">
        <v>330.1</v>
      </c>
      <c r="BA102" s="43">
        <f t="shared" si="65"/>
        <v>14.692517418963948</v>
      </c>
      <c r="BB102" s="71">
        <v>58</v>
      </c>
      <c r="BC102" s="69">
        <v>74.2</v>
      </c>
      <c r="BD102" s="54">
        <f t="shared" si="49"/>
        <v>29</v>
      </c>
      <c r="BE102" s="44">
        <f t="shared" si="50"/>
        <v>2642.079421669016</v>
      </c>
      <c r="BF102" s="50">
        <f t="shared" si="67"/>
        <v>205205.06771908811</v>
      </c>
      <c r="BG102" s="50">
        <f t="shared" si="52"/>
        <v>196042.29308784098</v>
      </c>
      <c r="BH102" s="72">
        <f t="shared" si="53"/>
        <v>4.4651795070628317</v>
      </c>
      <c r="BI102" s="73">
        <f t="shared" si="54"/>
        <v>1.8449836751511315</v>
      </c>
      <c r="BJ102" s="51">
        <f t="shared" si="55"/>
        <v>1.6838203369315394</v>
      </c>
      <c r="BK102" s="72">
        <f t="shared" si="56"/>
        <v>8.7352175734774669</v>
      </c>
      <c r="BL102" s="52">
        <v>0</v>
      </c>
      <c r="BM102" s="74">
        <f t="shared" si="37"/>
        <v>1090</v>
      </c>
      <c r="BN102" s="74">
        <f t="shared" si="36"/>
        <v>9</v>
      </c>
      <c r="BO102" s="71">
        <v>299.60000000000002</v>
      </c>
      <c r="BP102" s="71">
        <v>51</v>
      </c>
      <c r="BQ102" s="83">
        <v>63.9</v>
      </c>
      <c r="BR102" s="47">
        <f t="shared" si="57"/>
        <v>25.5</v>
      </c>
      <c r="BS102" s="54">
        <f t="shared" si="58"/>
        <v>2042.8206229967629</v>
      </c>
      <c r="BT102" s="50">
        <f t="shared" si="59"/>
        <v>196042.29308784098</v>
      </c>
      <c r="BU102" s="50">
        <f t="shared" si="60"/>
        <v>130536.23780949315</v>
      </c>
      <c r="BV102" s="72">
        <f t="shared" si="61"/>
        <v>33.414246613100183</v>
      </c>
      <c r="BW102" s="75">
        <f t="shared" si="62"/>
        <v>1.6838203369315394</v>
      </c>
      <c r="BX102" s="55">
        <f t="shared" si="63"/>
        <v>2.2951481138688972</v>
      </c>
      <c r="BY102" s="47">
        <f t="shared" si="66"/>
        <v>0.22951481138688973</v>
      </c>
      <c r="BZ102" s="83" t="s">
        <v>92</v>
      </c>
      <c r="CA102" s="83" t="s">
        <v>96</v>
      </c>
      <c r="CB102" s="112">
        <v>3</v>
      </c>
      <c r="CC102" s="112">
        <v>7</v>
      </c>
      <c r="CD102" s="112">
        <v>2</v>
      </c>
      <c r="CE102" s="112">
        <v>6</v>
      </c>
      <c r="CF102" s="83" t="s">
        <v>85</v>
      </c>
      <c r="CG102" s="71" t="s">
        <v>97</v>
      </c>
      <c r="CH102" s="62">
        <f>SUM(CH100:CH101)/2</f>
        <v>13.337803692905734</v>
      </c>
      <c r="CI102" s="63">
        <f t="shared" si="72"/>
        <v>41.028703248148645</v>
      </c>
      <c r="CJ102" s="64">
        <f>SUM((AF102-BQ102)/AF102)*100</f>
        <v>13.997308209959622</v>
      </c>
      <c r="CK102" s="64">
        <f>SUM(BX102*CH102)</f>
        <v>30.612234988926208</v>
      </c>
      <c r="CL102" s="65" t="s">
        <v>85</v>
      </c>
    </row>
    <row r="103" spans="1:90" s="65" customFormat="1" ht="24.75" customHeight="1" x14ac:dyDescent="0.3">
      <c r="A103" s="61" t="s">
        <v>72</v>
      </c>
      <c r="B103" s="35">
        <v>3.24</v>
      </c>
      <c r="C103" s="35">
        <v>1.36</v>
      </c>
      <c r="D103" s="35">
        <v>5.28</v>
      </c>
      <c r="E103" s="35">
        <v>4.38</v>
      </c>
      <c r="F103" s="35">
        <v>3.54</v>
      </c>
      <c r="G103" s="66">
        <v>0.24360000000000001</v>
      </c>
      <c r="H103" s="66">
        <v>7.3099999999999998E-2</v>
      </c>
      <c r="I103" s="66">
        <v>4.5400000000000003E-2</v>
      </c>
      <c r="J103" s="66">
        <v>4.58E-2</v>
      </c>
      <c r="K103" s="67">
        <v>4.82E-2</v>
      </c>
      <c r="L103" s="38">
        <v>2.5975269999999999</v>
      </c>
      <c r="M103" s="68">
        <v>0.1605</v>
      </c>
      <c r="N103" s="35">
        <v>2.5659999999999998</v>
      </c>
      <c r="O103" s="35">
        <v>21.501999999999999</v>
      </c>
      <c r="P103" s="35">
        <v>2.9120000000000004</v>
      </c>
      <c r="Q103" s="35">
        <v>16.706</v>
      </c>
      <c r="R103" s="35">
        <v>5.152000000000001</v>
      </c>
      <c r="S103" s="35">
        <v>4.7759999999999998</v>
      </c>
      <c r="T103" s="35">
        <v>7.2560000000000002</v>
      </c>
      <c r="U103" s="35">
        <v>6.24</v>
      </c>
      <c r="V103" s="35">
        <v>16.318000000000001</v>
      </c>
      <c r="W103" s="35">
        <v>3.194</v>
      </c>
      <c r="X103" s="35">
        <v>5.98</v>
      </c>
      <c r="Y103" s="35">
        <v>3.0979999999999999</v>
      </c>
      <c r="Z103" s="35">
        <v>3.2839999999999998</v>
      </c>
      <c r="AA103" s="35">
        <v>4.1880000000000006</v>
      </c>
      <c r="AB103" s="41">
        <v>1090</v>
      </c>
      <c r="AC103" s="41">
        <v>9</v>
      </c>
      <c r="AD103" s="42">
        <v>380.5</v>
      </c>
      <c r="AE103" s="43">
        <v>59.3</v>
      </c>
      <c r="AF103" s="43">
        <v>74.3</v>
      </c>
      <c r="AG103" s="44">
        <f t="shared" si="70"/>
        <v>29.65</v>
      </c>
      <c r="AH103" s="44">
        <f t="shared" si="39"/>
        <v>2761.8447876054929</v>
      </c>
      <c r="AI103" s="44">
        <f t="shared" si="40"/>
        <v>205205.06771908811</v>
      </c>
      <c r="AJ103" s="44">
        <f t="shared" si="41"/>
        <v>1.8542427057448641</v>
      </c>
      <c r="AK103" s="45">
        <v>0</v>
      </c>
      <c r="AL103" s="43">
        <v>370.5</v>
      </c>
      <c r="AM103" s="43">
        <v>58.8</v>
      </c>
      <c r="AN103" s="69">
        <v>74</v>
      </c>
      <c r="AO103" s="44">
        <f t="shared" si="71"/>
        <v>29.4</v>
      </c>
      <c r="AP103" s="44">
        <f t="shared" si="42"/>
        <v>2715.4670260568732</v>
      </c>
      <c r="AQ103" s="46">
        <f t="shared" si="43"/>
        <v>205205.06771908811</v>
      </c>
      <c r="AR103" s="46">
        <f t="shared" si="44"/>
        <v>200944.55992820862</v>
      </c>
      <c r="AS103" s="47">
        <f t="shared" si="45"/>
        <v>2.076219577925746</v>
      </c>
      <c r="AT103" s="46">
        <f t="shared" si="46"/>
        <v>1.8542427057448641</v>
      </c>
      <c r="AU103" s="46">
        <f t="shared" si="47"/>
        <v>1.8437921391470782</v>
      </c>
      <c r="AV103" s="47">
        <f t="shared" si="48"/>
        <v>0.56360295043403152</v>
      </c>
      <c r="AW103" s="48">
        <v>0</v>
      </c>
      <c r="AX103" s="70">
        <v>150</v>
      </c>
      <c r="AY103" s="70">
        <v>12</v>
      </c>
      <c r="AZ103" s="71">
        <v>332.8</v>
      </c>
      <c r="BA103" s="43">
        <f t="shared" si="65"/>
        <v>14.332932692307686</v>
      </c>
      <c r="BB103" s="71">
        <v>58.2</v>
      </c>
      <c r="BC103" s="69">
        <v>72.7</v>
      </c>
      <c r="BD103" s="54">
        <f t="shared" si="49"/>
        <v>29.1</v>
      </c>
      <c r="BE103" s="44">
        <f t="shared" si="50"/>
        <v>2660.3320749863728</v>
      </c>
      <c r="BF103" s="50">
        <f t="shared" si="67"/>
        <v>205205.06771908811</v>
      </c>
      <c r="BG103" s="50">
        <f t="shared" si="52"/>
        <v>193406.14185150931</v>
      </c>
      <c r="BH103" s="72">
        <f t="shared" si="53"/>
        <v>5.7498218726891936</v>
      </c>
      <c r="BI103" s="73">
        <f t="shared" si="54"/>
        <v>1.8542427057448641</v>
      </c>
      <c r="BJ103" s="51">
        <f t="shared" si="55"/>
        <v>1.7207312901961127</v>
      </c>
      <c r="BK103" s="72">
        <f t="shared" si="56"/>
        <v>7.2003203860585634</v>
      </c>
      <c r="BL103" s="52">
        <v>0</v>
      </c>
      <c r="BM103" s="74">
        <f t="shared" si="37"/>
        <v>1090</v>
      </c>
      <c r="BN103" s="74">
        <f t="shared" si="36"/>
        <v>9</v>
      </c>
      <c r="BO103" s="71">
        <v>301.60000000000002</v>
      </c>
      <c r="BP103" s="71">
        <v>50.9</v>
      </c>
      <c r="BQ103" s="83">
        <v>63.9</v>
      </c>
      <c r="BR103" s="47">
        <f t="shared" si="57"/>
        <v>25.45</v>
      </c>
      <c r="BS103" s="54">
        <f t="shared" si="58"/>
        <v>2034.817415711743</v>
      </c>
      <c r="BT103" s="50">
        <f t="shared" si="59"/>
        <v>193406.14185150931</v>
      </c>
      <c r="BU103" s="50">
        <f t="shared" si="60"/>
        <v>130024.83286398038</v>
      </c>
      <c r="BV103" s="72">
        <f t="shared" si="61"/>
        <v>32.771094227292409</v>
      </c>
      <c r="BW103" s="75">
        <f t="shared" si="62"/>
        <v>1.7207312901961127</v>
      </c>
      <c r="BX103" s="55">
        <f t="shared" si="63"/>
        <v>2.3195569135282432</v>
      </c>
      <c r="BY103" s="47">
        <f t="shared" si="66"/>
        <v>0.23195569135282434</v>
      </c>
      <c r="BZ103" s="83" t="s">
        <v>92</v>
      </c>
      <c r="CA103" s="83" t="s">
        <v>96</v>
      </c>
      <c r="CB103" s="112">
        <v>3</v>
      </c>
      <c r="CC103" s="112">
        <v>7</v>
      </c>
      <c r="CD103" s="112">
        <v>2</v>
      </c>
      <c r="CE103" s="112">
        <v>6</v>
      </c>
      <c r="CF103" s="83" t="s">
        <v>85</v>
      </c>
      <c r="CG103" s="71" t="s">
        <v>97</v>
      </c>
      <c r="CH103" s="62">
        <f>SUM(CH101:CH102)/2</f>
        <v>13.140719144800777</v>
      </c>
      <c r="CI103" s="63">
        <f t="shared" si="72"/>
        <v>41.322929870856221</v>
      </c>
      <c r="CJ103" s="64">
        <f>SUM((AF103-BQ103)/AF103)*100</f>
        <v>13.997308209959622</v>
      </c>
      <c r="CK103" s="64">
        <f>SUM(BX103*CH103)</f>
        <v>30.480645941055585</v>
      </c>
      <c r="CL103" s="65" t="s">
        <v>85</v>
      </c>
    </row>
    <row r="104" spans="1:90" s="65" customFormat="1" ht="24.75" customHeight="1" x14ac:dyDescent="0.3">
      <c r="A104" s="61" t="s">
        <v>98</v>
      </c>
      <c r="B104" s="35">
        <v>3.93</v>
      </c>
      <c r="C104" s="35">
        <v>1.53</v>
      </c>
      <c r="D104" s="35">
        <v>4.3099999999999996</v>
      </c>
      <c r="E104" s="35">
        <v>4.83</v>
      </c>
      <c r="F104" s="35">
        <v>1.83</v>
      </c>
      <c r="G104" s="66">
        <v>0.38340000000000002</v>
      </c>
      <c r="H104" s="66">
        <v>8.2199999999999995E-2</v>
      </c>
      <c r="I104" s="66">
        <v>6.0499999999999998E-2</v>
      </c>
      <c r="J104" s="66">
        <v>4.9299999999999997E-2</v>
      </c>
      <c r="K104" s="67">
        <v>4.99E-2</v>
      </c>
      <c r="L104" s="66">
        <v>3.4222389999999998</v>
      </c>
      <c r="M104" s="68">
        <v>0.1419</v>
      </c>
      <c r="N104" s="35">
        <v>2.13</v>
      </c>
      <c r="O104" s="35">
        <v>21.95</v>
      </c>
      <c r="P104" s="35">
        <v>2.74</v>
      </c>
      <c r="Q104" s="35">
        <v>15.47</v>
      </c>
      <c r="R104" s="35">
        <v>5.94</v>
      </c>
      <c r="S104" s="35">
        <v>10.78</v>
      </c>
      <c r="T104" s="35">
        <v>11.7</v>
      </c>
      <c r="U104" s="35">
        <v>2.5099999999999998</v>
      </c>
      <c r="V104" s="35">
        <v>17.059999999999999</v>
      </c>
      <c r="W104" s="35">
        <v>2.62</v>
      </c>
      <c r="X104" s="35">
        <v>12.18</v>
      </c>
      <c r="Y104" s="35">
        <v>1.99</v>
      </c>
      <c r="Z104" s="35">
        <v>3.69</v>
      </c>
      <c r="AA104" s="35">
        <v>0</v>
      </c>
      <c r="AB104" s="113">
        <v>1000</v>
      </c>
      <c r="AC104" s="113">
        <v>3</v>
      </c>
      <c r="AD104" s="88">
        <v>388.8</v>
      </c>
      <c r="AE104" s="69">
        <v>59.88</v>
      </c>
      <c r="AF104" s="69">
        <v>77.14</v>
      </c>
      <c r="AG104" s="44">
        <f t="shared" si="70"/>
        <v>29.94</v>
      </c>
      <c r="AH104" s="44">
        <f t="shared" si="39"/>
        <v>2816.1349644114439</v>
      </c>
      <c r="AI104" s="44">
        <f t="shared" si="40"/>
        <v>217236.65115469877</v>
      </c>
      <c r="AJ104" s="44">
        <f t="shared" si="41"/>
        <v>1.7897532388451678</v>
      </c>
      <c r="AK104" s="45">
        <v>0</v>
      </c>
      <c r="AL104" s="69">
        <v>359.1</v>
      </c>
      <c r="AM104" s="69">
        <v>59.86</v>
      </c>
      <c r="AN104" s="69">
        <v>77.13</v>
      </c>
      <c r="AO104" s="44">
        <f t="shared" si="71"/>
        <v>29.93</v>
      </c>
      <c r="AP104" s="44">
        <f t="shared" si="42"/>
        <v>2814.2540928897392</v>
      </c>
      <c r="AQ104" s="46">
        <f t="shared" si="43"/>
        <v>217236.65115469877</v>
      </c>
      <c r="AR104" s="46">
        <f t="shared" si="44"/>
        <v>217063.41818458558</v>
      </c>
      <c r="AS104" s="47">
        <f t="shared" si="45"/>
        <v>7.9743896433863648E-2</v>
      </c>
      <c r="AT104" s="46">
        <f t="shared" si="46"/>
        <v>1.7897532388451678</v>
      </c>
      <c r="AU104" s="46">
        <f t="shared" si="47"/>
        <v>1.6543552248616571</v>
      </c>
      <c r="AV104" s="47">
        <f t="shared" si="48"/>
        <v>7.5651777599729781</v>
      </c>
      <c r="AW104" s="52">
        <v>0</v>
      </c>
      <c r="AX104" s="49">
        <v>150</v>
      </c>
      <c r="AY104" s="49">
        <v>12</v>
      </c>
      <c r="AZ104" s="69">
        <v>336.9</v>
      </c>
      <c r="BA104" s="43">
        <f t="shared" si="65"/>
        <v>15.405164737310786</v>
      </c>
      <c r="BB104" s="69">
        <v>59.8</v>
      </c>
      <c r="BC104" s="69">
        <v>76.25</v>
      </c>
      <c r="BD104" s="44">
        <f t="shared" si="49"/>
        <v>29.9</v>
      </c>
      <c r="BE104" s="44">
        <f t="shared" si="50"/>
        <v>2808.6152482358107</v>
      </c>
      <c r="BF104" s="50">
        <f t="shared" si="67"/>
        <v>217236.65115469877</v>
      </c>
      <c r="BG104" s="50">
        <f t="shared" si="52"/>
        <v>214156.91267798055</v>
      </c>
      <c r="BH104" s="47">
        <f t="shared" si="53"/>
        <v>1.4176882493576448</v>
      </c>
      <c r="BI104" s="51">
        <f t="shared" si="54"/>
        <v>1.7897532388451678</v>
      </c>
      <c r="BJ104" s="51">
        <f t="shared" si="55"/>
        <v>1.5731455771711813</v>
      </c>
      <c r="BK104" s="47">
        <f t="shared" si="56"/>
        <v>12.102655101982208</v>
      </c>
      <c r="BL104" s="52">
        <v>0</v>
      </c>
      <c r="BM104" s="53">
        <v>1000</v>
      </c>
      <c r="BN104" s="53">
        <v>3</v>
      </c>
      <c r="BO104" s="43">
        <v>297.8</v>
      </c>
      <c r="BP104" s="43">
        <v>59.1</v>
      </c>
      <c r="BQ104" s="43">
        <v>74.099999999999994</v>
      </c>
      <c r="BR104" s="47">
        <f t="shared" si="57"/>
        <v>29.55</v>
      </c>
      <c r="BS104" s="54">
        <f t="shared" si="58"/>
        <v>2743.2465590962411</v>
      </c>
      <c r="BT104" s="50">
        <f t="shared" si="59"/>
        <v>214156.91267798055</v>
      </c>
      <c r="BU104" s="50">
        <f t="shared" si="60"/>
        <v>203274.57002903146</v>
      </c>
      <c r="BV104" s="47">
        <f t="shared" si="61"/>
        <v>5.0814809164308663</v>
      </c>
      <c r="BW104" s="55">
        <f t="shared" si="62"/>
        <v>1.5731455771711813</v>
      </c>
      <c r="BX104" s="55">
        <f t="shared" si="63"/>
        <v>1.4650135526419685</v>
      </c>
      <c r="BY104" s="47">
        <f t="shared" si="66"/>
        <v>0.14650135526419686</v>
      </c>
      <c r="BZ104" s="56" t="s">
        <v>78</v>
      </c>
      <c r="CA104" s="57" t="s">
        <v>95</v>
      </c>
      <c r="CB104" s="58">
        <v>4</v>
      </c>
      <c r="CC104" s="58">
        <v>7</v>
      </c>
      <c r="CD104" s="58">
        <v>4</v>
      </c>
      <c r="CE104" s="58">
        <v>4</v>
      </c>
      <c r="CF104" s="57" t="s">
        <v>99</v>
      </c>
      <c r="CG104" s="114" t="s">
        <v>100</v>
      </c>
      <c r="CH104" s="62">
        <v>24.104946706750479</v>
      </c>
      <c r="CI104" s="63">
        <v>4.0199999999999996</v>
      </c>
      <c r="CJ104" s="64">
        <f>SUM((AF104-BQ104)/AF104)*100</f>
        <v>3.9408866995073977</v>
      </c>
      <c r="CK104" s="64">
        <f>SUM(BX104*CH104)</f>
        <v>35.31407361110184</v>
      </c>
      <c r="CL104" s="65" t="s">
        <v>99</v>
      </c>
    </row>
    <row r="105" spans="1:90" s="65" customFormat="1" ht="24.75" customHeight="1" x14ac:dyDescent="0.3">
      <c r="A105" s="61" t="s">
        <v>98</v>
      </c>
      <c r="B105" s="35">
        <v>3.61</v>
      </c>
      <c r="C105" s="35">
        <v>1.43</v>
      </c>
      <c r="D105" s="35">
        <v>4.1900000000000004</v>
      </c>
      <c r="E105" s="35">
        <v>2.2400000000000002</v>
      </c>
      <c r="F105" s="35">
        <v>2.2400000000000002</v>
      </c>
      <c r="G105" s="66">
        <v>0.34050000000000002</v>
      </c>
      <c r="H105" s="66">
        <v>8.4099999999999994E-2</v>
      </c>
      <c r="I105" s="66">
        <v>6.0100000000000001E-2</v>
      </c>
      <c r="J105" s="66">
        <v>4.9000000000000002E-2</v>
      </c>
      <c r="K105" s="67">
        <v>4.2500000000000003E-2</v>
      </c>
      <c r="L105" s="66">
        <v>3.4222389999999998</v>
      </c>
      <c r="M105" s="68">
        <v>0.1166</v>
      </c>
      <c r="N105" s="35">
        <v>4.17</v>
      </c>
      <c r="O105" s="35">
        <v>15.8</v>
      </c>
      <c r="P105" s="35">
        <v>2.74</v>
      </c>
      <c r="Q105" s="35">
        <v>14.38</v>
      </c>
      <c r="R105" s="35">
        <v>6.54</v>
      </c>
      <c r="S105" s="35">
        <v>5.39</v>
      </c>
      <c r="T105" s="35">
        <v>5.01</v>
      </c>
      <c r="U105" s="35">
        <v>6.98</v>
      </c>
      <c r="V105" s="35">
        <v>20.74</v>
      </c>
      <c r="W105" s="35">
        <v>1.3</v>
      </c>
      <c r="X105" s="35">
        <v>4.96</v>
      </c>
      <c r="Y105" s="35">
        <v>4.84</v>
      </c>
      <c r="Z105" s="35">
        <v>3.04</v>
      </c>
      <c r="AA105" s="35">
        <v>0</v>
      </c>
      <c r="AB105" s="41">
        <v>1000</v>
      </c>
      <c r="AC105" s="41">
        <v>3</v>
      </c>
      <c r="AD105" s="88">
        <v>379.9</v>
      </c>
      <c r="AE105" s="69">
        <v>59.88</v>
      </c>
      <c r="AF105" s="69">
        <v>74.11</v>
      </c>
      <c r="AG105" s="44">
        <f t="shared" si="70"/>
        <v>29.94</v>
      </c>
      <c r="AH105" s="44">
        <f t="shared" si="39"/>
        <v>2816.1349644114439</v>
      </c>
      <c r="AI105" s="44">
        <f t="shared" si="40"/>
        <v>208703.76221253211</v>
      </c>
      <c r="AJ105" s="44">
        <f t="shared" si="41"/>
        <v>1.8202834293573076</v>
      </c>
      <c r="AK105" s="45">
        <v>0</v>
      </c>
      <c r="AL105" s="69">
        <v>368.6</v>
      </c>
      <c r="AM105" s="69">
        <v>59.83</v>
      </c>
      <c r="AN105" s="69">
        <v>74.11</v>
      </c>
      <c r="AO105" s="44">
        <f t="shared" si="71"/>
        <v>29.914999999999999</v>
      </c>
      <c r="AP105" s="44">
        <f t="shared" si="42"/>
        <v>2811.4339637044277</v>
      </c>
      <c r="AQ105" s="46">
        <f t="shared" si="43"/>
        <v>208703.76221253211</v>
      </c>
      <c r="AR105" s="46">
        <f t="shared" si="44"/>
        <v>208355.37105013515</v>
      </c>
      <c r="AS105" s="47">
        <f t="shared" si="45"/>
        <v>0.16693094494491181</v>
      </c>
      <c r="AT105" s="46">
        <f t="shared" si="46"/>
        <v>1.8202834293573076</v>
      </c>
      <c r="AU105" s="46">
        <f t="shared" si="47"/>
        <v>1.7690928635158931</v>
      </c>
      <c r="AV105" s="47">
        <f t="shared" si="48"/>
        <v>2.8122305029985606</v>
      </c>
      <c r="AW105" s="52">
        <v>0</v>
      </c>
      <c r="AX105" s="49">
        <v>150</v>
      </c>
      <c r="AY105" s="49">
        <v>12</v>
      </c>
      <c r="AZ105" s="69">
        <v>340.5</v>
      </c>
      <c r="BA105" s="43">
        <f t="shared" si="65"/>
        <v>11.571218795888392</v>
      </c>
      <c r="BB105" s="69">
        <v>59.4</v>
      </c>
      <c r="BC105" s="69">
        <v>74</v>
      </c>
      <c r="BD105" s="44">
        <f t="shared" si="49"/>
        <v>29.7</v>
      </c>
      <c r="BE105" s="44">
        <f t="shared" si="50"/>
        <v>2771.1674638050204</v>
      </c>
      <c r="BF105" s="50">
        <f t="shared" si="67"/>
        <v>208703.76221253211</v>
      </c>
      <c r="BG105" s="50">
        <f t="shared" si="52"/>
        <v>205066.3923215715</v>
      </c>
      <c r="BH105" s="47">
        <f t="shared" si="53"/>
        <v>1.7428386783255545</v>
      </c>
      <c r="BI105" s="51">
        <f t="shared" si="54"/>
        <v>1.8202834293573076</v>
      </c>
      <c r="BJ105" s="51">
        <f t="shared" si="55"/>
        <v>1.6604378520789038</v>
      </c>
      <c r="BK105" s="47">
        <f t="shared" si="56"/>
        <v>8.7813565019839182</v>
      </c>
      <c r="BL105" s="52">
        <v>0</v>
      </c>
      <c r="BM105" s="53">
        <v>1000</v>
      </c>
      <c r="BN105" s="53">
        <v>3</v>
      </c>
      <c r="BO105" s="43">
        <v>299.98</v>
      </c>
      <c r="BP105" s="43">
        <v>59.1</v>
      </c>
      <c r="BQ105" s="43">
        <v>74</v>
      </c>
      <c r="BR105" s="47">
        <f t="shared" si="57"/>
        <v>29.55</v>
      </c>
      <c r="BS105" s="54">
        <f t="shared" si="58"/>
        <v>2743.2465590962411</v>
      </c>
      <c r="BT105" s="50">
        <f t="shared" si="59"/>
        <v>205066.3923215715</v>
      </c>
      <c r="BU105" s="50">
        <f t="shared" si="60"/>
        <v>203000.24537312184</v>
      </c>
      <c r="BV105" s="47">
        <f t="shared" si="61"/>
        <v>1.0075502499744904</v>
      </c>
      <c r="BW105" s="55">
        <f t="shared" si="62"/>
        <v>1.6604378520789038</v>
      </c>
      <c r="BX105" s="55">
        <f t="shared" si="63"/>
        <v>1.4777322039617531</v>
      </c>
      <c r="BY105" s="47">
        <f t="shared" ref="BY105:BY168" si="73">((BW105-BX105)/BW105)*100</f>
        <v>11.0034620018087</v>
      </c>
      <c r="BZ105" s="115" t="s">
        <v>78</v>
      </c>
      <c r="CA105" s="59" t="s">
        <v>95</v>
      </c>
      <c r="CB105" s="78">
        <v>4</v>
      </c>
      <c r="CC105" s="78">
        <v>7</v>
      </c>
      <c r="CD105" s="78">
        <v>4</v>
      </c>
      <c r="CE105" s="78">
        <v>4</v>
      </c>
      <c r="CF105" s="59" t="s">
        <v>99</v>
      </c>
      <c r="CG105" s="60" t="s">
        <v>100</v>
      </c>
      <c r="CH105" s="62">
        <v>22.495803021824283</v>
      </c>
      <c r="CI105" s="63">
        <v>4.12</v>
      </c>
      <c r="CJ105" s="64">
        <f>SUM((AF105-BQ105)/AF105)*100</f>
        <v>0.14842801241397846</v>
      </c>
      <c r="CK105" s="64">
        <f>SUM(BX105*CH105)</f>
        <v>33.242772579329866</v>
      </c>
      <c r="CL105" s="65" t="s">
        <v>99</v>
      </c>
    </row>
    <row r="106" spans="1:90" s="65" customFormat="1" ht="24.75" customHeight="1" x14ac:dyDescent="0.3">
      <c r="A106" s="61" t="s">
        <v>98</v>
      </c>
      <c r="B106" s="35">
        <v>3.9</v>
      </c>
      <c r="C106" s="35">
        <v>0.98750000000000004</v>
      </c>
      <c r="D106" s="35">
        <v>4.4000000000000004</v>
      </c>
      <c r="E106" s="35">
        <v>4.71</v>
      </c>
      <c r="F106" s="35">
        <v>2.1800000000000002</v>
      </c>
      <c r="G106" s="66">
        <v>0.42459999999999998</v>
      </c>
      <c r="H106" s="66">
        <v>8.5199999999999998E-2</v>
      </c>
      <c r="I106" s="66">
        <v>6.4100000000000004E-2</v>
      </c>
      <c r="J106" s="66">
        <v>5.0200000000000002E-2</v>
      </c>
      <c r="K106" s="67">
        <v>5.0900000000000001E-2</v>
      </c>
      <c r="L106" s="66">
        <v>3.4222389999999998</v>
      </c>
      <c r="M106" s="68">
        <v>0.19600000000000001</v>
      </c>
      <c r="N106" s="35">
        <v>3.12</v>
      </c>
      <c r="O106" s="35">
        <v>10.220000000000001</v>
      </c>
      <c r="P106" s="35">
        <v>2.74</v>
      </c>
      <c r="Q106" s="35">
        <v>17.8</v>
      </c>
      <c r="R106" s="35">
        <v>7.18</v>
      </c>
      <c r="S106" s="35">
        <v>8.0850000000000009</v>
      </c>
      <c r="T106" s="35">
        <v>7.4</v>
      </c>
      <c r="U106" s="35">
        <v>8.49</v>
      </c>
      <c r="V106" s="35">
        <v>18.04</v>
      </c>
      <c r="W106" s="35">
        <v>16.88</v>
      </c>
      <c r="X106" s="35">
        <v>2.16</v>
      </c>
      <c r="Y106" s="35">
        <v>7</v>
      </c>
      <c r="Z106" s="35">
        <v>10.220000000000001</v>
      </c>
      <c r="AA106" s="35">
        <v>0</v>
      </c>
      <c r="AB106" s="41">
        <v>1000</v>
      </c>
      <c r="AC106" s="41">
        <v>3</v>
      </c>
      <c r="AD106" s="88">
        <v>386.8</v>
      </c>
      <c r="AE106" s="69">
        <v>59.98</v>
      </c>
      <c r="AF106" s="69">
        <v>76.84</v>
      </c>
      <c r="AG106" s="44">
        <f t="shared" si="70"/>
        <v>29.99</v>
      </c>
      <c r="AH106" s="44">
        <f t="shared" si="39"/>
        <v>2825.5487467979251</v>
      </c>
      <c r="AI106" s="44">
        <f t="shared" si="40"/>
        <v>217115.16570395257</v>
      </c>
      <c r="AJ106" s="44">
        <f t="shared" si="41"/>
        <v>1.7815429831715266</v>
      </c>
      <c r="AK106" s="45">
        <v>0</v>
      </c>
      <c r="AL106" s="69">
        <v>373.9</v>
      </c>
      <c r="AM106" s="69">
        <v>59.8</v>
      </c>
      <c r="AN106" s="69">
        <v>76.83</v>
      </c>
      <c r="AO106" s="44">
        <f t="shared" si="71"/>
        <v>29.9</v>
      </c>
      <c r="AP106" s="44">
        <f t="shared" si="42"/>
        <v>2808.6152482358107</v>
      </c>
      <c r="AQ106" s="46">
        <f t="shared" si="43"/>
        <v>217115.16570395257</v>
      </c>
      <c r="AR106" s="46">
        <f t="shared" si="44"/>
        <v>215785.90952195734</v>
      </c>
      <c r="AS106" s="47">
        <f t="shared" si="45"/>
        <v>0.61223552840511675</v>
      </c>
      <c r="AT106" s="46">
        <f t="shared" si="46"/>
        <v>1.7815429831715266</v>
      </c>
      <c r="AU106" s="46">
        <f t="shared" si="47"/>
        <v>1.7327359364117967</v>
      </c>
      <c r="AV106" s="47">
        <f t="shared" si="48"/>
        <v>2.7395941170525648</v>
      </c>
      <c r="AW106" s="52">
        <v>0</v>
      </c>
      <c r="AX106" s="49">
        <v>150</v>
      </c>
      <c r="AY106" s="49">
        <v>12</v>
      </c>
      <c r="AZ106" s="69">
        <v>336</v>
      </c>
      <c r="BA106" s="43">
        <f t="shared" si="65"/>
        <v>15.119047619047624</v>
      </c>
      <c r="BB106" s="69">
        <v>58.9</v>
      </c>
      <c r="BC106" s="69">
        <v>74.900000000000006</v>
      </c>
      <c r="BD106" s="44">
        <f t="shared" si="49"/>
        <v>29.45</v>
      </c>
      <c r="BE106" s="44">
        <f t="shared" si="50"/>
        <v>2724.7111624400618</v>
      </c>
      <c r="BF106" s="50">
        <f t="shared" si="67"/>
        <v>217115.16570395257</v>
      </c>
      <c r="BG106" s="50">
        <f t="shared" si="52"/>
        <v>204080.86606676065</v>
      </c>
      <c r="BH106" s="47">
        <f t="shared" si="53"/>
        <v>6.0034035830388977</v>
      </c>
      <c r="BI106" s="51">
        <f t="shared" si="54"/>
        <v>1.7815429831715266</v>
      </c>
      <c r="BJ106" s="51">
        <f t="shared" si="55"/>
        <v>1.6464061843508879</v>
      </c>
      <c r="BK106" s="47">
        <f t="shared" si="56"/>
        <v>7.5853796454613933</v>
      </c>
      <c r="BL106" s="52">
        <v>0</v>
      </c>
      <c r="BM106" s="53">
        <v>1000</v>
      </c>
      <c r="BN106" s="53">
        <v>3</v>
      </c>
      <c r="BO106" s="43">
        <v>299.39999999999998</v>
      </c>
      <c r="BP106" s="43">
        <v>58.7</v>
      </c>
      <c r="BQ106" s="43">
        <v>74.599999999999994</v>
      </c>
      <c r="BR106" s="47">
        <f t="shared" si="57"/>
        <v>29.35</v>
      </c>
      <c r="BS106" s="54">
        <f t="shared" si="58"/>
        <v>2706.2385976369542</v>
      </c>
      <c r="BT106" s="50">
        <f t="shared" si="59"/>
        <v>204080.86606676065</v>
      </c>
      <c r="BU106" s="50">
        <f t="shared" si="60"/>
        <v>201885.39938371678</v>
      </c>
      <c r="BV106" s="47">
        <f t="shared" si="61"/>
        <v>1.075782715624926</v>
      </c>
      <c r="BW106" s="55">
        <f t="shared" si="62"/>
        <v>1.6464061843508879</v>
      </c>
      <c r="BX106" s="55">
        <f t="shared" si="63"/>
        <v>1.4830195789985807</v>
      </c>
      <c r="BY106" s="47">
        <f t="shared" si="73"/>
        <v>9.9238333107163346</v>
      </c>
      <c r="BZ106" s="115" t="s">
        <v>78</v>
      </c>
      <c r="CA106" s="59" t="s">
        <v>95</v>
      </c>
      <c r="CB106" s="78">
        <v>4</v>
      </c>
      <c r="CC106" s="78">
        <v>7</v>
      </c>
      <c r="CD106" s="78">
        <v>4</v>
      </c>
      <c r="CE106" s="78">
        <v>4</v>
      </c>
      <c r="CF106" s="59" t="s">
        <v>99</v>
      </c>
      <c r="CG106" s="60" t="s">
        <v>100</v>
      </c>
      <c r="CH106" s="62">
        <f>SUM(CH104:CH105)/2</f>
        <v>23.300374864287381</v>
      </c>
      <c r="CI106" s="62">
        <f>SUM(CI104:CI105)/2</f>
        <v>4.07</v>
      </c>
      <c r="CJ106" s="64">
        <f>SUM((AF106-BQ106)/AF106)*100</f>
        <v>2.9151483602290593</v>
      </c>
      <c r="CK106" s="64">
        <f>SUM(BX106*CH106)</f>
        <v>34.554912121744586</v>
      </c>
      <c r="CL106" s="65" t="s">
        <v>99</v>
      </c>
    </row>
    <row r="107" spans="1:90" s="65" customFormat="1" ht="24.75" customHeight="1" x14ac:dyDescent="0.3">
      <c r="A107" s="61" t="s">
        <v>98</v>
      </c>
      <c r="B107" s="35">
        <v>4</v>
      </c>
      <c r="C107" s="35">
        <v>1.52</v>
      </c>
      <c r="D107" s="35">
        <v>5.58</v>
      </c>
      <c r="E107" s="35">
        <v>4.74</v>
      </c>
      <c r="F107" s="35">
        <v>1.67</v>
      </c>
      <c r="G107" s="66">
        <v>0.46489999999999998</v>
      </c>
      <c r="H107" s="66">
        <v>7.5899999999999995E-2</v>
      </c>
      <c r="I107" s="66">
        <v>5.2299999999999999E-2</v>
      </c>
      <c r="J107" s="66">
        <v>4.5900000000000003E-2</v>
      </c>
      <c r="K107" s="67">
        <v>5.6500000000000002E-2</v>
      </c>
      <c r="L107" s="66">
        <v>3.4222389999999998</v>
      </c>
      <c r="M107" s="68">
        <v>0.1116</v>
      </c>
      <c r="N107" s="35">
        <v>2.0699999999999998</v>
      </c>
      <c r="O107" s="35">
        <v>4.9400000000000004</v>
      </c>
      <c r="P107" s="35">
        <v>2.74</v>
      </c>
      <c r="Q107" s="35">
        <v>18.36</v>
      </c>
      <c r="R107" s="35">
        <v>8.4700000000000006</v>
      </c>
      <c r="S107" s="35">
        <v>8.0850000000000009</v>
      </c>
      <c r="T107" s="35">
        <v>10.27</v>
      </c>
      <c r="U107" s="35">
        <v>2.27</v>
      </c>
      <c r="V107" s="35">
        <v>24.67</v>
      </c>
      <c r="W107" s="35">
        <v>0.98</v>
      </c>
      <c r="X107" s="35">
        <v>15.63</v>
      </c>
      <c r="Y107" s="35">
        <v>9.3000000000000007</v>
      </c>
      <c r="Z107" s="35">
        <v>3.07</v>
      </c>
      <c r="AA107" s="35">
        <v>0</v>
      </c>
      <c r="AB107" s="41">
        <v>1000</v>
      </c>
      <c r="AC107" s="41">
        <v>3</v>
      </c>
      <c r="AD107" s="88">
        <v>386.3</v>
      </c>
      <c r="AE107" s="69">
        <v>59.94</v>
      </c>
      <c r="AF107" s="69">
        <v>76.5</v>
      </c>
      <c r="AG107" s="44">
        <f t="shared" si="70"/>
        <v>29.97</v>
      </c>
      <c r="AH107" s="44">
        <f t="shared" si="39"/>
        <v>2821.78134888774</v>
      </c>
      <c r="AI107" s="44">
        <f t="shared" si="40"/>
        <v>215866.27318991211</v>
      </c>
      <c r="AJ107" s="44">
        <f t="shared" si="41"/>
        <v>1.7895338363494415</v>
      </c>
      <c r="AK107" s="45">
        <v>0</v>
      </c>
      <c r="AL107" s="43">
        <v>350</v>
      </c>
      <c r="AM107" s="43">
        <v>58.63</v>
      </c>
      <c r="AN107" s="69">
        <v>75.98</v>
      </c>
      <c r="AO107" s="44">
        <f t="shared" si="71"/>
        <v>29.315000000000001</v>
      </c>
      <c r="AP107" s="44">
        <f t="shared" si="42"/>
        <v>2699.7880439811543</v>
      </c>
      <c r="AQ107" s="46">
        <f t="shared" si="43"/>
        <v>215866.27318991211</v>
      </c>
      <c r="AR107" s="46">
        <f t="shared" si="44"/>
        <v>205129.89558168812</v>
      </c>
      <c r="AS107" s="47">
        <f t="shared" si="45"/>
        <v>4.9736243877145547</v>
      </c>
      <c r="AT107" s="46">
        <f t="shared" si="46"/>
        <v>1.7895338363494415</v>
      </c>
      <c r="AU107" s="46">
        <f t="shared" si="47"/>
        <v>1.7062359389766315</v>
      </c>
      <c r="AV107" s="47">
        <f t="shared" si="48"/>
        <v>4.6547260342801628</v>
      </c>
      <c r="AW107" s="52">
        <v>0</v>
      </c>
      <c r="AX107" s="70">
        <v>150</v>
      </c>
      <c r="AY107" s="70">
        <v>12</v>
      </c>
      <c r="AZ107" s="71">
        <v>340</v>
      </c>
      <c r="BA107" s="43">
        <f t="shared" si="65"/>
        <v>13.617647058823531</v>
      </c>
      <c r="BB107" s="71">
        <v>58.9</v>
      </c>
      <c r="BC107" s="69">
        <v>75.63</v>
      </c>
      <c r="BD107" s="54">
        <f t="shared" si="49"/>
        <v>29.45</v>
      </c>
      <c r="BE107" s="44">
        <f t="shared" si="50"/>
        <v>2724.7111624400618</v>
      </c>
      <c r="BF107" s="50">
        <f t="shared" si="67"/>
        <v>215866.27318991211</v>
      </c>
      <c r="BG107" s="50">
        <f t="shared" si="52"/>
        <v>206069.90521534186</v>
      </c>
      <c r="BH107" s="72">
        <f t="shared" si="53"/>
        <v>4.5381651472491624</v>
      </c>
      <c r="BI107" s="73">
        <f t="shared" si="54"/>
        <v>1.7895338363494415</v>
      </c>
      <c r="BJ107" s="51">
        <f t="shared" si="55"/>
        <v>1.6499255417461467</v>
      </c>
      <c r="BK107" s="72">
        <f t="shared" si="56"/>
        <v>7.8013777536662108</v>
      </c>
      <c r="BL107" s="116">
        <v>0</v>
      </c>
      <c r="BM107" s="74">
        <v>1020</v>
      </c>
      <c r="BN107" s="74">
        <v>3</v>
      </c>
      <c r="BO107" s="71">
        <v>284.5</v>
      </c>
      <c r="BP107" s="71">
        <v>57.29</v>
      </c>
      <c r="BQ107" s="71">
        <v>72.8</v>
      </c>
      <c r="BR107" s="72">
        <f t="shared" si="57"/>
        <v>28.645</v>
      </c>
      <c r="BS107" s="54">
        <f t="shared" si="58"/>
        <v>2577.7899481457707</v>
      </c>
      <c r="BT107" s="50">
        <f t="shared" si="59"/>
        <v>206069.90521534186</v>
      </c>
      <c r="BU107" s="50">
        <f t="shared" si="60"/>
        <v>187663.10822501211</v>
      </c>
      <c r="BV107" s="72">
        <f t="shared" si="61"/>
        <v>8.9323072047297494</v>
      </c>
      <c r="BW107" s="75">
        <f t="shared" si="62"/>
        <v>1.6499255417461467</v>
      </c>
      <c r="BX107" s="55">
        <f t="shared" si="63"/>
        <v>1.5160145363194046</v>
      </c>
      <c r="BY107" s="72">
        <f t="shared" si="73"/>
        <v>8.1161847634058422</v>
      </c>
      <c r="BZ107" s="76" t="s">
        <v>101</v>
      </c>
      <c r="CA107" s="59" t="s">
        <v>95</v>
      </c>
      <c r="CB107" s="78">
        <v>6</v>
      </c>
      <c r="CC107" s="78">
        <v>7</v>
      </c>
      <c r="CD107" s="78">
        <v>3</v>
      </c>
      <c r="CE107" s="78">
        <v>4</v>
      </c>
      <c r="CF107" s="59" t="s">
        <v>99</v>
      </c>
      <c r="CG107" s="77" t="s">
        <v>102</v>
      </c>
      <c r="CH107" s="62">
        <v>22.3</v>
      </c>
      <c r="CI107" s="63">
        <v>5.2</v>
      </c>
      <c r="CJ107" s="64">
        <f>SUM((AF107-BQ107)/AF107)*100</f>
        <v>4.8366013071895457</v>
      </c>
      <c r="CK107" s="64">
        <f>SUM(BX107*CH107)</f>
        <v>33.807124159922722</v>
      </c>
      <c r="CL107" s="65" t="s">
        <v>99</v>
      </c>
    </row>
    <row r="108" spans="1:90" s="65" customFormat="1" ht="24.75" customHeight="1" x14ac:dyDescent="0.3">
      <c r="A108" s="61" t="s">
        <v>98</v>
      </c>
      <c r="B108" s="35">
        <v>4.08</v>
      </c>
      <c r="C108" s="35">
        <v>1.76</v>
      </c>
      <c r="D108" s="35">
        <v>6.61</v>
      </c>
      <c r="E108" s="35">
        <v>4.93</v>
      </c>
      <c r="F108" s="35">
        <v>1.61</v>
      </c>
      <c r="G108" s="66">
        <v>0.42959999999999998</v>
      </c>
      <c r="H108" s="66">
        <v>7.4800000000000005E-2</v>
      </c>
      <c r="I108" s="66">
        <v>4.7600000000000003E-2</v>
      </c>
      <c r="J108" s="66">
        <v>4.5199999999999997E-2</v>
      </c>
      <c r="K108" s="67">
        <v>5.04E-2</v>
      </c>
      <c r="L108" s="66">
        <v>3.4222389999999998</v>
      </c>
      <c r="M108" s="68">
        <v>0.10580000000000001</v>
      </c>
      <c r="N108" s="35">
        <v>1.82</v>
      </c>
      <c r="O108" s="35">
        <v>20.55</v>
      </c>
      <c r="P108" s="35">
        <v>0.89</v>
      </c>
      <c r="Q108" s="35">
        <v>16.440000000000001</v>
      </c>
      <c r="R108" s="35">
        <v>3.94</v>
      </c>
      <c r="S108" s="35">
        <v>8.0850000000000009</v>
      </c>
      <c r="T108" s="35">
        <v>10.56</v>
      </c>
      <c r="U108" s="35">
        <v>6.34</v>
      </c>
      <c r="V108" s="35">
        <v>17.04</v>
      </c>
      <c r="W108" s="35">
        <v>2.68</v>
      </c>
      <c r="X108" s="35">
        <v>15.37</v>
      </c>
      <c r="Y108" s="35">
        <v>2.17</v>
      </c>
      <c r="Z108" s="35">
        <v>2.2000000000000002</v>
      </c>
      <c r="AA108" s="35">
        <v>0</v>
      </c>
      <c r="AB108" s="41">
        <v>1020</v>
      </c>
      <c r="AC108" s="41">
        <v>3</v>
      </c>
      <c r="AD108" s="88">
        <v>387.3</v>
      </c>
      <c r="AE108" s="69">
        <v>59.6</v>
      </c>
      <c r="AF108" s="69">
        <v>76.2</v>
      </c>
      <c r="AG108" s="44">
        <f t="shared" si="70"/>
        <v>29.8</v>
      </c>
      <c r="AH108" s="44">
        <f t="shared" si="39"/>
        <v>2789.8599400938801</v>
      </c>
      <c r="AI108" s="44">
        <f t="shared" si="40"/>
        <v>212587.32743515368</v>
      </c>
      <c r="AJ108" s="44">
        <f t="shared" si="41"/>
        <v>1.8218395455304812</v>
      </c>
      <c r="AK108" s="45">
        <v>0</v>
      </c>
      <c r="AL108" s="43">
        <v>354.2</v>
      </c>
      <c r="AM108" s="43">
        <v>59.35</v>
      </c>
      <c r="AN108" s="69">
        <v>76.06</v>
      </c>
      <c r="AO108" s="44">
        <f t="shared" si="71"/>
        <v>29.675000000000001</v>
      </c>
      <c r="AP108" s="44">
        <f t="shared" si="42"/>
        <v>2766.5041622098483</v>
      </c>
      <c r="AQ108" s="46">
        <f t="shared" si="43"/>
        <v>212587.32743515368</v>
      </c>
      <c r="AR108" s="46">
        <f t="shared" si="44"/>
        <v>210420.30657768107</v>
      </c>
      <c r="AS108" s="47">
        <f t="shared" si="45"/>
        <v>1.0193556142868523</v>
      </c>
      <c r="AT108" s="46">
        <f t="shared" si="46"/>
        <v>1.8218395455304812</v>
      </c>
      <c r="AU108" s="46">
        <f t="shared" si="47"/>
        <v>1.683297614003046</v>
      </c>
      <c r="AV108" s="47">
        <f t="shared" si="48"/>
        <v>7.6045078649939351</v>
      </c>
      <c r="AW108" s="52">
        <v>0</v>
      </c>
      <c r="AX108" s="70">
        <v>150</v>
      </c>
      <c r="AY108" s="70">
        <v>12</v>
      </c>
      <c r="AZ108" s="71">
        <v>340.5</v>
      </c>
      <c r="BA108" s="43">
        <f t="shared" si="65"/>
        <v>13.744493392070488</v>
      </c>
      <c r="BB108" s="71">
        <v>58.95</v>
      </c>
      <c r="BC108" s="69">
        <v>74.66</v>
      </c>
      <c r="BD108" s="54">
        <f t="shared" si="49"/>
        <v>29.475000000000001</v>
      </c>
      <c r="BE108" s="44">
        <f t="shared" si="50"/>
        <v>2729.3391211178814</v>
      </c>
      <c r="BF108" s="50">
        <f t="shared" si="67"/>
        <v>212587.32743515368</v>
      </c>
      <c r="BG108" s="50">
        <f t="shared" si="52"/>
        <v>203772.45878266101</v>
      </c>
      <c r="BH108" s="72">
        <f t="shared" si="53"/>
        <v>4.1464694809625975</v>
      </c>
      <c r="BI108" s="73">
        <f t="shared" si="54"/>
        <v>1.8218395455304812</v>
      </c>
      <c r="BJ108" s="51">
        <f t="shared" si="55"/>
        <v>1.6709814566411521</v>
      </c>
      <c r="BK108" s="72">
        <f t="shared" si="56"/>
        <v>8.2805365192247198</v>
      </c>
      <c r="BL108" s="116">
        <v>0</v>
      </c>
      <c r="BM108" s="74">
        <v>1020</v>
      </c>
      <c r="BN108" s="74">
        <v>3</v>
      </c>
      <c r="BO108" s="71">
        <v>289.8</v>
      </c>
      <c r="BP108" s="71">
        <v>57.51</v>
      </c>
      <c r="BQ108" s="71">
        <v>72.39</v>
      </c>
      <c r="BR108" s="72">
        <f t="shared" si="57"/>
        <v>28.754999999999999</v>
      </c>
      <c r="BS108" s="54">
        <f t="shared" si="58"/>
        <v>2597.6259641605366</v>
      </c>
      <c r="BT108" s="50">
        <f t="shared" si="59"/>
        <v>203772.45878266101</v>
      </c>
      <c r="BU108" s="50">
        <f t="shared" si="60"/>
        <v>188042.14354558123</v>
      </c>
      <c r="BV108" s="72">
        <f t="shared" si="61"/>
        <v>7.7195492124170553</v>
      </c>
      <c r="BW108" s="75">
        <f t="shared" si="62"/>
        <v>1.6709814566411521</v>
      </c>
      <c r="BX108" s="55">
        <f t="shared" si="63"/>
        <v>1.5411438868742355</v>
      </c>
      <c r="BY108" s="72">
        <f t="shared" si="73"/>
        <v>7.7701382771717675</v>
      </c>
      <c r="BZ108" s="76" t="s">
        <v>101</v>
      </c>
      <c r="CA108" s="59" t="s">
        <v>95</v>
      </c>
      <c r="CB108" s="78">
        <v>6</v>
      </c>
      <c r="CC108" s="78">
        <v>7</v>
      </c>
      <c r="CD108" s="78">
        <v>3</v>
      </c>
      <c r="CE108" s="78">
        <v>4</v>
      </c>
      <c r="CF108" s="59" t="s">
        <v>99</v>
      </c>
      <c r="CG108" s="77" t="s">
        <v>102</v>
      </c>
      <c r="CH108" s="62">
        <v>22.3</v>
      </c>
      <c r="CI108" s="63">
        <v>3.05</v>
      </c>
      <c r="CJ108" s="64">
        <f>SUM((AF108-BQ108)/AF108)*100</f>
        <v>5.0000000000000027</v>
      </c>
      <c r="CK108" s="64">
        <f>SUM(BX108*CH108)</f>
        <v>34.367508677295454</v>
      </c>
      <c r="CL108" s="65" t="s">
        <v>99</v>
      </c>
    </row>
    <row r="109" spans="1:90" s="65" customFormat="1" ht="24.75" customHeight="1" x14ac:dyDescent="0.3">
      <c r="A109" s="61" t="s">
        <v>98</v>
      </c>
      <c r="B109" s="35">
        <v>3.82</v>
      </c>
      <c r="C109" s="35">
        <v>1.31</v>
      </c>
      <c r="D109" s="35">
        <v>5.8</v>
      </c>
      <c r="E109" s="35">
        <v>4.8</v>
      </c>
      <c r="F109" s="35">
        <v>1.68</v>
      </c>
      <c r="G109" s="66">
        <v>0.42630000000000001</v>
      </c>
      <c r="H109" s="66">
        <v>7.5200000000000003E-2</v>
      </c>
      <c r="I109" s="66">
        <v>4.9000000000000002E-2</v>
      </c>
      <c r="J109" s="66">
        <v>4.6899999999999997E-2</v>
      </c>
      <c r="K109" s="67">
        <v>6.1100000000000002E-2</v>
      </c>
      <c r="L109" s="66">
        <v>3.4222389999999998</v>
      </c>
      <c r="M109" s="68">
        <v>0.1152</v>
      </c>
      <c r="N109" s="35">
        <v>2.6619999999999999</v>
      </c>
      <c r="O109" s="35">
        <v>14.691999999999997</v>
      </c>
      <c r="P109" s="35">
        <v>2.37</v>
      </c>
      <c r="Q109" s="35">
        <v>16.490000000000002</v>
      </c>
      <c r="R109" s="35">
        <v>6.4139999999999997</v>
      </c>
      <c r="S109" s="35">
        <v>8.0850000000000009</v>
      </c>
      <c r="T109" s="35">
        <v>8.9879999999999995</v>
      </c>
      <c r="U109" s="35">
        <v>5.3179999999999996</v>
      </c>
      <c r="V109" s="35">
        <v>19.509999999999998</v>
      </c>
      <c r="W109" s="35">
        <v>4.8919999999999995</v>
      </c>
      <c r="X109" s="35">
        <v>10.059999999999999</v>
      </c>
      <c r="Y109" s="35">
        <v>5.0600000000000005</v>
      </c>
      <c r="Z109" s="35">
        <v>4.4440000000000008</v>
      </c>
      <c r="AA109" s="35">
        <v>0</v>
      </c>
      <c r="AB109" s="41">
        <v>1020</v>
      </c>
      <c r="AC109" s="41">
        <v>3</v>
      </c>
      <c r="AD109" s="88">
        <v>379.4</v>
      </c>
      <c r="AE109" s="69">
        <v>59.92</v>
      </c>
      <c r="AF109" s="69">
        <v>76.8</v>
      </c>
      <c r="AG109" s="44">
        <f t="shared" si="70"/>
        <v>29.96</v>
      </c>
      <c r="AH109" s="44">
        <f t="shared" si="39"/>
        <v>2819.8985924104445</v>
      </c>
      <c r="AI109" s="44">
        <f t="shared" si="40"/>
        <v>216568.21189712212</v>
      </c>
      <c r="AJ109" s="44">
        <f t="shared" si="41"/>
        <v>1.7518729857742419</v>
      </c>
      <c r="AK109" s="45">
        <v>0</v>
      </c>
      <c r="AL109" s="43">
        <v>354.8</v>
      </c>
      <c r="AM109" s="43">
        <v>58.92</v>
      </c>
      <c r="AN109" s="69">
        <v>76.06</v>
      </c>
      <c r="AO109" s="44">
        <f t="shared" si="71"/>
        <v>29.46</v>
      </c>
      <c r="AP109" s="44">
        <f t="shared" si="42"/>
        <v>2726.5618746722912</v>
      </c>
      <c r="AQ109" s="46">
        <f t="shared" si="43"/>
        <v>216568.21189712212</v>
      </c>
      <c r="AR109" s="46">
        <f t="shared" si="44"/>
        <v>207382.29618757448</v>
      </c>
      <c r="AS109" s="47">
        <f t="shared" si="45"/>
        <v>4.2415808068412595</v>
      </c>
      <c r="AT109" s="46">
        <f t="shared" si="46"/>
        <v>1.7518729857742419</v>
      </c>
      <c r="AU109" s="46">
        <f t="shared" si="47"/>
        <v>1.7108499930924104</v>
      </c>
      <c r="AV109" s="47">
        <f t="shared" si="48"/>
        <v>2.3416647790650966</v>
      </c>
      <c r="AW109" s="52">
        <v>0</v>
      </c>
      <c r="AX109" s="70">
        <v>150</v>
      </c>
      <c r="AY109" s="70">
        <v>12</v>
      </c>
      <c r="AZ109" s="71">
        <v>321.3</v>
      </c>
      <c r="BA109" s="43">
        <f t="shared" si="65"/>
        <v>18.082788671023952</v>
      </c>
      <c r="BB109" s="71">
        <v>58.2</v>
      </c>
      <c r="BC109" s="69">
        <v>74.650000000000006</v>
      </c>
      <c r="BD109" s="54">
        <f t="shared" si="49"/>
        <v>29.1</v>
      </c>
      <c r="BE109" s="44">
        <f t="shared" si="50"/>
        <v>2660.3320749863728</v>
      </c>
      <c r="BF109" s="50">
        <f t="shared" si="67"/>
        <v>216568.21189712212</v>
      </c>
      <c r="BG109" s="50">
        <f t="shared" si="52"/>
        <v>198593.78939773276</v>
      </c>
      <c r="BH109" s="72">
        <f t="shared" si="53"/>
        <v>8.2996587273518561</v>
      </c>
      <c r="BI109" s="73">
        <f t="shared" si="54"/>
        <v>1.7518729857742419</v>
      </c>
      <c r="BJ109" s="51">
        <f t="shared" si="55"/>
        <v>1.6178753674744479</v>
      </c>
      <c r="BK109" s="72">
        <f t="shared" si="56"/>
        <v>7.6488203989613774</v>
      </c>
      <c r="BL109" s="116">
        <v>0</v>
      </c>
      <c r="BM109" s="74">
        <v>1020</v>
      </c>
      <c r="BN109" s="74">
        <v>3</v>
      </c>
      <c r="BO109" s="71">
        <v>291</v>
      </c>
      <c r="BP109" s="71">
        <v>57.07</v>
      </c>
      <c r="BQ109" s="71">
        <v>73.3</v>
      </c>
      <c r="BR109" s="72">
        <f t="shared" si="57"/>
        <v>28.535</v>
      </c>
      <c r="BS109" s="54">
        <f t="shared" si="58"/>
        <v>2558.0299586732217</v>
      </c>
      <c r="BT109" s="50">
        <f t="shared" si="59"/>
        <v>198593.78939773276</v>
      </c>
      <c r="BU109" s="50">
        <f t="shared" si="60"/>
        <v>187503.59597074715</v>
      </c>
      <c r="BV109" s="72">
        <f t="shared" si="61"/>
        <v>5.5843606492521181</v>
      </c>
      <c r="BW109" s="75">
        <f t="shared" si="62"/>
        <v>1.6178753674744479</v>
      </c>
      <c r="BX109" s="55">
        <f t="shared" si="63"/>
        <v>1.5519702355223073</v>
      </c>
      <c r="BY109" s="72">
        <f t="shared" si="73"/>
        <v>4.0735605026869619</v>
      </c>
      <c r="BZ109" s="76" t="s">
        <v>101</v>
      </c>
      <c r="CA109" s="59" t="s">
        <v>95</v>
      </c>
      <c r="CB109" s="78">
        <v>6</v>
      </c>
      <c r="CC109" s="78">
        <v>7</v>
      </c>
      <c r="CD109" s="78">
        <v>3</v>
      </c>
      <c r="CE109" s="78">
        <v>4</v>
      </c>
      <c r="CF109" s="59" t="s">
        <v>99</v>
      </c>
      <c r="CG109" s="77" t="s">
        <v>102</v>
      </c>
      <c r="CH109" s="62">
        <v>22.3</v>
      </c>
      <c r="CI109" s="62">
        <f>SUM(CI107:CI108)/2</f>
        <v>4.125</v>
      </c>
      <c r="CJ109" s="64">
        <f>SUM((AF109-BQ109)/AF109)*100</f>
        <v>4.557291666666667</v>
      </c>
      <c r="CK109" s="64">
        <f>SUM(BX109*CH109)</f>
        <v>34.608936252147451</v>
      </c>
      <c r="CL109" s="65" t="s">
        <v>99</v>
      </c>
    </row>
    <row r="110" spans="1:90" s="65" customFormat="1" ht="24.75" customHeight="1" x14ac:dyDescent="0.3">
      <c r="A110" s="61" t="s">
        <v>98</v>
      </c>
      <c r="B110" s="35">
        <v>3.86</v>
      </c>
      <c r="C110" s="35">
        <v>2.02</v>
      </c>
      <c r="D110" s="35">
        <v>6.72</v>
      </c>
      <c r="E110" s="35">
        <v>4.91</v>
      </c>
      <c r="F110" s="35">
        <v>1.39</v>
      </c>
      <c r="G110" s="66">
        <v>0.35930000000000001</v>
      </c>
      <c r="H110" s="66">
        <v>8.2199999999999995E-2</v>
      </c>
      <c r="I110" s="66">
        <v>5.1400000000000001E-2</v>
      </c>
      <c r="J110" s="66">
        <v>4.58E-2</v>
      </c>
      <c r="K110" s="67">
        <v>5.7200000000000001E-2</v>
      </c>
      <c r="L110" s="66">
        <v>3.4222389999999998</v>
      </c>
      <c r="M110" s="68">
        <v>0.21210000000000001</v>
      </c>
      <c r="N110" s="35">
        <v>2.13</v>
      </c>
      <c r="O110" s="35">
        <v>21.95</v>
      </c>
      <c r="P110" s="35">
        <v>2.74</v>
      </c>
      <c r="Q110" s="35">
        <v>15.47</v>
      </c>
      <c r="R110" s="35">
        <v>5.94</v>
      </c>
      <c r="S110" s="35">
        <v>10.78</v>
      </c>
      <c r="T110" s="35">
        <v>11.7</v>
      </c>
      <c r="U110" s="35">
        <v>2.5099999999999998</v>
      </c>
      <c r="V110" s="35">
        <v>17.059999999999999</v>
      </c>
      <c r="W110" s="35">
        <v>2.62</v>
      </c>
      <c r="X110" s="35">
        <v>12.18</v>
      </c>
      <c r="Y110" s="35">
        <v>1.99</v>
      </c>
      <c r="Z110" s="35">
        <v>3.69</v>
      </c>
      <c r="AA110" s="35">
        <v>0</v>
      </c>
      <c r="AB110" s="41">
        <v>1020</v>
      </c>
      <c r="AC110" s="41">
        <v>3</v>
      </c>
      <c r="AD110" s="88">
        <v>387.3</v>
      </c>
      <c r="AE110" s="69">
        <v>59.82</v>
      </c>
      <c r="AF110" s="69">
        <v>75.94</v>
      </c>
      <c r="AG110" s="44">
        <f t="shared" si="70"/>
        <v>29.91</v>
      </c>
      <c r="AH110" s="44">
        <f t="shared" si="39"/>
        <v>2810.4942348019231</v>
      </c>
      <c r="AI110" s="44">
        <f t="shared" si="40"/>
        <v>213428.93219085803</v>
      </c>
      <c r="AJ110" s="44">
        <f t="shared" si="41"/>
        <v>1.8146555671920732</v>
      </c>
      <c r="AK110" s="45">
        <v>0</v>
      </c>
      <c r="AL110" s="43">
        <v>360.5</v>
      </c>
      <c r="AM110" s="43">
        <v>59.65</v>
      </c>
      <c r="AN110" s="69">
        <v>75.680000000000007</v>
      </c>
      <c r="AO110" s="44">
        <f t="shared" si="71"/>
        <v>29.824999999999999</v>
      </c>
      <c r="AP110" s="44">
        <f t="shared" si="42"/>
        <v>2794.5428766431373</v>
      </c>
      <c r="AQ110" s="46">
        <f t="shared" si="43"/>
        <v>213428.93219085803</v>
      </c>
      <c r="AR110" s="46">
        <f t="shared" si="44"/>
        <v>211491.00490435265</v>
      </c>
      <c r="AS110" s="47">
        <f t="shared" si="45"/>
        <v>0.90799652446951029</v>
      </c>
      <c r="AT110" s="46">
        <f t="shared" si="46"/>
        <v>1.8146555671920732</v>
      </c>
      <c r="AU110" s="46">
        <f t="shared" si="47"/>
        <v>1.7045642208898533</v>
      </c>
      <c r="AV110" s="47">
        <f t="shared" si="48"/>
        <v>6.0667902103632247</v>
      </c>
      <c r="AW110" s="52">
        <v>0</v>
      </c>
      <c r="AX110" s="70">
        <v>150</v>
      </c>
      <c r="AY110" s="70">
        <v>12</v>
      </c>
      <c r="AZ110" s="71">
        <v>340.2</v>
      </c>
      <c r="BA110" s="43">
        <f t="shared" si="65"/>
        <v>13.84479717813052</v>
      </c>
      <c r="BB110" s="71">
        <v>59.26</v>
      </c>
      <c r="BC110" s="69">
        <v>75.459999999999994</v>
      </c>
      <c r="BD110" s="54">
        <f t="shared" si="49"/>
        <v>29.63</v>
      </c>
      <c r="BE110" s="44">
        <f t="shared" si="50"/>
        <v>2758.1201153553966</v>
      </c>
      <c r="BF110" s="50">
        <f t="shared" si="67"/>
        <v>213428.93219085803</v>
      </c>
      <c r="BG110" s="50">
        <f t="shared" si="52"/>
        <v>208127.7439047182</v>
      </c>
      <c r="BH110" s="72">
        <f t="shared" si="53"/>
        <v>2.48381896105785</v>
      </c>
      <c r="BI110" s="73">
        <f t="shared" si="54"/>
        <v>1.8146555671920732</v>
      </c>
      <c r="BJ110" s="51">
        <f t="shared" si="55"/>
        <v>1.6345730445035962</v>
      </c>
      <c r="BK110" s="72">
        <f t="shared" si="56"/>
        <v>9.9237853146495265</v>
      </c>
      <c r="BL110" s="116">
        <v>0</v>
      </c>
      <c r="BM110" s="74">
        <v>1040</v>
      </c>
      <c r="BN110" s="74">
        <v>3</v>
      </c>
      <c r="BO110" s="71">
        <v>299.60000000000002</v>
      </c>
      <c r="BP110" s="71">
        <v>57.1</v>
      </c>
      <c r="BQ110" s="71">
        <v>72.040000000000006</v>
      </c>
      <c r="BR110" s="72">
        <f t="shared" si="57"/>
        <v>28.55</v>
      </c>
      <c r="BS110" s="54">
        <f t="shared" si="58"/>
        <v>2560.7200259226747</v>
      </c>
      <c r="BT110" s="50">
        <f t="shared" si="59"/>
        <v>208127.7439047182</v>
      </c>
      <c r="BU110" s="50">
        <f t="shared" si="60"/>
        <v>184474.27066746951</v>
      </c>
      <c r="BV110" s="72">
        <f t="shared" si="61"/>
        <v>11.364882352290984</v>
      </c>
      <c r="BW110" s="75">
        <f t="shared" si="62"/>
        <v>1.6345730445035962</v>
      </c>
      <c r="BX110" s="55">
        <f t="shared" si="63"/>
        <v>1.624074722810827</v>
      </c>
      <c r="BY110" s="72">
        <f t="shared" si="73"/>
        <v>0.6422669043803696</v>
      </c>
      <c r="BZ110" s="85" t="s">
        <v>74</v>
      </c>
      <c r="CA110" s="59" t="s">
        <v>95</v>
      </c>
      <c r="CB110" s="86">
        <v>5</v>
      </c>
      <c r="CC110" s="78">
        <v>7</v>
      </c>
      <c r="CD110" s="86">
        <v>4</v>
      </c>
      <c r="CE110" s="78">
        <v>4</v>
      </c>
      <c r="CF110" s="59" t="s">
        <v>99</v>
      </c>
      <c r="CG110" s="87" t="s">
        <v>81</v>
      </c>
      <c r="CH110" s="62">
        <v>22.78</v>
      </c>
      <c r="CI110" s="63">
        <v>5.89</v>
      </c>
      <c r="CJ110" s="64">
        <f>SUM((AF110-BQ110)/AF110)*100</f>
        <v>5.1356333947853461</v>
      </c>
      <c r="CK110" s="64">
        <f>SUM(BX110*CH110)</f>
        <v>36.996422185630642</v>
      </c>
      <c r="CL110" s="65" t="s">
        <v>99</v>
      </c>
    </row>
    <row r="111" spans="1:90" s="65" customFormat="1" ht="24.75" customHeight="1" x14ac:dyDescent="0.3">
      <c r="A111" s="61" t="s">
        <v>98</v>
      </c>
      <c r="B111" s="35">
        <v>3.92</v>
      </c>
      <c r="C111" s="35">
        <v>1.92</v>
      </c>
      <c r="D111" s="35">
        <v>6.61</v>
      </c>
      <c r="E111" s="35">
        <v>4.82</v>
      </c>
      <c r="F111" s="35">
        <v>1.55</v>
      </c>
      <c r="G111" s="66">
        <v>0.34670000000000001</v>
      </c>
      <c r="H111" s="66">
        <v>8.4099999999999994E-2</v>
      </c>
      <c r="I111" s="66">
        <v>0.05</v>
      </c>
      <c r="J111" s="66">
        <v>4.3099999999999999E-2</v>
      </c>
      <c r="K111" s="67">
        <v>5.8599999999999999E-2</v>
      </c>
      <c r="L111" s="66">
        <v>3.4222389999999998</v>
      </c>
      <c r="M111" s="68">
        <v>0.2261</v>
      </c>
      <c r="N111" s="35">
        <v>4.17</v>
      </c>
      <c r="O111" s="35">
        <v>15.8</v>
      </c>
      <c r="P111" s="35">
        <v>2.74</v>
      </c>
      <c r="Q111" s="35">
        <v>14.38</v>
      </c>
      <c r="R111" s="35">
        <v>6.54</v>
      </c>
      <c r="S111" s="35">
        <v>5.39</v>
      </c>
      <c r="T111" s="35">
        <v>5.01</v>
      </c>
      <c r="U111" s="35">
        <v>6.98</v>
      </c>
      <c r="V111" s="35">
        <v>20.74</v>
      </c>
      <c r="W111" s="35">
        <v>1.3</v>
      </c>
      <c r="X111" s="35">
        <v>4.96</v>
      </c>
      <c r="Y111" s="35">
        <v>4.84</v>
      </c>
      <c r="Z111" s="35">
        <v>3.04</v>
      </c>
      <c r="AA111" s="35">
        <v>0</v>
      </c>
      <c r="AB111" s="41">
        <v>1040</v>
      </c>
      <c r="AC111" s="41">
        <v>3</v>
      </c>
      <c r="AD111" s="88">
        <v>387.2</v>
      </c>
      <c r="AE111" s="69">
        <v>59.82</v>
      </c>
      <c r="AF111" s="69">
        <v>75.400000000000006</v>
      </c>
      <c r="AG111" s="44">
        <f t="shared" si="70"/>
        <v>29.91</v>
      </c>
      <c r="AH111" s="44">
        <f t="shared" si="39"/>
        <v>2810.4942348019231</v>
      </c>
      <c r="AI111" s="44">
        <f t="shared" si="40"/>
        <v>211911.26530406502</v>
      </c>
      <c r="AJ111" s="44">
        <f t="shared" si="41"/>
        <v>1.8271798785421742</v>
      </c>
      <c r="AK111" s="45">
        <v>0</v>
      </c>
      <c r="AL111" s="43">
        <v>359.6</v>
      </c>
      <c r="AM111" s="43">
        <v>59.51</v>
      </c>
      <c r="AN111" s="69">
        <v>75.3</v>
      </c>
      <c r="AO111" s="44">
        <f t="shared" si="71"/>
        <v>29.754999999999999</v>
      </c>
      <c r="AP111" s="44">
        <f t="shared" si="42"/>
        <v>2781.4405503220755</v>
      </c>
      <c r="AQ111" s="46">
        <f t="shared" si="43"/>
        <v>211911.26530406502</v>
      </c>
      <c r="AR111" s="46">
        <f t="shared" si="44"/>
        <v>209442.47343925227</v>
      </c>
      <c r="AS111" s="47">
        <f t="shared" si="45"/>
        <v>1.1650120918632421</v>
      </c>
      <c r="AT111" s="46">
        <f t="shared" si="46"/>
        <v>1.8271798785421742</v>
      </c>
      <c r="AU111" s="46">
        <f t="shared" si="47"/>
        <v>1.7169392344113057</v>
      </c>
      <c r="AV111" s="47">
        <f t="shared" si="48"/>
        <v>6.0333766492013181</v>
      </c>
      <c r="AW111" s="52">
        <v>0</v>
      </c>
      <c r="AX111" s="70">
        <v>150</v>
      </c>
      <c r="AY111" s="70">
        <v>12</v>
      </c>
      <c r="AZ111" s="71">
        <v>340.2</v>
      </c>
      <c r="BA111" s="43">
        <f t="shared" si="65"/>
        <v>13.815402704291593</v>
      </c>
      <c r="BB111" s="71">
        <v>58.99</v>
      </c>
      <c r="BC111" s="69">
        <v>75</v>
      </c>
      <c r="BD111" s="54">
        <f t="shared" si="49"/>
        <v>29.495000000000001</v>
      </c>
      <c r="BE111" s="44">
        <f t="shared" si="50"/>
        <v>2733.0443154935251</v>
      </c>
      <c r="BF111" s="50">
        <f t="shared" si="67"/>
        <v>211911.26530406502</v>
      </c>
      <c r="BG111" s="50">
        <f t="shared" si="52"/>
        <v>204978.32366201439</v>
      </c>
      <c r="BH111" s="72">
        <f t="shared" si="53"/>
        <v>3.2716248624643738</v>
      </c>
      <c r="BI111" s="73">
        <f t="shared" si="54"/>
        <v>1.8271798785421742</v>
      </c>
      <c r="BJ111" s="51">
        <f t="shared" si="55"/>
        <v>1.6596876875671525</v>
      </c>
      <c r="BK111" s="72">
        <f t="shared" si="56"/>
        <v>9.1667050924759721</v>
      </c>
      <c r="BL111" s="116">
        <v>0</v>
      </c>
      <c r="BM111" s="74">
        <v>1040</v>
      </c>
      <c r="BN111" s="74">
        <v>3</v>
      </c>
      <c r="BO111" s="71">
        <v>286.10000000000002</v>
      </c>
      <c r="BP111" s="71">
        <v>57.66</v>
      </c>
      <c r="BQ111" s="71">
        <v>72.66</v>
      </c>
      <c r="BR111" s="72">
        <f t="shared" si="57"/>
        <v>28.83</v>
      </c>
      <c r="BS111" s="54">
        <f t="shared" si="58"/>
        <v>2611.1941101323091</v>
      </c>
      <c r="BT111" s="50">
        <f t="shared" si="59"/>
        <v>204978.32366201439</v>
      </c>
      <c r="BU111" s="50">
        <f t="shared" si="60"/>
        <v>189729.36404221356</v>
      </c>
      <c r="BV111" s="72">
        <f t="shared" si="61"/>
        <v>7.4393035065232542</v>
      </c>
      <c r="BW111" s="75">
        <f t="shared" si="62"/>
        <v>1.6596876875671525</v>
      </c>
      <c r="BX111" s="55">
        <f t="shared" si="63"/>
        <v>1.5079373793523314</v>
      </c>
      <c r="BY111" s="72">
        <f t="shared" si="73"/>
        <v>9.1433050538118845</v>
      </c>
      <c r="BZ111" s="85" t="s">
        <v>74</v>
      </c>
      <c r="CA111" s="59" t="s">
        <v>95</v>
      </c>
      <c r="CB111" s="86">
        <v>5</v>
      </c>
      <c r="CC111" s="78">
        <v>7</v>
      </c>
      <c r="CD111" s="86">
        <v>4</v>
      </c>
      <c r="CE111" s="78">
        <v>4</v>
      </c>
      <c r="CF111" s="59" t="s">
        <v>99</v>
      </c>
      <c r="CG111" s="87" t="s">
        <v>81</v>
      </c>
      <c r="CH111" s="62">
        <v>22.78</v>
      </c>
      <c r="CI111" s="63">
        <v>5.34</v>
      </c>
      <c r="CJ111" s="64">
        <f>SUM((AF111-BQ111)/AF111)*100</f>
        <v>3.6339522546419216</v>
      </c>
      <c r="CK111" s="64">
        <f>SUM(BX111*CH111)</f>
        <v>34.350813501646108</v>
      </c>
      <c r="CL111" s="65" t="s">
        <v>99</v>
      </c>
    </row>
    <row r="112" spans="1:90" s="65" customFormat="1" ht="24.75" customHeight="1" x14ac:dyDescent="0.3">
      <c r="A112" s="61" t="s">
        <v>98</v>
      </c>
      <c r="B112" s="35">
        <v>3.98</v>
      </c>
      <c r="C112" s="35">
        <v>1.41</v>
      </c>
      <c r="D112" s="35">
        <v>6.87</v>
      </c>
      <c r="E112" s="35">
        <v>4.9000000000000004</v>
      </c>
      <c r="F112" s="35">
        <v>1.63</v>
      </c>
      <c r="G112" s="66">
        <v>0.36859999999999998</v>
      </c>
      <c r="H112" s="66">
        <v>8.5199999999999998E-2</v>
      </c>
      <c r="I112" s="66">
        <v>5.2499999999999998E-2</v>
      </c>
      <c r="J112" s="66">
        <v>4.4499999999999998E-2</v>
      </c>
      <c r="K112" s="67">
        <v>5.0500000000000003E-2</v>
      </c>
      <c r="L112" s="66">
        <v>3.4222389999999998</v>
      </c>
      <c r="M112" s="68">
        <v>0.21990000000000001</v>
      </c>
      <c r="N112" s="35">
        <v>3.12</v>
      </c>
      <c r="O112" s="35">
        <v>10.220000000000001</v>
      </c>
      <c r="P112" s="35">
        <v>2.74</v>
      </c>
      <c r="Q112" s="35">
        <v>17.8</v>
      </c>
      <c r="R112" s="35">
        <v>7.18</v>
      </c>
      <c r="S112" s="35">
        <v>8.0850000000000009</v>
      </c>
      <c r="T112" s="35">
        <v>7.4</v>
      </c>
      <c r="U112" s="35">
        <v>8.49</v>
      </c>
      <c r="V112" s="35">
        <v>18.04</v>
      </c>
      <c r="W112" s="35">
        <v>16.88</v>
      </c>
      <c r="X112" s="35">
        <v>2.16</v>
      </c>
      <c r="Y112" s="35">
        <v>7</v>
      </c>
      <c r="Z112" s="35">
        <v>10.220000000000001</v>
      </c>
      <c r="AA112" s="35">
        <v>0</v>
      </c>
      <c r="AB112" s="41">
        <v>1040</v>
      </c>
      <c r="AC112" s="41">
        <v>3</v>
      </c>
      <c r="AD112" s="88">
        <v>384.6</v>
      </c>
      <c r="AE112" s="69">
        <v>59.3</v>
      </c>
      <c r="AF112" s="69">
        <v>75.599999999999994</v>
      </c>
      <c r="AG112" s="44">
        <f t="shared" si="70"/>
        <v>29.65</v>
      </c>
      <c r="AH112" s="44">
        <f t="shared" si="39"/>
        <v>2761.8447876054929</v>
      </c>
      <c r="AI112" s="44">
        <f t="shared" si="40"/>
        <v>208795.46594297525</v>
      </c>
      <c r="AJ112" s="44">
        <f t="shared" si="41"/>
        <v>1.8419940215801394</v>
      </c>
      <c r="AK112" s="45">
        <v>0</v>
      </c>
      <c r="AL112" s="43">
        <v>362.3</v>
      </c>
      <c r="AM112" s="43">
        <v>59.24</v>
      </c>
      <c r="AN112" s="69">
        <v>75.55</v>
      </c>
      <c r="AO112" s="44">
        <f t="shared" si="71"/>
        <v>29.62</v>
      </c>
      <c r="AP112" s="44">
        <f t="shared" si="42"/>
        <v>2756.258721708145</v>
      </c>
      <c r="AQ112" s="46">
        <f t="shared" si="43"/>
        <v>208795.46594297525</v>
      </c>
      <c r="AR112" s="46">
        <f t="shared" si="44"/>
        <v>208235.34642505035</v>
      </c>
      <c r="AS112" s="47">
        <f t="shared" si="45"/>
        <v>0.268262299372861</v>
      </c>
      <c r="AT112" s="46">
        <f t="shared" si="46"/>
        <v>1.8419940215801394</v>
      </c>
      <c r="AU112" s="46">
        <f t="shared" si="47"/>
        <v>1.7398583200206204</v>
      </c>
      <c r="AV112" s="47">
        <f t="shared" si="48"/>
        <v>5.5448443568727077</v>
      </c>
      <c r="AW112" s="52">
        <v>0</v>
      </c>
      <c r="AX112" s="70">
        <v>150</v>
      </c>
      <c r="AY112" s="70">
        <v>12</v>
      </c>
      <c r="AZ112" s="71">
        <v>346.2</v>
      </c>
      <c r="BA112" s="43">
        <f t="shared" si="65"/>
        <v>11.091854419410756</v>
      </c>
      <c r="BB112" s="71">
        <v>58.51</v>
      </c>
      <c r="BC112" s="69">
        <v>75.260000000000005</v>
      </c>
      <c r="BD112" s="54">
        <f t="shared" si="49"/>
        <v>29.254999999999999</v>
      </c>
      <c r="BE112" s="44">
        <f t="shared" si="50"/>
        <v>2688.7478590779087</v>
      </c>
      <c r="BF112" s="50">
        <f t="shared" si="67"/>
        <v>208795.46594297525</v>
      </c>
      <c r="BG112" s="50">
        <f t="shared" si="52"/>
        <v>202355.16387420343</v>
      </c>
      <c r="BH112" s="72">
        <f t="shared" si="53"/>
        <v>3.0845028361539009</v>
      </c>
      <c r="BI112" s="73">
        <f t="shared" si="54"/>
        <v>1.8419940215801394</v>
      </c>
      <c r="BJ112" s="51">
        <f t="shared" si="55"/>
        <v>1.7108533005622701</v>
      </c>
      <c r="BK112" s="72">
        <f t="shared" si="56"/>
        <v>7.1194976466520359</v>
      </c>
      <c r="BL112" s="116">
        <v>0</v>
      </c>
      <c r="BM112" s="74">
        <v>1040</v>
      </c>
      <c r="BN112" s="74">
        <v>3</v>
      </c>
      <c r="BO112" s="71">
        <v>286.3</v>
      </c>
      <c r="BP112" s="71">
        <v>56.67</v>
      </c>
      <c r="BQ112" s="71">
        <v>71.87</v>
      </c>
      <c r="BR112" s="72">
        <f t="shared" si="57"/>
        <v>28.335000000000001</v>
      </c>
      <c r="BS112" s="54">
        <f t="shared" si="58"/>
        <v>2522.2974838312916</v>
      </c>
      <c r="BT112" s="50">
        <f t="shared" si="59"/>
        <v>202355.16387420343</v>
      </c>
      <c r="BU112" s="50">
        <f t="shared" si="60"/>
        <v>181277.52016295493</v>
      </c>
      <c r="BV112" s="72">
        <f t="shared" si="61"/>
        <v>10.416163001578589</v>
      </c>
      <c r="BW112" s="75">
        <f t="shared" si="62"/>
        <v>1.7108533005622701</v>
      </c>
      <c r="BX112" s="55">
        <f t="shared" si="63"/>
        <v>1.5793464062319349</v>
      </c>
      <c r="BY112" s="72">
        <f t="shared" si="73"/>
        <v>7.6866259829007921</v>
      </c>
      <c r="BZ112" s="85" t="s">
        <v>74</v>
      </c>
      <c r="CA112" s="59" t="s">
        <v>95</v>
      </c>
      <c r="CB112" s="86">
        <v>5</v>
      </c>
      <c r="CC112" s="78">
        <v>7</v>
      </c>
      <c r="CD112" s="86">
        <v>4</v>
      </c>
      <c r="CE112" s="78">
        <v>4</v>
      </c>
      <c r="CF112" s="59" t="s">
        <v>99</v>
      </c>
      <c r="CG112" s="87" t="s">
        <v>81</v>
      </c>
      <c r="CH112" s="62">
        <v>22.78</v>
      </c>
      <c r="CI112" s="62">
        <f>SUM(CI110:CI111)/2</f>
        <v>5.6150000000000002</v>
      </c>
      <c r="CJ112" s="64">
        <f>SUM((AF112-BQ112)/AF112)*100</f>
        <v>4.9338624338624211</v>
      </c>
      <c r="CK112" s="64">
        <f>SUM(BX112*CH112)</f>
        <v>35.977511133963482</v>
      </c>
      <c r="CL112" s="65" t="s">
        <v>99</v>
      </c>
    </row>
    <row r="113" spans="1:90" s="65" customFormat="1" ht="24.75" customHeight="1" x14ac:dyDescent="0.3">
      <c r="A113" s="61" t="s">
        <v>98</v>
      </c>
      <c r="B113" s="35">
        <v>4.21</v>
      </c>
      <c r="C113" s="35">
        <v>1.31</v>
      </c>
      <c r="D113" s="35">
        <v>4.04</v>
      </c>
      <c r="E113" s="35">
        <v>4.09</v>
      </c>
      <c r="F113" s="35">
        <v>1.78</v>
      </c>
      <c r="G113" s="66">
        <v>0.34100000000000003</v>
      </c>
      <c r="H113" s="66">
        <v>7.5899999999999995E-2</v>
      </c>
      <c r="I113" s="66">
        <v>4.3799999999999999E-2</v>
      </c>
      <c r="J113" s="66">
        <v>4.2000000000000003E-2</v>
      </c>
      <c r="K113" s="67">
        <v>3.3500000000000002E-2</v>
      </c>
      <c r="L113" s="66">
        <v>3.4222389999999998</v>
      </c>
      <c r="M113" s="68">
        <v>0.43080000000000002</v>
      </c>
      <c r="N113" s="35">
        <v>2.0699999999999998</v>
      </c>
      <c r="O113" s="35">
        <v>4.9400000000000004</v>
      </c>
      <c r="P113" s="35">
        <v>2.74</v>
      </c>
      <c r="Q113" s="35">
        <v>18.36</v>
      </c>
      <c r="R113" s="35">
        <v>8.4700000000000006</v>
      </c>
      <c r="S113" s="35">
        <v>8.0850000000000009</v>
      </c>
      <c r="T113" s="35">
        <v>10.27</v>
      </c>
      <c r="U113" s="35">
        <v>2.27</v>
      </c>
      <c r="V113" s="35">
        <v>24.67</v>
      </c>
      <c r="W113" s="35">
        <v>0.98</v>
      </c>
      <c r="X113" s="35">
        <v>15.63</v>
      </c>
      <c r="Y113" s="35">
        <v>9.3000000000000007</v>
      </c>
      <c r="Z113" s="35">
        <v>3.07</v>
      </c>
      <c r="AA113" s="35">
        <v>0</v>
      </c>
      <c r="AB113" s="41">
        <v>1040</v>
      </c>
      <c r="AC113" s="41">
        <v>3</v>
      </c>
      <c r="AD113" s="88">
        <v>387.7</v>
      </c>
      <c r="AE113" s="69">
        <v>59.9</v>
      </c>
      <c r="AF113" s="69">
        <v>76.099999999999994</v>
      </c>
      <c r="AG113" s="44">
        <f t="shared" si="70"/>
        <v>29.95</v>
      </c>
      <c r="AH113" s="44">
        <f t="shared" si="39"/>
        <v>2818.0164642516784</v>
      </c>
      <c r="AI113" s="44">
        <f t="shared" si="40"/>
        <v>214451.05292955271</v>
      </c>
      <c r="AJ113" s="44">
        <f t="shared" si="41"/>
        <v>1.8078717483721549</v>
      </c>
      <c r="AK113" s="45">
        <v>0</v>
      </c>
      <c r="AL113" s="43">
        <v>365.5</v>
      </c>
      <c r="AM113" s="43">
        <v>58.93</v>
      </c>
      <c r="AN113" s="69">
        <v>76.010000000000005</v>
      </c>
      <c r="AO113" s="44">
        <f t="shared" si="71"/>
        <v>29.465</v>
      </c>
      <c r="AP113" s="44">
        <f t="shared" si="42"/>
        <v>2727.4874664078552</v>
      </c>
      <c r="AQ113" s="46">
        <f t="shared" si="43"/>
        <v>214451.05292955271</v>
      </c>
      <c r="AR113" s="46">
        <f t="shared" si="44"/>
        <v>207316.32232166108</v>
      </c>
      <c r="AS113" s="47">
        <f t="shared" si="45"/>
        <v>3.3269739226859349</v>
      </c>
      <c r="AT113" s="46">
        <f t="shared" si="46"/>
        <v>1.8078717483721549</v>
      </c>
      <c r="AU113" s="46">
        <f t="shared" si="47"/>
        <v>1.7630063851552868</v>
      </c>
      <c r="AV113" s="47">
        <f t="shared" si="48"/>
        <v>2.4816673670168123</v>
      </c>
      <c r="AW113" s="48">
        <v>0</v>
      </c>
      <c r="AX113" s="70">
        <v>150</v>
      </c>
      <c r="AY113" s="70">
        <v>12</v>
      </c>
      <c r="AZ113" s="71">
        <v>338.5</v>
      </c>
      <c r="BA113" s="43">
        <f t="shared" si="65"/>
        <v>14.53471196454948</v>
      </c>
      <c r="BB113" s="71">
        <v>58.81</v>
      </c>
      <c r="BC113" s="69">
        <v>75.47</v>
      </c>
      <c r="BD113" s="54">
        <f t="shared" si="49"/>
        <v>29.405000000000001</v>
      </c>
      <c r="BE113" s="44">
        <f t="shared" si="50"/>
        <v>2716.3907328368455</v>
      </c>
      <c r="BF113" s="50">
        <f t="shared" si="67"/>
        <v>214451.05292955271</v>
      </c>
      <c r="BG113" s="50">
        <f t="shared" si="52"/>
        <v>205006.00860719674</v>
      </c>
      <c r="BH113" s="72">
        <f t="shared" si="53"/>
        <v>4.4042890875703335</v>
      </c>
      <c r="BI113" s="73">
        <f t="shared" si="54"/>
        <v>1.8078717483721549</v>
      </c>
      <c r="BJ113" s="51">
        <f t="shared" si="55"/>
        <v>1.6511711159090239</v>
      </c>
      <c r="BK113" s="72">
        <f t="shared" si="56"/>
        <v>8.6676852273524112</v>
      </c>
      <c r="BL113" s="116">
        <v>0</v>
      </c>
      <c r="BM113" s="74">
        <v>1060</v>
      </c>
      <c r="BN113" s="74">
        <v>3</v>
      </c>
      <c r="BO113" s="71">
        <v>287.2</v>
      </c>
      <c r="BP113" s="71">
        <v>56.8</v>
      </c>
      <c r="BQ113" s="71">
        <v>70.14</v>
      </c>
      <c r="BR113" s="72">
        <f t="shared" si="57"/>
        <v>28.4</v>
      </c>
      <c r="BS113" s="54">
        <f t="shared" si="58"/>
        <v>2533.8829706793836</v>
      </c>
      <c r="BT113" s="50">
        <f t="shared" si="59"/>
        <v>205006.00860719674</v>
      </c>
      <c r="BU113" s="50">
        <f t="shared" si="60"/>
        <v>177726.55156345197</v>
      </c>
      <c r="BV113" s="72">
        <f t="shared" si="61"/>
        <v>13.306662194479271</v>
      </c>
      <c r="BW113" s="75">
        <f t="shared" si="62"/>
        <v>1.6511711159090239</v>
      </c>
      <c r="BX113" s="55">
        <f t="shared" si="63"/>
        <v>1.6159656363864339</v>
      </c>
      <c r="BY113" s="72">
        <f t="shared" si="73"/>
        <v>2.1321520939523122</v>
      </c>
      <c r="BZ113" s="85" t="s">
        <v>74</v>
      </c>
      <c r="CA113" s="59" t="s">
        <v>95</v>
      </c>
      <c r="CB113" s="86">
        <v>5</v>
      </c>
      <c r="CC113" s="78">
        <v>7</v>
      </c>
      <c r="CD113" s="86">
        <v>4</v>
      </c>
      <c r="CE113" s="78">
        <v>4</v>
      </c>
      <c r="CF113" s="59" t="s">
        <v>99</v>
      </c>
      <c r="CG113" s="87" t="s">
        <v>81</v>
      </c>
      <c r="CH113" s="62">
        <v>21.95</v>
      </c>
      <c r="CI113" s="63">
        <v>7.5</v>
      </c>
      <c r="CJ113" s="64">
        <f>SUM((AF113-BQ113)/AF113)*100</f>
        <v>7.8318002628120817</v>
      </c>
      <c r="CK113" s="64">
        <f>SUM(BX113*CH113)</f>
        <v>35.470445718682221</v>
      </c>
      <c r="CL113" s="65" t="s">
        <v>99</v>
      </c>
    </row>
    <row r="114" spans="1:90" s="65" customFormat="1" ht="24.75" customHeight="1" x14ac:dyDescent="0.3">
      <c r="A114" s="61" t="s">
        <v>98</v>
      </c>
      <c r="B114" s="35">
        <v>3.83</v>
      </c>
      <c r="C114" s="35">
        <v>1.27</v>
      </c>
      <c r="D114" s="35">
        <v>3.68</v>
      </c>
      <c r="E114" s="35">
        <v>3.98</v>
      </c>
      <c r="F114" s="35">
        <v>1.33</v>
      </c>
      <c r="G114" s="66">
        <v>0.33900000000000002</v>
      </c>
      <c r="H114" s="66">
        <v>7.4800000000000005E-2</v>
      </c>
      <c r="I114" s="66">
        <v>4.0099999999999997E-2</v>
      </c>
      <c r="J114" s="66">
        <v>3.9800000000000002E-2</v>
      </c>
      <c r="K114" s="67">
        <v>3.9300000000000002E-2</v>
      </c>
      <c r="L114" s="66">
        <v>3.4222389999999998</v>
      </c>
      <c r="M114" s="68">
        <v>0.39489999999999997</v>
      </c>
      <c r="N114" s="35">
        <v>1.82</v>
      </c>
      <c r="O114" s="35">
        <v>20.55</v>
      </c>
      <c r="P114" s="35">
        <v>0.89</v>
      </c>
      <c r="Q114" s="35">
        <v>16.440000000000001</v>
      </c>
      <c r="R114" s="35">
        <v>3.94</v>
      </c>
      <c r="S114" s="35">
        <v>8.0850000000000009</v>
      </c>
      <c r="T114" s="35">
        <v>10.56</v>
      </c>
      <c r="U114" s="35">
        <v>6.34</v>
      </c>
      <c r="V114" s="35">
        <v>17.04</v>
      </c>
      <c r="W114" s="35">
        <v>2.68</v>
      </c>
      <c r="X114" s="35">
        <v>15.37</v>
      </c>
      <c r="Y114" s="35">
        <v>2.17</v>
      </c>
      <c r="Z114" s="35">
        <v>2.2000000000000002</v>
      </c>
      <c r="AA114" s="35">
        <v>0</v>
      </c>
      <c r="AB114" s="41">
        <v>1060</v>
      </c>
      <c r="AC114" s="41">
        <v>3</v>
      </c>
      <c r="AD114" s="88">
        <v>389.6</v>
      </c>
      <c r="AE114" s="69">
        <v>59.6</v>
      </c>
      <c r="AF114" s="69">
        <v>75.3</v>
      </c>
      <c r="AG114" s="44">
        <f t="shared" si="70"/>
        <v>29.8</v>
      </c>
      <c r="AH114" s="44">
        <f t="shared" si="39"/>
        <v>2789.8599400938801</v>
      </c>
      <c r="AI114" s="44">
        <f t="shared" si="40"/>
        <v>210076.45348906916</v>
      </c>
      <c r="AJ114" s="44">
        <f t="shared" si="41"/>
        <v>1.8545629152115894</v>
      </c>
      <c r="AK114" s="45">
        <v>0</v>
      </c>
      <c r="AL114" s="43">
        <v>362.4</v>
      </c>
      <c r="AM114" s="43">
        <v>58.59</v>
      </c>
      <c r="AN114" s="69">
        <v>75.290000000000006</v>
      </c>
      <c r="AO114" s="44">
        <f t="shared" si="71"/>
        <v>29.295000000000002</v>
      </c>
      <c r="AP114" s="44">
        <f t="shared" si="42"/>
        <v>2696.1054690726164</v>
      </c>
      <c r="AQ114" s="46">
        <f t="shared" si="43"/>
        <v>210076.45348906916</v>
      </c>
      <c r="AR114" s="46">
        <f t="shared" si="44"/>
        <v>202989.78076647731</v>
      </c>
      <c r="AS114" s="47">
        <f t="shared" si="45"/>
        <v>3.3733779321253552</v>
      </c>
      <c r="AT114" s="46">
        <f t="shared" si="46"/>
        <v>1.8545629152115894</v>
      </c>
      <c r="AU114" s="46">
        <f t="shared" si="47"/>
        <v>1.7853115493380958</v>
      </c>
      <c r="AV114" s="47">
        <f t="shared" si="48"/>
        <v>3.7341071206307768</v>
      </c>
      <c r="AW114" s="48">
        <v>0</v>
      </c>
      <c r="AX114" s="70">
        <v>150</v>
      </c>
      <c r="AY114" s="70">
        <v>12</v>
      </c>
      <c r="AZ114" s="71">
        <v>346.3</v>
      </c>
      <c r="BA114" s="43">
        <f t="shared" si="65"/>
        <v>12.503609587063243</v>
      </c>
      <c r="BB114" s="71">
        <v>59.12</v>
      </c>
      <c r="BC114" s="69">
        <v>75.239999999999995</v>
      </c>
      <c r="BD114" s="54">
        <f t="shared" si="49"/>
        <v>29.56</v>
      </c>
      <c r="BE114" s="44">
        <f t="shared" si="50"/>
        <v>2745.1035545137784</v>
      </c>
      <c r="BF114" s="50">
        <f t="shared" si="67"/>
        <v>210076.45348906916</v>
      </c>
      <c r="BG114" s="50">
        <f t="shared" si="52"/>
        <v>206541.59144161668</v>
      </c>
      <c r="BH114" s="72">
        <f t="shared" si="53"/>
        <v>1.6826550471237882</v>
      </c>
      <c r="BI114" s="73">
        <f t="shared" si="54"/>
        <v>1.8545629152115894</v>
      </c>
      <c r="BJ114" s="51">
        <f t="shared" si="55"/>
        <v>1.6766598803800201</v>
      </c>
      <c r="BK114" s="72">
        <f t="shared" si="56"/>
        <v>9.5927203856156122</v>
      </c>
      <c r="BL114" s="116">
        <v>0</v>
      </c>
      <c r="BM114" s="74">
        <v>1060</v>
      </c>
      <c r="BN114" s="74">
        <v>3</v>
      </c>
      <c r="BO114" s="71">
        <v>288</v>
      </c>
      <c r="BP114" s="71">
        <v>57.6</v>
      </c>
      <c r="BQ114" s="71">
        <v>69.989999999999995</v>
      </c>
      <c r="BR114" s="72">
        <f t="shared" si="57"/>
        <v>28.8</v>
      </c>
      <c r="BS114" s="54">
        <f t="shared" si="58"/>
        <v>2605.7626105935183</v>
      </c>
      <c r="BT114" s="50">
        <f t="shared" si="59"/>
        <v>206541.59144161668</v>
      </c>
      <c r="BU114" s="50">
        <f t="shared" si="60"/>
        <v>182377.32511544033</v>
      </c>
      <c r="BV114" s="72">
        <f t="shared" si="61"/>
        <v>11.699467481350791</v>
      </c>
      <c r="BW114" s="75">
        <f t="shared" si="62"/>
        <v>1.6766598803800201</v>
      </c>
      <c r="BX114" s="55">
        <f t="shared" si="63"/>
        <v>1.5791436781831467</v>
      </c>
      <c r="BY114" s="72">
        <f t="shared" si="73"/>
        <v>5.8160992183322868</v>
      </c>
      <c r="BZ114" s="85" t="s">
        <v>74</v>
      </c>
      <c r="CA114" s="59" t="s">
        <v>95</v>
      </c>
      <c r="CB114" s="86">
        <v>5</v>
      </c>
      <c r="CC114" s="78">
        <v>7</v>
      </c>
      <c r="CD114" s="86">
        <v>4</v>
      </c>
      <c r="CE114" s="78">
        <v>4</v>
      </c>
      <c r="CF114" s="59" t="s">
        <v>99</v>
      </c>
      <c r="CG114" s="87" t="s">
        <v>81</v>
      </c>
      <c r="CH114" s="62">
        <v>21.95</v>
      </c>
      <c r="CI114" s="63">
        <v>7.8</v>
      </c>
      <c r="CJ114" s="64">
        <f>SUM((AF114-BQ114)/AF114)*100</f>
        <v>7.0517928286852616</v>
      </c>
      <c r="CK114" s="64">
        <f>SUM(BX114*CH114)</f>
        <v>34.66220373612007</v>
      </c>
      <c r="CL114" s="65" t="s">
        <v>99</v>
      </c>
    </row>
    <row r="115" spans="1:90" s="65" customFormat="1" ht="24.75" customHeight="1" x14ac:dyDescent="0.3">
      <c r="A115" s="61" t="s">
        <v>98</v>
      </c>
      <c r="B115" s="35">
        <v>4.16</v>
      </c>
      <c r="C115" s="35">
        <v>1.1299999999999999</v>
      </c>
      <c r="D115" s="35">
        <v>3.51</v>
      </c>
      <c r="E115" s="35">
        <v>3.87</v>
      </c>
      <c r="F115" s="35">
        <v>1.28</v>
      </c>
      <c r="G115" s="66">
        <v>0.3629</v>
      </c>
      <c r="H115" s="66">
        <v>7.5200000000000003E-2</v>
      </c>
      <c r="I115" s="66">
        <v>3.7400000000000003E-2</v>
      </c>
      <c r="J115" s="66">
        <v>3.9E-2</v>
      </c>
      <c r="K115" s="67">
        <v>4.2799999999999998E-2</v>
      </c>
      <c r="L115" s="66">
        <v>3.4222389999999998</v>
      </c>
      <c r="M115" s="68">
        <v>0.45400000000000001</v>
      </c>
      <c r="N115" s="35">
        <v>2.6619999999999999</v>
      </c>
      <c r="O115" s="35">
        <v>14.691999999999997</v>
      </c>
      <c r="P115" s="35">
        <v>2.37</v>
      </c>
      <c r="Q115" s="35">
        <v>16.490000000000002</v>
      </c>
      <c r="R115" s="35">
        <v>6.4139999999999997</v>
      </c>
      <c r="S115" s="35">
        <v>8.0850000000000009</v>
      </c>
      <c r="T115" s="35">
        <v>8.9879999999999995</v>
      </c>
      <c r="U115" s="35">
        <v>5.3179999999999996</v>
      </c>
      <c r="V115" s="35">
        <v>19.509999999999998</v>
      </c>
      <c r="W115" s="35">
        <v>4.8919999999999995</v>
      </c>
      <c r="X115" s="35">
        <v>10.059999999999999</v>
      </c>
      <c r="Y115" s="35">
        <v>5.0600000000000005</v>
      </c>
      <c r="Z115" s="35">
        <v>4.4440000000000008</v>
      </c>
      <c r="AA115" s="35">
        <v>0</v>
      </c>
      <c r="AB115" s="41">
        <v>1060</v>
      </c>
      <c r="AC115" s="41">
        <v>3</v>
      </c>
      <c r="AD115" s="88">
        <v>384.8</v>
      </c>
      <c r="AE115" s="69">
        <v>59.2</v>
      </c>
      <c r="AF115" s="69">
        <v>76.099999999999994</v>
      </c>
      <c r="AG115" s="44">
        <f t="shared" si="70"/>
        <v>29.6</v>
      </c>
      <c r="AH115" s="44">
        <f t="shared" si="39"/>
        <v>2752.5378193692336</v>
      </c>
      <c r="AI115" s="44">
        <f t="shared" si="40"/>
        <v>209468.12805399866</v>
      </c>
      <c r="AJ115" s="44">
        <f t="shared" si="41"/>
        <v>1.8370336507747977</v>
      </c>
      <c r="AK115" s="45">
        <v>0</v>
      </c>
      <c r="AL115" s="43">
        <v>362.8</v>
      </c>
      <c r="AM115" s="43">
        <v>59.18</v>
      </c>
      <c r="AN115" s="69">
        <v>76.010000000000005</v>
      </c>
      <c r="AO115" s="44">
        <f t="shared" si="71"/>
        <v>29.59</v>
      </c>
      <c r="AP115" s="44">
        <f t="shared" si="42"/>
        <v>2750.6783106775733</v>
      </c>
      <c r="AQ115" s="46">
        <f t="shared" si="43"/>
        <v>209468.12805399866</v>
      </c>
      <c r="AR115" s="46">
        <f t="shared" si="44"/>
        <v>209079.05839460235</v>
      </c>
      <c r="AS115" s="47">
        <f t="shared" si="45"/>
        <v>0.18574169875428947</v>
      </c>
      <c r="AT115" s="46">
        <f t="shared" si="46"/>
        <v>1.8370336507747977</v>
      </c>
      <c r="AU115" s="46">
        <f t="shared" si="47"/>
        <v>1.7352287827663477</v>
      </c>
      <c r="AV115" s="47">
        <f t="shared" si="48"/>
        <v>5.5418074658301553</v>
      </c>
      <c r="AW115" s="48">
        <v>0</v>
      </c>
      <c r="AX115" s="70">
        <v>150</v>
      </c>
      <c r="AY115" s="70">
        <v>12</v>
      </c>
      <c r="AZ115" s="71">
        <v>348</v>
      </c>
      <c r="BA115" s="43">
        <f t="shared" si="65"/>
        <v>10.574712643678163</v>
      </c>
      <c r="BB115" s="71">
        <v>58.72</v>
      </c>
      <c r="BC115" s="69">
        <v>75.66</v>
      </c>
      <c r="BD115" s="54">
        <f t="shared" si="49"/>
        <v>29.36</v>
      </c>
      <c r="BE115" s="44">
        <f t="shared" si="50"/>
        <v>2708.0830266838761</v>
      </c>
      <c r="BF115" s="50">
        <f t="shared" si="67"/>
        <v>209468.12805399866</v>
      </c>
      <c r="BG115" s="50">
        <f t="shared" si="52"/>
        <v>204893.56179890205</v>
      </c>
      <c r="BH115" s="72">
        <f t="shared" si="53"/>
        <v>2.1838960884384919</v>
      </c>
      <c r="BI115" s="73">
        <f t="shared" si="54"/>
        <v>1.8370336507747977</v>
      </c>
      <c r="BJ115" s="51">
        <f t="shared" si="55"/>
        <v>1.6984428253609714</v>
      </c>
      <c r="BK115" s="72">
        <f t="shared" si="56"/>
        <v>7.5442725480490536</v>
      </c>
      <c r="BL115" s="116">
        <v>0</v>
      </c>
      <c r="BM115" s="74">
        <v>1060</v>
      </c>
      <c r="BN115" s="74">
        <v>3</v>
      </c>
      <c r="BO115" s="71">
        <v>285.8</v>
      </c>
      <c r="BP115" s="71">
        <v>55.7</v>
      </c>
      <c r="BQ115" s="71">
        <v>70.680000000000007</v>
      </c>
      <c r="BR115" s="72">
        <f t="shared" si="57"/>
        <v>27.85</v>
      </c>
      <c r="BS115" s="54">
        <f t="shared" si="58"/>
        <v>2436.6899479589497</v>
      </c>
      <c r="BT115" s="50">
        <f t="shared" si="59"/>
        <v>204893.56179890205</v>
      </c>
      <c r="BU115" s="50">
        <f t="shared" si="60"/>
        <v>172225.24552173857</v>
      </c>
      <c r="BV115" s="72">
        <f t="shared" si="61"/>
        <v>15.944042355623953</v>
      </c>
      <c r="BW115" s="75">
        <f t="shared" si="62"/>
        <v>1.6984428253609714</v>
      </c>
      <c r="BX115" s="55">
        <f t="shared" si="63"/>
        <v>1.6594547398332831</v>
      </c>
      <c r="BY115" s="72">
        <f t="shared" si="73"/>
        <v>2.2955194573242181</v>
      </c>
      <c r="BZ115" s="85" t="s">
        <v>74</v>
      </c>
      <c r="CA115" s="59" t="s">
        <v>95</v>
      </c>
      <c r="CB115" s="86">
        <v>5</v>
      </c>
      <c r="CC115" s="78">
        <v>7</v>
      </c>
      <c r="CD115" s="86">
        <v>4</v>
      </c>
      <c r="CE115" s="78">
        <v>4</v>
      </c>
      <c r="CF115" s="59" t="s">
        <v>99</v>
      </c>
      <c r="CG115" s="87" t="s">
        <v>81</v>
      </c>
      <c r="CH115" s="62">
        <v>21.95</v>
      </c>
      <c r="CI115" s="62">
        <f>SUM(CI113:CI114)/2</f>
        <v>7.65</v>
      </c>
      <c r="CJ115" s="64">
        <f>SUM((AF115-BQ115)/AF115)*100</f>
        <v>7.122207621550575</v>
      </c>
      <c r="CK115" s="64">
        <f>SUM(BX115*CH115)</f>
        <v>36.425031539340559</v>
      </c>
      <c r="CL115" s="65" t="s">
        <v>99</v>
      </c>
    </row>
    <row r="116" spans="1:90" s="65" customFormat="1" ht="24.75" customHeight="1" x14ac:dyDescent="0.3">
      <c r="A116" s="61" t="s">
        <v>98</v>
      </c>
      <c r="B116" s="35">
        <v>4.51</v>
      </c>
      <c r="C116" s="35">
        <v>1.08</v>
      </c>
      <c r="D116" s="35">
        <v>4.1100000000000003</v>
      </c>
      <c r="E116" s="35">
        <v>4.29</v>
      </c>
      <c r="F116" s="35">
        <v>2.06</v>
      </c>
      <c r="G116" s="66">
        <v>0.32540000000000002</v>
      </c>
      <c r="H116" s="66">
        <v>7.5899999999999995E-2</v>
      </c>
      <c r="I116" s="66">
        <v>4.5600000000000002E-2</v>
      </c>
      <c r="J116" s="66">
        <v>4.8000000000000001E-2</v>
      </c>
      <c r="K116" s="67">
        <v>5.6300000000000003E-2</v>
      </c>
      <c r="L116" s="66">
        <v>3.4222389999999998</v>
      </c>
      <c r="M116" s="68">
        <v>0.4612</v>
      </c>
      <c r="N116" s="35">
        <v>2.13</v>
      </c>
      <c r="O116" s="35">
        <v>21.95</v>
      </c>
      <c r="P116" s="35">
        <v>2.74</v>
      </c>
      <c r="Q116" s="35">
        <v>15.47</v>
      </c>
      <c r="R116" s="35">
        <v>5.94</v>
      </c>
      <c r="S116" s="35">
        <v>10.78</v>
      </c>
      <c r="T116" s="35">
        <v>11.7</v>
      </c>
      <c r="U116" s="35">
        <v>2.5099999999999998</v>
      </c>
      <c r="V116" s="35">
        <v>17.059999999999999</v>
      </c>
      <c r="W116" s="35">
        <v>2.62</v>
      </c>
      <c r="X116" s="35">
        <v>12.18</v>
      </c>
      <c r="Y116" s="35">
        <v>1.99</v>
      </c>
      <c r="Z116" s="35">
        <v>3.69</v>
      </c>
      <c r="AA116" s="35">
        <v>0</v>
      </c>
      <c r="AB116" s="41">
        <v>1060</v>
      </c>
      <c r="AC116" s="41">
        <v>3</v>
      </c>
      <c r="AD116" s="88">
        <v>388.8</v>
      </c>
      <c r="AE116" s="69">
        <v>59.88</v>
      </c>
      <c r="AF116" s="69">
        <v>75.3</v>
      </c>
      <c r="AG116" s="44">
        <f t="shared" si="70"/>
        <v>29.94</v>
      </c>
      <c r="AH116" s="44">
        <f t="shared" si="39"/>
        <v>2816.1349644114439</v>
      </c>
      <c r="AI116" s="44">
        <f t="shared" si="40"/>
        <v>212054.96282018171</v>
      </c>
      <c r="AJ116" s="44">
        <f t="shared" si="41"/>
        <v>1.8334869169258465</v>
      </c>
      <c r="AK116" s="45">
        <v>0</v>
      </c>
      <c r="AL116" s="43">
        <v>363.6</v>
      </c>
      <c r="AM116" s="43">
        <v>58.74</v>
      </c>
      <c r="AN116" s="69">
        <v>75.22</v>
      </c>
      <c r="AO116" s="44">
        <f t="shared" si="71"/>
        <v>29.37</v>
      </c>
      <c r="AP116" s="44">
        <f t="shared" si="42"/>
        <v>2709.9280840493293</v>
      </c>
      <c r="AQ116" s="46">
        <f t="shared" si="43"/>
        <v>212054.96282018171</v>
      </c>
      <c r="AR116" s="46">
        <f t="shared" si="44"/>
        <v>203840.79048219055</v>
      </c>
      <c r="AS116" s="47">
        <f t="shared" si="45"/>
        <v>3.8736053279529266</v>
      </c>
      <c r="AT116" s="46">
        <f t="shared" si="46"/>
        <v>1.8334869169258465</v>
      </c>
      <c r="AU116" s="46">
        <f t="shared" si="47"/>
        <v>1.7837450450417456</v>
      </c>
      <c r="AV116" s="47">
        <f t="shared" si="48"/>
        <v>2.7129657389375694</v>
      </c>
      <c r="AW116" s="48">
        <v>0</v>
      </c>
      <c r="AX116" s="70">
        <v>150</v>
      </c>
      <c r="AY116" s="70">
        <v>12</v>
      </c>
      <c r="AZ116" s="71">
        <v>320.3</v>
      </c>
      <c r="BA116" s="43">
        <f t="shared" si="65"/>
        <v>21.386200437090228</v>
      </c>
      <c r="BB116" s="71">
        <v>58.11</v>
      </c>
      <c r="BC116" s="69">
        <v>75.540000000000006</v>
      </c>
      <c r="BD116" s="54">
        <f t="shared" si="49"/>
        <v>29.055</v>
      </c>
      <c r="BE116" s="44">
        <f t="shared" si="50"/>
        <v>2652.1106055517448</v>
      </c>
      <c r="BF116" s="50">
        <f t="shared" si="67"/>
        <v>212054.96282018171</v>
      </c>
      <c r="BG116" s="50">
        <f t="shared" si="52"/>
        <v>200340.43514337883</v>
      </c>
      <c r="BH116" s="72">
        <f t="shared" si="53"/>
        <v>5.5242883830719709</v>
      </c>
      <c r="BI116" s="73">
        <f t="shared" si="54"/>
        <v>1.8334869169258465</v>
      </c>
      <c r="BJ116" s="51">
        <f t="shared" si="55"/>
        <v>1.5987785978939748</v>
      </c>
      <c r="BK116" s="72">
        <f t="shared" si="56"/>
        <v>12.801199553984288</v>
      </c>
      <c r="BL116" s="116">
        <v>0</v>
      </c>
      <c r="BM116" s="74">
        <v>1060</v>
      </c>
      <c r="BN116" s="74">
        <v>3</v>
      </c>
      <c r="BO116" s="71">
        <v>289</v>
      </c>
      <c r="BP116" s="71">
        <v>58</v>
      </c>
      <c r="BQ116" s="69">
        <v>74.5</v>
      </c>
      <c r="BR116" s="72">
        <f t="shared" si="57"/>
        <v>29</v>
      </c>
      <c r="BS116" s="54">
        <f t="shared" si="58"/>
        <v>2642.079421669016</v>
      </c>
      <c r="BT116" s="50">
        <f t="shared" si="59"/>
        <v>200340.43514337883</v>
      </c>
      <c r="BU116" s="50">
        <f t="shared" si="60"/>
        <v>196834.91691434168</v>
      </c>
      <c r="BV116" s="72">
        <f t="shared" si="61"/>
        <v>1.7497806803346165</v>
      </c>
      <c r="BW116" s="75">
        <f t="shared" si="62"/>
        <v>1.5987785978939748</v>
      </c>
      <c r="BX116" s="55">
        <f t="shared" si="63"/>
        <v>1.4682354357167564</v>
      </c>
      <c r="BY116" s="72">
        <f t="shared" si="73"/>
        <v>8.165180741672371</v>
      </c>
      <c r="BZ116" s="85" t="s">
        <v>74</v>
      </c>
      <c r="CA116" s="59" t="s">
        <v>95</v>
      </c>
      <c r="CB116" s="86">
        <v>5</v>
      </c>
      <c r="CC116" s="78">
        <v>7</v>
      </c>
      <c r="CD116" s="86">
        <v>4</v>
      </c>
      <c r="CE116" s="78">
        <v>4</v>
      </c>
      <c r="CF116" s="59" t="s">
        <v>99</v>
      </c>
      <c r="CG116" s="87" t="s">
        <v>81</v>
      </c>
      <c r="CH116" s="62">
        <v>21.95</v>
      </c>
      <c r="CI116" s="62">
        <f>SUM(CI113:CI115)/3</f>
        <v>7.6500000000000012</v>
      </c>
      <c r="CJ116" s="64">
        <f>SUM((AF116-BQ116)/AF116)*100</f>
        <v>1.0624169986719751</v>
      </c>
      <c r="CK116" s="64">
        <f>SUM(BX116*CH116)</f>
        <v>32.227767813982801</v>
      </c>
      <c r="CL116" s="65" t="s">
        <v>99</v>
      </c>
    </row>
    <row r="117" spans="1:90" s="65" customFormat="1" ht="24.75" customHeight="1" x14ac:dyDescent="0.3">
      <c r="A117" s="61" t="s">
        <v>98</v>
      </c>
      <c r="B117" s="35">
        <v>4.76</v>
      </c>
      <c r="C117" s="35">
        <v>1.36</v>
      </c>
      <c r="D117" s="35">
        <v>5.61</v>
      </c>
      <c r="E117" s="35">
        <v>4.47</v>
      </c>
      <c r="F117" s="35">
        <v>2.39</v>
      </c>
      <c r="G117" s="66">
        <v>0.3518</v>
      </c>
      <c r="H117" s="66">
        <v>7.4800000000000005E-2</v>
      </c>
      <c r="I117" s="66">
        <v>4.7600000000000003E-2</v>
      </c>
      <c r="J117" s="66">
        <v>4.9799999999999997E-2</v>
      </c>
      <c r="K117" s="67">
        <v>5.2600000000000001E-2</v>
      </c>
      <c r="L117" s="66">
        <v>3.4222389999999998</v>
      </c>
      <c r="M117" s="68">
        <v>0.58630000000000004</v>
      </c>
      <c r="N117" s="35">
        <v>4.17</v>
      </c>
      <c r="O117" s="35">
        <v>15.8</v>
      </c>
      <c r="P117" s="35">
        <v>2.74</v>
      </c>
      <c r="Q117" s="35">
        <v>14.38</v>
      </c>
      <c r="R117" s="35">
        <v>6.54</v>
      </c>
      <c r="S117" s="35">
        <v>5.39</v>
      </c>
      <c r="T117" s="35">
        <v>5.01</v>
      </c>
      <c r="U117" s="35">
        <v>6.98</v>
      </c>
      <c r="V117" s="35">
        <v>20.74</v>
      </c>
      <c r="W117" s="35">
        <v>1.3</v>
      </c>
      <c r="X117" s="35">
        <v>4.96</v>
      </c>
      <c r="Y117" s="35">
        <v>4.84</v>
      </c>
      <c r="Z117" s="35">
        <v>3.04</v>
      </c>
      <c r="AA117" s="35">
        <v>0</v>
      </c>
      <c r="AB117" s="41">
        <v>1060</v>
      </c>
      <c r="AC117" s="41">
        <v>3</v>
      </c>
      <c r="AD117" s="88">
        <v>387.7</v>
      </c>
      <c r="AE117" s="69">
        <v>59.5</v>
      </c>
      <c r="AF117" s="69">
        <v>75.7</v>
      </c>
      <c r="AG117" s="44">
        <f t="shared" si="70"/>
        <v>29.75</v>
      </c>
      <c r="AH117" s="44">
        <f t="shared" si="39"/>
        <v>2780.5058479678164</v>
      </c>
      <c r="AI117" s="44">
        <f t="shared" si="40"/>
        <v>210484.29269116372</v>
      </c>
      <c r="AJ117" s="44">
        <f t="shared" si="41"/>
        <v>1.841942669654969</v>
      </c>
      <c r="AK117" s="45">
        <v>0</v>
      </c>
      <c r="AL117" s="43">
        <v>367.7</v>
      </c>
      <c r="AM117" s="43">
        <v>59.24</v>
      </c>
      <c r="AN117" s="69">
        <v>75.64</v>
      </c>
      <c r="AO117" s="44">
        <f t="shared" si="71"/>
        <v>29.62</v>
      </c>
      <c r="AP117" s="44">
        <f t="shared" si="42"/>
        <v>2756.258721708145</v>
      </c>
      <c r="AQ117" s="46">
        <f t="shared" si="43"/>
        <v>210484.29269116372</v>
      </c>
      <c r="AR117" s="46">
        <f t="shared" si="44"/>
        <v>208483.40971000408</v>
      </c>
      <c r="AS117" s="47">
        <f t="shared" si="45"/>
        <v>0.95060916687757935</v>
      </c>
      <c r="AT117" s="46">
        <f t="shared" si="46"/>
        <v>1.841942669654969</v>
      </c>
      <c r="AU117" s="46">
        <f t="shared" si="47"/>
        <v>1.7636894969794612</v>
      </c>
      <c r="AV117" s="47">
        <f t="shared" si="48"/>
        <v>4.248404359412886</v>
      </c>
      <c r="AW117" s="48">
        <v>0</v>
      </c>
      <c r="AX117" s="70">
        <v>150</v>
      </c>
      <c r="AY117" s="70">
        <v>12</v>
      </c>
      <c r="AZ117" s="71">
        <v>346.23</v>
      </c>
      <c r="BA117" s="43">
        <f t="shared" si="65"/>
        <v>11.977587153048542</v>
      </c>
      <c r="BB117" s="71">
        <v>58.8</v>
      </c>
      <c r="BC117" s="69">
        <v>75.72</v>
      </c>
      <c r="BD117" s="54">
        <f t="shared" si="49"/>
        <v>29.4</v>
      </c>
      <c r="BE117" s="44">
        <f t="shared" si="50"/>
        <v>2715.4670260568732</v>
      </c>
      <c r="BF117" s="50">
        <f t="shared" si="67"/>
        <v>210484.29269116372</v>
      </c>
      <c r="BG117" s="50">
        <f t="shared" si="52"/>
        <v>205615.16321302645</v>
      </c>
      <c r="BH117" s="72">
        <f t="shared" si="53"/>
        <v>2.3132982589259403</v>
      </c>
      <c r="BI117" s="73">
        <f t="shared" si="54"/>
        <v>1.841942669654969</v>
      </c>
      <c r="BJ117" s="51">
        <f t="shared" si="55"/>
        <v>1.6838738670323177</v>
      </c>
      <c r="BK117" s="72">
        <f t="shared" si="56"/>
        <v>8.5816353150807139</v>
      </c>
      <c r="BL117" s="116">
        <v>0</v>
      </c>
      <c r="BM117" s="74">
        <v>1080</v>
      </c>
      <c r="BN117" s="74">
        <v>3</v>
      </c>
      <c r="BO117" s="71">
        <v>288</v>
      </c>
      <c r="BP117" s="71">
        <v>55.4</v>
      </c>
      <c r="BQ117" s="71">
        <v>74.5</v>
      </c>
      <c r="BR117" s="72">
        <f t="shared" si="57"/>
        <v>27.7</v>
      </c>
      <c r="BS117" s="54">
        <f t="shared" si="58"/>
        <v>2410.5126271729123</v>
      </c>
      <c r="BT117" s="50">
        <f t="shared" si="59"/>
        <v>205615.16321302645</v>
      </c>
      <c r="BU117" s="50">
        <f t="shared" si="60"/>
        <v>179583.19072438197</v>
      </c>
      <c r="BV117" s="72">
        <f t="shared" si="61"/>
        <v>12.660531490896998</v>
      </c>
      <c r="BW117" s="75">
        <f t="shared" si="62"/>
        <v>1.6838738670323177</v>
      </c>
      <c r="BX117" s="55">
        <f t="shared" si="63"/>
        <v>1.6037135705090149</v>
      </c>
      <c r="BY117" s="72">
        <f t="shared" si="73"/>
        <v>4.7604691831567179</v>
      </c>
      <c r="BZ117" s="85" t="s">
        <v>103</v>
      </c>
      <c r="CA117" s="87" t="s">
        <v>103</v>
      </c>
      <c r="CB117" s="86">
        <v>4</v>
      </c>
      <c r="CC117" s="86">
        <v>8</v>
      </c>
      <c r="CD117" s="86">
        <v>2</v>
      </c>
      <c r="CE117" s="86">
        <v>6</v>
      </c>
      <c r="CF117" s="87" t="s">
        <v>104</v>
      </c>
      <c r="CG117" s="87" t="s">
        <v>100</v>
      </c>
      <c r="CH117" s="62">
        <v>17.559999999999999</v>
      </c>
      <c r="CI117" s="63">
        <v>13.135332828396415</v>
      </c>
      <c r="CJ117" s="64">
        <f>SUM((AF117-BQ117)/AF117)*100</f>
        <v>1.5852047556142705</v>
      </c>
      <c r="CK117" s="64">
        <f>SUM(BX117*CH117)</f>
        <v>28.1612102981383</v>
      </c>
      <c r="CL117" s="65" t="s">
        <v>104</v>
      </c>
    </row>
    <row r="118" spans="1:90" s="65" customFormat="1" ht="24.75" customHeight="1" x14ac:dyDescent="0.3">
      <c r="A118" s="61" t="s">
        <v>98</v>
      </c>
      <c r="B118" s="35">
        <v>4.82</v>
      </c>
      <c r="C118" s="35">
        <v>1.41</v>
      </c>
      <c r="D118" s="35">
        <v>5.0599999999999996</v>
      </c>
      <c r="E118" s="35">
        <v>4.46</v>
      </c>
      <c r="F118" s="35">
        <v>2.2999999999999998</v>
      </c>
      <c r="G118" s="66">
        <v>0.34189999999999998</v>
      </c>
      <c r="H118" s="66">
        <v>7.5200000000000003E-2</v>
      </c>
      <c r="I118" s="66">
        <v>4.5999999999999999E-2</v>
      </c>
      <c r="J118" s="66">
        <v>5.1900000000000002E-2</v>
      </c>
      <c r="K118" s="67">
        <v>5.3699999999999998E-2</v>
      </c>
      <c r="L118" s="66">
        <v>3.4222389999999998</v>
      </c>
      <c r="M118" s="68">
        <v>0.55189999999999995</v>
      </c>
      <c r="N118" s="35">
        <v>3.12</v>
      </c>
      <c r="O118" s="35">
        <v>10.220000000000001</v>
      </c>
      <c r="P118" s="35">
        <v>2.74</v>
      </c>
      <c r="Q118" s="35">
        <v>17.8</v>
      </c>
      <c r="R118" s="35">
        <v>7.18</v>
      </c>
      <c r="S118" s="35">
        <v>8.0850000000000009</v>
      </c>
      <c r="T118" s="35">
        <v>7.4</v>
      </c>
      <c r="U118" s="35">
        <v>8.49</v>
      </c>
      <c r="V118" s="35">
        <v>18.04</v>
      </c>
      <c r="W118" s="35">
        <v>16.88</v>
      </c>
      <c r="X118" s="35">
        <v>2.16</v>
      </c>
      <c r="Y118" s="35">
        <v>7</v>
      </c>
      <c r="Z118" s="35">
        <v>10.220000000000001</v>
      </c>
      <c r="AA118" s="35">
        <v>0</v>
      </c>
      <c r="AB118" s="41">
        <v>1080</v>
      </c>
      <c r="AC118" s="41">
        <v>3</v>
      </c>
      <c r="AD118" s="88">
        <v>387.3</v>
      </c>
      <c r="AE118" s="69">
        <v>59.6</v>
      </c>
      <c r="AF118" s="69">
        <v>76.2</v>
      </c>
      <c r="AG118" s="44">
        <f t="shared" si="70"/>
        <v>29.8</v>
      </c>
      <c r="AH118" s="44">
        <f t="shared" si="39"/>
        <v>2789.8599400938801</v>
      </c>
      <c r="AI118" s="44">
        <f t="shared" si="40"/>
        <v>212587.32743515368</v>
      </c>
      <c r="AJ118" s="44">
        <f t="shared" si="41"/>
        <v>1.8218395455304812</v>
      </c>
      <c r="AK118" s="45">
        <v>0</v>
      </c>
      <c r="AL118" s="43">
        <v>364.6</v>
      </c>
      <c r="AM118" s="43">
        <v>59.5</v>
      </c>
      <c r="AN118" s="69">
        <v>76.239999999999995</v>
      </c>
      <c r="AO118" s="44">
        <f t="shared" si="71"/>
        <v>29.75</v>
      </c>
      <c r="AP118" s="44">
        <f t="shared" si="42"/>
        <v>2780.5058479678164</v>
      </c>
      <c r="AQ118" s="46">
        <f t="shared" si="43"/>
        <v>212587.32743515368</v>
      </c>
      <c r="AR118" s="46">
        <f t="shared" si="44"/>
        <v>211985.76584906632</v>
      </c>
      <c r="AS118" s="47">
        <f t="shared" si="45"/>
        <v>0.28297151732662074</v>
      </c>
      <c r="AT118" s="46">
        <f t="shared" si="46"/>
        <v>1.8218395455304812</v>
      </c>
      <c r="AU118" s="46">
        <f t="shared" si="47"/>
        <v>1.71992680046072</v>
      </c>
      <c r="AV118" s="47">
        <f t="shared" si="48"/>
        <v>5.5939473550117924</v>
      </c>
      <c r="AW118" s="48">
        <v>0</v>
      </c>
      <c r="AX118" s="70">
        <v>150</v>
      </c>
      <c r="AY118" s="70">
        <v>12</v>
      </c>
      <c r="AZ118" s="71">
        <v>347.5</v>
      </c>
      <c r="BA118" s="43">
        <f t="shared" si="65"/>
        <v>11.453237410071946</v>
      </c>
      <c r="BB118" s="71">
        <v>58.8</v>
      </c>
      <c r="BC118" s="69">
        <v>75.72</v>
      </c>
      <c r="BD118" s="54">
        <f t="shared" si="49"/>
        <v>29.4</v>
      </c>
      <c r="BE118" s="44">
        <f t="shared" si="50"/>
        <v>2715.4670260568732</v>
      </c>
      <c r="BF118" s="50">
        <f t="shared" si="67"/>
        <v>212587.32743515368</v>
      </c>
      <c r="BG118" s="50">
        <f t="shared" si="52"/>
        <v>205615.16321302645</v>
      </c>
      <c r="BH118" s="72">
        <f t="shared" si="53"/>
        <v>3.2796706681652883</v>
      </c>
      <c r="BI118" s="73">
        <f t="shared" si="54"/>
        <v>1.8218395455304812</v>
      </c>
      <c r="BJ118" s="51">
        <f t="shared" si="55"/>
        <v>1.6900504543041632</v>
      </c>
      <c r="BK118" s="72">
        <f t="shared" si="56"/>
        <v>7.2338473247897248</v>
      </c>
      <c r="BL118" s="116">
        <v>0</v>
      </c>
      <c r="BM118" s="74">
        <v>1080</v>
      </c>
      <c r="BN118" s="74">
        <v>3</v>
      </c>
      <c r="BO118" s="71">
        <v>287.89999999999998</v>
      </c>
      <c r="BP118" s="71">
        <v>55.3</v>
      </c>
      <c r="BQ118" s="71">
        <v>73.5</v>
      </c>
      <c r="BR118" s="72">
        <f t="shared" si="57"/>
        <v>27.65</v>
      </c>
      <c r="BS118" s="54">
        <f t="shared" si="58"/>
        <v>2401.8182695041023</v>
      </c>
      <c r="BT118" s="50">
        <f t="shared" si="59"/>
        <v>205615.16321302645</v>
      </c>
      <c r="BU118" s="50">
        <f t="shared" si="60"/>
        <v>176533.64280855152</v>
      </c>
      <c r="BV118" s="72">
        <f t="shared" si="61"/>
        <v>14.143665257967955</v>
      </c>
      <c r="BW118" s="75">
        <f t="shared" si="62"/>
        <v>1.6900504543041632</v>
      </c>
      <c r="BX118" s="55">
        <f t="shared" si="63"/>
        <v>1.630850615325623</v>
      </c>
      <c r="BY118" s="72">
        <f t="shared" si="73"/>
        <v>3.5028444759014175</v>
      </c>
      <c r="BZ118" s="85" t="s">
        <v>103</v>
      </c>
      <c r="CA118" s="87" t="s">
        <v>103</v>
      </c>
      <c r="CB118" s="86">
        <v>4</v>
      </c>
      <c r="CC118" s="86">
        <v>8</v>
      </c>
      <c r="CD118" s="86">
        <v>2</v>
      </c>
      <c r="CE118" s="86">
        <v>6</v>
      </c>
      <c r="CF118" s="87" t="s">
        <v>104</v>
      </c>
      <c r="CG118" s="87" t="s">
        <v>100</v>
      </c>
      <c r="CH118" s="62">
        <v>17.559999999999999</v>
      </c>
      <c r="CI118" s="63">
        <v>13.299746037980741</v>
      </c>
      <c r="CJ118" s="64">
        <f>SUM((AF118-BQ118)/AF118)*100</f>
        <v>3.5433070866141767</v>
      </c>
      <c r="CK118" s="64">
        <f>SUM(BX118*CH118)</f>
        <v>28.637736805117939</v>
      </c>
      <c r="CL118" s="65" t="s">
        <v>104</v>
      </c>
    </row>
    <row r="119" spans="1:90" s="65" customFormat="1" ht="24.75" customHeight="1" x14ac:dyDescent="0.3">
      <c r="A119" s="61" t="s">
        <v>98</v>
      </c>
      <c r="B119" s="35">
        <v>3.93</v>
      </c>
      <c r="C119" s="35">
        <v>1.53</v>
      </c>
      <c r="D119" s="35">
        <v>4.3099999999999996</v>
      </c>
      <c r="E119" s="35">
        <v>4.83</v>
      </c>
      <c r="F119" s="35">
        <v>1.83</v>
      </c>
      <c r="G119" s="66">
        <v>0.38340000000000002</v>
      </c>
      <c r="H119" s="66">
        <v>8.2199999999999995E-2</v>
      </c>
      <c r="I119" s="66">
        <v>6.0499999999999998E-2</v>
      </c>
      <c r="J119" s="66">
        <v>4.9299999999999997E-2</v>
      </c>
      <c r="K119" s="67">
        <v>4.99E-2</v>
      </c>
      <c r="L119" s="66">
        <v>3.4222389999999998</v>
      </c>
      <c r="M119" s="68">
        <v>0.1419</v>
      </c>
      <c r="N119" s="35">
        <v>2.0699999999999998</v>
      </c>
      <c r="O119" s="35">
        <v>4.9400000000000004</v>
      </c>
      <c r="P119" s="35">
        <v>2.74</v>
      </c>
      <c r="Q119" s="35">
        <v>18.36</v>
      </c>
      <c r="R119" s="35">
        <v>8.4700000000000006</v>
      </c>
      <c r="S119" s="35">
        <v>8.0850000000000009</v>
      </c>
      <c r="T119" s="35">
        <v>10.27</v>
      </c>
      <c r="U119" s="35">
        <v>2.27</v>
      </c>
      <c r="V119" s="35">
        <v>24.67</v>
      </c>
      <c r="W119" s="35">
        <v>0.98</v>
      </c>
      <c r="X119" s="35">
        <v>15.63</v>
      </c>
      <c r="Y119" s="35">
        <v>9.3000000000000007</v>
      </c>
      <c r="Z119" s="35">
        <v>3.07</v>
      </c>
      <c r="AA119" s="35">
        <v>0</v>
      </c>
      <c r="AB119" s="41">
        <v>1080</v>
      </c>
      <c r="AC119" s="41">
        <v>3</v>
      </c>
      <c r="AD119" s="88">
        <v>389.2</v>
      </c>
      <c r="AE119" s="69">
        <v>59.3</v>
      </c>
      <c r="AF119" s="69">
        <v>76.400000000000006</v>
      </c>
      <c r="AG119" s="44">
        <f t="shared" si="70"/>
        <v>29.65</v>
      </c>
      <c r="AH119" s="44">
        <f t="shared" si="39"/>
        <v>2761.8447876054929</v>
      </c>
      <c r="AI119" s="44">
        <f t="shared" si="40"/>
        <v>211004.94177305966</v>
      </c>
      <c r="AJ119" s="44">
        <f t="shared" si="41"/>
        <v>1.8445065633514544</v>
      </c>
      <c r="AK119" s="45">
        <v>0</v>
      </c>
      <c r="AL119" s="43">
        <v>358.8</v>
      </c>
      <c r="AM119" s="43">
        <v>59.18</v>
      </c>
      <c r="AN119" s="69">
        <v>76.36</v>
      </c>
      <c r="AO119" s="44">
        <f t="shared" si="71"/>
        <v>29.59</v>
      </c>
      <c r="AP119" s="44">
        <f t="shared" si="42"/>
        <v>2750.6783106775733</v>
      </c>
      <c r="AQ119" s="46">
        <f t="shared" si="43"/>
        <v>211004.94177305966</v>
      </c>
      <c r="AR119" s="46">
        <f t="shared" si="44"/>
        <v>210041.79580333951</v>
      </c>
      <c r="AS119" s="47">
        <f t="shared" si="45"/>
        <v>0.45645659368302094</v>
      </c>
      <c r="AT119" s="46">
        <f t="shared" si="46"/>
        <v>1.8445065633514544</v>
      </c>
      <c r="AU119" s="46">
        <f t="shared" si="47"/>
        <v>1.7082314433073198</v>
      </c>
      <c r="AV119" s="47">
        <f t="shared" si="48"/>
        <v>7.3881612975409379</v>
      </c>
      <c r="AW119" s="48">
        <v>0</v>
      </c>
      <c r="AX119" s="70">
        <v>150</v>
      </c>
      <c r="AY119" s="70">
        <v>12</v>
      </c>
      <c r="AZ119" s="71">
        <v>349.6</v>
      </c>
      <c r="BA119" s="43">
        <f t="shared" si="65"/>
        <v>11.327231121281454</v>
      </c>
      <c r="BB119" s="71">
        <v>58.58</v>
      </c>
      <c r="BC119" s="69">
        <v>76.040000000000006</v>
      </c>
      <c r="BD119" s="54">
        <f t="shared" si="49"/>
        <v>29.29</v>
      </c>
      <c r="BE119" s="44">
        <f t="shared" si="50"/>
        <v>2695.185218044563</v>
      </c>
      <c r="BF119" s="50">
        <f t="shared" si="67"/>
        <v>211004.94177305966</v>
      </c>
      <c r="BG119" s="50">
        <f t="shared" si="52"/>
        <v>204941.8839801086</v>
      </c>
      <c r="BH119" s="72">
        <f t="shared" si="53"/>
        <v>2.8734198080877227</v>
      </c>
      <c r="BI119" s="73">
        <f t="shared" si="54"/>
        <v>1.8445065633514544</v>
      </c>
      <c r="BJ119" s="51">
        <f t="shared" si="55"/>
        <v>1.7058494496612109</v>
      </c>
      <c r="BK119" s="72">
        <f t="shared" si="56"/>
        <v>7.5173011820735702</v>
      </c>
      <c r="BL119" s="116">
        <v>0</v>
      </c>
      <c r="BM119" s="74">
        <v>1080</v>
      </c>
      <c r="BN119" s="74">
        <v>3</v>
      </c>
      <c r="BO119" s="71">
        <v>285.60000000000002</v>
      </c>
      <c r="BP119" s="71">
        <v>56.5</v>
      </c>
      <c r="BQ119" s="71">
        <v>72.5</v>
      </c>
      <c r="BR119" s="72">
        <f t="shared" si="57"/>
        <v>28.25</v>
      </c>
      <c r="BS119" s="54">
        <f t="shared" si="58"/>
        <v>2507.1872871055043</v>
      </c>
      <c r="BT119" s="50">
        <f t="shared" si="59"/>
        <v>204941.8839801086</v>
      </c>
      <c r="BU119" s="50">
        <f t="shared" si="60"/>
        <v>181771.07831514906</v>
      </c>
      <c r="BV119" s="72">
        <f t="shared" si="61"/>
        <v>11.306037211607007</v>
      </c>
      <c r="BW119" s="75">
        <f t="shared" si="62"/>
        <v>1.7058494496612109</v>
      </c>
      <c r="BX119" s="55">
        <f t="shared" si="63"/>
        <v>1.571207051458624</v>
      </c>
      <c r="BY119" s="72">
        <f t="shared" si="73"/>
        <v>7.8929824803312743</v>
      </c>
      <c r="BZ119" s="85" t="s">
        <v>103</v>
      </c>
      <c r="CA119" s="87" t="s">
        <v>103</v>
      </c>
      <c r="CB119" s="86">
        <v>4</v>
      </c>
      <c r="CC119" s="86">
        <v>8</v>
      </c>
      <c r="CD119" s="86">
        <v>2</v>
      </c>
      <c r="CE119" s="86">
        <v>6</v>
      </c>
      <c r="CF119" s="87" t="s">
        <v>104</v>
      </c>
      <c r="CG119" s="87" t="s">
        <v>100</v>
      </c>
      <c r="CH119" s="62">
        <v>17.559999999999999</v>
      </c>
      <c r="CI119" s="63">
        <v>12.631306485387778</v>
      </c>
      <c r="CJ119" s="64">
        <f>SUM((AF119-BQ119)/AF119)*100</f>
        <v>5.1047120418848237</v>
      </c>
      <c r="CK119" s="64">
        <f>SUM(BX119*CH119)</f>
        <v>27.590395823613438</v>
      </c>
      <c r="CL119" s="65" t="s">
        <v>104</v>
      </c>
    </row>
    <row r="120" spans="1:90" s="65" customFormat="1" ht="24.75" customHeight="1" x14ac:dyDescent="0.3">
      <c r="A120" s="61" t="s">
        <v>98</v>
      </c>
      <c r="B120" s="35">
        <v>3.61</v>
      </c>
      <c r="C120" s="35">
        <v>1.43</v>
      </c>
      <c r="D120" s="35">
        <v>4.1900000000000004</v>
      </c>
      <c r="E120" s="35">
        <v>2.2400000000000002</v>
      </c>
      <c r="F120" s="35">
        <v>2.2400000000000002</v>
      </c>
      <c r="G120" s="66">
        <v>0.34050000000000002</v>
      </c>
      <c r="H120" s="66">
        <v>8.4099999999999994E-2</v>
      </c>
      <c r="I120" s="66">
        <v>6.0100000000000001E-2</v>
      </c>
      <c r="J120" s="66">
        <v>4.9000000000000002E-2</v>
      </c>
      <c r="K120" s="67">
        <v>4.2500000000000003E-2</v>
      </c>
      <c r="L120" s="66">
        <v>3.4222389999999998</v>
      </c>
      <c r="M120" s="68">
        <v>0.1166</v>
      </c>
      <c r="N120" s="35">
        <v>1.82</v>
      </c>
      <c r="O120" s="35">
        <v>20.55</v>
      </c>
      <c r="P120" s="35">
        <v>0.89</v>
      </c>
      <c r="Q120" s="35">
        <v>16.440000000000001</v>
      </c>
      <c r="R120" s="35">
        <v>3.94</v>
      </c>
      <c r="S120" s="35">
        <v>8.0850000000000009</v>
      </c>
      <c r="T120" s="35">
        <v>10.56</v>
      </c>
      <c r="U120" s="35">
        <v>6.34</v>
      </c>
      <c r="V120" s="35">
        <v>17.04</v>
      </c>
      <c r="W120" s="35">
        <v>2.68</v>
      </c>
      <c r="X120" s="35">
        <v>15.37</v>
      </c>
      <c r="Y120" s="35">
        <v>2.17</v>
      </c>
      <c r="Z120" s="35">
        <v>2.2000000000000002</v>
      </c>
      <c r="AA120" s="35">
        <v>0</v>
      </c>
      <c r="AB120" s="41">
        <v>1080</v>
      </c>
      <c r="AC120" s="41">
        <v>3</v>
      </c>
      <c r="AD120" s="88">
        <v>388.8</v>
      </c>
      <c r="AE120" s="69">
        <v>59.88</v>
      </c>
      <c r="AF120" s="69">
        <v>76.739999999999995</v>
      </c>
      <c r="AG120" s="44">
        <f t="shared" si="70"/>
        <v>29.94</v>
      </c>
      <c r="AH120" s="44">
        <f t="shared" si="39"/>
        <v>2816.1349644114439</v>
      </c>
      <c r="AI120" s="44">
        <f t="shared" si="40"/>
        <v>216110.19716893419</v>
      </c>
      <c r="AJ120" s="44">
        <f t="shared" si="41"/>
        <v>1.7990821585159793</v>
      </c>
      <c r="AK120" s="45">
        <v>0</v>
      </c>
      <c r="AL120" s="69">
        <v>374</v>
      </c>
      <c r="AM120" s="69">
        <v>59.88</v>
      </c>
      <c r="AN120" s="69">
        <v>76.73</v>
      </c>
      <c r="AO120" s="44">
        <f t="shared" si="71"/>
        <v>29.94</v>
      </c>
      <c r="AP120" s="44">
        <f t="shared" si="42"/>
        <v>2816.1349644114439</v>
      </c>
      <c r="AQ120" s="46">
        <f t="shared" si="43"/>
        <v>216110.19716893419</v>
      </c>
      <c r="AR120" s="46">
        <f t="shared" si="44"/>
        <v>216082.03581929009</v>
      </c>
      <c r="AS120" s="47">
        <f t="shared" si="45"/>
        <v>1.3031013812867342E-2</v>
      </c>
      <c r="AT120" s="46">
        <f t="shared" si="46"/>
        <v>1.7990821585159793</v>
      </c>
      <c r="AU120" s="46">
        <f t="shared" si="47"/>
        <v>1.7308241223383192</v>
      </c>
      <c r="AV120" s="47">
        <f t="shared" si="48"/>
        <v>3.7940477512135735</v>
      </c>
      <c r="AW120" s="48">
        <v>0</v>
      </c>
      <c r="AX120" s="49">
        <v>150</v>
      </c>
      <c r="AY120" s="49">
        <v>12</v>
      </c>
      <c r="AZ120" s="69">
        <v>337.1</v>
      </c>
      <c r="BA120" s="43">
        <f t="shared" si="65"/>
        <v>15.336695342628296</v>
      </c>
      <c r="BB120" s="69">
        <v>59.4</v>
      </c>
      <c r="BC120" s="69">
        <v>75.23</v>
      </c>
      <c r="BD120" s="44">
        <f t="shared" si="49"/>
        <v>29.7</v>
      </c>
      <c r="BE120" s="44">
        <f t="shared" si="50"/>
        <v>2771.1674638050204</v>
      </c>
      <c r="BF120" s="50">
        <f t="shared" si="67"/>
        <v>216110.19716893419</v>
      </c>
      <c r="BG120" s="50">
        <f t="shared" si="52"/>
        <v>208474.9283020517</v>
      </c>
      <c r="BH120" s="47">
        <f t="shared" si="53"/>
        <v>3.5330442371092583</v>
      </c>
      <c r="BI120" s="51">
        <f t="shared" si="54"/>
        <v>1.7990821585159793</v>
      </c>
      <c r="BJ120" s="51">
        <f t="shared" si="55"/>
        <v>1.6169810093978694</v>
      </c>
      <c r="BK120" s="47">
        <f t="shared" si="56"/>
        <v>10.121891779990797</v>
      </c>
      <c r="BL120" s="52">
        <v>0</v>
      </c>
      <c r="BM120" s="53">
        <v>1100</v>
      </c>
      <c r="BN120" s="53">
        <v>3</v>
      </c>
      <c r="BO120" s="43">
        <v>288.5</v>
      </c>
      <c r="BP120" s="43">
        <v>58.4</v>
      </c>
      <c r="BQ120" s="43">
        <v>68.400000000000006</v>
      </c>
      <c r="BR120" s="47">
        <f t="shared" si="57"/>
        <v>29.2</v>
      </c>
      <c r="BS120" s="54">
        <f t="shared" si="58"/>
        <v>2678.6475601568013</v>
      </c>
      <c r="BT120" s="50">
        <f t="shared" si="59"/>
        <v>208474.9283020517</v>
      </c>
      <c r="BU120" s="50">
        <f t="shared" si="60"/>
        <v>183219.49311472522</v>
      </c>
      <c r="BV120" s="47">
        <f t="shared" si="61"/>
        <v>12.114375283887762</v>
      </c>
      <c r="BW120" s="55">
        <f t="shared" si="62"/>
        <v>1.6169810093978694</v>
      </c>
      <c r="BX120" s="55">
        <f t="shared" si="63"/>
        <v>1.5746141149913129</v>
      </c>
      <c r="BY120" s="47">
        <f t="shared" si="73"/>
        <v>2.6201231900882411</v>
      </c>
      <c r="BZ120" s="117" t="s">
        <v>77</v>
      </c>
      <c r="CA120" s="118" t="s">
        <v>78</v>
      </c>
      <c r="CB120" s="86">
        <v>3</v>
      </c>
      <c r="CC120" s="86">
        <v>8</v>
      </c>
      <c r="CD120" s="86">
        <v>3</v>
      </c>
      <c r="CE120" s="86">
        <v>3</v>
      </c>
      <c r="CF120" s="118" t="s">
        <v>85</v>
      </c>
      <c r="CG120" s="119" t="s">
        <v>75</v>
      </c>
      <c r="CH120" s="62">
        <v>11.5</v>
      </c>
      <c r="CI120" s="63">
        <f>SUM(CI118:CI119)/1.8</f>
        <v>14.406140290760289</v>
      </c>
      <c r="CJ120" s="64">
        <f>SUM((AF120-BQ120)/AF120)*100</f>
        <v>10.867865519937437</v>
      </c>
      <c r="CK120" s="64">
        <f>SUM(BX120*CH120)</f>
        <v>18.108062322400098</v>
      </c>
      <c r="CL120" s="65" t="s">
        <v>85</v>
      </c>
    </row>
    <row r="121" spans="1:90" s="65" customFormat="1" ht="24.75" customHeight="1" x14ac:dyDescent="0.3">
      <c r="A121" s="61" t="s">
        <v>98</v>
      </c>
      <c r="B121" s="35">
        <v>3.9</v>
      </c>
      <c r="C121" s="35">
        <v>0.98750000000000004</v>
      </c>
      <c r="D121" s="35">
        <v>4.4000000000000004</v>
      </c>
      <c r="E121" s="35">
        <v>4.71</v>
      </c>
      <c r="F121" s="35">
        <v>2.1800000000000002</v>
      </c>
      <c r="G121" s="66">
        <v>0.42459999999999998</v>
      </c>
      <c r="H121" s="66">
        <v>8.5199999999999998E-2</v>
      </c>
      <c r="I121" s="66">
        <v>6.4100000000000004E-2</v>
      </c>
      <c r="J121" s="66">
        <v>5.0200000000000002E-2</v>
      </c>
      <c r="K121" s="67">
        <v>5.0900000000000001E-2</v>
      </c>
      <c r="L121" s="66">
        <v>3.4222389999999998</v>
      </c>
      <c r="M121" s="68">
        <v>0.19600000000000001</v>
      </c>
      <c r="N121" s="35">
        <v>2.6619999999999999</v>
      </c>
      <c r="O121" s="35">
        <v>14.691999999999997</v>
      </c>
      <c r="P121" s="35">
        <v>2.37</v>
      </c>
      <c r="Q121" s="35">
        <v>16.490000000000002</v>
      </c>
      <c r="R121" s="35">
        <v>6.4139999999999997</v>
      </c>
      <c r="S121" s="35">
        <v>8.0850000000000009</v>
      </c>
      <c r="T121" s="35">
        <v>8.9879999999999995</v>
      </c>
      <c r="U121" s="35">
        <v>5.3179999999999996</v>
      </c>
      <c r="V121" s="35">
        <v>19.509999999999998</v>
      </c>
      <c r="W121" s="35">
        <v>4.8919999999999995</v>
      </c>
      <c r="X121" s="35">
        <v>10.059999999999999</v>
      </c>
      <c r="Y121" s="35">
        <v>5.0600000000000005</v>
      </c>
      <c r="Z121" s="35">
        <v>4.4440000000000008</v>
      </c>
      <c r="AA121" s="35">
        <v>0</v>
      </c>
      <c r="AB121" s="41">
        <v>1100</v>
      </c>
      <c r="AC121" s="41">
        <v>3</v>
      </c>
      <c r="AD121" s="88">
        <v>388.6</v>
      </c>
      <c r="AE121" s="69">
        <v>58.69</v>
      </c>
      <c r="AF121" s="69">
        <v>74.88</v>
      </c>
      <c r="AG121" s="44">
        <f t="shared" si="70"/>
        <v>29.344999999999999</v>
      </c>
      <c r="AH121" s="44">
        <f t="shared" si="39"/>
        <v>2705.3166187329412</v>
      </c>
      <c r="AI121" s="44">
        <f t="shared" si="40"/>
        <v>202574.10841072263</v>
      </c>
      <c r="AJ121" s="44">
        <f t="shared" si="41"/>
        <v>1.9183103065279523</v>
      </c>
      <c r="AK121" s="45">
        <v>0</v>
      </c>
      <c r="AL121" s="69">
        <v>367.8</v>
      </c>
      <c r="AM121" s="69">
        <v>58.65</v>
      </c>
      <c r="AN121" s="69">
        <v>74.819999999999993</v>
      </c>
      <c r="AO121" s="44">
        <f t="shared" si="71"/>
        <v>29.324999999999999</v>
      </c>
      <c r="AP121" s="44">
        <f t="shared" si="42"/>
        <v>2701.6302739132188</v>
      </c>
      <c r="AQ121" s="46">
        <f t="shared" si="43"/>
        <v>202574.10841072263</v>
      </c>
      <c r="AR121" s="46">
        <f t="shared" si="44"/>
        <v>202135.97709418702</v>
      </c>
      <c r="AS121" s="47">
        <f t="shared" si="45"/>
        <v>0.21628199179694391</v>
      </c>
      <c r="AT121" s="46">
        <f t="shared" si="46"/>
        <v>1.9183103065279523</v>
      </c>
      <c r="AU121" s="46">
        <f t="shared" si="47"/>
        <v>1.8195672303729502</v>
      </c>
      <c r="AV121" s="47">
        <f t="shared" si="48"/>
        <v>5.1473985110220379</v>
      </c>
      <c r="AW121" s="48">
        <v>0</v>
      </c>
      <c r="AX121" s="49">
        <v>150</v>
      </c>
      <c r="AY121" s="49">
        <v>12</v>
      </c>
      <c r="AZ121" s="69">
        <v>345.6</v>
      </c>
      <c r="BA121" s="43">
        <f t="shared" si="65"/>
        <v>12.44212962962963</v>
      </c>
      <c r="BB121" s="69">
        <v>58.5</v>
      </c>
      <c r="BC121" s="69">
        <v>73.25</v>
      </c>
      <c r="BD121" s="44">
        <f t="shared" si="49"/>
        <v>29.25</v>
      </c>
      <c r="BE121" s="44">
        <f t="shared" si="50"/>
        <v>2687.8288646869173</v>
      </c>
      <c r="BF121" s="50">
        <f t="shared" si="67"/>
        <v>202574.10841072263</v>
      </c>
      <c r="BG121" s="50">
        <f t="shared" si="52"/>
        <v>196883.4643383167</v>
      </c>
      <c r="BH121" s="47">
        <f t="shared" si="53"/>
        <v>2.8091665401128423</v>
      </c>
      <c r="BI121" s="51">
        <f t="shared" si="54"/>
        <v>1.9183103065279523</v>
      </c>
      <c r="BJ121" s="51">
        <f t="shared" si="55"/>
        <v>1.7553531027173248</v>
      </c>
      <c r="BK121" s="47">
        <f t="shared" si="56"/>
        <v>8.4948302292954914</v>
      </c>
      <c r="BL121" s="52">
        <v>0</v>
      </c>
      <c r="BM121" s="53">
        <v>1100</v>
      </c>
      <c r="BN121" s="53">
        <v>3</v>
      </c>
      <c r="BO121" s="43">
        <v>289.60000000000002</v>
      </c>
      <c r="BP121" s="43">
        <v>58.2</v>
      </c>
      <c r="BQ121" s="43">
        <v>68.599999999999994</v>
      </c>
      <c r="BR121" s="47">
        <f t="shared" si="57"/>
        <v>29.1</v>
      </c>
      <c r="BS121" s="54">
        <f t="shared" si="58"/>
        <v>2660.3320749863728</v>
      </c>
      <c r="BT121" s="50">
        <f t="shared" si="59"/>
        <v>196883.4643383167</v>
      </c>
      <c r="BU121" s="50">
        <f t="shared" si="60"/>
        <v>182498.78034406516</v>
      </c>
      <c r="BV121" s="47">
        <f t="shared" si="61"/>
        <v>7.3061920373025684</v>
      </c>
      <c r="BW121" s="55">
        <f t="shared" si="62"/>
        <v>1.7553531027173248</v>
      </c>
      <c r="BX121" s="55">
        <f t="shared" si="63"/>
        <v>1.5868599201266813</v>
      </c>
      <c r="BY121" s="47">
        <f t="shared" si="73"/>
        <v>9.5988198801604288</v>
      </c>
      <c r="BZ121" s="117" t="s">
        <v>77</v>
      </c>
      <c r="CA121" s="118" t="s">
        <v>78</v>
      </c>
      <c r="CB121" s="86">
        <v>3</v>
      </c>
      <c r="CC121" s="86">
        <v>8</v>
      </c>
      <c r="CD121" s="86">
        <v>3</v>
      </c>
      <c r="CE121" s="86">
        <v>3</v>
      </c>
      <c r="CF121" s="118" t="s">
        <v>85</v>
      </c>
      <c r="CG121" s="119" t="s">
        <v>75</v>
      </c>
      <c r="CH121" s="62">
        <v>11.5</v>
      </c>
      <c r="CI121" s="63">
        <f>SUM(CI119:CI120)/2</f>
        <v>13.518723388074033</v>
      </c>
      <c r="CJ121" s="64">
        <f>SUM((AF121-BQ121)/AF121)*100</f>
        <v>8.386752136752138</v>
      </c>
      <c r="CK121" s="64">
        <f>SUM(BX121*CH121)</f>
        <v>18.248889081456834</v>
      </c>
      <c r="CL121" s="65" t="s">
        <v>85</v>
      </c>
    </row>
    <row r="122" spans="1:90" s="65" customFormat="1" ht="25.5" customHeight="1" x14ac:dyDescent="0.3">
      <c r="A122" s="61" t="s">
        <v>98</v>
      </c>
      <c r="B122" s="35">
        <v>4</v>
      </c>
      <c r="C122" s="35">
        <v>1.52</v>
      </c>
      <c r="D122" s="35">
        <v>5.58</v>
      </c>
      <c r="E122" s="35">
        <v>4.74</v>
      </c>
      <c r="F122" s="35">
        <v>1.67</v>
      </c>
      <c r="G122" s="66">
        <v>0.46489999999999998</v>
      </c>
      <c r="H122" s="66">
        <v>7.5899999999999995E-2</v>
      </c>
      <c r="I122" s="66">
        <v>5.2299999999999999E-2</v>
      </c>
      <c r="J122" s="66">
        <v>4.5900000000000003E-2</v>
      </c>
      <c r="K122" s="67">
        <v>5.6500000000000002E-2</v>
      </c>
      <c r="L122" s="66">
        <v>3.4222389999999998</v>
      </c>
      <c r="M122" s="68">
        <v>0.1116</v>
      </c>
      <c r="N122" s="35">
        <v>2.13</v>
      </c>
      <c r="O122" s="35">
        <v>21.95</v>
      </c>
      <c r="P122" s="35">
        <v>2.74</v>
      </c>
      <c r="Q122" s="35">
        <v>15.47</v>
      </c>
      <c r="R122" s="35">
        <v>5.94</v>
      </c>
      <c r="S122" s="35">
        <v>10.78</v>
      </c>
      <c r="T122" s="35">
        <v>11.7</v>
      </c>
      <c r="U122" s="35">
        <v>2.5099999999999998</v>
      </c>
      <c r="V122" s="35">
        <v>17.059999999999999</v>
      </c>
      <c r="W122" s="35">
        <v>2.62</v>
      </c>
      <c r="X122" s="35">
        <v>12.18</v>
      </c>
      <c r="Y122" s="35">
        <v>1.99</v>
      </c>
      <c r="Z122" s="35">
        <v>3.69</v>
      </c>
      <c r="AA122" s="35">
        <v>0</v>
      </c>
      <c r="AB122" s="41">
        <v>1100</v>
      </c>
      <c r="AC122" s="41">
        <v>3</v>
      </c>
      <c r="AD122" s="42">
        <v>385.6</v>
      </c>
      <c r="AE122" s="43">
        <v>59.6</v>
      </c>
      <c r="AF122" s="43">
        <v>74.599999999999994</v>
      </c>
      <c r="AG122" s="44">
        <f t="shared" si="70"/>
        <v>29.8</v>
      </c>
      <c r="AH122" s="44">
        <f t="shared" si="39"/>
        <v>2789.8599400938801</v>
      </c>
      <c r="AI122" s="44">
        <f t="shared" si="40"/>
        <v>208123.55153100344</v>
      </c>
      <c r="AJ122" s="44">
        <f t="shared" si="41"/>
        <v>1.8527456271211984</v>
      </c>
      <c r="AK122" s="45">
        <v>0</v>
      </c>
      <c r="AL122" s="43">
        <v>351.4</v>
      </c>
      <c r="AM122" s="43">
        <v>58.12</v>
      </c>
      <c r="AN122" s="69">
        <v>72.739999999999995</v>
      </c>
      <c r="AO122" s="44">
        <f t="shared" si="71"/>
        <v>29.06</v>
      </c>
      <c r="AP122" s="44">
        <f t="shared" si="42"/>
        <v>2653.0234738370609</v>
      </c>
      <c r="AQ122" s="46">
        <f t="shared" si="43"/>
        <v>208123.55153100344</v>
      </c>
      <c r="AR122" s="46">
        <f t="shared" si="44"/>
        <v>192980.92748690781</v>
      </c>
      <c r="AS122" s="47">
        <f t="shared" si="45"/>
        <v>7.275785913080524</v>
      </c>
      <c r="AT122" s="46">
        <f t="shared" si="46"/>
        <v>1.8527456271211984</v>
      </c>
      <c r="AU122" s="46">
        <f t="shared" si="47"/>
        <v>1.8209053328538887</v>
      </c>
      <c r="AV122" s="47">
        <f t="shared" si="48"/>
        <v>1.7185464535022688</v>
      </c>
      <c r="AW122" s="48">
        <v>0</v>
      </c>
      <c r="AX122" s="70">
        <v>150</v>
      </c>
      <c r="AY122" s="70">
        <v>12</v>
      </c>
      <c r="AZ122" s="71">
        <v>322.2</v>
      </c>
      <c r="BA122" s="43">
        <f t="shared" si="65"/>
        <v>19.677219118559915</v>
      </c>
      <c r="BB122" s="71">
        <v>57.75</v>
      </c>
      <c r="BC122" s="69">
        <v>72.11</v>
      </c>
      <c r="BD122" s="54">
        <f t="shared" si="49"/>
        <v>28.875</v>
      </c>
      <c r="BE122" s="44">
        <f t="shared" si="50"/>
        <v>2619.3519623157022</v>
      </c>
      <c r="BF122" s="50">
        <f t="shared" si="67"/>
        <v>208123.55153100344</v>
      </c>
      <c r="BG122" s="50">
        <f t="shared" si="52"/>
        <v>188881.47000258529</v>
      </c>
      <c r="BH122" s="72">
        <f t="shared" si="53"/>
        <v>9.24550892336263</v>
      </c>
      <c r="BI122" s="73">
        <f t="shared" si="54"/>
        <v>1.8527456271211984</v>
      </c>
      <c r="BJ122" s="51">
        <f t="shared" si="55"/>
        <v>1.7058317049077918</v>
      </c>
      <c r="BK122" s="72">
        <f t="shared" si="56"/>
        <v>7.9295247044615564</v>
      </c>
      <c r="BL122" s="116">
        <v>0</v>
      </c>
      <c r="BM122" s="74">
        <f t="shared" ref="BM122:BN137" si="74">SUM(AB122)</f>
        <v>1100</v>
      </c>
      <c r="BN122" s="74">
        <f t="shared" si="74"/>
        <v>3</v>
      </c>
      <c r="BO122" s="71">
        <v>300.89999999999998</v>
      </c>
      <c r="BP122" s="71">
        <v>55.8</v>
      </c>
      <c r="BQ122" s="72">
        <v>75.95</v>
      </c>
      <c r="BR122" s="47">
        <f t="shared" si="57"/>
        <v>27.9</v>
      </c>
      <c r="BS122" s="54">
        <f t="shared" si="58"/>
        <v>2445.4471374808309</v>
      </c>
      <c r="BT122" s="50">
        <f t="shared" si="59"/>
        <v>188881.47000258529</v>
      </c>
      <c r="BU122" s="50">
        <f t="shared" si="60"/>
        <v>185731.71009166911</v>
      </c>
      <c r="BV122" s="72">
        <f t="shared" si="61"/>
        <v>1.6675854496860227</v>
      </c>
      <c r="BW122" s="75">
        <f t="shared" si="62"/>
        <v>1.7058317049077918</v>
      </c>
      <c r="BX122" s="55">
        <f t="shared" si="63"/>
        <v>1.6200787676562545</v>
      </c>
      <c r="BY122" s="72">
        <f t="shared" si="73"/>
        <v>5.0270455757634469</v>
      </c>
      <c r="BZ122" s="85" t="s">
        <v>77</v>
      </c>
      <c r="CA122" s="87" t="s">
        <v>78</v>
      </c>
      <c r="CB122" s="86">
        <v>5</v>
      </c>
      <c r="CC122" s="86">
        <v>8</v>
      </c>
      <c r="CD122" s="86">
        <v>4</v>
      </c>
      <c r="CE122" s="86">
        <v>4</v>
      </c>
      <c r="CF122" s="87" t="s">
        <v>79</v>
      </c>
      <c r="CG122" s="87" t="s">
        <v>105</v>
      </c>
      <c r="CH122" s="62">
        <v>16.32</v>
      </c>
      <c r="CI122" s="63">
        <v>5.2</v>
      </c>
      <c r="CJ122" s="64">
        <f>SUM((AF122-BQ122)/AF122)*100</f>
        <v>-1.8096514745308427</v>
      </c>
      <c r="CK122" s="64">
        <f>SUM(BX122*CH122)</f>
        <v>26.439685488150072</v>
      </c>
      <c r="CL122" s="65" t="s">
        <v>79</v>
      </c>
    </row>
    <row r="123" spans="1:90" s="65" customFormat="1" ht="24.75" customHeight="1" x14ac:dyDescent="0.3">
      <c r="A123" s="61" t="s">
        <v>98</v>
      </c>
      <c r="B123" s="35">
        <v>4.08</v>
      </c>
      <c r="C123" s="35">
        <v>1.76</v>
      </c>
      <c r="D123" s="35">
        <v>6.61</v>
      </c>
      <c r="E123" s="35">
        <v>4.93</v>
      </c>
      <c r="F123" s="35">
        <v>1.61</v>
      </c>
      <c r="G123" s="66">
        <v>0.42959999999999998</v>
      </c>
      <c r="H123" s="66">
        <v>7.4800000000000005E-2</v>
      </c>
      <c r="I123" s="66">
        <v>4.7600000000000003E-2</v>
      </c>
      <c r="J123" s="66">
        <v>4.5199999999999997E-2</v>
      </c>
      <c r="K123" s="67">
        <v>5.04E-2</v>
      </c>
      <c r="L123" s="66">
        <v>3.4222389999999998</v>
      </c>
      <c r="M123" s="68">
        <v>0.10580000000000001</v>
      </c>
      <c r="N123" s="35">
        <v>4.17</v>
      </c>
      <c r="O123" s="35">
        <v>15.8</v>
      </c>
      <c r="P123" s="35">
        <v>2.74</v>
      </c>
      <c r="Q123" s="35">
        <v>14.38</v>
      </c>
      <c r="R123" s="35">
        <v>6.54</v>
      </c>
      <c r="S123" s="35">
        <v>5.39</v>
      </c>
      <c r="T123" s="35">
        <v>5.01</v>
      </c>
      <c r="U123" s="35">
        <v>6.98</v>
      </c>
      <c r="V123" s="35">
        <v>20.74</v>
      </c>
      <c r="W123" s="35">
        <v>1.3</v>
      </c>
      <c r="X123" s="35">
        <v>4.96</v>
      </c>
      <c r="Y123" s="35">
        <v>4.84</v>
      </c>
      <c r="Z123" s="35">
        <v>3.04</v>
      </c>
      <c r="AA123" s="35">
        <v>0</v>
      </c>
      <c r="AB123" s="41">
        <v>1000</v>
      </c>
      <c r="AC123" s="41">
        <v>6</v>
      </c>
      <c r="AD123" s="42">
        <v>387.9</v>
      </c>
      <c r="AE123" s="43">
        <v>59.5</v>
      </c>
      <c r="AF123" s="43">
        <v>74.5</v>
      </c>
      <c r="AG123" s="44">
        <f t="shared" si="70"/>
        <v>29.75</v>
      </c>
      <c r="AH123" s="44">
        <f t="shared" si="39"/>
        <v>2780.5058479678164</v>
      </c>
      <c r="AI123" s="44">
        <f t="shared" si="40"/>
        <v>207147.68567360233</v>
      </c>
      <c r="AJ123" s="44">
        <f t="shared" si="41"/>
        <v>1.8725770396064418</v>
      </c>
      <c r="AK123" s="45">
        <v>0</v>
      </c>
      <c r="AL123" s="43">
        <v>350</v>
      </c>
      <c r="AM123" s="43">
        <v>58.41</v>
      </c>
      <c r="AN123" s="69">
        <v>72.59</v>
      </c>
      <c r="AO123" s="44">
        <f>SUM(AM123/2)</f>
        <v>29.204999999999998</v>
      </c>
      <c r="AP123" s="44">
        <f t="shared" si="42"/>
        <v>2679.5649837514657</v>
      </c>
      <c r="AQ123" s="46">
        <f t="shared" si="43"/>
        <v>207147.68567360233</v>
      </c>
      <c r="AR123" s="46">
        <f t="shared" si="44"/>
        <v>194509.62217051891</v>
      </c>
      <c r="AS123" s="47">
        <f t="shared" si="45"/>
        <v>6.1009918899103317</v>
      </c>
      <c r="AT123" s="46">
        <f t="shared" si="46"/>
        <v>1.8725770396064418</v>
      </c>
      <c r="AU123" s="46">
        <f t="shared" si="47"/>
        <v>1.7993968426568061</v>
      </c>
      <c r="AV123" s="47">
        <f t="shared" si="48"/>
        <v>3.9079939250465214</v>
      </c>
      <c r="AW123" s="48">
        <v>0</v>
      </c>
      <c r="AX123" s="70">
        <v>150</v>
      </c>
      <c r="AY123" s="70">
        <v>12</v>
      </c>
      <c r="AZ123" s="71">
        <v>321.60000000000002</v>
      </c>
      <c r="BA123" s="43">
        <f t="shared" si="65"/>
        <v>20.615671641791028</v>
      </c>
      <c r="BB123" s="71">
        <v>57.62</v>
      </c>
      <c r="BC123" s="69">
        <v>71.930000000000007</v>
      </c>
      <c r="BD123" s="54">
        <f t="shared" si="49"/>
        <v>28.81</v>
      </c>
      <c r="BE123" s="44">
        <f t="shared" si="50"/>
        <v>2607.5724821212507</v>
      </c>
      <c r="BF123" s="50">
        <f t="shared" si="67"/>
        <v>207147.68567360233</v>
      </c>
      <c r="BG123" s="50">
        <f t="shared" si="52"/>
        <v>187562.68863898158</v>
      </c>
      <c r="BH123" s="72">
        <f t="shared" si="53"/>
        <v>9.454605766380789</v>
      </c>
      <c r="BI123" s="73">
        <f t="shared" si="54"/>
        <v>1.8725770396064418</v>
      </c>
      <c r="BJ123" s="51">
        <f t="shared" si="55"/>
        <v>1.7146267327134121</v>
      </c>
      <c r="BK123" s="72">
        <f t="shared" si="56"/>
        <v>8.4349163506899547</v>
      </c>
      <c r="BL123" s="116">
        <v>0</v>
      </c>
      <c r="BM123" s="74">
        <f t="shared" si="74"/>
        <v>1000</v>
      </c>
      <c r="BN123" s="74">
        <f t="shared" si="74"/>
        <v>6</v>
      </c>
      <c r="BO123" s="71">
        <v>300.39999999999998</v>
      </c>
      <c r="BP123" s="71">
        <v>55.6</v>
      </c>
      <c r="BQ123" s="72">
        <v>75.75</v>
      </c>
      <c r="BR123" s="47">
        <f t="shared" si="57"/>
        <v>27.8</v>
      </c>
      <c r="BS123" s="54">
        <f t="shared" si="58"/>
        <v>2427.9484664003357</v>
      </c>
      <c r="BT123" s="50">
        <f t="shared" si="59"/>
        <v>187562.68863898158</v>
      </c>
      <c r="BU123" s="50">
        <f t="shared" si="60"/>
        <v>183917.09632982544</v>
      </c>
      <c r="BV123" s="72">
        <f t="shared" si="61"/>
        <v>1.9436660540589363</v>
      </c>
      <c r="BW123" s="75">
        <f t="shared" si="62"/>
        <v>1.7146267327134121</v>
      </c>
      <c r="BX123" s="55">
        <f t="shared" si="63"/>
        <v>1.6333446209985907</v>
      </c>
      <c r="BY123" s="72">
        <f t="shared" si="73"/>
        <v>4.7405134985963855</v>
      </c>
      <c r="BZ123" s="85" t="s">
        <v>77</v>
      </c>
      <c r="CA123" s="87" t="s">
        <v>78</v>
      </c>
      <c r="CB123" s="86">
        <v>5</v>
      </c>
      <c r="CC123" s="86">
        <v>8</v>
      </c>
      <c r="CD123" s="86">
        <v>4</v>
      </c>
      <c r="CE123" s="86">
        <v>4</v>
      </c>
      <c r="CF123" s="87" t="s">
        <v>79</v>
      </c>
      <c r="CG123" s="87" t="s">
        <v>105</v>
      </c>
      <c r="CH123" s="62">
        <v>16.32</v>
      </c>
      <c r="CI123" s="63">
        <v>4.5999999999999996</v>
      </c>
      <c r="CJ123" s="64">
        <f>SUM((AF123-BQ123)/AF123)*100</f>
        <v>-1.6778523489932886</v>
      </c>
      <c r="CK123" s="64">
        <f>SUM(BX123*CH123)</f>
        <v>26.656184214696999</v>
      </c>
      <c r="CL123" s="65" t="s">
        <v>79</v>
      </c>
    </row>
    <row r="124" spans="1:90" s="65" customFormat="1" ht="24.75" customHeight="1" x14ac:dyDescent="0.3">
      <c r="A124" s="61" t="s">
        <v>98</v>
      </c>
      <c r="B124" s="35">
        <v>3.82</v>
      </c>
      <c r="C124" s="35">
        <v>1.31</v>
      </c>
      <c r="D124" s="35">
        <v>5.8</v>
      </c>
      <c r="E124" s="35">
        <v>4.8</v>
      </c>
      <c r="F124" s="35">
        <v>1.68</v>
      </c>
      <c r="G124" s="66">
        <v>0.42630000000000001</v>
      </c>
      <c r="H124" s="66">
        <v>7.5200000000000003E-2</v>
      </c>
      <c r="I124" s="66">
        <v>4.9000000000000002E-2</v>
      </c>
      <c r="J124" s="66">
        <v>4.6899999999999997E-2</v>
      </c>
      <c r="K124" s="67">
        <v>6.1100000000000002E-2</v>
      </c>
      <c r="L124" s="66">
        <v>3.4222389999999998</v>
      </c>
      <c r="M124" s="68">
        <v>0.1152</v>
      </c>
      <c r="N124" s="35">
        <v>3.12</v>
      </c>
      <c r="O124" s="35">
        <v>10.220000000000001</v>
      </c>
      <c r="P124" s="35">
        <v>2.74</v>
      </c>
      <c r="Q124" s="35">
        <v>17.8</v>
      </c>
      <c r="R124" s="35">
        <v>7.18</v>
      </c>
      <c r="S124" s="35">
        <v>8.0850000000000009</v>
      </c>
      <c r="T124" s="35">
        <v>7.4</v>
      </c>
      <c r="U124" s="35">
        <v>8.49</v>
      </c>
      <c r="V124" s="35">
        <v>18.04</v>
      </c>
      <c r="W124" s="35">
        <v>16.88</v>
      </c>
      <c r="X124" s="35">
        <v>2.16</v>
      </c>
      <c r="Y124" s="35">
        <v>7</v>
      </c>
      <c r="Z124" s="35">
        <v>10.220000000000001</v>
      </c>
      <c r="AA124" s="35">
        <v>0</v>
      </c>
      <c r="AB124" s="41">
        <v>1000</v>
      </c>
      <c r="AC124" s="41">
        <v>6</v>
      </c>
      <c r="AD124" s="42">
        <v>386.5</v>
      </c>
      <c r="AE124" s="43">
        <v>59.5</v>
      </c>
      <c r="AF124" s="43">
        <v>74.599999999999994</v>
      </c>
      <c r="AG124" s="44">
        <f t="shared" si="70"/>
        <v>29.75</v>
      </c>
      <c r="AH124" s="44">
        <f t="shared" si="39"/>
        <v>2780.5058479678164</v>
      </c>
      <c r="AI124" s="44">
        <f t="shared" si="40"/>
        <v>207425.73625839909</v>
      </c>
      <c r="AJ124" s="44">
        <f t="shared" si="41"/>
        <v>1.8633174791700893</v>
      </c>
      <c r="AK124" s="45">
        <v>0</v>
      </c>
      <c r="AL124" s="43">
        <v>350.2</v>
      </c>
      <c r="AM124" s="43">
        <v>58.09</v>
      </c>
      <c r="AN124" s="69">
        <v>73.11</v>
      </c>
      <c r="AO124" s="44">
        <f t="shared" si="71"/>
        <v>29.045000000000002</v>
      </c>
      <c r="AP124" s="44">
        <f t="shared" si="42"/>
        <v>2650.2853402200094</v>
      </c>
      <c r="AQ124" s="46">
        <f t="shared" si="43"/>
        <v>207425.73625839909</v>
      </c>
      <c r="AR124" s="46">
        <f t="shared" si="44"/>
        <v>193762.36122348488</v>
      </c>
      <c r="AS124" s="47">
        <f t="shared" si="45"/>
        <v>6.5871165658504189</v>
      </c>
      <c r="AT124" s="46">
        <f t="shared" si="46"/>
        <v>1.8633174791700893</v>
      </c>
      <c r="AU124" s="46">
        <f t="shared" si="47"/>
        <v>1.8073685611008861</v>
      </c>
      <c r="AV124" s="47">
        <f t="shared" si="48"/>
        <v>3.0026508469250519</v>
      </c>
      <c r="AW124" s="48">
        <v>0</v>
      </c>
      <c r="AX124" s="70">
        <v>150</v>
      </c>
      <c r="AY124" s="70">
        <v>12</v>
      </c>
      <c r="AZ124" s="71">
        <v>321.89999999999998</v>
      </c>
      <c r="BA124" s="43">
        <f t="shared" si="65"/>
        <v>20.068344206275249</v>
      </c>
      <c r="BB124" s="71">
        <v>57.47</v>
      </c>
      <c r="BC124" s="69">
        <v>72.11</v>
      </c>
      <c r="BD124" s="54">
        <f t="shared" si="49"/>
        <v>28.734999999999999</v>
      </c>
      <c r="BE124" s="44">
        <f t="shared" si="50"/>
        <v>2594.0137609274389</v>
      </c>
      <c r="BF124" s="50">
        <f t="shared" si="67"/>
        <v>207425.73625839909</v>
      </c>
      <c r="BG124" s="50">
        <f t="shared" si="52"/>
        <v>187054.3323004776</v>
      </c>
      <c r="BH124" s="72">
        <f t="shared" si="53"/>
        <v>9.8210590090633509</v>
      </c>
      <c r="BI124" s="73">
        <f t="shared" si="54"/>
        <v>1.8633174791700893</v>
      </c>
      <c r="BJ124" s="51">
        <f t="shared" si="55"/>
        <v>1.7208903746902315</v>
      </c>
      <c r="BK124" s="72">
        <f t="shared" si="56"/>
        <v>7.6437379068270177</v>
      </c>
      <c r="BL124" s="116">
        <v>0</v>
      </c>
      <c r="BM124" s="74">
        <f t="shared" si="74"/>
        <v>1000</v>
      </c>
      <c r="BN124" s="74">
        <f t="shared" si="74"/>
        <v>6</v>
      </c>
      <c r="BO124" s="71">
        <v>300.8</v>
      </c>
      <c r="BP124" s="71">
        <v>55.4</v>
      </c>
      <c r="BQ124" s="72">
        <v>75.430000000000007</v>
      </c>
      <c r="BR124" s="47">
        <f t="shared" si="57"/>
        <v>27.7</v>
      </c>
      <c r="BS124" s="54">
        <f t="shared" si="58"/>
        <v>2410.5126271729123</v>
      </c>
      <c r="BT124" s="50">
        <f t="shared" si="59"/>
        <v>187054.3323004776</v>
      </c>
      <c r="BU124" s="50">
        <f t="shared" si="60"/>
        <v>181824.96746765278</v>
      </c>
      <c r="BV124" s="72">
        <f t="shared" si="61"/>
        <v>2.795639517412809</v>
      </c>
      <c r="BW124" s="75">
        <f t="shared" si="62"/>
        <v>1.7208903746902315</v>
      </c>
      <c r="BX124" s="55">
        <f t="shared" si="63"/>
        <v>1.6543382583225994</v>
      </c>
      <c r="BY124" s="72">
        <f t="shared" si="73"/>
        <v>3.8673071420724194</v>
      </c>
      <c r="BZ124" s="85" t="s">
        <v>77</v>
      </c>
      <c r="CA124" s="87" t="s">
        <v>78</v>
      </c>
      <c r="CB124" s="86">
        <v>5</v>
      </c>
      <c r="CC124" s="86">
        <v>8</v>
      </c>
      <c r="CD124" s="86">
        <v>4</v>
      </c>
      <c r="CE124" s="86">
        <v>4</v>
      </c>
      <c r="CF124" s="87" t="s">
        <v>79</v>
      </c>
      <c r="CG124" s="87" t="s">
        <v>105</v>
      </c>
      <c r="CH124" s="62">
        <v>16.32</v>
      </c>
      <c r="CI124" s="63">
        <f>SUM(CI122:CI123)/2</f>
        <v>4.9000000000000004</v>
      </c>
      <c r="CJ124" s="64">
        <f>SUM((AF124-BQ124)/AF124)*100</f>
        <v>-1.1126005361930462</v>
      </c>
      <c r="CK124" s="64">
        <f>SUM(BX124*CH124)</f>
        <v>26.998800375824821</v>
      </c>
      <c r="CL124" s="65" t="s">
        <v>79</v>
      </c>
    </row>
    <row r="125" spans="1:90" s="65" customFormat="1" ht="24.75" customHeight="1" x14ac:dyDescent="0.3">
      <c r="A125" s="61" t="s">
        <v>98</v>
      </c>
      <c r="B125" s="35">
        <v>3.86</v>
      </c>
      <c r="C125" s="35">
        <v>2.02</v>
      </c>
      <c r="D125" s="35">
        <v>6.72</v>
      </c>
      <c r="E125" s="35">
        <v>4.91</v>
      </c>
      <c r="F125" s="35">
        <v>1.39</v>
      </c>
      <c r="G125" s="66">
        <v>0.35930000000000001</v>
      </c>
      <c r="H125" s="66">
        <v>8.2199999999999995E-2</v>
      </c>
      <c r="I125" s="66">
        <v>5.1400000000000001E-2</v>
      </c>
      <c r="J125" s="66">
        <v>4.58E-2</v>
      </c>
      <c r="K125" s="67">
        <v>5.7200000000000001E-2</v>
      </c>
      <c r="L125" s="66">
        <v>3.4222389999999998</v>
      </c>
      <c r="M125" s="68">
        <v>0.21210000000000001</v>
      </c>
      <c r="N125" s="35">
        <v>2.0699999999999998</v>
      </c>
      <c r="O125" s="35">
        <v>4.9400000000000004</v>
      </c>
      <c r="P125" s="35">
        <v>2.74</v>
      </c>
      <c r="Q125" s="35">
        <v>18.36</v>
      </c>
      <c r="R125" s="35">
        <v>8.4700000000000006</v>
      </c>
      <c r="S125" s="35">
        <v>8.0850000000000009</v>
      </c>
      <c r="T125" s="35">
        <v>10.27</v>
      </c>
      <c r="U125" s="35">
        <v>2.27</v>
      </c>
      <c r="V125" s="35">
        <v>24.67</v>
      </c>
      <c r="W125" s="35">
        <v>0.98</v>
      </c>
      <c r="X125" s="35">
        <v>15.63</v>
      </c>
      <c r="Y125" s="35">
        <v>9.3000000000000007</v>
      </c>
      <c r="Z125" s="35">
        <v>3.07</v>
      </c>
      <c r="AA125" s="35">
        <v>0</v>
      </c>
      <c r="AB125" s="41">
        <v>1000</v>
      </c>
      <c r="AC125" s="41">
        <v>6</v>
      </c>
      <c r="AD125" s="88">
        <v>388.4</v>
      </c>
      <c r="AE125" s="69">
        <v>59.76</v>
      </c>
      <c r="AF125" s="69">
        <v>76.5</v>
      </c>
      <c r="AG125" s="44">
        <f t="shared" si="70"/>
        <v>29.88</v>
      </c>
      <c r="AH125" s="44">
        <f t="shared" si="39"/>
        <v>2804.859160059179</v>
      </c>
      <c r="AI125" s="44">
        <f t="shared" si="40"/>
        <v>214571.72574452718</v>
      </c>
      <c r="AJ125" s="44">
        <f t="shared" si="41"/>
        <v>1.810117333270814</v>
      </c>
      <c r="AK125" s="45">
        <v>0</v>
      </c>
      <c r="AL125" s="43">
        <v>355.8</v>
      </c>
      <c r="AM125" s="43">
        <v>59.02</v>
      </c>
      <c r="AN125" s="69">
        <v>75.36</v>
      </c>
      <c r="AO125" s="44">
        <f t="shared" si="71"/>
        <v>29.51</v>
      </c>
      <c r="AP125" s="44">
        <f t="shared" si="42"/>
        <v>2735.8248606114012</v>
      </c>
      <c r="AQ125" s="46">
        <f t="shared" si="43"/>
        <v>214571.72574452718</v>
      </c>
      <c r="AR125" s="46">
        <f t="shared" si="44"/>
        <v>206171.76149567519</v>
      </c>
      <c r="AS125" s="47">
        <f t="shared" si="45"/>
        <v>3.9147582095010658</v>
      </c>
      <c r="AT125" s="46">
        <f t="shared" si="46"/>
        <v>1.810117333270814</v>
      </c>
      <c r="AU125" s="46">
        <f t="shared" si="47"/>
        <v>1.7257455503064298</v>
      </c>
      <c r="AV125" s="47">
        <f t="shared" si="48"/>
        <v>4.6611223158626709</v>
      </c>
      <c r="AW125" s="48">
        <v>0</v>
      </c>
      <c r="AX125" s="70">
        <v>150</v>
      </c>
      <c r="AY125" s="70">
        <v>12</v>
      </c>
      <c r="AZ125" s="71">
        <v>339.9</v>
      </c>
      <c r="BA125" s="43">
        <f t="shared" si="65"/>
        <v>14.268902618417181</v>
      </c>
      <c r="BB125" s="71">
        <v>58.59</v>
      </c>
      <c r="BC125" s="69">
        <v>75.2</v>
      </c>
      <c r="BD125" s="54">
        <f t="shared" si="49"/>
        <v>29.295000000000002</v>
      </c>
      <c r="BE125" s="44">
        <f t="shared" si="50"/>
        <v>2696.1054690726164</v>
      </c>
      <c r="BF125" s="50">
        <f t="shared" si="67"/>
        <v>214571.72574452718</v>
      </c>
      <c r="BG125" s="50">
        <f t="shared" si="52"/>
        <v>202747.13127426076</v>
      </c>
      <c r="BH125" s="72">
        <f t="shared" si="53"/>
        <v>5.5107887254190215</v>
      </c>
      <c r="BI125" s="73">
        <f t="shared" si="54"/>
        <v>1.810117333270814</v>
      </c>
      <c r="BJ125" s="51">
        <f t="shared" si="55"/>
        <v>1.676472549148966</v>
      </c>
      <c r="BK125" s="72">
        <f t="shared" si="56"/>
        <v>7.3832111137434877</v>
      </c>
      <c r="BL125" s="116">
        <v>0</v>
      </c>
      <c r="BM125" s="74">
        <f t="shared" si="74"/>
        <v>1000</v>
      </c>
      <c r="BN125" s="74">
        <f>SUM(AC126)</f>
        <v>6</v>
      </c>
      <c r="BO125" s="71">
        <v>325.3</v>
      </c>
      <c r="BP125" s="71">
        <v>58.77</v>
      </c>
      <c r="BQ125" s="71">
        <v>72.09</v>
      </c>
      <c r="BR125" s="72">
        <f t="shared" si="57"/>
        <v>29.385000000000002</v>
      </c>
      <c r="BS125" s="54">
        <f t="shared" si="58"/>
        <v>2712.6968481947547</v>
      </c>
      <c r="BT125" s="50">
        <f t="shared" si="59"/>
        <v>202747.13127426076</v>
      </c>
      <c r="BU125" s="50">
        <f t="shared" si="60"/>
        <v>195558.31578635986</v>
      </c>
      <c r="BV125" s="72">
        <f t="shared" si="61"/>
        <v>3.54570515632915</v>
      </c>
      <c r="BW125" s="75">
        <f t="shared" si="62"/>
        <v>1.676472549148966</v>
      </c>
      <c r="BX125" s="55">
        <f t="shared" si="63"/>
        <v>1.6634424299060648</v>
      </c>
      <c r="BY125" s="72">
        <f t="shared" si="73"/>
        <v>0.77723427380399002</v>
      </c>
      <c r="BZ125" s="85" t="s">
        <v>101</v>
      </c>
      <c r="CA125" s="87" t="s">
        <v>78</v>
      </c>
      <c r="CB125" s="86">
        <v>6</v>
      </c>
      <c r="CC125" s="86">
        <v>8</v>
      </c>
      <c r="CD125" s="86">
        <v>3</v>
      </c>
      <c r="CE125" s="86">
        <v>4</v>
      </c>
      <c r="CF125" s="87" t="s">
        <v>79</v>
      </c>
      <c r="CG125" s="87" t="s">
        <v>102</v>
      </c>
      <c r="CH125" s="62">
        <v>16.21</v>
      </c>
      <c r="CI125" s="63">
        <v>5.0599999999999996</v>
      </c>
      <c r="CJ125" s="64">
        <f>SUM((AF125-BQ125)/AF125)*100</f>
        <v>5.7647058823529367</v>
      </c>
      <c r="CK125" s="64">
        <f>SUM(BX125*CH125)</f>
        <v>26.964401788777312</v>
      </c>
      <c r="CL125" s="65" t="s">
        <v>79</v>
      </c>
    </row>
    <row r="126" spans="1:90" s="65" customFormat="1" ht="24.75" customHeight="1" x14ac:dyDescent="0.3">
      <c r="A126" s="61" t="s">
        <v>98</v>
      </c>
      <c r="B126" s="35">
        <v>3.92</v>
      </c>
      <c r="C126" s="35">
        <v>1.92</v>
      </c>
      <c r="D126" s="35">
        <v>6.61</v>
      </c>
      <c r="E126" s="35">
        <v>4.82</v>
      </c>
      <c r="F126" s="35">
        <v>1.55</v>
      </c>
      <c r="G126" s="66">
        <v>0.34670000000000001</v>
      </c>
      <c r="H126" s="66">
        <v>8.4099999999999994E-2</v>
      </c>
      <c r="I126" s="66">
        <v>0.05</v>
      </c>
      <c r="J126" s="66">
        <v>4.3099999999999999E-2</v>
      </c>
      <c r="K126" s="67">
        <v>5.8599999999999999E-2</v>
      </c>
      <c r="L126" s="66">
        <v>3.4222389999999998</v>
      </c>
      <c r="M126" s="68">
        <v>0.2261</v>
      </c>
      <c r="N126" s="35">
        <v>1.82</v>
      </c>
      <c r="O126" s="35">
        <v>20.55</v>
      </c>
      <c r="P126" s="35">
        <v>0.89</v>
      </c>
      <c r="Q126" s="35">
        <v>16.440000000000001</v>
      </c>
      <c r="R126" s="35">
        <v>3.94</v>
      </c>
      <c r="S126" s="35">
        <v>8.0850000000000009</v>
      </c>
      <c r="T126" s="35">
        <v>10.56</v>
      </c>
      <c r="U126" s="35">
        <v>6.34</v>
      </c>
      <c r="V126" s="35">
        <v>17.04</v>
      </c>
      <c r="W126" s="35">
        <v>2.68</v>
      </c>
      <c r="X126" s="35">
        <v>15.37</v>
      </c>
      <c r="Y126" s="35">
        <v>2.17</v>
      </c>
      <c r="Z126" s="35">
        <v>2.2000000000000002</v>
      </c>
      <c r="AA126" s="35">
        <v>0</v>
      </c>
      <c r="AB126" s="41">
        <v>1020</v>
      </c>
      <c r="AC126" s="41">
        <v>6</v>
      </c>
      <c r="AD126" s="88">
        <v>378.9</v>
      </c>
      <c r="AE126" s="69">
        <v>59.89</v>
      </c>
      <c r="AF126" s="69">
        <v>76.5</v>
      </c>
      <c r="AG126" s="44">
        <f t="shared" si="70"/>
        <v>29.945</v>
      </c>
      <c r="AH126" s="44">
        <f t="shared" si="39"/>
        <v>2817.0756357917448</v>
      </c>
      <c r="AI126" s="44">
        <f t="shared" si="40"/>
        <v>215506.28613806848</v>
      </c>
      <c r="AJ126" s="44">
        <f t="shared" si="41"/>
        <v>1.75818537264036</v>
      </c>
      <c r="AK126" s="45">
        <v>0</v>
      </c>
      <c r="AL126" s="43">
        <v>354.5</v>
      </c>
      <c r="AM126" s="43">
        <v>59.86</v>
      </c>
      <c r="AN126" s="69">
        <v>76.08</v>
      </c>
      <c r="AO126" s="44">
        <f t="shared" si="71"/>
        <v>29.93</v>
      </c>
      <c r="AP126" s="44">
        <f t="shared" si="42"/>
        <v>2814.2540928897392</v>
      </c>
      <c r="AQ126" s="46">
        <f t="shared" si="43"/>
        <v>215506.28613806848</v>
      </c>
      <c r="AR126" s="46">
        <f t="shared" si="44"/>
        <v>214108.45138705135</v>
      </c>
      <c r="AS126" s="47">
        <f t="shared" si="45"/>
        <v>0.64862829575262526</v>
      </c>
      <c r="AT126" s="46">
        <f t="shared" si="46"/>
        <v>1.75818537264036</v>
      </c>
      <c r="AU126" s="46">
        <f t="shared" si="47"/>
        <v>1.6557029753073966</v>
      </c>
      <c r="AV126" s="47">
        <f t="shared" si="48"/>
        <v>5.8288732762609747</v>
      </c>
      <c r="AW126" s="48">
        <v>0</v>
      </c>
      <c r="AX126" s="70">
        <v>150</v>
      </c>
      <c r="AY126" s="70">
        <v>12</v>
      </c>
      <c r="AZ126" s="71">
        <v>342.6</v>
      </c>
      <c r="BA126" s="43">
        <f t="shared" si="65"/>
        <v>10.59544658493869</v>
      </c>
      <c r="BB126" s="71">
        <v>59.79</v>
      </c>
      <c r="BC126" s="69">
        <v>75.8</v>
      </c>
      <c r="BD126" s="54">
        <f t="shared" si="49"/>
        <v>29.895</v>
      </c>
      <c r="BE126" s="44">
        <f t="shared" si="50"/>
        <v>2807.6759905722038</v>
      </c>
      <c r="BF126" s="50">
        <f t="shared" si="67"/>
        <v>215506.28613806848</v>
      </c>
      <c r="BG126" s="50">
        <f t="shared" si="52"/>
        <v>212821.84008537303</v>
      </c>
      <c r="BH126" s="72">
        <f t="shared" si="53"/>
        <v>1.2456462875405896</v>
      </c>
      <c r="BI126" s="73">
        <f t="shared" si="54"/>
        <v>1.75818537264036</v>
      </c>
      <c r="BJ126" s="51">
        <f t="shared" si="55"/>
        <v>1.6097971893418774</v>
      </c>
      <c r="BK126" s="72">
        <f t="shared" si="56"/>
        <v>8.4398485852285425</v>
      </c>
      <c r="BL126" s="116">
        <v>0</v>
      </c>
      <c r="BM126" s="74">
        <f t="shared" si="74"/>
        <v>1020</v>
      </c>
      <c r="BN126" s="74">
        <f t="shared" ref="BN126:BN189" si="75">SUM(AC126)</f>
        <v>6</v>
      </c>
      <c r="BO126" s="71">
        <v>288.89999999999998</v>
      </c>
      <c r="BP126" s="71">
        <v>57.2</v>
      </c>
      <c r="BQ126" s="71">
        <v>72.22</v>
      </c>
      <c r="BR126" s="72">
        <f t="shared" si="57"/>
        <v>28.6</v>
      </c>
      <c r="BS126" s="54">
        <f t="shared" si="58"/>
        <v>2569.6971269303071</v>
      </c>
      <c r="BT126" s="50">
        <f t="shared" si="59"/>
        <v>212821.84008537303</v>
      </c>
      <c r="BU126" s="50">
        <f t="shared" si="60"/>
        <v>185583.52650690678</v>
      </c>
      <c r="BV126" s="72">
        <f t="shared" si="61"/>
        <v>12.798645838011574</v>
      </c>
      <c r="BW126" s="75">
        <f t="shared" si="62"/>
        <v>1.6097971893418774</v>
      </c>
      <c r="BX126" s="55">
        <f t="shared" si="63"/>
        <v>1.5567114465261986</v>
      </c>
      <c r="BY126" s="72">
        <f t="shared" si="73"/>
        <v>3.2976665114803363</v>
      </c>
      <c r="BZ126" s="85" t="s">
        <v>101</v>
      </c>
      <c r="CA126" s="87" t="s">
        <v>78</v>
      </c>
      <c r="CB126" s="86">
        <v>6</v>
      </c>
      <c r="CC126" s="86">
        <v>8</v>
      </c>
      <c r="CD126" s="86">
        <v>3</v>
      </c>
      <c r="CE126" s="86">
        <v>4</v>
      </c>
      <c r="CF126" s="87" t="s">
        <v>79</v>
      </c>
      <c r="CG126" s="87" t="s">
        <v>102</v>
      </c>
      <c r="CH126" s="62">
        <v>16.21</v>
      </c>
      <c r="CI126" s="63">
        <v>6.5</v>
      </c>
      <c r="CJ126" s="64">
        <f>SUM((AF126-BQ126)/AF126)*100</f>
        <v>5.5947712418300668</v>
      </c>
      <c r="CK126" s="64">
        <f>SUM(BX126*CH126)</f>
        <v>25.234292548189682</v>
      </c>
      <c r="CL126" s="65" t="s">
        <v>79</v>
      </c>
    </row>
    <row r="127" spans="1:90" s="65" customFormat="1" ht="24.75" customHeight="1" x14ac:dyDescent="0.3">
      <c r="A127" s="61" t="s">
        <v>98</v>
      </c>
      <c r="B127" s="35">
        <v>3.98</v>
      </c>
      <c r="C127" s="35">
        <v>1.41</v>
      </c>
      <c r="D127" s="35">
        <v>6.87</v>
      </c>
      <c r="E127" s="35">
        <v>4.9000000000000004</v>
      </c>
      <c r="F127" s="35">
        <v>1.63</v>
      </c>
      <c r="G127" s="66">
        <v>0.36859999999999998</v>
      </c>
      <c r="H127" s="66">
        <v>8.5199999999999998E-2</v>
      </c>
      <c r="I127" s="66">
        <v>5.2499999999999998E-2</v>
      </c>
      <c r="J127" s="66">
        <v>4.4499999999999998E-2</v>
      </c>
      <c r="K127" s="67">
        <v>5.0500000000000003E-2</v>
      </c>
      <c r="L127" s="66">
        <v>3.4222389999999998</v>
      </c>
      <c r="M127" s="68">
        <v>0.21990000000000001</v>
      </c>
      <c r="N127" s="35">
        <v>2.6619999999999999</v>
      </c>
      <c r="O127" s="35">
        <v>14.691999999999997</v>
      </c>
      <c r="P127" s="35">
        <v>2.37</v>
      </c>
      <c r="Q127" s="35">
        <v>16.490000000000002</v>
      </c>
      <c r="R127" s="35">
        <v>6.4139999999999997</v>
      </c>
      <c r="S127" s="35">
        <v>8.0850000000000009</v>
      </c>
      <c r="T127" s="35">
        <v>8.9879999999999995</v>
      </c>
      <c r="U127" s="35">
        <v>5.3179999999999996</v>
      </c>
      <c r="V127" s="35">
        <v>19.509999999999998</v>
      </c>
      <c r="W127" s="35">
        <v>4.8919999999999995</v>
      </c>
      <c r="X127" s="35">
        <v>10.059999999999999</v>
      </c>
      <c r="Y127" s="35">
        <v>5.0600000000000005</v>
      </c>
      <c r="Z127" s="35">
        <v>4.4440000000000008</v>
      </c>
      <c r="AA127" s="35">
        <v>0</v>
      </c>
      <c r="AB127" s="41">
        <v>1020</v>
      </c>
      <c r="AC127" s="41">
        <v>6</v>
      </c>
      <c r="AD127" s="88">
        <v>375.7</v>
      </c>
      <c r="AE127" s="69">
        <v>59.84</v>
      </c>
      <c r="AF127" s="69">
        <v>76.599999999999994</v>
      </c>
      <c r="AG127" s="44">
        <f t="shared" si="70"/>
        <v>29.92</v>
      </c>
      <c r="AH127" s="44">
        <f t="shared" si="39"/>
        <v>2812.3738496865662</v>
      </c>
      <c r="AI127" s="44">
        <f t="shared" si="40"/>
        <v>215427.83688599095</v>
      </c>
      <c r="AJ127" s="44">
        <f t="shared" si="41"/>
        <v>1.7439714636267203</v>
      </c>
      <c r="AK127" s="45">
        <v>0</v>
      </c>
      <c r="AL127" s="43">
        <v>350.9</v>
      </c>
      <c r="AM127" s="43">
        <v>59.77</v>
      </c>
      <c r="AN127" s="69">
        <v>76.5</v>
      </c>
      <c r="AO127" s="44">
        <f t="shared" si="71"/>
        <v>29.885000000000002</v>
      </c>
      <c r="AP127" s="44">
        <f t="shared" si="42"/>
        <v>2805.7979464838882</v>
      </c>
      <c r="AQ127" s="46">
        <f t="shared" si="43"/>
        <v>215427.83688599095</v>
      </c>
      <c r="AR127" s="46">
        <f t="shared" si="44"/>
        <v>214643.54290601745</v>
      </c>
      <c r="AS127" s="47">
        <f t="shared" si="45"/>
        <v>0.3640634336353516</v>
      </c>
      <c r="AT127" s="46">
        <f t="shared" si="46"/>
        <v>1.7439714636267203</v>
      </c>
      <c r="AU127" s="46">
        <f t="shared" si="47"/>
        <v>1.6348034292074791</v>
      </c>
      <c r="AV127" s="47">
        <f t="shared" si="48"/>
        <v>6.2597374266788739</v>
      </c>
      <c r="AW127" s="48">
        <v>0</v>
      </c>
      <c r="AX127" s="70">
        <v>150</v>
      </c>
      <c r="AY127" s="70">
        <v>12</v>
      </c>
      <c r="AZ127" s="71">
        <v>345.2</v>
      </c>
      <c r="BA127" s="43">
        <f t="shared" si="65"/>
        <v>8.835457705677868</v>
      </c>
      <c r="BB127" s="71">
        <v>59.69</v>
      </c>
      <c r="BC127" s="69">
        <v>74.900000000000006</v>
      </c>
      <c r="BD127" s="54">
        <f t="shared" si="49"/>
        <v>29.844999999999999</v>
      </c>
      <c r="BE127" s="44">
        <f t="shared" si="50"/>
        <v>2798.2920533159313</v>
      </c>
      <c r="BF127" s="50">
        <f t="shared" si="67"/>
        <v>215427.83688599095</v>
      </c>
      <c r="BG127" s="50">
        <f t="shared" si="52"/>
        <v>209592.07479336328</v>
      </c>
      <c r="BH127" s="72">
        <f t="shared" si="53"/>
        <v>2.7089173697251034</v>
      </c>
      <c r="BI127" s="73">
        <f t="shared" si="54"/>
        <v>1.7439714636267203</v>
      </c>
      <c r="BJ127" s="51">
        <f t="shared" si="55"/>
        <v>1.6470088401020531</v>
      </c>
      <c r="BK127" s="72">
        <f t="shared" si="56"/>
        <v>5.5598744329810383</v>
      </c>
      <c r="BL127" s="116">
        <v>0</v>
      </c>
      <c r="BM127" s="74">
        <f t="shared" si="74"/>
        <v>1020</v>
      </c>
      <c r="BN127" s="74">
        <f t="shared" si="75"/>
        <v>6</v>
      </c>
      <c r="BO127" s="71">
        <v>287.10000000000002</v>
      </c>
      <c r="BP127" s="71">
        <v>58.91</v>
      </c>
      <c r="BQ127" s="71">
        <v>74.790000000000006</v>
      </c>
      <c r="BR127" s="72">
        <f t="shared" si="57"/>
        <v>29.454999999999998</v>
      </c>
      <c r="BS127" s="54">
        <f t="shared" si="58"/>
        <v>2725.6364400163598</v>
      </c>
      <c r="BT127" s="50">
        <f t="shared" si="59"/>
        <v>209592.07479336328</v>
      </c>
      <c r="BU127" s="50">
        <f t="shared" si="60"/>
        <v>203850.34934882357</v>
      </c>
      <c r="BV127" s="72">
        <f t="shared" si="61"/>
        <v>2.739476409210833</v>
      </c>
      <c r="BW127" s="75">
        <f t="shared" si="62"/>
        <v>1.6470088401020531</v>
      </c>
      <c r="BX127" s="55">
        <f t="shared" si="63"/>
        <v>1.4083861073434891</v>
      </c>
      <c r="BY127" s="72">
        <f t="shared" si="73"/>
        <v>14.488248450674876</v>
      </c>
      <c r="BZ127" s="85" t="s">
        <v>101</v>
      </c>
      <c r="CA127" s="87" t="s">
        <v>78</v>
      </c>
      <c r="CB127" s="86">
        <v>6</v>
      </c>
      <c r="CC127" s="86">
        <v>8</v>
      </c>
      <c r="CD127" s="86">
        <v>3</v>
      </c>
      <c r="CE127" s="86">
        <v>4</v>
      </c>
      <c r="CF127" s="87" t="s">
        <v>79</v>
      </c>
      <c r="CG127" s="87" t="s">
        <v>102</v>
      </c>
      <c r="CH127" s="62">
        <v>16.21</v>
      </c>
      <c r="CI127" s="63">
        <f>SUM(CI125:CI126)/2</f>
        <v>5.7799999999999994</v>
      </c>
      <c r="CJ127" s="64">
        <f>SUM((AF127-BQ127)/AF127)*100</f>
        <v>2.362924281984319</v>
      </c>
      <c r="CK127" s="64">
        <f>SUM(BX127*CH127)</f>
        <v>22.829938800037961</v>
      </c>
      <c r="CL127" s="65" t="s">
        <v>79</v>
      </c>
    </row>
    <row r="128" spans="1:90" s="65" customFormat="1" ht="24.75" customHeight="1" x14ac:dyDescent="0.3">
      <c r="A128" s="61" t="s">
        <v>98</v>
      </c>
      <c r="B128" s="35">
        <v>4.21</v>
      </c>
      <c r="C128" s="35">
        <v>1.31</v>
      </c>
      <c r="D128" s="35">
        <v>4.04</v>
      </c>
      <c r="E128" s="35">
        <v>4.09</v>
      </c>
      <c r="F128" s="35">
        <v>1.78</v>
      </c>
      <c r="G128" s="66">
        <v>0.34100000000000003</v>
      </c>
      <c r="H128" s="66">
        <v>7.5899999999999995E-2</v>
      </c>
      <c r="I128" s="66">
        <v>4.3799999999999999E-2</v>
      </c>
      <c r="J128" s="66">
        <v>4.2000000000000003E-2</v>
      </c>
      <c r="K128" s="67">
        <v>3.3500000000000002E-2</v>
      </c>
      <c r="L128" s="66">
        <v>3.4222389999999998</v>
      </c>
      <c r="M128" s="68">
        <v>0.43080000000000002</v>
      </c>
      <c r="N128" s="35">
        <v>2.13</v>
      </c>
      <c r="O128" s="35">
        <v>21.95</v>
      </c>
      <c r="P128" s="35">
        <v>2.74</v>
      </c>
      <c r="Q128" s="35">
        <v>15.47</v>
      </c>
      <c r="R128" s="35">
        <v>5.94</v>
      </c>
      <c r="S128" s="35">
        <v>10.78</v>
      </c>
      <c r="T128" s="35">
        <v>11.7</v>
      </c>
      <c r="U128" s="35">
        <v>2.5099999999999998</v>
      </c>
      <c r="V128" s="35">
        <v>17.059999999999999</v>
      </c>
      <c r="W128" s="35">
        <v>2.62</v>
      </c>
      <c r="X128" s="35">
        <v>12.18</v>
      </c>
      <c r="Y128" s="35">
        <v>1.99</v>
      </c>
      <c r="Z128" s="35">
        <v>3.69</v>
      </c>
      <c r="AA128" s="35">
        <v>0</v>
      </c>
      <c r="AB128" s="41">
        <v>1020</v>
      </c>
      <c r="AC128" s="41">
        <v>6</v>
      </c>
      <c r="AD128" s="88">
        <v>388.7</v>
      </c>
      <c r="AE128" s="69">
        <v>60.11</v>
      </c>
      <c r="AF128" s="69">
        <v>76.8</v>
      </c>
      <c r="AG128" s="44">
        <f t="shared" si="70"/>
        <v>30.055</v>
      </c>
      <c r="AH128" s="44">
        <f t="shared" si="39"/>
        <v>2837.8101473054371</v>
      </c>
      <c r="AI128" s="44">
        <f t="shared" si="40"/>
        <v>217943.81931305755</v>
      </c>
      <c r="AJ128" s="44">
        <f t="shared" si="41"/>
        <v>1.7834871446465104</v>
      </c>
      <c r="AK128" s="45">
        <v>0</v>
      </c>
      <c r="AL128" s="69">
        <v>387.4</v>
      </c>
      <c r="AM128" s="69">
        <v>60.1</v>
      </c>
      <c r="AN128" s="69">
        <v>76.7</v>
      </c>
      <c r="AO128" s="44">
        <f t="shared" si="71"/>
        <v>30.05</v>
      </c>
      <c r="AP128" s="44">
        <f t="shared" si="42"/>
        <v>2836.8660201732173</v>
      </c>
      <c r="AQ128" s="46">
        <f t="shared" si="43"/>
        <v>217943.81931305755</v>
      </c>
      <c r="AR128" s="46">
        <f t="shared" si="44"/>
        <v>217587.62374728578</v>
      </c>
      <c r="AS128" s="47">
        <f t="shared" si="45"/>
        <v>0.16343458001905201</v>
      </c>
      <c r="AT128" s="46">
        <f t="shared" si="46"/>
        <v>1.7834871446465104</v>
      </c>
      <c r="AU128" s="46">
        <f t="shared" si="47"/>
        <v>1.7804321464990147</v>
      </c>
      <c r="AV128" s="47">
        <f t="shared" si="48"/>
        <v>0.17129353338294809</v>
      </c>
      <c r="AW128" s="48">
        <v>0</v>
      </c>
      <c r="AX128" s="70">
        <v>150</v>
      </c>
      <c r="AY128" s="70">
        <v>12</v>
      </c>
      <c r="AZ128" s="71">
        <v>360.7</v>
      </c>
      <c r="BA128" s="43">
        <f t="shared" si="65"/>
        <v>7.7626836706404214</v>
      </c>
      <c r="BB128" s="71">
        <v>59.2</v>
      </c>
      <c r="BC128" s="71">
        <v>74.599999999999994</v>
      </c>
      <c r="BD128" s="54">
        <f t="shared" si="49"/>
        <v>29.6</v>
      </c>
      <c r="BE128" s="44">
        <f t="shared" si="50"/>
        <v>2752.5378193692336</v>
      </c>
      <c r="BF128" s="50">
        <f t="shared" si="67"/>
        <v>217943.81931305755</v>
      </c>
      <c r="BG128" s="50">
        <f t="shared" si="52"/>
        <v>205339.32132494482</v>
      </c>
      <c r="BH128" s="72">
        <f t="shared" si="53"/>
        <v>5.7833702409369359</v>
      </c>
      <c r="BI128" s="73">
        <f t="shared" si="54"/>
        <v>1.7834871446465104</v>
      </c>
      <c r="BJ128" s="51">
        <f t="shared" si="55"/>
        <v>1.7566046175306114</v>
      </c>
      <c r="BK128" s="72">
        <f t="shared" si="56"/>
        <v>1.5073014233151176</v>
      </c>
      <c r="BL128" s="116">
        <v>0</v>
      </c>
      <c r="BM128" s="74">
        <f t="shared" si="74"/>
        <v>1020</v>
      </c>
      <c r="BN128" s="74">
        <f t="shared" si="75"/>
        <v>6</v>
      </c>
      <c r="BO128" s="71">
        <v>330.2</v>
      </c>
      <c r="BP128" s="71">
        <v>58.2</v>
      </c>
      <c r="BQ128" s="71">
        <v>74.2</v>
      </c>
      <c r="BR128" s="72">
        <f t="shared" si="57"/>
        <v>29.1</v>
      </c>
      <c r="BS128" s="54">
        <f t="shared" si="58"/>
        <v>2660.3320749863728</v>
      </c>
      <c r="BT128" s="50">
        <f t="shared" si="59"/>
        <v>205339.32132494482</v>
      </c>
      <c r="BU128" s="50">
        <f t="shared" si="60"/>
        <v>197396.63996398888</v>
      </c>
      <c r="BV128" s="72">
        <f t="shared" si="61"/>
        <v>3.8680761725061026</v>
      </c>
      <c r="BW128" s="75">
        <f t="shared" si="62"/>
        <v>1.7566046175306114</v>
      </c>
      <c r="BX128" s="55">
        <f t="shared" si="63"/>
        <v>1.6727741670792293</v>
      </c>
      <c r="BY128" s="72">
        <f t="shared" si="73"/>
        <v>4.772300471874467</v>
      </c>
      <c r="BZ128" s="85" t="s">
        <v>101</v>
      </c>
      <c r="CA128" s="87" t="s">
        <v>78</v>
      </c>
      <c r="CB128" s="86">
        <v>5</v>
      </c>
      <c r="CC128" s="86">
        <v>8</v>
      </c>
      <c r="CD128" s="86">
        <v>2</v>
      </c>
      <c r="CE128" s="86">
        <v>4</v>
      </c>
      <c r="CF128" s="87" t="s">
        <v>79</v>
      </c>
      <c r="CG128" s="87" t="s">
        <v>76</v>
      </c>
      <c r="CH128" s="62">
        <v>16.12301957129543</v>
      </c>
      <c r="CI128" s="63">
        <v>5.3</v>
      </c>
      <c r="CJ128" s="64">
        <f>SUM((AF128-BQ128)/AF128)*100</f>
        <v>3.3854166666666594</v>
      </c>
      <c r="CK128" s="64">
        <f>SUM(BX128*CH128)</f>
        <v>26.970170634175826</v>
      </c>
      <c r="CL128" s="65" t="s">
        <v>79</v>
      </c>
    </row>
    <row r="129" spans="1:90" s="65" customFormat="1" ht="24.75" customHeight="1" x14ac:dyDescent="0.3">
      <c r="A129" s="61" t="s">
        <v>98</v>
      </c>
      <c r="B129" s="35">
        <v>3.83</v>
      </c>
      <c r="C129" s="35">
        <v>1.27</v>
      </c>
      <c r="D129" s="35">
        <v>3.68</v>
      </c>
      <c r="E129" s="35">
        <v>3.98</v>
      </c>
      <c r="F129" s="35">
        <v>1.33</v>
      </c>
      <c r="G129" s="66">
        <v>0.33900000000000002</v>
      </c>
      <c r="H129" s="66">
        <v>7.4800000000000005E-2</v>
      </c>
      <c r="I129" s="66">
        <v>4.0099999999999997E-2</v>
      </c>
      <c r="J129" s="66">
        <v>3.9800000000000002E-2</v>
      </c>
      <c r="K129" s="67">
        <v>3.9300000000000002E-2</v>
      </c>
      <c r="L129" s="66">
        <v>3.4222389999999998</v>
      </c>
      <c r="M129" s="68">
        <v>0.39489999999999997</v>
      </c>
      <c r="N129" s="35">
        <v>4.17</v>
      </c>
      <c r="O129" s="35">
        <v>15.8</v>
      </c>
      <c r="P129" s="35">
        <v>2.74</v>
      </c>
      <c r="Q129" s="35">
        <v>14.38</v>
      </c>
      <c r="R129" s="35">
        <v>6.54</v>
      </c>
      <c r="S129" s="35">
        <v>5.39</v>
      </c>
      <c r="T129" s="35">
        <v>5.01</v>
      </c>
      <c r="U129" s="35">
        <v>6.98</v>
      </c>
      <c r="V129" s="35">
        <v>20.74</v>
      </c>
      <c r="W129" s="35">
        <v>1.3</v>
      </c>
      <c r="X129" s="35">
        <v>4.96</v>
      </c>
      <c r="Y129" s="35">
        <v>4.84</v>
      </c>
      <c r="Z129" s="35">
        <v>3.04</v>
      </c>
      <c r="AA129" s="35">
        <v>0</v>
      </c>
      <c r="AB129" s="41">
        <v>1040</v>
      </c>
      <c r="AC129" s="41">
        <v>6</v>
      </c>
      <c r="AD129" s="88">
        <v>387.6</v>
      </c>
      <c r="AE129" s="69">
        <v>59.35</v>
      </c>
      <c r="AF129" s="69">
        <v>76.7</v>
      </c>
      <c r="AG129" s="44">
        <f t="shared" si="70"/>
        <v>29.675000000000001</v>
      </c>
      <c r="AH129" s="44">
        <f t="shared" si="39"/>
        <v>2766.5041622098483</v>
      </c>
      <c r="AI129" s="44">
        <f t="shared" si="40"/>
        <v>212190.86924149538</v>
      </c>
      <c r="AJ129" s="44">
        <f t="shared" si="41"/>
        <v>1.8266572986176455</v>
      </c>
      <c r="AK129" s="45">
        <v>0</v>
      </c>
      <c r="AL129" s="69">
        <v>386.2</v>
      </c>
      <c r="AM129" s="69">
        <v>59.3</v>
      </c>
      <c r="AN129" s="69">
        <v>76.599999999999994</v>
      </c>
      <c r="AO129" s="44">
        <f t="shared" si="71"/>
        <v>29.65</v>
      </c>
      <c r="AP129" s="44">
        <f t="shared" si="42"/>
        <v>2761.8447876054929</v>
      </c>
      <c r="AQ129" s="46">
        <f t="shared" si="43"/>
        <v>212190.86924149538</v>
      </c>
      <c r="AR129" s="46">
        <f t="shared" si="44"/>
        <v>211557.31073058074</v>
      </c>
      <c r="AS129" s="47">
        <f t="shared" si="45"/>
        <v>0.29857953510412027</v>
      </c>
      <c r="AT129" s="46">
        <f t="shared" si="46"/>
        <v>1.8266572986176455</v>
      </c>
      <c r="AU129" s="46">
        <f t="shared" si="47"/>
        <v>1.8255100647021723</v>
      </c>
      <c r="AV129" s="47">
        <f t="shared" si="48"/>
        <v>6.2805098490089611E-2</v>
      </c>
      <c r="AW129" s="48">
        <v>0</v>
      </c>
      <c r="AX129" s="70">
        <v>150</v>
      </c>
      <c r="AY129" s="70">
        <v>12</v>
      </c>
      <c r="AZ129" s="71">
        <v>360.8</v>
      </c>
      <c r="BA129" s="43">
        <f t="shared" si="65"/>
        <v>7.4279379157427963</v>
      </c>
      <c r="BB129" s="71">
        <v>59.2</v>
      </c>
      <c r="BC129" s="71">
        <v>74.099999999999994</v>
      </c>
      <c r="BD129" s="54">
        <f t="shared" si="49"/>
        <v>29.6</v>
      </c>
      <c r="BE129" s="44">
        <f t="shared" si="50"/>
        <v>2752.5378193692336</v>
      </c>
      <c r="BF129" s="50">
        <f t="shared" si="67"/>
        <v>212190.86924149538</v>
      </c>
      <c r="BG129" s="50">
        <f t="shared" si="52"/>
        <v>203963.0524152602</v>
      </c>
      <c r="BH129" s="72">
        <f t="shared" si="53"/>
        <v>3.8775546071546874</v>
      </c>
      <c r="BI129" s="73">
        <f t="shared" si="54"/>
        <v>1.8266572986176455</v>
      </c>
      <c r="BJ129" s="51">
        <f t="shared" si="55"/>
        <v>1.7689478350491949</v>
      </c>
      <c r="BK129" s="72">
        <f t="shared" si="56"/>
        <v>3.1592934050696408</v>
      </c>
      <c r="BL129" s="116">
        <v>0</v>
      </c>
      <c r="BM129" s="74">
        <f t="shared" si="74"/>
        <v>1040</v>
      </c>
      <c r="BN129" s="74">
        <f t="shared" si="75"/>
        <v>6</v>
      </c>
      <c r="BO129" s="71">
        <v>320.89999999999998</v>
      </c>
      <c r="BP129" s="71">
        <v>58.1</v>
      </c>
      <c r="BQ129" s="71">
        <v>73.900000000000006</v>
      </c>
      <c r="BR129" s="72">
        <f t="shared" si="57"/>
        <v>29.05</v>
      </c>
      <c r="BS129" s="54">
        <f t="shared" si="58"/>
        <v>2651.1978943460604</v>
      </c>
      <c r="BT129" s="50">
        <f t="shared" si="59"/>
        <v>203963.0524152602</v>
      </c>
      <c r="BU129" s="50">
        <f t="shared" si="60"/>
        <v>195923.52439217389</v>
      </c>
      <c r="BV129" s="72">
        <f t="shared" si="61"/>
        <v>3.9416590053369922</v>
      </c>
      <c r="BW129" s="75">
        <f t="shared" si="62"/>
        <v>1.7689478350491949</v>
      </c>
      <c r="BX129" s="55">
        <f t="shared" si="63"/>
        <v>1.6378839702661978</v>
      </c>
      <c r="BY129" s="72">
        <f t="shared" si="73"/>
        <v>7.4091424397120349</v>
      </c>
      <c r="BZ129" s="85" t="s">
        <v>101</v>
      </c>
      <c r="CA129" s="87" t="s">
        <v>78</v>
      </c>
      <c r="CB129" s="86">
        <v>5</v>
      </c>
      <c r="CC129" s="86">
        <v>8</v>
      </c>
      <c r="CD129" s="86">
        <v>2</v>
      </c>
      <c r="CE129" s="86">
        <v>4</v>
      </c>
      <c r="CF129" s="87" t="s">
        <v>79</v>
      </c>
      <c r="CG129" s="87" t="s">
        <v>76</v>
      </c>
      <c r="CH129" s="62">
        <v>16.12301957129543</v>
      </c>
      <c r="CI129" s="63">
        <v>4.5199999999999996</v>
      </c>
      <c r="CJ129" s="64">
        <f>SUM((AF129-BQ129)/AF129)*100</f>
        <v>3.6505867014341553</v>
      </c>
      <c r="CK129" s="64">
        <f>SUM(BX129*CH129)</f>
        <v>26.407635308112969</v>
      </c>
      <c r="CL129" s="65" t="s">
        <v>79</v>
      </c>
    </row>
    <row r="130" spans="1:90" s="65" customFormat="1" ht="24.75" customHeight="1" x14ac:dyDescent="0.3">
      <c r="A130" s="61" t="s">
        <v>98</v>
      </c>
      <c r="B130" s="35">
        <v>4.16</v>
      </c>
      <c r="C130" s="35">
        <v>1.1299999999999999</v>
      </c>
      <c r="D130" s="35">
        <v>3.51</v>
      </c>
      <c r="E130" s="35">
        <v>3.87</v>
      </c>
      <c r="F130" s="35">
        <v>1.28</v>
      </c>
      <c r="G130" s="66">
        <v>0.3629</v>
      </c>
      <c r="H130" s="66">
        <v>7.5200000000000003E-2</v>
      </c>
      <c r="I130" s="66">
        <v>3.7400000000000003E-2</v>
      </c>
      <c r="J130" s="66">
        <v>3.9E-2</v>
      </c>
      <c r="K130" s="67">
        <v>4.2799999999999998E-2</v>
      </c>
      <c r="L130" s="66">
        <v>3.4222389999999998</v>
      </c>
      <c r="M130" s="68">
        <v>0.45400000000000001</v>
      </c>
      <c r="N130" s="35">
        <v>3.12</v>
      </c>
      <c r="O130" s="35">
        <v>10.220000000000001</v>
      </c>
      <c r="P130" s="35">
        <v>2.74</v>
      </c>
      <c r="Q130" s="35">
        <v>17.8</v>
      </c>
      <c r="R130" s="35">
        <v>7.18</v>
      </c>
      <c r="S130" s="35">
        <v>8.0850000000000009</v>
      </c>
      <c r="T130" s="35">
        <v>7.4</v>
      </c>
      <c r="U130" s="35">
        <v>8.49</v>
      </c>
      <c r="V130" s="35">
        <v>18.04</v>
      </c>
      <c r="W130" s="35">
        <v>16.88</v>
      </c>
      <c r="X130" s="35">
        <v>2.16</v>
      </c>
      <c r="Y130" s="35">
        <v>7</v>
      </c>
      <c r="Z130" s="35">
        <v>10.220000000000001</v>
      </c>
      <c r="AA130" s="35">
        <v>0</v>
      </c>
      <c r="AB130" s="41">
        <v>1040</v>
      </c>
      <c r="AC130" s="41">
        <v>6</v>
      </c>
      <c r="AD130" s="88">
        <v>388.4</v>
      </c>
      <c r="AE130" s="69">
        <v>60.1</v>
      </c>
      <c r="AF130" s="69">
        <v>76.8</v>
      </c>
      <c r="AG130" s="44">
        <f t="shared" si="70"/>
        <v>30.05</v>
      </c>
      <c r="AH130" s="44">
        <f t="shared" ref="AH130:AH193" si="76">PI()*(AE130/2)^2</f>
        <v>2836.8660201732173</v>
      </c>
      <c r="AI130" s="44">
        <f t="shared" ref="AI130:AI193" si="77">PI()*(AE130/2)^2*AF130</f>
        <v>217871.31034930309</v>
      </c>
      <c r="AJ130" s="44">
        <f t="shared" ref="AJ130:AJ193" si="78">(AD130*1000/AI130)</f>
        <v>1.7827037409253015</v>
      </c>
      <c r="AK130" s="45">
        <v>0</v>
      </c>
      <c r="AL130" s="69">
        <v>385.5</v>
      </c>
      <c r="AM130" s="69">
        <v>60</v>
      </c>
      <c r="AN130" s="69">
        <v>76.7</v>
      </c>
      <c r="AO130" s="44">
        <f t="shared" si="71"/>
        <v>30</v>
      </c>
      <c r="AP130" s="44">
        <f t="shared" ref="AP130:AP193" si="79">PI()*(AM130/2)^2</f>
        <v>2827.4333882308138</v>
      </c>
      <c r="AQ130" s="46">
        <f t="shared" ref="AQ130:AQ193" si="80">SUM(AI130)</f>
        <v>217871.31034930309</v>
      </c>
      <c r="AR130" s="46">
        <f t="shared" ref="AR130:AR193" si="81">PI()*(AM130/2)^2*AN130</f>
        <v>216864.14087730343</v>
      </c>
      <c r="AS130" s="47">
        <f t="shared" ref="AS130:AS193" si="82">((AQ130-AR130)/AQ130)*100</f>
        <v>0.46227723622027639</v>
      </c>
      <c r="AT130" s="46">
        <f t="shared" ref="AT130:AT193" si="83">SUM(AJ130)</f>
        <v>1.7827037409253015</v>
      </c>
      <c r="AU130" s="46">
        <f t="shared" ref="AU130:AU193" si="84">(AL130*1000/AR130)</f>
        <v>1.7776106203658018</v>
      </c>
      <c r="AV130" s="47">
        <f t="shared" ref="AV130:AV193" si="85">((AT130-AU130)/AT130)*100</f>
        <v>0.28569640835869775</v>
      </c>
      <c r="AW130" s="48">
        <v>0</v>
      </c>
      <c r="AX130" s="70">
        <v>150</v>
      </c>
      <c r="AY130" s="70">
        <v>12</v>
      </c>
      <c r="AZ130" s="71">
        <v>357</v>
      </c>
      <c r="BA130" s="43">
        <f t="shared" si="65"/>
        <v>8.7955182072829068</v>
      </c>
      <c r="BB130" s="71">
        <v>59.2</v>
      </c>
      <c r="BC130" s="71">
        <v>74.400000000000006</v>
      </c>
      <c r="BD130" s="54">
        <f t="shared" ref="BD130:BD193" si="86">SUM(BB130/2)</f>
        <v>29.6</v>
      </c>
      <c r="BE130" s="44">
        <f t="shared" ref="BE130:BE193" si="87">PI()*(BB130/2)^2</f>
        <v>2752.5378193692336</v>
      </c>
      <c r="BF130" s="50">
        <f t="shared" si="67"/>
        <v>217871.31034930309</v>
      </c>
      <c r="BG130" s="50">
        <f t="shared" ref="BG130:BG193" si="88">PI()*(BB130/2)^2*BC130</f>
        <v>204788.81376107098</v>
      </c>
      <c r="BH130" s="72">
        <f t="shared" ref="BH130:BH193" si="89">((BF130-BG130)/BF130)*100</f>
        <v>6.0046899094963653</v>
      </c>
      <c r="BI130" s="73">
        <f t="shared" ref="BI130:BI193" si="90">SUM(AJ130)</f>
        <v>1.7827037409253015</v>
      </c>
      <c r="BJ130" s="51">
        <f t="shared" ref="BJ130:BJ193" si="91">(AZ130*1000/BG130)</f>
        <v>1.7432592798575182</v>
      </c>
      <c r="BK130" s="72">
        <f t="shared" ref="BK130:BK193" si="92">((BI130-BJ130)/BI130)*100</f>
        <v>2.2126200872451141</v>
      </c>
      <c r="BL130" s="116">
        <v>0</v>
      </c>
      <c r="BM130" s="74">
        <f t="shared" si="74"/>
        <v>1040</v>
      </c>
      <c r="BN130" s="74">
        <f t="shared" si="75"/>
        <v>6</v>
      </c>
      <c r="BO130" s="71">
        <v>325.8</v>
      </c>
      <c r="BP130" s="71">
        <v>58.2</v>
      </c>
      <c r="BQ130" s="71">
        <v>74.099999999999994</v>
      </c>
      <c r="BR130" s="72">
        <f t="shared" ref="BR130:BR193" si="93">BP130/2</f>
        <v>29.1</v>
      </c>
      <c r="BS130" s="54">
        <f t="shared" ref="BS130:BS193" si="94">PI()*(BP130/2)^2</f>
        <v>2660.3320749863728</v>
      </c>
      <c r="BT130" s="50">
        <f t="shared" ref="BT130:BT193" si="95">SUM(BG130)</f>
        <v>204788.81376107098</v>
      </c>
      <c r="BU130" s="50">
        <f t="shared" ref="BU130:BU193" si="96">PI()*(BP130/2)^2*BQ130</f>
        <v>197130.60675649022</v>
      </c>
      <c r="BV130" s="72">
        <f t="shared" ref="BV130:BV193" si="97">((BT130-BU130)/BT130)*100</f>
        <v>3.739563145043491</v>
      </c>
      <c r="BW130" s="75">
        <f t="shared" ref="BW130:BW193" si="98">SUM(BJ130)</f>
        <v>1.7432592798575182</v>
      </c>
      <c r="BX130" s="55">
        <f t="shared" ref="BX130:BX193" si="99">(BO130*1000/BU130)</f>
        <v>1.6527113945448937</v>
      </c>
      <c r="BY130" s="72">
        <f t="shared" si="73"/>
        <v>5.1941719948867977</v>
      </c>
      <c r="BZ130" s="85" t="s">
        <v>101</v>
      </c>
      <c r="CA130" s="87" t="s">
        <v>78</v>
      </c>
      <c r="CB130" s="86">
        <v>5</v>
      </c>
      <c r="CC130" s="86">
        <v>8</v>
      </c>
      <c r="CD130" s="86">
        <v>2</v>
      </c>
      <c r="CE130" s="86">
        <v>4</v>
      </c>
      <c r="CF130" s="87" t="s">
        <v>79</v>
      </c>
      <c r="CG130" s="87" t="s">
        <v>76</v>
      </c>
      <c r="CH130" s="62">
        <v>16.12301957129543</v>
      </c>
      <c r="CI130" s="63">
        <f>SUM(CI128:CI129)/1.9</f>
        <v>5.1684210526315795</v>
      </c>
      <c r="CJ130" s="64">
        <f>SUM((AF130-BQ130)/AF130)*100</f>
        <v>3.515625000000004</v>
      </c>
      <c r="CK130" s="64">
        <f>SUM(BX130*CH130)</f>
        <v>26.646698159950283</v>
      </c>
      <c r="CL130" s="65" t="s">
        <v>79</v>
      </c>
    </row>
    <row r="131" spans="1:90" s="65" customFormat="1" ht="24.75" customHeight="1" x14ac:dyDescent="0.3">
      <c r="A131" s="61" t="s">
        <v>98</v>
      </c>
      <c r="B131" s="35">
        <v>4.51</v>
      </c>
      <c r="C131" s="35">
        <v>1.08</v>
      </c>
      <c r="D131" s="35">
        <v>4.1100000000000003</v>
      </c>
      <c r="E131" s="35">
        <v>4.29</v>
      </c>
      <c r="F131" s="35">
        <v>2.06</v>
      </c>
      <c r="G131" s="66">
        <v>0.32540000000000002</v>
      </c>
      <c r="H131" s="66">
        <v>7.5899999999999995E-2</v>
      </c>
      <c r="I131" s="66">
        <v>4.5600000000000002E-2</v>
      </c>
      <c r="J131" s="66">
        <v>4.8000000000000001E-2</v>
      </c>
      <c r="K131" s="67">
        <v>5.6300000000000003E-2</v>
      </c>
      <c r="L131" s="66">
        <v>3.4222389999999998</v>
      </c>
      <c r="M131" s="68">
        <v>0.4612</v>
      </c>
      <c r="N131" s="35">
        <v>2.0699999999999998</v>
      </c>
      <c r="O131" s="35">
        <v>4.9400000000000004</v>
      </c>
      <c r="P131" s="35">
        <v>2.74</v>
      </c>
      <c r="Q131" s="35">
        <v>18.36</v>
      </c>
      <c r="R131" s="35">
        <v>8.4700000000000006</v>
      </c>
      <c r="S131" s="35">
        <v>8.0850000000000009</v>
      </c>
      <c r="T131" s="35">
        <v>10.27</v>
      </c>
      <c r="U131" s="35">
        <v>2.27</v>
      </c>
      <c r="V131" s="35">
        <v>24.67</v>
      </c>
      <c r="W131" s="35">
        <v>0.98</v>
      </c>
      <c r="X131" s="35">
        <v>15.63</v>
      </c>
      <c r="Y131" s="35">
        <v>9.3000000000000007</v>
      </c>
      <c r="Z131" s="35">
        <v>3.07</v>
      </c>
      <c r="AA131" s="35">
        <v>0</v>
      </c>
      <c r="AB131" s="41">
        <v>1040</v>
      </c>
      <c r="AC131" s="41">
        <v>6</v>
      </c>
      <c r="AD131" s="88">
        <v>387.3</v>
      </c>
      <c r="AE131" s="69">
        <v>59.82</v>
      </c>
      <c r="AF131" s="69">
        <v>76.599999999999994</v>
      </c>
      <c r="AG131" s="44">
        <f t="shared" si="70"/>
        <v>29.91</v>
      </c>
      <c r="AH131" s="44">
        <f t="shared" si="76"/>
        <v>2810.4942348019231</v>
      </c>
      <c r="AI131" s="44">
        <f t="shared" si="77"/>
        <v>215283.85838582731</v>
      </c>
      <c r="AJ131" s="44">
        <f t="shared" si="78"/>
        <v>1.7990201536888515</v>
      </c>
      <c r="AK131" s="45">
        <v>0</v>
      </c>
      <c r="AL131" s="69">
        <v>386.5</v>
      </c>
      <c r="AM131" s="69">
        <v>59.8</v>
      </c>
      <c r="AN131" s="69">
        <v>76.599999999999994</v>
      </c>
      <c r="AO131" s="44">
        <f t="shared" si="71"/>
        <v>29.9</v>
      </c>
      <c r="AP131" s="44">
        <f t="shared" si="79"/>
        <v>2808.6152482358107</v>
      </c>
      <c r="AQ131" s="46">
        <f t="shared" si="80"/>
        <v>215283.85838582731</v>
      </c>
      <c r="AR131" s="46">
        <f t="shared" si="81"/>
        <v>215139.92801486308</v>
      </c>
      <c r="AS131" s="47">
        <f t="shared" si="82"/>
        <v>6.6856090393120543E-2</v>
      </c>
      <c r="AT131" s="46">
        <f t="shared" si="83"/>
        <v>1.7990201536888515</v>
      </c>
      <c r="AU131" s="46">
        <f t="shared" si="84"/>
        <v>1.796505202759473</v>
      </c>
      <c r="AV131" s="47">
        <f t="shared" si="85"/>
        <v>0.13979559507555417</v>
      </c>
      <c r="AW131" s="48">
        <v>0</v>
      </c>
      <c r="AX131" s="70">
        <v>150</v>
      </c>
      <c r="AY131" s="70">
        <v>12</v>
      </c>
      <c r="AZ131" s="71">
        <v>360.7</v>
      </c>
      <c r="BA131" s="43">
        <f t="shared" ref="BA131:BA194" si="100">(AD131-AZ131)/AZ131*100</f>
        <v>7.3745494871084079</v>
      </c>
      <c r="BB131" s="71">
        <v>59.1</v>
      </c>
      <c r="BC131" s="71">
        <v>75.099999999999994</v>
      </c>
      <c r="BD131" s="54">
        <f t="shared" si="86"/>
        <v>29.55</v>
      </c>
      <c r="BE131" s="44">
        <f t="shared" si="87"/>
        <v>2743.2465590962411</v>
      </c>
      <c r="BF131" s="50">
        <f t="shared" si="67"/>
        <v>215283.85838582731</v>
      </c>
      <c r="BG131" s="50">
        <f t="shared" si="88"/>
        <v>206017.81658812769</v>
      </c>
      <c r="BH131" s="72">
        <f t="shared" si="89"/>
        <v>4.3041042961489477</v>
      </c>
      <c r="BI131" s="73">
        <f t="shared" si="90"/>
        <v>1.7990201536888515</v>
      </c>
      <c r="BJ131" s="51">
        <f t="shared" si="91"/>
        <v>1.7508194484029216</v>
      </c>
      <c r="BK131" s="72">
        <f t="shared" si="92"/>
        <v>2.6792754481985881</v>
      </c>
      <c r="BL131" s="116">
        <v>0</v>
      </c>
      <c r="BM131" s="74">
        <f t="shared" si="74"/>
        <v>1040</v>
      </c>
      <c r="BN131" s="74">
        <f t="shared" si="75"/>
        <v>6</v>
      </c>
      <c r="BO131" s="71">
        <v>320.39999999999998</v>
      </c>
      <c r="BP131" s="71">
        <v>58</v>
      </c>
      <c r="BQ131" s="71">
        <v>74.900000000000006</v>
      </c>
      <c r="BR131" s="72">
        <f t="shared" si="93"/>
        <v>29</v>
      </c>
      <c r="BS131" s="54">
        <f t="shared" si="94"/>
        <v>2642.079421669016</v>
      </c>
      <c r="BT131" s="50">
        <f t="shared" si="95"/>
        <v>206017.81658812769</v>
      </c>
      <c r="BU131" s="50">
        <f t="shared" si="96"/>
        <v>197891.74868300933</v>
      </c>
      <c r="BV131" s="72">
        <f t="shared" si="97"/>
        <v>3.9443520175558708</v>
      </c>
      <c r="BW131" s="75">
        <f t="shared" si="98"/>
        <v>1.7508194484029216</v>
      </c>
      <c r="BX131" s="55">
        <f t="shared" si="99"/>
        <v>1.6190670006824244</v>
      </c>
      <c r="BY131" s="72">
        <f t="shared" si="73"/>
        <v>7.5251875823449623</v>
      </c>
      <c r="BZ131" s="85" t="s">
        <v>101</v>
      </c>
      <c r="CA131" s="87" t="s">
        <v>78</v>
      </c>
      <c r="CB131" s="86">
        <v>5</v>
      </c>
      <c r="CC131" s="86">
        <v>8</v>
      </c>
      <c r="CD131" s="86">
        <v>2</v>
      </c>
      <c r="CE131" s="86">
        <v>4</v>
      </c>
      <c r="CF131" s="87" t="s">
        <v>79</v>
      </c>
      <c r="CG131" s="87" t="s">
        <v>76</v>
      </c>
      <c r="CH131" s="62">
        <v>16.12301957129543</v>
      </c>
      <c r="CI131" s="63">
        <f t="shared" ref="CI131:CI132" si="101">SUM(CI129:CI130)/1.9</f>
        <v>5.0991689750692526</v>
      </c>
      <c r="CJ131" s="64">
        <f>SUM((AF131-BQ131)/AF131)*100</f>
        <v>2.2193211488250508</v>
      </c>
      <c r="CK131" s="64">
        <f>SUM(BX131*CH131)</f>
        <v>26.10424893924132</v>
      </c>
      <c r="CL131" s="65" t="s">
        <v>79</v>
      </c>
    </row>
    <row r="132" spans="1:90" s="65" customFormat="1" ht="24.75" customHeight="1" x14ac:dyDescent="0.3">
      <c r="A132" s="61" t="s">
        <v>98</v>
      </c>
      <c r="B132" s="35">
        <v>4.76</v>
      </c>
      <c r="C132" s="35">
        <v>1.36</v>
      </c>
      <c r="D132" s="35">
        <v>5.61</v>
      </c>
      <c r="E132" s="35">
        <v>4.47</v>
      </c>
      <c r="F132" s="35">
        <v>2.39</v>
      </c>
      <c r="G132" s="66">
        <v>0.3518</v>
      </c>
      <c r="H132" s="66">
        <v>7.4800000000000005E-2</v>
      </c>
      <c r="I132" s="66">
        <v>4.7600000000000003E-2</v>
      </c>
      <c r="J132" s="66">
        <v>4.9799999999999997E-2</v>
      </c>
      <c r="K132" s="67">
        <v>5.2600000000000001E-2</v>
      </c>
      <c r="L132" s="66">
        <v>3.4222389999999998</v>
      </c>
      <c r="M132" s="68">
        <v>0.58630000000000004</v>
      </c>
      <c r="N132" s="35">
        <v>1.82</v>
      </c>
      <c r="O132" s="35">
        <v>20.55</v>
      </c>
      <c r="P132" s="35">
        <v>0.89</v>
      </c>
      <c r="Q132" s="35">
        <v>16.440000000000001</v>
      </c>
      <c r="R132" s="35">
        <v>3.94</v>
      </c>
      <c r="S132" s="35">
        <v>8.0850000000000009</v>
      </c>
      <c r="T132" s="35">
        <v>10.56</v>
      </c>
      <c r="U132" s="35">
        <v>6.34</v>
      </c>
      <c r="V132" s="35">
        <v>17.04</v>
      </c>
      <c r="W132" s="35">
        <v>2.68</v>
      </c>
      <c r="X132" s="35">
        <v>15.37</v>
      </c>
      <c r="Y132" s="35">
        <v>2.17</v>
      </c>
      <c r="Z132" s="35">
        <v>2.2000000000000002</v>
      </c>
      <c r="AA132" s="35">
        <v>0</v>
      </c>
      <c r="AB132" s="41">
        <v>1040</v>
      </c>
      <c r="AC132" s="41">
        <v>6</v>
      </c>
      <c r="AD132" s="88">
        <v>387.2</v>
      </c>
      <c r="AE132" s="69">
        <v>59.82</v>
      </c>
      <c r="AF132" s="69">
        <v>76.900000000000006</v>
      </c>
      <c r="AG132" s="44">
        <f t="shared" si="70"/>
        <v>29.91</v>
      </c>
      <c r="AH132" s="44">
        <f t="shared" si="76"/>
        <v>2810.4942348019231</v>
      </c>
      <c r="AI132" s="44">
        <f t="shared" si="77"/>
        <v>216127.00665626791</v>
      </c>
      <c r="AJ132" s="44">
        <f t="shared" si="78"/>
        <v>1.7915391787006494</v>
      </c>
      <c r="AK132" s="45">
        <v>0</v>
      </c>
      <c r="AL132" s="69">
        <v>386.2</v>
      </c>
      <c r="AM132" s="69">
        <v>59.8</v>
      </c>
      <c r="AN132" s="69">
        <v>76.900000000000006</v>
      </c>
      <c r="AO132" s="44">
        <f t="shared" si="71"/>
        <v>29.9</v>
      </c>
      <c r="AP132" s="44">
        <f t="shared" si="79"/>
        <v>2808.6152482358107</v>
      </c>
      <c r="AQ132" s="46">
        <f t="shared" si="80"/>
        <v>216127.00665626791</v>
      </c>
      <c r="AR132" s="46">
        <f t="shared" si="81"/>
        <v>215982.51258933387</v>
      </c>
      <c r="AS132" s="47">
        <f t="shared" si="82"/>
        <v>6.685609039311266E-2</v>
      </c>
      <c r="AT132" s="46">
        <f t="shared" si="83"/>
        <v>1.7915391787006494</v>
      </c>
      <c r="AU132" s="46">
        <f t="shared" si="84"/>
        <v>1.7881077285840974</v>
      </c>
      <c r="AV132" s="47">
        <f t="shared" si="85"/>
        <v>0.19153642618302785</v>
      </c>
      <c r="AW132" s="48">
        <v>0</v>
      </c>
      <c r="AX132" s="70">
        <v>150</v>
      </c>
      <c r="AY132" s="70">
        <v>12</v>
      </c>
      <c r="AZ132" s="71">
        <v>359.8</v>
      </c>
      <c r="BA132" s="43">
        <f t="shared" si="100"/>
        <v>7.6153418565869861</v>
      </c>
      <c r="BB132" s="71">
        <v>59.2</v>
      </c>
      <c r="BC132" s="71">
        <v>74.599999999999994</v>
      </c>
      <c r="BD132" s="54">
        <f t="shared" si="86"/>
        <v>29.6</v>
      </c>
      <c r="BE132" s="44">
        <f t="shared" si="87"/>
        <v>2752.5378193692336</v>
      </c>
      <c r="BF132" s="50">
        <f t="shared" si="67"/>
        <v>216127.00665626791</v>
      </c>
      <c r="BG132" s="50">
        <f t="shared" si="88"/>
        <v>205339.32132494482</v>
      </c>
      <c r="BH132" s="72">
        <f t="shared" si="89"/>
        <v>4.9913638735949446</v>
      </c>
      <c r="BI132" s="73">
        <f t="shared" si="90"/>
        <v>1.7915391787006494</v>
      </c>
      <c r="BJ132" s="51">
        <f t="shared" si="91"/>
        <v>1.7522216284655225</v>
      </c>
      <c r="BK132" s="72">
        <f t="shared" si="92"/>
        <v>2.194624080933731</v>
      </c>
      <c r="BL132" s="116">
        <v>0</v>
      </c>
      <c r="BM132" s="74">
        <f t="shared" si="74"/>
        <v>1040</v>
      </c>
      <c r="BN132" s="74">
        <f t="shared" si="75"/>
        <v>6</v>
      </c>
      <c r="BO132" s="71">
        <v>324.2</v>
      </c>
      <c r="BP132" s="71">
        <v>58.6</v>
      </c>
      <c r="BQ132" s="71">
        <v>74.2</v>
      </c>
      <c r="BR132" s="72">
        <f t="shared" si="93"/>
        <v>29.3</v>
      </c>
      <c r="BS132" s="54">
        <f t="shared" si="94"/>
        <v>2697.0258771803014</v>
      </c>
      <c r="BT132" s="50">
        <f t="shared" si="95"/>
        <v>205339.32132494482</v>
      </c>
      <c r="BU132" s="50">
        <f t="shared" si="96"/>
        <v>200119.32008677837</v>
      </c>
      <c r="BV132" s="72">
        <f t="shared" si="97"/>
        <v>2.5421342607370891</v>
      </c>
      <c r="BW132" s="75">
        <f t="shared" si="98"/>
        <v>1.7522216284655225</v>
      </c>
      <c r="BX132" s="55">
        <f t="shared" si="99"/>
        <v>1.6200334873185465</v>
      </c>
      <c r="BY132" s="72">
        <f t="shared" si="73"/>
        <v>7.5440309033702277</v>
      </c>
      <c r="BZ132" s="85" t="s">
        <v>101</v>
      </c>
      <c r="CA132" s="87" t="s">
        <v>78</v>
      </c>
      <c r="CB132" s="86">
        <v>5</v>
      </c>
      <c r="CC132" s="86">
        <v>8</v>
      </c>
      <c r="CD132" s="86">
        <v>2</v>
      </c>
      <c r="CE132" s="86">
        <v>4</v>
      </c>
      <c r="CF132" s="87" t="s">
        <v>79</v>
      </c>
      <c r="CG132" s="87" t="s">
        <v>76</v>
      </c>
      <c r="CH132" s="62">
        <v>16.12301957129543</v>
      </c>
      <c r="CI132" s="63">
        <f t="shared" si="101"/>
        <v>5.4039947514214912</v>
      </c>
      <c r="CJ132" s="64">
        <f>SUM((AF132-BQ132)/AF132)*100</f>
        <v>3.5110533159948019</v>
      </c>
      <c r="CK132" s="64">
        <f>SUM(BX132*CH132)</f>
        <v>26.119831622190912</v>
      </c>
      <c r="CL132" s="65" t="s">
        <v>79</v>
      </c>
    </row>
    <row r="133" spans="1:90" s="65" customFormat="1" ht="24.75" customHeight="1" x14ac:dyDescent="0.3">
      <c r="A133" s="61" t="s">
        <v>98</v>
      </c>
      <c r="B133" s="35">
        <v>4.82</v>
      </c>
      <c r="C133" s="35">
        <v>1.41</v>
      </c>
      <c r="D133" s="35">
        <v>5.0599999999999996</v>
      </c>
      <c r="E133" s="35">
        <v>4.46</v>
      </c>
      <c r="F133" s="35">
        <v>2.2999999999999998</v>
      </c>
      <c r="G133" s="66">
        <v>0.34189999999999998</v>
      </c>
      <c r="H133" s="66">
        <v>7.5200000000000003E-2</v>
      </c>
      <c r="I133" s="66">
        <v>4.5999999999999999E-2</v>
      </c>
      <c r="J133" s="66">
        <v>5.1900000000000002E-2</v>
      </c>
      <c r="K133" s="67">
        <v>5.3699999999999998E-2</v>
      </c>
      <c r="L133" s="66">
        <v>3.4222389999999998</v>
      </c>
      <c r="M133" s="68">
        <v>0.55189999999999995</v>
      </c>
      <c r="N133" s="35">
        <v>2.6619999999999999</v>
      </c>
      <c r="O133" s="35">
        <v>14.691999999999997</v>
      </c>
      <c r="P133" s="35">
        <v>2.37</v>
      </c>
      <c r="Q133" s="35">
        <v>16.490000000000002</v>
      </c>
      <c r="R133" s="35">
        <v>6.4139999999999997</v>
      </c>
      <c r="S133" s="35">
        <v>8.0850000000000009</v>
      </c>
      <c r="T133" s="35">
        <v>8.9879999999999995</v>
      </c>
      <c r="U133" s="35">
        <v>5.3179999999999996</v>
      </c>
      <c r="V133" s="35">
        <v>19.509999999999998</v>
      </c>
      <c r="W133" s="35">
        <v>4.8919999999999995</v>
      </c>
      <c r="X133" s="35">
        <v>10.059999999999999</v>
      </c>
      <c r="Y133" s="35">
        <v>5.0600000000000005</v>
      </c>
      <c r="Z133" s="35">
        <v>4.4440000000000008</v>
      </c>
      <c r="AA133" s="35">
        <v>0</v>
      </c>
      <c r="AB133" s="41">
        <v>1040</v>
      </c>
      <c r="AC133" s="41">
        <v>6</v>
      </c>
      <c r="AD133" s="88">
        <v>387.3</v>
      </c>
      <c r="AE133" s="69">
        <v>59.82</v>
      </c>
      <c r="AF133" s="69">
        <v>76.8</v>
      </c>
      <c r="AG133" s="44">
        <f t="shared" si="70"/>
        <v>29.91</v>
      </c>
      <c r="AH133" s="44">
        <f t="shared" si="76"/>
        <v>2810.4942348019231</v>
      </c>
      <c r="AI133" s="44">
        <f t="shared" si="77"/>
        <v>215845.95723278768</v>
      </c>
      <c r="AJ133" s="44">
        <f t="shared" si="78"/>
        <v>1.7943352053719537</v>
      </c>
      <c r="AK133" s="45">
        <v>0</v>
      </c>
      <c r="AL133" s="69">
        <v>385.3</v>
      </c>
      <c r="AM133" s="69">
        <v>59.8</v>
      </c>
      <c r="AN133" s="69">
        <v>76.7</v>
      </c>
      <c r="AO133" s="44">
        <f t="shared" si="71"/>
        <v>29.9</v>
      </c>
      <c r="AP133" s="44">
        <f t="shared" si="79"/>
        <v>2808.6152482358107</v>
      </c>
      <c r="AQ133" s="46">
        <f t="shared" si="80"/>
        <v>215845.95723278768</v>
      </c>
      <c r="AR133" s="46">
        <f t="shared" si="81"/>
        <v>215420.7895396867</v>
      </c>
      <c r="AS133" s="47">
        <f t="shared" si="82"/>
        <v>0.19697737152540085</v>
      </c>
      <c r="AT133" s="46">
        <f t="shared" si="83"/>
        <v>1.7943352053719537</v>
      </c>
      <c r="AU133" s="46">
        <f t="shared" si="84"/>
        <v>1.7885924604738146</v>
      </c>
      <c r="AV133" s="47">
        <f t="shared" si="85"/>
        <v>0.32004861081397845</v>
      </c>
      <c r="AW133" s="48">
        <v>0</v>
      </c>
      <c r="AX133" s="70">
        <v>150</v>
      </c>
      <c r="AY133" s="70">
        <v>12</v>
      </c>
      <c r="AZ133" s="71">
        <v>360.4</v>
      </c>
      <c r="BA133" s="43">
        <f t="shared" si="100"/>
        <v>7.4639289678135503</v>
      </c>
      <c r="BB133" s="71">
        <v>59.3</v>
      </c>
      <c r="BC133" s="71">
        <v>75.8</v>
      </c>
      <c r="BD133" s="54">
        <f t="shared" si="86"/>
        <v>29.65</v>
      </c>
      <c r="BE133" s="44">
        <f t="shared" si="87"/>
        <v>2761.8447876054929</v>
      </c>
      <c r="BF133" s="50">
        <f t="shared" si="67"/>
        <v>215845.95723278768</v>
      </c>
      <c r="BG133" s="50">
        <f t="shared" si="88"/>
        <v>209347.83490049635</v>
      </c>
      <c r="BH133" s="72">
        <f t="shared" si="89"/>
        <v>3.0105369660841825</v>
      </c>
      <c r="BI133" s="73">
        <f t="shared" si="90"/>
        <v>1.7943352053719537</v>
      </c>
      <c r="BJ133" s="51">
        <f t="shared" si="91"/>
        <v>1.7215367914901016</v>
      </c>
      <c r="BK133" s="72">
        <f t="shared" si="92"/>
        <v>4.0571245363689679</v>
      </c>
      <c r="BL133" s="116">
        <v>0</v>
      </c>
      <c r="BM133" s="74">
        <f t="shared" si="74"/>
        <v>1040</v>
      </c>
      <c r="BN133" s="74">
        <f t="shared" si="75"/>
        <v>6</v>
      </c>
      <c r="BO133" s="71">
        <v>320.5</v>
      </c>
      <c r="BP133" s="71">
        <v>58.7</v>
      </c>
      <c r="BQ133" s="71">
        <v>75.400000000000006</v>
      </c>
      <c r="BR133" s="72">
        <f t="shared" si="93"/>
        <v>29.35</v>
      </c>
      <c r="BS133" s="54">
        <f t="shared" si="94"/>
        <v>2706.2385976369542</v>
      </c>
      <c r="BT133" s="50">
        <f t="shared" si="95"/>
        <v>209347.83490049635</v>
      </c>
      <c r="BU133" s="50">
        <f t="shared" si="96"/>
        <v>204050.39026182637</v>
      </c>
      <c r="BV133" s="72">
        <f t="shared" si="97"/>
        <v>2.5304511227392807</v>
      </c>
      <c r="BW133" s="75">
        <f t="shared" si="98"/>
        <v>1.7215367914901016</v>
      </c>
      <c r="BX133" s="55">
        <f t="shared" si="99"/>
        <v>1.5706904534157069</v>
      </c>
      <c r="BY133" s="72">
        <f t="shared" si="73"/>
        <v>8.7623069585302016</v>
      </c>
      <c r="BZ133" s="85" t="s">
        <v>101</v>
      </c>
      <c r="CA133" s="87" t="s">
        <v>78</v>
      </c>
      <c r="CB133" s="86">
        <v>5</v>
      </c>
      <c r="CC133" s="86">
        <v>8</v>
      </c>
      <c r="CD133" s="86">
        <v>2</v>
      </c>
      <c r="CE133" s="86">
        <v>4</v>
      </c>
      <c r="CF133" s="87" t="s">
        <v>79</v>
      </c>
      <c r="CG133" s="87" t="s">
        <v>76</v>
      </c>
      <c r="CH133" s="62">
        <v>16.12301957129543</v>
      </c>
      <c r="CI133" s="62">
        <f>SUM(CI128:CI132)/5</f>
        <v>5.0983169558244654</v>
      </c>
      <c r="CJ133" s="64">
        <f>SUM((AF133-BQ133)/AF133)*100</f>
        <v>1.8229166666666556</v>
      </c>
      <c r="CK133" s="64">
        <f>SUM(BX133*CH133)</f>
        <v>25.324272920868335</v>
      </c>
      <c r="CL133" s="65" t="s">
        <v>79</v>
      </c>
    </row>
    <row r="134" spans="1:90" s="65" customFormat="1" ht="24.75" customHeight="1" x14ac:dyDescent="0.3">
      <c r="A134" s="61" t="s">
        <v>98</v>
      </c>
      <c r="B134" s="35">
        <v>3.93</v>
      </c>
      <c r="C134" s="35">
        <v>1.53</v>
      </c>
      <c r="D134" s="35">
        <v>4.3099999999999996</v>
      </c>
      <c r="E134" s="35">
        <v>4.83</v>
      </c>
      <c r="F134" s="35">
        <v>1.83</v>
      </c>
      <c r="G134" s="66">
        <v>0.38340000000000002</v>
      </c>
      <c r="H134" s="66">
        <v>8.2199999999999995E-2</v>
      </c>
      <c r="I134" s="66">
        <v>6.0499999999999998E-2</v>
      </c>
      <c r="J134" s="66">
        <v>4.9299999999999997E-2</v>
      </c>
      <c r="K134" s="67">
        <v>4.99E-2</v>
      </c>
      <c r="L134" s="66">
        <v>3.4222389999999998</v>
      </c>
      <c r="M134" s="68">
        <v>0.1419</v>
      </c>
      <c r="N134" s="35">
        <v>2.13</v>
      </c>
      <c r="O134" s="35">
        <v>21.95</v>
      </c>
      <c r="P134" s="35">
        <v>2.74</v>
      </c>
      <c r="Q134" s="35">
        <v>15.47</v>
      </c>
      <c r="R134" s="35">
        <v>5.94</v>
      </c>
      <c r="S134" s="35">
        <v>10.78</v>
      </c>
      <c r="T134" s="35">
        <v>11.7</v>
      </c>
      <c r="U134" s="35">
        <v>2.5099999999999998</v>
      </c>
      <c r="V134" s="35">
        <v>17.059999999999999</v>
      </c>
      <c r="W134" s="35">
        <v>2.62</v>
      </c>
      <c r="X134" s="35">
        <v>12.18</v>
      </c>
      <c r="Y134" s="35">
        <v>1.99</v>
      </c>
      <c r="Z134" s="35">
        <v>3.69</v>
      </c>
      <c r="AA134" s="35">
        <v>0</v>
      </c>
      <c r="AB134" s="41">
        <v>1040</v>
      </c>
      <c r="AC134" s="41">
        <v>6</v>
      </c>
      <c r="AD134" s="88">
        <v>387.3</v>
      </c>
      <c r="AE134" s="69">
        <v>59.2</v>
      </c>
      <c r="AF134" s="69">
        <v>76.7</v>
      </c>
      <c r="AG134" s="44">
        <f t="shared" si="70"/>
        <v>29.6</v>
      </c>
      <c r="AH134" s="44">
        <f t="shared" si="76"/>
        <v>2752.5378193692336</v>
      </c>
      <c r="AI134" s="44">
        <f t="shared" si="77"/>
        <v>211119.65074562022</v>
      </c>
      <c r="AJ134" s="44">
        <f t="shared" si="78"/>
        <v>1.8345047400000718</v>
      </c>
      <c r="AK134" s="45">
        <v>0</v>
      </c>
      <c r="AL134" s="69">
        <v>385.9</v>
      </c>
      <c r="AM134" s="69">
        <v>59.1</v>
      </c>
      <c r="AN134" s="69">
        <v>76.7</v>
      </c>
      <c r="AO134" s="44">
        <f t="shared" si="71"/>
        <v>29.55</v>
      </c>
      <c r="AP134" s="44">
        <f t="shared" si="79"/>
        <v>2743.2465590962411</v>
      </c>
      <c r="AQ134" s="46">
        <f t="shared" si="80"/>
        <v>211119.65074562022</v>
      </c>
      <c r="AR134" s="46">
        <f t="shared" si="81"/>
        <v>210407.01108268171</v>
      </c>
      <c r="AS134" s="47">
        <f t="shared" si="82"/>
        <v>0.33755250182616964</v>
      </c>
      <c r="AT134" s="46">
        <f t="shared" si="83"/>
        <v>1.8345047400000718</v>
      </c>
      <c r="AU134" s="46">
        <f t="shared" si="84"/>
        <v>1.8340643594255346</v>
      </c>
      <c r="AV134" s="47">
        <f t="shared" si="85"/>
        <v>2.4005420369597755E-2</v>
      </c>
      <c r="AW134" s="48">
        <v>0</v>
      </c>
      <c r="AX134" s="70">
        <v>150</v>
      </c>
      <c r="AY134" s="70">
        <v>12</v>
      </c>
      <c r="AZ134" s="71">
        <v>359.4</v>
      </c>
      <c r="BA134" s="43">
        <f t="shared" si="100"/>
        <v>7.762938230383984</v>
      </c>
      <c r="BB134" s="71">
        <v>59.1</v>
      </c>
      <c r="BC134" s="71">
        <v>74.599999999999994</v>
      </c>
      <c r="BD134" s="54">
        <f t="shared" si="86"/>
        <v>29.55</v>
      </c>
      <c r="BE134" s="44">
        <f t="shared" si="87"/>
        <v>2743.2465590962411</v>
      </c>
      <c r="BF134" s="50">
        <f t="shared" si="67"/>
        <v>211119.65074562022</v>
      </c>
      <c r="BG134" s="50">
        <f t="shared" si="88"/>
        <v>204646.19330857956</v>
      </c>
      <c r="BH134" s="72">
        <f t="shared" si="89"/>
        <v>3.0662505428452911</v>
      </c>
      <c r="BI134" s="73">
        <f t="shared" si="90"/>
        <v>1.8345047400000718</v>
      </c>
      <c r="BJ134" s="51">
        <f t="shared" si="91"/>
        <v>1.7562017362232194</v>
      </c>
      <c r="BK134" s="72">
        <f t="shared" si="92"/>
        <v>4.2683456776922437</v>
      </c>
      <c r="BL134" s="116">
        <v>0</v>
      </c>
      <c r="BM134" s="74">
        <f t="shared" si="74"/>
        <v>1040</v>
      </c>
      <c r="BN134" s="74">
        <f t="shared" si="75"/>
        <v>6</v>
      </c>
      <c r="BO134" s="71">
        <v>319.5</v>
      </c>
      <c r="BP134" s="71">
        <v>58.6</v>
      </c>
      <c r="BQ134" s="71">
        <v>74.3</v>
      </c>
      <c r="BR134" s="72">
        <f t="shared" si="93"/>
        <v>29.3</v>
      </c>
      <c r="BS134" s="54">
        <f t="shared" si="94"/>
        <v>2697.0258771803014</v>
      </c>
      <c r="BT134" s="50">
        <f t="shared" si="95"/>
        <v>204646.19330857956</v>
      </c>
      <c r="BU134" s="50">
        <f t="shared" si="96"/>
        <v>200389.0226744964</v>
      </c>
      <c r="BV134" s="72">
        <f t="shared" si="97"/>
        <v>2.0802588923136747</v>
      </c>
      <c r="BW134" s="75">
        <f t="shared" si="98"/>
        <v>1.7562017362232194</v>
      </c>
      <c r="BX134" s="55">
        <f t="shared" si="99"/>
        <v>1.5943987137408346</v>
      </c>
      <c r="BY134" s="72">
        <f t="shared" si="73"/>
        <v>9.2132366769177949</v>
      </c>
      <c r="BZ134" s="85" t="s">
        <v>101</v>
      </c>
      <c r="CA134" s="87" t="s">
        <v>78</v>
      </c>
      <c r="CB134" s="86">
        <v>5</v>
      </c>
      <c r="CC134" s="86">
        <v>8</v>
      </c>
      <c r="CD134" s="86">
        <v>2</v>
      </c>
      <c r="CE134" s="86">
        <v>4</v>
      </c>
      <c r="CF134" s="87" t="s">
        <v>79</v>
      </c>
      <c r="CG134" s="87" t="s">
        <v>76</v>
      </c>
      <c r="CH134" s="62">
        <v>16.12301957129543</v>
      </c>
      <c r="CI134" s="62">
        <f>SUM(CI128:CI133)/6</f>
        <v>5.0983169558244654</v>
      </c>
      <c r="CJ134" s="64">
        <f>SUM((AF134-BQ134)/AF134)*100</f>
        <v>3.1290743155150005</v>
      </c>
      <c r="CK134" s="64">
        <f>SUM(BX134*CH134)</f>
        <v>25.706521666091735</v>
      </c>
      <c r="CL134" s="65" t="s">
        <v>79</v>
      </c>
    </row>
    <row r="135" spans="1:90" s="65" customFormat="1" ht="24.75" customHeight="1" x14ac:dyDescent="0.3">
      <c r="A135" s="61" t="s">
        <v>98</v>
      </c>
      <c r="B135" s="35">
        <v>3.61</v>
      </c>
      <c r="C135" s="35">
        <v>1.43</v>
      </c>
      <c r="D135" s="35">
        <v>4.1900000000000004</v>
      </c>
      <c r="E135" s="35">
        <v>2.2400000000000002</v>
      </c>
      <c r="F135" s="35">
        <v>2.2400000000000002</v>
      </c>
      <c r="G135" s="66">
        <v>0.34050000000000002</v>
      </c>
      <c r="H135" s="66">
        <v>8.4099999999999994E-2</v>
      </c>
      <c r="I135" s="66">
        <v>6.0100000000000001E-2</v>
      </c>
      <c r="J135" s="66">
        <v>4.9000000000000002E-2</v>
      </c>
      <c r="K135" s="67">
        <v>4.2500000000000003E-2</v>
      </c>
      <c r="L135" s="66">
        <v>3.4222389999999998</v>
      </c>
      <c r="M135" s="68">
        <v>0.1166</v>
      </c>
      <c r="N135" s="35">
        <v>4.17</v>
      </c>
      <c r="O135" s="35">
        <v>15.8</v>
      </c>
      <c r="P135" s="35">
        <v>2.74</v>
      </c>
      <c r="Q135" s="35">
        <v>14.38</v>
      </c>
      <c r="R135" s="35">
        <v>6.54</v>
      </c>
      <c r="S135" s="35">
        <v>5.39</v>
      </c>
      <c r="T135" s="35">
        <v>5.01</v>
      </c>
      <c r="U135" s="35">
        <v>6.98</v>
      </c>
      <c r="V135" s="35">
        <v>20.74</v>
      </c>
      <c r="W135" s="35">
        <v>1.3</v>
      </c>
      <c r="X135" s="35">
        <v>4.96</v>
      </c>
      <c r="Y135" s="35">
        <v>4.84</v>
      </c>
      <c r="Z135" s="35">
        <v>3.04</v>
      </c>
      <c r="AA135" s="35">
        <v>0</v>
      </c>
      <c r="AB135" s="41">
        <v>1040</v>
      </c>
      <c r="AC135" s="41">
        <v>6</v>
      </c>
      <c r="AD135" s="88">
        <v>384.9</v>
      </c>
      <c r="AE135" s="69">
        <v>59.39</v>
      </c>
      <c r="AF135" s="69">
        <v>74.2</v>
      </c>
      <c r="AG135" s="44">
        <f t="shared" si="70"/>
        <v>29.695</v>
      </c>
      <c r="AH135" s="44">
        <f t="shared" si="76"/>
        <v>2770.2344893267209</v>
      </c>
      <c r="AI135" s="44">
        <f t="shared" si="77"/>
        <v>205551.39910804271</v>
      </c>
      <c r="AJ135" s="44">
        <f t="shared" si="78"/>
        <v>1.8725243499689701</v>
      </c>
      <c r="AK135" s="45">
        <v>0</v>
      </c>
      <c r="AL135" s="43">
        <v>382</v>
      </c>
      <c r="AM135" s="43">
        <v>59.3</v>
      </c>
      <c r="AN135" s="69">
        <v>74.260000000000005</v>
      </c>
      <c r="AO135" s="44">
        <f t="shared" si="71"/>
        <v>29.65</v>
      </c>
      <c r="AP135" s="44">
        <f t="shared" si="79"/>
        <v>2761.8447876054929</v>
      </c>
      <c r="AQ135" s="46">
        <f t="shared" si="80"/>
        <v>205551.39910804271</v>
      </c>
      <c r="AR135" s="46">
        <f t="shared" si="81"/>
        <v>205094.59392758392</v>
      </c>
      <c r="AS135" s="47">
        <f t="shared" si="82"/>
        <v>0.22223404094597324</v>
      </c>
      <c r="AT135" s="46">
        <f t="shared" si="83"/>
        <v>1.8725243499689701</v>
      </c>
      <c r="AU135" s="46">
        <f t="shared" si="84"/>
        <v>1.8625551882409876</v>
      </c>
      <c r="AV135" s="47">
        <f t="shared" si="85"/>
        <v>0.53239156693196843</v>
      </c>
      <c r="AW135" s="48">
        <v>0</v>
      </c>
      <c r="AX135" s="70">
        <v>150</v>
      </c>
      <c r="AY135" s="70">
        <v>12</v>
      </c>
      <c r="AZ135" s="71">
        <v>342.5</v>
      </c>
      <c r="BA135" s="43">
        <f t="shared" si="100"/>
        <v>12.379562043795614</v>
      </c>
      <c r="BB135" s="71">
        <v>59.6</v>
      </c>
      <c r="BC135" s="69">
        <v>73.55</v>
      </c>
      <c r="BD135" s="54">
        <f t="shared" si="86"/>
        <v>29.8</v>
      </c>
      <c r="BE135" s="44">
        <f t="shared" si="87"/>
        <v>2789.8599400938801</v>
      </c>
      <c r="BF135" s="50">
        <f t="shared" si="67"/>
        <v>205551.39910804271</v>
      </c>
      <c r="BG135" s="50">
        <f t="shared" si="88"/>
        <v>205194.19859390488</v>
      </c>
      <c r="BH135" s="72">
        <f t="shared" si="89"/>
        <v>0.17377673695622919</v>
      </c>
      <c r="BI135" s="73">
        <f t="shared" si="90"/>
        <v>1.8725243499689701</v>
      </c>
      <c r="BJ135" s="51">
        <f t="shared" si="91"/>
        <v>1.6691505039956509</v>
      </c>
      <c r="BK135" s="72">
        <f t="shared" si="92"/>
        <v>10.860945331722354</v>
      </c>
      <c r="BL135" s="116">
        <v>0</v>
      </c>
      <c r="BM135" s="74">
        <f t="shared" si="74"/>
        <v>1040</v>
      </c>
      <c r="BN135" s="74">
        <f t="shared" si="75"/>
        <v>6</v>
      </c>
      <c r="BO135" s="71">
        <v>301.5</v>
      </c>
      <c r="BP135" s="71">
        <v>58.5</v>
      </c>
      <c r="BQ135" s="71">
        <v>72.099999999999994</v>
      </c>
      <c r="BR135" s="72">
        <f t="shared" si="93"/>
        <v>29.25</v>
      </c>
      <c r="BS135" s="54">
        <f t="shared" si="94"/>
        <v>2687.8288646869173</v>
      </c>
      <c r="BT135" s="50">
        <f t="shared" si="95"/>
        <v>205194.19859390488</v>
      </c>
      <c r="BU135" s="50">
        <f t="shared" si="96"/>
        <v>193792.46114392672</v>
      </c>
      <c r="BV135" s="72">
        <f t="shared" si="97"/>
        <v>5.5565593608925923</v>
      </c>
      <c r="BW135" s="75">
        <f t="shared" si="98"/>
        <v>1.6691505039956509</v>
      </c>
      <c r="BX135" s="55">
        <f t="shared" si="99"/>
        <v>1.5557880746252586</v>
      </c>
      <c r="BY135" s="120">
        <f t="shared" si="73"/>
        <v>6.7916241884133717</v>
      </c>
      <c r="BZ135" s="93" t="s">
        <v>101</v>
      </c>
      <c r="CA135" s="93" t="s">
        <v>74</v>
      </c>
      <c r="CB135" s="86">
        <v>7</v>
      </c>
      <c r="CC135" s="86">
        <v>3</v>
      </c>
      <c r="CD135" s="86">
        <v>6</v>
      </c>
      <c r="CE135" s="86">
        <v>2</v>
      </c>
      <c r="CF135" s="87" t="s">
        <v>106</v>
      </c>
      <c r="CG135" s="87" t="s">
        <v>107</v>
      </c>
      <c r="CH135" s="62">
        <v>16.010000000000002</v>
      </c>
      <c r="CI135" s="63">
        <v>5.6</v>
      </c>
      <c r="CJ135" s="64">
        <f>SUM((AF135-BQ135)/AF135)*100</f>
        <v>2.8301886792452944</v>
      </c>
      <c r="CK135" s="64">
        <f>SUM(BX135*CH135)</f>
        <v>24.908167074750391</v>
      </c>
      <c r="CL135" s="65" t="s">
        <v>106</v>
      </c>
    </row>
    <row r="136" spans="1:90" s="65" customFormat="1" ht="24.75" customHeight="1" x14ac:dyDescent="0.3">
      <c r="A136" s="61" t="s">
        <v>98</v>
      </c>
      <c r="B136" s="35">
        <v>3.9</v>
      </c>
      <c r="C136" s="35">
        <v>0.98750000000000004</v>
      </c>
      <c r="D136" s="35">
        <v>4.4000000000000004</v>
      </c>
      <c r="E136" s="35">
        <v>4.71</v>
      </c>
      <c r="F136" s="35">
        <v>2.1800000000000002</v>
      </c>
      <c r="G136" s="66">
        <v>0.42459999999999998</v>
      </c>
      <c r="H136" s="66">
        <v>8.5199999999999998E-2</v>
      </c>
      <c r="I136" s="66">
        <v>6.4100000000000004E-2</v>
      </c>
      <c r="J136" s="66">
        <v>5.0200000000000002E-2</v>
      </c>
      <c r="K136" s="67">
        <v>5.0900000000000001E-2</v>
      </c>
      <c r="L136" s="66">
        <v>3.4222389999999998</v>
      </c>
      <c r="M136" s="68">
        <v>0.19600000000000001</v>
      </c>
      <c r="N136" s="35">
        <v>3.12</v>
      </c>
      <c r="O136" s="35">
        <v>10.220000000000001</v>
      </c>
      <c r="P136" s="35">
        <v>2.74</v>
      </c>
      <c r="Q136" s="35">
        <v>17.8</v>
      </c>
      <c r="R136" s="35">
        <v>7.18</v>
      </c>
      <c r="S136" s="35">
        <v>8.0850000000000009</v>
      </c>
      <c r="T136" s="35">
        <v>7.4</v>
      </c>
      <c r="U136" s="35">
        <v>8.49</v>
      </c>
      <c r="V136" s="35">
        <v>18.04</v>
      </c>
      <c r="W136" s="35">
        <v>16.88</v>
      </c>
      <c r="X136" s="35">
        <v>2.16</v>
      </c>
      <c r="Y136" s="35">
        <v>7</v>
      </c>
      <c r="Z136" s="35">
        <v>10.220000000000001</v>
      </c>
      <c r="AA136" s="35">
        <v>0</v>
      </c>
      <c r="AB136" s="41">
        <v>1060</v>
      </c>
      <c r="AC136" s="41">
        <v>6</v>
      </c>
      <c r="AD136" s="88">
        <v>383.7</v>
      </c>
      <c r="AE136" s="69">
        <v>59.37</v>
      </c>
      <c r="AF136" s="69">
        <v>74.290000000000006</v>
      </c>
      <c r="AG136" s="44">
        <f t="shared" si="70"/>
        <v>29.684999999999999</v>
      </c>
      <c r="AH136" s="44">
        <f t="shared" si="76"/>
        <v>2768.3690116090188</v>
      </c>
      <c r="AI136" s="44">
        <f t="shared" si="77"/>
        <v>205662.13387243403</v>
      </c>
      <c r="AJ136" s="44">
        <f t="shared" si="78"/>
        <v>1.8656813132066277</v>
      </c>
      <c r="AK136" s="45">
        <v>0</v>
      </c>
      <c r="AL136" s="43">
        <v>381.1</v>
      </c>
      <c r="AM136" s="43">
        <v>59.3</v>
      </c>
      <c r="AN136" s="69">
        <v>74.2</v>
      </c>
      <c r="AO136" s="44">
        <f t="shared" si="71"/>
        <v>29.65</v>
      </c>
      <c r="AP136" s="44">
        <f t="shared" si="79"/>
        <v>2761.8447876054929</v>
      </c>
      <c r="AQ136" s="46">
        <f t="shared" si="80"/>
        <v>205662.13387243403</v>
      </c>
      <c r="AR136" s="46">
        <f t="shared" si="81"/>
        <v>204928.88324032759</v>
      </c>
      <c r="AS136" s="47">
        <f t="shared" si="82"/>
        <v>0.35653166594160496</v>
      </c>
      <c r="AT136" s="46">
        <f t="shared" si="83"/>
        <v>1.8656813132066277</v>
      </c>
      <c r="AU136" s="46">
        <f t="shared" si="84"/>
        <v>1.859669530102646</v>
      </c>
      <c r="AV136" s="47">
        <f t="shared" si="85"/>
        <v>0.32222990397266377</v>
      </c>
      <c r="AW136" s="48">
        <v>0</v>
      </c>
      <c r="AX136" s="70">
        <v>150</v>
      </c>
      <c r="AY136" s="70">
        <v>12</v>
      </c>
      <c r="AZ136" s="71">
        <v>346.7</v>
      </c>
      <c r="BA136" s="43">
        <f t="shared" si="100"/>
        <v>10.672050764349581</v>
      </c>
      <c r="BB136" s="71">
        <v>59.6</v>
      </c>
      <c r="BC136" s="69">
        <v>73.400000000000006</v>
      </c>
      <c r="BD136" s="54">
        <f t="shared" si="86"/>
        <v>29.8</v>
      </c>
      <c r="BE136" s="44">
        <f t="shared" si="87"/>
        <v>2789.8599400938801</v>
      </c>
      <c r="BF136" s="50">
        <f t="shared" ref="BF136:BF199" si="102">SUM(AI136)</f>
        <v>205662.13387243403</v>
      </c>
      <c r="BG136" s="50">
        <f t="shared" si="88"/>
        <v>204775.71960289081</v>
      </c>
      <c r="BH136" s="72">
        <f t="shared" si="89"/>
        <v>0.43100509211532329</v>
      </c>
      <c r="BI136" s="73">
        <f t="shared" si="90"/>
        <v>1.8656813132066277</v>
      </c>
      <c r="BJ136" s="51">
        <f t="shared" si="91"/>
        <v>1.6930718186332558</v>
      </c>
      <c r="BK136" s="72">
        <f t="shared" si="92"/>
        <v>9.2518209488146912</v>
      </c>
      <c r="BL136" s="116">
        <v>0</v>
      </c>
      <c r="BM136" s="74">
        <f t="shared" si="74"/>
        <v>1060</v>
      </c>
      <c r="BN136" s="74">
        <f t="shared" si="75"/>
        <v>6</v>
      </c>
      <c r="BO136" s="71">
        <v>301.8</v>
      </c>
      <c r="BP136" s="71">
        <v>58.4</v>
      </c>
      <c r="BQ136" s="71">
        <v>71.8</v>
      </c>
      <c r="BR136" s="72">
        <f t="shared" si="93"/>
        <v>29.2</v>
      </c>
      <c r="BS136" s="54">
        <f t="shared" si="94"/>
        <v>2678.6475601568013</v>
      </c>
      <c r="BT136" s="50">
        <f t="shared" si="95"/>
        <v>204775.71960289081</v>
      </c>
      <c r="BU136" s="50">
        <f t="shared" si="96"/>
        <v>192326.89481925833</v>
      </c>
      <c r="BV136" s="72">
        <f t="shared" si="97"/>
        <v>6.0792484615723623</v>
      </c>
      <c r="BW136" s="75">
        <f t="shared" si="98"/>
        <v>1.6930718186332558</v>
      </c>
      <c r="BX136" s="55">
        <f t="shared" si="99"/>
        <v>1.5692033102474847</v>
      </c>
      <c r="BY136" s="120">
        <f t="shared" si="73"/>
        <v>7.3161992906931053</v>
      </c>
      <c r="BZ136" s="93" t="s">
        <v>101</v>
      </c>
      <c r="CA136" s="93" t="s">
        <v>74</v>
      </c>
      <c r="CB136" s="86">
        <v>7</v>
      </c>
      <c r="CC136" s="86">
        <v>3</v>
      </c>
      <c r="CD136" s="86">
        <v>6</v>
      </c>
      <c r="CE136" s="86">
        <v>2</v>
      </c>
      <c r="CF136" s="87" t="s">
        <v>106</v>
      </c>
      <c r="CG136" s="87" t="s">
        <v>107</v>
      </c>
      <c r="CH136" s="62">
        <v>16.010000000000002</v>
      </c>
      <c r="CI136" s="63">
        <v>5.4</v>
      </c>
      <c r="CJ136" s="64">
        <f>SUM((AF136-BQ136)/AF136)*100</f>
        <v>3.3517297079014789</v>
      </c>
      <c r="CK136" s="64">
        <f>SUM(BX136*CH136)</f>
        <v>25.122944997062234</v>
      </c>
      <c r="CL136" s="65" t="s">
        <v>106</v>
      </c>
    </row>
    <row r="137" spans="1:90" s="65" customFormat="1" ht="24.75" customHeight="1" x14ac:dyDescent="0.3">
      <c r="A137" s="61" t="s">
        <v>98</v>
      </c>
      <c r="B137" s="35">
        <v>4</v>
      </c>
      <c r="C137" s="35">
        <v>1.52</v>
      </c>
      <c r="D137" s="35">
        <v>5.58</v>
      </c>
      <c r="E137" s="35">
        <v>4.74</v>
      </c>
      <c r="F137" s="35">
        <v>1.67</v>
      </c>
      <c r="G137" s="66">
        <v>0.46489999999999998</v>
      </c>
      <c r="H137" s="66">
        <v>7.5899999999999995E-2</v>
      </c>
      <c r="I137" s="66">
        <v>5.2299999999999999E-2</v>
      </c>
      <c r="J137" s="66">
        <v>4.5900000000000003E-2</v>
      </c>
      <c r="K137" s="67">
        <v>5.6500000000000002E-2</v>
      </c>
      <c r="L137" s="66">
        <v>3.4222389999999998</v>
      </c>
      <c r="M137" s="68">
        <v>0.1116</v>
      </c>
      <c r="N137" s="35">
        <v>2.0699999999999998</v>
      </c>
      <c r="O137" s="35">
        <v>4.9400000000000004</v>
      </c>
      <c r="P137" s="35">
        <v>2.74</v>
      </c>
      <c r="Q137" s="35">
        <v>18.36</v>
      </c>
      <c r="R137" s="35">
        <v>8.4700000000000006</v>
      </c>
      <c r="S137" s="35">
        <v>8.0850000000000009</v>
      </c>
      <c r="T137" s="35">
        <v>10.27</v>
      </c>
      <c r="U137" s="35">
        <v>2.27</v>
      </c>
      <c r="V137" s="35">
        <v>24.67</v>
      </c>
      <c r="W137" s="35">
        <v>0.98</v>
      </c>
      <c r="X137" s="35">
        <v>15.63</v>
      </c>
      <c r="Y137" s="35">
        <v>9.3000000000000007</v>
      </c>
      <c r="Z137" s="35">
        <v>3.07</v>
      </c>
      <c r="AA137" s="35">
        <v>0</v>
      </c>
      <c r="AB137" s="41">
        <v>1060</v>
      </c>
      <c r="AC137" s="41">
        <v>6</v>
      </c>
      <c r="AD137" s="88">
        <v>384.5</v>
      </c>
      <c r="AE137" s="69">
        <v>59.39</v>
      </c>
      <c r="AF137" s="69">
        <v>74.3</v>
      </c>
      <c r="AG137" s="44">
        <f t="shared" si="70"/>
        <v>29.695</v>
      </c>
      <c r="AH137" s="44">
        <f t="shared" si="76"/>
        <v>2770.2344893267209</v>
      </c>
      <c r="AI137" s="44">
        <f t="shared" si="77"/>
        <v>205828.42255697536</v>
      </c>
      <c r="AJ137" s="44">
        <f t="shared" si="78"/>
        <v>1.8680607625682335</v>
      </c>
      <c r="AK137" s="45">
        <v>0</v>
      </c>
      <c r="AL137" s="43">
        <v>381.6</v>
      </c>
      <c r="AM137" s="43">
        <v>59.3</v>
      </c>
      <c r="AN137" s="69">
        <v>74.209999999999994</v>
      </c>
      <c r="AO137" s="44">
        <f t="shared" si="71"/>
        <v>29.65</v>
      </c>
      <c r="AP137" s="44">
        <f t="shared" si="79"/>
        <v>2761.8447876054929</v>
      </c>
      <c r="AQ137" s="46">
        <f t="shared" si="80"/>
        <v>205828.42255697536</v>
      </c>
      <c r="AR137" s="46">
        <f t="shared" si="81"/>
        <v>204956.5016882036</v>
      </c>
      <c r="AS137" s="47">
        <f t="shared" si="82"/>
        <v>0.423615387000503</v>
      </c>
      <c r="AT137" s="46">
        <f t="shared" si="83"/>
        <v>1.8680607625682335</v>
      </c>
      <c r="AU137" s="46">
        <f t="shared" si="84"/>
        <v>1.8618584765879775</v>
      </c>
      <c r="AV137" s="47">
        <f t="shared" si="85"/>
        <v>0.33201735749371342</v>
      </c>
      <c r="AW137" s="48">
        <v>0</v>
      </c>
      <c r="AX137" s="70">
        <v>150</v>
      </c>
      <c r="AY137" s="70">
        <v>12</v>
      </c>
      <c r="AZ137" s="71">
        <v>346.9</v>
      </c>
      <c r="BA137" s="43">
        <f t="shared" si="100"/>
        <v>10.838858460651492</v>
      </c>
      <c r="BB137" s="71">
        <v>59.49</v>
      </c>
      <c r="BC137" s="69">
        <v>73.97</v>
      </c>
      <c r="BD137" s="54">
        <f t="shared" si="86"/>
        <v>29.745000000000001</v>
      </c>
      <c r="BE137" s="44">
        <f t="shared" si="87"/>
        <v>2779.5713026931899</v>
      </c>
      <c r="BF137" s="50">
        <f t="shared" si="102"/>
        <v>205828.42255697536</v>
      </c>
      <c r="BG137" s="50">
        <f t="shared" si="88"/>
        <v>205604.88926021525</v>
      </c>
      <c r="BH137" s="72">
        <f t="shared" si="89"/>
        <v>0.10860176353838459</v>
      </c>
      <c r="BI137" s="73">
        <f t="shared" si="90"/>
        <v>1.8680607625682335</v>
      </c>
      <c r="BJ137" s="51">
        <f t="shared" si="91"/>
        <v>1.6872166865689682</v>
      </c>
      <c r="BK137" s="72">
        <f t="shared" si="92"/>
        <v>9.6808454854883088</v>
      </c>
      <c r="BL137" s="116">
        <v>0</v>
      </c>
      <c r="BM137" s="74">
        <f t="shared" si="74"/>
        <v>1060</v>
      </c>
      <c r="BN137" s="74">
        <f t="shared" si="75"/>
        <v>6</v>
      </c>
      <c r="BO137" s="71">
        <v>301.7</v>
      </c>
      <c r="BP137" s="71">
        <v>58.7</v>
      </c>
      <c r="BQ137" s="71">
        <v>73.099999999999994</v>
      </c>
      <c r="BR137" s="72">
        <f t="shared" si="93"/>
        <v>29.35</v>
      </c>
      <c r="BS137" s="54">
        <f t="shared" si="94"/>
        <v>2706.2385976369542</v>
      </c>
      <c r="BT137" s="50">
        <f t="shared" si="95"/>
        <v>205604.88926021525</v>
      </c>
      <c r="BU137" s="50">
        <f t="shared" si="96"/>
        <v>197826.04148726133</v>
      </c>
      <c r="BV137" s="72">
        <f t="shared" si="97"/>
        <v>3.7833963000310473</v>
      </c>
      <c r="BW137" s="75">
        <f t="shared" si="98"/>
        <v>1.6872166865689682</v>
      </c>
      <c r="BX137" s="55">
        <f t="shared" si="99"/>
        <v>1.5250772736077189</v>
      </c>
      <c r="BY137" s="120">
        <f t="shared" si="73"/>
        <v>9.609874905336973</v>
      </c>
      <c r="BZ137" s="93" t="s">
        <v>101</v>
      </c>
      <c r="CA137" s="93" t="s">
        <v>74</v>
      </c>
      <c r="CB137" s="86">
        <v>7</v>
      </c>
      <c r="CC137" s="86">
        <v>3</v>
      </c>
      <c r="CD137" s="86">
        <v>6</v>
      </c>
      <c r="CE137" s="86">
        <v>2</v>
      </c>
      <c r="CF137" s="87" t="s">
        <v>106</v>
      </c>
      <c r="CG137" s="87" t="s">
        <v>107</v>
      </c>
      <c r="CH137" s="62">
        <v>16.010000000000002</v>
      </c>
      <c r="CI137" s="63">
        <f>SUM(CI135:CI136)/2</f>
        <v>5.5</v>
      </c>
      <c r="CJ137" s="64">
        <f>SUM((AF137-BQ137)/AF137)*100</f>
        <v>1.6150740242261141</v>
      </c>
      <c r="CK137" s="64">
        <f>SUM(BX137*CH137)</f>
        <v>24.416487150459584</v>
      </c>
      <c r="CL137" s="65" t="s">
        <v>106</v>
      </c>
    </row>
    <row r="138" spans="1:90" s="65" customFormat="1" ht="24.75" customHeight="1" x14ac:dyDescent="0.3">
      <c r="A138" s="61" t="s">
        <v>98</v>
      </c>
      <c r="B138" s="35">
        <v>4.08</v>
      </c>
      <c r="C138" s="35">
        <v>1.76</v>
      </c>
      <c r="D138" s="35">
        <v>6.61</v>
      </c>
      <c r="E138" s="35">
        <v>4.93</v>
      </c>
      <c r="F138" s="35">
        <v>1.61</v>
      </c>
      <c r="G138" s="66">
        <v>0.42959999999999998</v>
      </c>
      <c r="H138" s="66">
        <v>7.4800000000000005E-2</v>
      </c>
      <c r="I138" s="66">
        <v>4.7600000000000003E-2</v>
      </c>
      <c r="J138" s="66">
        <v>4.5199999999999997E-2</v>
      </c>
      <c r="K138" s="67">
        <v>5.04E-2</v>
      </c>
      <c r="L138" s="66">
        <v>3.4222389999999998</v>
      </c>
      <c r="M138" s="68">
        <v>0.10580000000000001</v>
      </c>
      <c r="N138" s="35">
        <v>1.82</v>
      </c>
      <c r="O138" s="35">
        <v>20.55</v>
      </c>
      <c r="P138" s="35">
        <v>0.89</v>
      </c>
      <c r="Q138" s="35">
        <v>16.440000000000001</v>
      </c>
      <c r="R138" s="35">
        <v>3.94</v>
      </c>
      <c r="S138" s="35">
        <v>8.0850000000000009</v>
      </c>
      <c r="T138" s="35">
        <v>10.56</v>
      </c>
      <c r="U138" s="35">
        <v>6.34</v>
      </c>
      <c r="V138" s="35">
        <v>17.04</v>
      </c>
      <c r="W138" s="35">
        <v>2.68</v>
      </c>
      <c r="X138" s="35">
        <v>15.37</v>
      </c>
      <c r="Y138" s="35">
        <v>2.17</v>
      </c>
      <c r="Z138" s="35">
        <v>2.2000000000000002</v>
      </c>
      <c r="AA138" s="35">
        <v>0</v>
      </c>
      <c r="AB138" s="41">
        <v>1060</v>
      </c>
      <c r="AC138" s="41">
        <v>6</v>
      </c>
      <c r="AD138" s="88">
        <v>384.2</v>
      </c>
      <c r="AE138" s="69">
        <v>59.39</v>
      </c>
      <c r="AF138" s="69">
        <v>74.3</v>
      </c>
      <c r="AG138" s="44">
        <f t="shared" si="70"/>
        <v>29.695</v>
      </c>
      <c r="AH138" s="44">
        <f t="shared" si="76"/>
        <v>2770.2344893267209</v>
      </c>
      <c r="AI138" s="44">
        <f t="shared" si="77"/>
        <v>205828.42255697536</v>
      </c>
      <c r="AJ138" s="44">
        <f t="shared" si="78"/>
        <v>1.8666032379160347</v>
      </c>
      <c r="AK138" s="45">
        <v>0</v>
      </c>
      <c r="AL138" s="43">
        <v>380.6</v>
      </c>
      <c r="AM138" s="43">
        <v>59.3</v>
      </c>
      <c r="AN138" s="69">
        <v>74.09</v>
      </c>
      <c r="AO138" s="44">
        <f t="shared" si="71"/>
        <v>29.65</v>
      </c>
      <c r="AP138" s="44">
        <f t="shared" si="79"/>
        <v>2761.8447876054929</v>
      </c>
      <c r="AQ138" s="46">
        <f t="shared" si="80"/>
        <v>205828.42255697536</v>
      </c>
      <c r="AR138" s="46">
        <f t="shared" si="81"/>
        <v>204625.08031369097</v>
      </c>
      <c r="AS138" s="47">
        <f t="shared" si="82"/>
        <v>0.58463366153976981</v>
      </c>
      <c r="AT138" s="46">
        <f t="shared" si="83"/>
        <v>1.8666032379160347</v>
      </c>
      <c r="AU138" s="46">
        <f t="shared" si="84"/>
        <v>1.8599870524988378</v>
      </c>
      <c r="AV138" s="47">
        <f t="shared" si="85"/>
        <v>0.35445054861168629</v>
      </c>
      <c r="AW138" s="48">
        <v>0</v>
      </c>
      <c r="AX138" s="70">
        <v>150</v>
      </c>
      <c r="AY138" s="70">
        <v>12</v>
      </c>
      <c r="AZ138" s="71">
        <v>346.2</v>
      </c>
      <c r="BA138" s="43">
        <f t="shared" si="100"/>
        <v>10.976314269208551</v>
      </c>
      <c r="BB138" s="71">
        <v>59.42</v>
      </c>
      <c r="BC138" s="69">
        <v>73.510000000000005</v>
      </c>
      <c r="BD138" s="54">
        <f t="shared" si="86"/>
        <v>29.71</v>
      </c>
      <c r="BE138" s="44">
        <f t="shared" si="87"/>
        <v>2773.0338840005184</v>
      </c>
      <c r="BF138" s="50">
        <f t="shared" si="102"/>
        <v>205828.42255697536</v>
      </c>
      <c r="BG138" s="50">
        <f t="shared" si="88"/>
        <v>203845.72081287811</v>
      </c>
      <c r="BH138" s="72">
        <f t="shared" si="89"/>
        <v>0.96327888999315647</v>
      </c>
      <c r="BI138" s="73">
        <f t="shared" si="90"/>
        <v>1.8666032379160347</v>
      </c>
      <c r="BJ138" s="51">
        <f t="shared" si="91"/>
        <v>1.6983432304561212</v>
      </c>
      <c r="BK138" s="72">
        <f t="shared" si="92"/>
        <v>9.0142352719674363</v>
      </c>
      <c r="BL138" s="116">
        <v>0</v>
      </c>
      <c r="BM138" s="74">
        <f t="shared" ref="BM138:BN190" si="103">SUM(AB138)</f>
        <v>1060</v>
      </c>
      <c r="BN138" s="74">
        <f t="shared" si="75"/>
        <v>6</v>
      </c>
      <c r="BO138" s="71">
        <v>301.8</v>
      </c>
      <c r="BP138" s="71">
        <v>58.6</v>
      </c>
      <c r="BQ138" s="71">
        <v>72.3</v>
      </c>
      <c r="BR138" s="72">
        <f t="shared" si="93"/>
        <v>29.3</v>
      </c>
      <c r="BS138" s="54">
        <f t="shared" si="94"/>
        <v>2697.0258771803014</v>
      </c>
      <c r="BT138" s="50">
        <f t="shared" si="95"/>
        <v>203845.72081287811</v>
      </c>
      <c r="BU138" s="50">
        <f t="shared" si="96"/>
        <v>194994.97092013579</v>
      </c>
      <c r="BV138" s="72">
        <f t="shared" si="97"/>
        <v>4.3418865294047233</v>
      </c>
      <c r="BW138" s="75">
        <f t="shared" si="98"/>
        <v>1.6983432304561212</v>
      </c>
      <c r="BX138" s="55">
        <f t="shared" si="99"/>
        <v>1.5477322239433982</v>
      </c>
      <c r="BY138" s="120">
        <f t="shared" si="73"/>
        <v>8.8681135716173056</v>
      </c>
      <c r="BZ138" s="93" t="s">
        <v>101</v>
      </c>
      <c r="CA138" s="93" t="s">
        <v>74</v>
      </c>
      <c r="CB138" s="86">
        <v>7</v>
      </c>
      <c r="CC138" s="86">
        <v>3</v>
      </c>
      <c r="CD138" s="86">
        <v>6</v>
      </c>
      <c r="CE138" s="86">
        <v>2</v>
      </c>
      <c r="CF138" s="87" t="s">
        <v>106</v>
      </c>
      <c r="CG138" s="87" t="s">
        <v>107</v>
      </c>
      <c r="CH138" s="62">
        <v>16.010000000000002</v>
      </c>
      <c r="CI138" s="63">
        <f>SUM(CI135:CI137)/3</f>
        <v>5.5</v>
      </c>
      <c r="CJ138" s="64">
        <f>SUM((AF138-BQ138)/AF138)*100</f>
        <v>2.6917900403768504</v>
      </c>
      <c r="CK138" s="64">
        <f>SUM(BX138*CH138)</f>
        <v>24.779192905333808</v>
      </c>
      <c r="CL138" s="65" t="s">
        <v>106</v>
      </c>
    </row>
    <row r="139" spans="1:90" s="65" customFormat="1" ht="24.75" customHeight="1" x14ac:dyDescent="0.3">
      <c r="A139" s="61" t="s">
        <v>98</v>
      </c>
      <c r="B139" s="35">
        <v>3.82</v>
      </c>
      <c r="C139" s="35">
        <v>1.31</v>
      </c>
      <c r="D139" s="35">
        <v>5.8</v>
      </c>
      <c r="E139" s="35">
        <v>4.8</v>
      </c>
      <c r="F139" s="35">
        <v>1.68</v>
      </c>
      <c r="G139" s="66">
        <v>0.42630000000000001</v>
      </c>
      <c r="H139" s="66">
        <v>7.5200000000000003E-2</v>
      </c>
      <c r="I139" s="66">
        <v>4.9000000000000002E-2</v>
      </c>
      <c r="J139" s="66">
        <v>4.6899999999999997E-2</v>
      </c>
      <c r="K139" s="67">
        <v>6.1100000000000002E-2</v>
      </c>
      <c r="L139" s="66">
        <v>3.4222389999999998</v>
      </c>
      <c r="M139" s="68">
        <v>0.1152</v>
      </c>
      <c r="N139" s="35">
        <v>2.6619999999999999</v>
      </c>
      <c r="O139" s="35">
        <v>14.691999999999997</v>
      </c>
      <c r="P139" s="35">
        <v>2.37</v>
      </c>
      <c r="Q139" s="35">
        <v>16.490000000000002</v>
      </c>
      <c r="R139" s="35">
        <v>6.4139999999999997</v>
      </c>
      <c r="S139" s="35">
        <v>8.0850000000000009</v>
      </c>
      <c r="T139" s="35">
        <v>8.9879999999999995</v>
      </c>
      <c r="U139" s="35">
        <v>5.3179999999999996</v>
      </c>
      <c r="V139" s="35">
        <v>19.509999999999998</v>
      </c>
      <c r="W139" s="35">
        <v>4.8919999999999995</v>
      </c>
      <c r="X139" s="35">
        <v>10.059999999999999</v>
      </c>
      <c r="Y139" s="35">
        <v>5.0600000000000005</v>
      </c>
      <c r="Z139" s="35">
        <v>4.4440000000000008</v>
      </c>
      <c r="AA139" s="35">
        <v>0</v>
      </c>
      <c r="AB139" s="41">
        <v>1060</v>
      </c>
      <c r="AC139" s="41">
        <v>6</v>
      </c>
      <c r="AD139" s="88">
        <v>382.4</v>
      </c>
      <c r="AE139" s="69">
        <v>59.37</v>
      </c>
      <c r="AF139" s="69">
        <v>74.19</v>
      </c>
      <c r="AG139" s="44">
        <f t="shared" si="70"/>
        <v>29.684999999999999</v>
      </c>
      <c r="AH139" s="44">
        <f t="shared" si="76"/>
        <v>2768.3690116090188</v>
      </c>
      <c r="AI139" s="44">
        <f t="shared" si="77"/>
        <v>205385.29697127308</v>
      </c>
      <c r="AJ139" s="44">
        <f t="shared" si="78"/>
        <v>1.8618664804106484</v>
      </c>
      <c r="AK139" s="45">
        <v>0</v>
      </c>
      <c r="AL139" s="43">
        <v>379.6</v>
      </c>
      <c r="AM139" s="43">
        <v>59.21</v>
      </c>
      <c r="AN139" s="69">
        <v>74.56</v>
      </c>
      <c r="AO139" s="44">
        <f t="shared" si="71"/>
        <v>29.605</v>
      </c>
      <c r="AP139" s="44">
        <f t="shared" si="79"/>
        <v>2753.4678093345124</v>
      </c>
      <c r="AQ139" s="46">
        <f t="shared" si="80"/>
        <v>205385.29697127308</v>
      </c>
      <c r="AR139" s="46">
        <f t="shared" si="81"/>
        <v>205298.55986398124</v>
      </c>
      <c r="AS139" s="47">
        <f t="shared" si="82"/>
        <v>4.2231410218219537E-2</v>
      </c>
      <c r="AT139" s="46">
        <f t="shared" si="83"/>
        <v>1.8618664804106484</v>
      </c>
      <c r="AU139" s="46">
        <f t="shared" si="84"/>
        <v>1.8490144317208101</v>
      </c>
      <c r="AV139" s="47">
        <f t="shared" si="85"/>
        <v>0.69027767700096487</v>
      </c>
      <c r="AW139" s="48">
        <v>0</v>
      </c>
      <c r="AX139" s="70">
        <v>150</v>
      </c>
      <c r="AY139" s="70">
        <v>12</v>
      </c>
      <c r="AZ139" s="71">
        <v>345</v>
      </c>
      <c r="BA139" s="43">
        <f t="shared" si="100"/>
        <v>10.840579710144921</v>
      </c>
      <c r="BB139" s="71">
        <v>59</v>
      </c>
      <c r="BC139" s="69">
        <v>73.98</v>
      </c>
      <c r="BD139" s="54">
        <f t="shared" si="86"/>
        <v>29.5</v>
      </c>
      <c r="BE139" s="44">
        <f t="shared" si="87"/>
        <v>2733.9710067865176</v>
      </c>
      <c r="BF139" s="50">
        <f t="shared" si="102"/>
        <v>205385.29697127308</v>
      </c>
      <c r="BG139" s="50">
        <f t="shared" si="88"/>
        <v>202259.17508206659</v>
      </c>
      <c r="BH139" s="72">
        <f t="shared" si="89"/>
        <v>1.5220767675710201</v>
      </c>
      <c r="BI139" s="73">
        <f t="shared" si="90"/>
        <v>1.8618664804106484</v>
      </c>
      <c r="BJ139" s="51">
        <f t="shared" si="91"/>
        <v>1.7057322608975161</v>
      </c>
      <c r="BK139" s="72">
        <f t="shared" si="92"/>
        <v>8.3858977620508952</v>
      </c>
      <c r="BL139" s="116">
        <v>0</v>
      </c>
      <c r="BM139" s="74">
        <f t="shared" si="103"/>
        <v>1060</v>
      </c>
      <c r="BN139" s="74">
        <f t="shared" si="75"/>
        <v>6</v>
      </c>
      <c r="BO139" s="71">
        <v>301.5</v>
      </c>
      <c r="BP139" s="71">
        <v>58.7</v>
      </c>
      <c r="BQ139" s="71">
        <v>72.900000000000006</v>
      </c>
      <c r="BR139" s="72">
        <f t="shared" si="93"/>
        <v>29.35</v>
      </c>
      <c r="BS139" s="54">
        <f t="shared" si="94"/>
        <v>2706.2385976369542</v>
      </c>
      <c r="BT139" s="50">
        <f t="shared" si="95"/>
        <v>202259.17508206659</v>
      </c>
      <c r="BU139" s="50">
        <f t="shared" si="96"/>
        <v>197284.79376773397</v>
      </c>
      <c r="BV139" s="72">
        <f t="shared" si="97"/>
        <v>2.4594094741631731</v>
      </c>
      <c r="BW139" s="75">
        <f t="shared" si="98"/>
        <v>1.7057322608975161</v>
      </c>
      <c r="BX139" s="55">
        <f t="shared" si="99"/>
        <v>1.528247536173315</v>
      </c>
      <c r="BY139" s="120">
        <f t="shared" si="73"/>
        <v>10.40519246735785</v>
      </c>
      <c r="BZ139" s="93" t="s">
        <v>101</v>
      </c>
      <c r="CA139" s="93" t="s">
        <v>74</v>
      </c>
      <c r="CB139" s="86">
        <v>7</v>
      </c>
      <c r="CC139" s="86">
        <v>3</v>
      </c>
      <c r="CD139" s="86">
        <v>6</v>
      </c>
      <c r="CE139" s="86">
        <v>2</v>
      </c>
      <c r="CF139" s="87" t="s">
        <v>106</v>
      </c>
      <c r="CG139" s="87" t="s">
        <v>107</v>
      </c>
      <c r="CH139" s="62">
        <v>16.010000000000002</v>
      </c>
      <c r="CI139" s="62">
        <f>SUM(CI135:CI138)/4</f>
        <v>5.5</v>
      </c>
      <c r="CJ139" s="64">
        <f>SUM((AF139-BQ139)/AF139)*100</f>
        <v>1.7387788111605229</v>
      </c>
      <c r="CK139" s="64">
        <f>SUM(BX139*CH139)</f>
        <v>24.467243054134777</v>
      </c>
      <c r="CL139" s="65" t="s">
        <v>106</v>
      </c>
    </row>
    <row r="140" spans="1:90" s="65" customFormat="1" ht="24.75" customHeight="1" x14ac:dyDescent="0.3">
      <c r="A140" s="61" t="s">
        <v>98</v>
      </c>
      <c r="B140" s="35">
        <v>3.86</v>
      </c>
      <c r="C140" s="35">
        <v>2.02</v>
      </c>
      <c r="D140" s="35">
        <v>6.72</v>
      </c>
      <c r="E140" s="35">
        <v>4.91</v>
      </c>
      <c r="F140" s="35">
        <v>1.39</v>
      </c>
      <c r="G140" s="66">
        <v>0.35930000000000001</v>
      </c>
      <c r="H140" s="66">
        <v>8.2199999999999995E-2</v>
      </c>
      <c r="I140" s="66">
        <v>5.1400000000000001E-2</v>
      </c>
      <c r="J140" s="66">
        <v>4.58E-2</v>
      </c>
      <c r="K140" s="67">
        <v>5.7200000000000001E-2</v>
      </c>
      <c r="L140" s="66">
        <v>3.4222389999999998</v>
      </c>
      <c r="M140" s="68">
        <v>0.21210000000000001</v>
      </c>
      <c r="N140" s="35">
        <v>2.13</v>
      </c>
      <c r="O140" s="35">
        <v>21.95</v>
      </c>
      <c r="P140" s="35">
        <v>2.74</v>
      </c>
      <c r="Q140" s="35">
        <v>15.47</v>
      </c>
      <c r="R140" s="35">
        <v>5.94</v>
      </c>
      <c r="S140" s="35">
        <v>10.78</v>
      </c>
      <c r="T140" s="35">
        <v>11.7</v>
      </c>
      <c r="U140" s="35">
        <v>2.5099999999999998</v>
      </c>
      <c r="V140" s="35">
        <v>17.059999999999999</v>
      </c>
      <c r="W140" s="35">
        <v>2.62</v>
      </c>
      <c r="X140" s="35">
        <v>12.18</v>
      </c>
      <c r="Y140" s="35">
        <v>1.99</v>
      </c>
      <c r="Z140" s="35">
        <v>3.69</v>
      </c>
      <c r="AA140" s="35">
        <v>0</v>
      </c>
      <c r="AB140" s="41">
        <v>1060</v>
      </c>
      <c r="AC140" s="41">
        <v>6</v>
      </c>
      <c r="AD140" s="88">
        <v>383.5</v>
      </c>
      <c r="AE140" s="69">
        <v>59.47</v>
      </c>
      <c r="AF140" s="69">
        <v>74.25</v>
      </c>
      <c r="AG140" s="44">
        <f t="shared" si="70"/>
        <v>29.734999999999999</v>
      </c>
      <c r="AH140" s="44">
        <f t="shared" si="76"/>
        <v>2777.7026833828345</v>
      </c>
      <c r="AI140" s="44">
        <f t="shared" si="77"/>
        <v>206244.42424117547</v>
      </c>
      <c r="AJ140" s="44">
        <f t="shared" si="78"/>
        <v>1.8594442075755109</v>
      </c>
      <c r="AK140" s="45">
        <v>0</v>
      </c>
      <c r="AL140" s="43">
        <v>378.8</v>
      </c>
      <c r="AM140" s="43">
        <v>59.4</v>
      </c>
      <c r="AN140" s="69">
        <v>74.2</v>
      </c>
      <c r="AO140" s="44">
        <f t="shared" si="71"/>
        <v>29.7</v>
      </c>
      <c r="AP140" s="44">
        <f t="shared" si="79"/>
        <v>2771.1674638050204</v>
      </c>
      <c r="AQ140" s="46">
        <f t="shared" si="80"/>
        <v>206244.42424117547</v>
      </c>
      <c r="AR140" s="46">
        <f t="shared" si="81"/>
        <v>205620.62581433251</v>
      </c>
      <c r="AS140" s="47">
        <f t="shared" si="82"/>
        <v>0.30245589869305162</v>
      </c>
      <c r="AT140" s="46">
        <f t="shared" si="83"/>
        <v>1.8594442075755109</v>
      </c>
      <c r="AU140" s="46">
        <f t="shared" si="84"/>
        <v>1.8422276388850298</v>
      </c>
      <c r="AV140" s="47">
        <f t="shared" si="85"/>
        <v>0.92589864327950777</v>
      </c>
      <c r="AW140" s="48">
        <v>0</v>
      </c>
      <c r="AX140" s="70">
        <v>150</v>
      </c>
      <c r="AY140" s="70">
        <v>12</v>
      </c>
      <c r="AZ140" s="71">
        <v>346.2</v>
      </c>
      <c r="BA140" s="43">
        <f t="shared" si="100"/>
        <v>10.774119006354711</v>
      </c>
      <c r="BB140" s="71">
        <v>58.97</v>
      </c>
      <c r="BC140" s="69">
        <v>73.989999999999995</v>
      </c>
      <c r="BD140" s="54">
        <f t="shared" si="86"/>
        <v>29.484999999999999</v>
      </c>
      <c r="BE140" s="44">
        <f t="shared" si="87"/>
        <v>2731.1914041464374</v>
      </c>
      <c r="BF140" s="50">
        <f t="shared" si="102"/>
        <v>206244.42424117547</v>
      </c>
      <c r="BG140" s="50">
        <f t="shared" si="88"/>
        <v>202080.85199279489</v>
      </c>
      <c r="BH140" s="72">
        <f t="shared" si="89"/>
        <v>2.0187562712055809</v>
      </c>
      <c r="BI140" s="73">
        <f t="shared" si="90"/>
        <v>1.8594442075755109</v>
      </c>
      <c r="BJ140" s="51">
        <f t="shared" si="91"/>
        <v>1.7131756749142348</v>
      </c>
      <c r="BK140" s="72">
        <f t="shared" si="92"/>
        <v>7.8662501442832973</v>
      </c>
      <c r="BL140" s="116">
        <v>0</v>
      </c>
      <c r="BM140" s="74">
        <f t="shared" si="103"/>
        <v>1060</v>
      </c>
      <c r="BN140" s="74">
        <f t="shared" si="75"/>
        <v>6</v>
      </c>
      <c r="BO140" s="71">
        <v>302.7</v>
      </c>
      <c r="BP140" s="71">
        <v>58.7</v>
      </c>
      <c r="BQ140" s="71">
        <v>72.900000000000006</v>
      </c>
      <c r="BR140" s="72">
        <f t="shared" si="93"/>
        <v>29.35</v>
      </c>
      <c r="BS140" s="54">
        <f t="shared" si="94"/>
        <v>2706.2385976369542</v>
      </c>
      <c r="BT140" s="50">
        <f t="shared" si="95"/>
        <v>202080.85199279489</v>
      </c>
      <c r="BU140" s="50">
        <f t="shared" si="96"/>
        <v>197284.79376773397</v>
      </c>
      <c r="BV140" s="72">
        <f t="shared" si="97"/>
        <v>2.3733363046351026</v>
      </c>
      <c r="BW140" s="75">
        <f t="shared" si="98"/>
        <v>1.7131756749142348</v>
      </c>
      <c r="BX140" s="55">
        <f t="shared" si="99"/>
        <v>1.5343301134317162</v>
      </c>
      <c r="BY140" s="120">
        <f t="shared" si="73"/>
        <v>10.439417515747298</v>
      </c>
      <c r="BZ140" s="93" t="s">
        <v>101</v>
      </c>
      <c r="CA140" s="93" t="s">
        <v>74</v>
      </c>
      <c r="CB140" s="86">
        <v>7</v>
      </c>
      <c r="CC140" s="86">
        <v>3</v>
      </c>
      <c r="CD140" s="86">
        <v>6</v>
      </c>
      <c r="CE140" s="86">
        <v>2</v>
      </c>
      <c r="CF140" s="87" t="s">
        <v>106</v>
      </c>
      <c r="CG140" s="87" t="s">
        <v>107</v>
      </c>
      <c r="CH140" s="62">
        <v>16.010000000000002</v>
      </c>
      <c r="CI140" s="62">
        <f>SUM(CI135:CI139)/5</f>
        <v>5.5</v>
      </c>
      <c r="CJ140" s="64">
        <f>SUM((AF140-BQ140)/AF140)*100</f>
        <v>1.8181818181818103</v>
      </c>
      <c r="CK140" s="64">
        <f>SUM(BX140*CH140)</f>
        <v>24.564625116041778</v>
      </c>
      <c r="CL140" s="65" t="s">
        <v>106</v>
      </c>
    </row>
    <row r="141" spans="1:90" s="65" customFormat="1" ht="24.75" customHeight="1" x14ac:dyDescent="0.3">
      <c r="A141" s="61" t="s">
        <v>98</v>
      </c>
      <c r="B141" s="35">
        <v>3.92</v>
      </c>
      <c r="C141" s="35">
        <v>1.92</v>
      </c>
      <c r="D141" s="35">
        <v>6.61</v>
      </c>
      <c r="E141" s="35">
        <v>4.82</v>
      </c>
      <c r="F141" s="35">
        <v>1.55</v>
      </c>
      <c r="G141" s="66">
        <v>0.34670000000000001</v>
      </c>
      <c r="H141" s="66">
        <v>8.4099999999999994E-2</v>
      </c>
      <c r="I141" s="66">
        <v>0.05</v>
      </c>
      <c r="J141" s="66">
        <v>4.3099999999999999E-2</v>
      </c>
      <c r="K141" s="67">
        <v>5.8599999999999999E-2</v>
      </c>
      <c r="L141" s="66">
        <v>3.4222389999999998</v>
      </c>
      <c r="M141" s="68">
        <v>0.2261</v>
      </c>
      <c r="N141" s="35">
        <v>4.17</v>
      </c>
      <c r="O141" s="35">
        <v>15.8</v>
      </c>
      <c r="P141" s="35">
        <v>2.74</v>
      </c>
      <c r="Q141" s="35">
        <v>14.38</v>
      </c>
      <c r="R141" s="35">
        <v>6.54</v>
      </c>
      <c r="S141" s="35">
        <v>5.39</v>
      </c>
      <c r="T141" s="35">
        <v>5.01</v>
      </c>
      <c r="U141" s="35">
        <v>6.98</v>
      </c>
      <c r="V141" s="35">
        <v>20.74</v>
      </c>
      <c r="W141" s="35">
        <v>1.3</v>
      </c>
      <c r="X141" s="35">
        <v>4.96</v>
      </c>
      <c r="Y141" s="35">
        <v>4.84</v>
      </c>
      <c r="Z141" s="35">
        <v>3.04</v>
      </c>
      <c r="AA141" s="35">
        <v>0</v>
      </c>
      <c r="AB141" s="41">
        <v>1060</v>
      </c>
      <c r="AC141" s="41">
        <v>6</v>
      </c>
      <c r="AD141" s="88">
        <v>384.2</v>
      </c>
      <c r="AE141" s="69">
        <v>59.45</v>
      </c>
      <c r="AF141" s="69">
        <v>74.5</v>
      </c>
      <c r="AG141" s="44">
        <f t="shared" si="70"/>
        <v>29.725000000000001</v>
      </c>
      <c r="AH141" s="44">
        <f t="shared" si="76"/>
        <v>2775.8346923910103</v>
      </c>
      <c r="AI141" s="44">
        <f t="shared" si="77"/>
        <v>206799.68458313026</v>
      </c>
      <c r="AJ141" s="44">
        <f t="shared" si="78"/>
        <v>1.8578364893277077</v>
      </c>
      <c r="AK141" s="45">
        <v>0</v>
      </c>
      <c r="AL141" s="43">
        <v>382.4</v>
      </c>
      <c r="AM141" s="43">
        <v>59.4</v>
      </c>
      <c r="AN141" s="69">
        <v>74.3</v>
      </c>
      <c r="AO141" s="44">
        <f t="shared" si="71"/>
        <v>29.7</v>
      </c>
      <c r="AP141" s="44">
        <f t="shared" si="79"/>
        <v>2771.1674638050204</v>
      </c>
      <c r="AQ141" s="46">
        <f t="shared" si="80"/>
        <v>206799.68458313026</v>
      </c>
      <c r="AR141" s="46">
        <f t="shared" si="81"/>
        <v>205897.742560713</v>
      </c>
      <c r="AS141" s="47">
        <f t="shared" si="82"/>
        <v>0.43614284240104723</v>
      </c>
      <c r="AT141" s="46">
        <f t="shared" si="83"/>
        <v>1.8578364893277077</v>
      </c>
      <c r="AU141" s="46">
        <f t="shared" si="84"/>
        <v>1.8572326012134002</v>
      </c>
      <c r="AV141" s="47">
        <f t="shared" si="85"/>
        <v>3.2504911911063188E-2</v>
      </c>
      <c r="AW141" s="48">
        <v>0</v>
      </c>
      <c r="AX141" s="70">
        <v>150</v>
      </c>
      <c r="AY141" s="70">
        <v>12</v>
      </c>
      <c r="AZ141" s="71">
        <v>345.6</v>
      </c>
      <c r="BA141" s="43">
        <f t="shared" si="100"/>
        <v>11.168981481481472</v>
      </c>
      <c r="BB141" s="71">
        <v>59.72</v>
      </c>
      <c r="BC141" s="69">
        <v>73.47</v>
      </c>
      <c r="BD141" s="54">
        <f t="shared" si="86"/>
        <v>29.86</v>
      </c>
      <c r="BE141" s="44">
        <f t="shared" si="87"/>
        <v>2801.1055851566698</v>
      </c>
      <c r="BF141" s="50">
        <f t="shared" si="102"/>
        <v>206799.68458313026</v>
      </c>
      <c r="BG141" s="50">
        <f t="shared" si="88"/>
        <v>205797.22734146053</v>
      </c>
      <c r="BH141" s="72">
        <f t="shared" si="89"/>
        <v>0.48474795485810401</v>
      </c>
      <c r="BI141" s="73">
        <f t="shared" si="90"/>
        <v>1.8578364893277077</v>
      </c>
      <c r="BJ141" s="51">
        <f t="shared" si="91"/>
        <v>1.679322916370382</v>
      </c>
      <c r="BK141" s="72">
        <f t="shared" si="92"/>
        <v>9.6086805261276851</v>
      </c>
      <c r="BL141" s="116">
        <v>0</v>
      </c>
      <c r="BM141" s="74">
        <f t="shared" si="103"/>
        <v>1060</v>
      </c>
      <c r="BN141" s="74">
        <f t="shared" si="75"/>
        <v>6</v>
      </c>
      <c r="BO141" s="71">
        <v>302.2</v>
      </c>
      <c r="BP141" s="71">
        <v>58.1</v>
      </c>
      <c r="BQ141" s="71">
        <v>72.099999999999994</v>
      </c>
      <c r="BR141" s="72">
        <f t="shared" si="93"/>
        <v>29.05</v>
      </c>
      <c r="BS141" s="54">
        <f t="shared" si="94"/>
        <v>2651.1978943460604</v>
      </c>
      <c r="BT141" s="50">
        <f t="shared" si="95"/>
        <v>205797.22734146053</v>
      </c>
      <c r="BU141" s="50">
        <f t="shared" si="96"/>
        <v>191151.36818235094</v>
      </c>
      <c r="BV141" s="72">
        <f t="shared" si="97"/>
        <v>7.1166455196255169</v>
      </c>
      <c r="BW141" s="75">
        <f t="shared" si="98"/>
        <v>1.679322916370382</v>
      </c>
      <c r="BX141" s="55">
        <f t="shared" si="99"/>
        <v>1.5809460474889878</v>
      </c>
      <c r="BY141" s="120">
        <f t="shared" si="73"/>
        <v>5.8581269821543209</v>
      </c>
      <c r="BZ141" s="93" t="s">
        <v>101</v>
      </c>
      <c r="CA141" s="121" t="s">
        <v>74</v>
      </c>
      <c r="CB141" s="122">
        <v>7</v>
      </c>
      <c r="CC141" s="122">
        <v>3</v>
      </c>
      <c r="CD141" s="122">
        <v>6</v>
      </c>
      <c r="CE141" s="122">
        <v>2</v>
      </c>
      <c r="CF141" s="123" t="s">
        <v>106</v>
      </c>
      <c r="CG141" s="123" t="s">
        <v>107</v>
      </c>
      <c r="CH141" s="62">
        <v>16.010000000000002</v>
      </c>
      <c r="CI141" s="62">
        <f>SUM(CI136:CI140)/5</f>
        <v>5.4799999999999995</v>
      </c>
      <c r="CJ141" s="64">
        <f>SUM((AF141-BQ141)/AF141)*100</f>
        <v>3.2214765100671214</v>
      </c>
      <c r="CK141" s="64">
        <f>SUM(BX141*CH141)</f>
        <v>25.310946220298696</v>
      </c>
      <c r="CL141" s="65" t="s">
        <v>106</v>
      </c>
    </row>
    <row r="142" spans="1:90" s="65" customFormat="1" ht="24.75" customHeight="1" x14ac:dyDescent="0.3">
      <c r="A142" s="61" t="s">
        <v>98</v>
      </c>
      <c r="B142" s="35">
        <v>3.98</v>
      </c>
      <c r="C142" s="35">
        <v>1.41</v>
      </c>
      <c r="D142" s="35">
        <v>6.87</v>
      </c>
      <c r="E142" s="35">
        <v>4.9000000000000004</v>
      </c>
      <c r="F142" s="35">
        <v>1.63</v>
      </c>
      <c r="G142" s="66">
        <v>0.36859999999999998</v>
      </c>
      <c r="H142" s="66">
        <v>8.5199999999999998E-2</v>
      </c>
      <c r="I142" s="66">
        <v>5.2499999999999998E-2</v>
      </c>
      <c r="J142" s="66">
        <v>4.4499999999999998E-2</v>
      </c>
      <c r="K142" s="67">
        <v>5.0500000000000003E-2</v>
      </c>
      <c r="L142" s="66">
        <v>3.4222389999999998</v>
      </c>
      <c r="M142" s="68">
        <v>0.21990000000000001</v>
      </c>
      <c r="N142" s="35">
        <v>3.12</v>
      </c>
      <c r="O142" s="35">
        <v>10.220000000000001</v>
      </c>
      <c r="P142" s="35">
        <v>2.74</v>
      </c>
      <c r="Q142" s="35">
        <v>17.8</v>
      </c>
      <c r="R142" s="35">
        <v>7.18</v>
      </c>
      <c r="S142" s="35">
        <v>8.0850000000000009</v>
      </c>
      <c r="T142" s="35">
        <v>7.4</v>
      </c>
      <c r="U142" s="35">
        <v>8.49</v>
      </c>
      <c r="V142" s="35">
        <v>18.04</v>
      </c>
      <c r="W142" s="35">
        <v>16.88</v>
      </c>
      <c r="X142" s="35">
        <v>2.16</v>
      </c>
      <c r="Y142" s="35">
        <v>7</v>
      </c>
      <c r="Z142" s="35">
        <v>10.220000000000001</v>
      </c>
      <c r="AA142" s="35">
        <v>0</v>
      </c>
      <c r="AB142" s="41">
        <v>1060</v>
      </c>
      <c r="AC142" s="41">
        <v>6</v>
      </c>
      <c r="AD142" s="88">
        <v>453.2</v>
      </c>
      <c r="AE142" s="69">
        <v>59.98</v>
      </c>
      <c r="AF142" s="69">
        <v>75.12</v>
      </c>
      <c r="AG142" s="44">
        <f t="shared" si="70"/>
        <v>29.99</v>
      </c>
      <c r="AH142" s="44">
        <f t="shared" si="76"/>
        <v>2825.5487467979251</v>
      </c>
      <c r="AI142" s="44">
        <f t="shared" si="77"/>
        <v>212255.22185946014</v>
      </c>
      <c r="AJ142" s="44">
        <f t="shared" si="78"/>
        <v>2.1351653732226001</v>
      </c>
      <c r="AK142" s="45">
        <v>0</v>
      </c>
      <c r="AL142" s="43">
        <v>449.3</v>
      </c>
      <c r="AM142" s="43">
        <v>59.8</v>
      </c>
      <c r="AN142" s="69">
        <v>75</v>
      </c>
      <c r="AO142" s="44">
        <f t="shared" si="71"/>
        <v>29.9</v>
      </c>
      <c r="AP142" s="44">
        <f t="shared" si="79"/>
        <v>2808.6152482358107</v>
      </c>
      <c r="AQ142" s="46">
        <f t="shared" si="80"/>
        <v>212255.22185946014</v>
      </c>
      <c r="AR142" s="46">
        <f t="shared" si="81"/>
        <v>210646.1436176858</v>
      </c>
      <c r="AS142" s="47">
        <f t="shared" si="82"/>
        <v>0.75808652794406184</v>
      </c>
      <c r="AT142" s="46">
        <f t="shared" si="83"/>
        <v>2.1351653732226001</v>
      </c>
      <c r="AU142" s="46">
        <f t="shared" si="84"/>
        <v>2.1329609566243057</v>
      </c>
      <c r="AV142" s="47">
        <f t="shared" si="85"/>
        <v>0.10324336587415148</v>
      </c>
      <c r="AW142" s="48">
        <v>0</v>
      </c>
      <c r="AX142" s="70">
        <v>150</v>
      </c>
      <c r="AY142" s="70">
        <v>12</v>
      </c>
      <c r="AZ142" s="71">
        <v>399.1</v>
      </c>
      <c r="BA142" s="43">
        <f t="shared" si="100"/>
        <v>13.555499874718107</v>
      </c>
      <c r="BB142" s="71">
        <v>59.2</v>
      </c>
      <c r="BC142" s="69">
        <v>74.5</v>
      </c>
      <c r="BD142" s="54">
        <f t="shared" si="86"/>
        <v>29.6</v>
      </c>
      <c r="BE142" s="44">
        <f t="shared" si="87"/>
        <v>2752.5378193692336</v>
      </c>
      <c r="BF142" s="50">
        <f t="shared" si="102"/>
        <v>212255.22185946014</v>
      </c>
      <c r="BG142" s="50">
        <f t="shared" si="88"/>
        <v>205064.0675430079</v>
      </c>
      <c r="BH142" s="72">
        <f t="shared" si="89"/>
        <v>3.3879752184441898</v>
      </c>
      <c r="BI142" s="73">
        <f t="shared" si="90"/>
        <v>2.1351653732226001</v>
      </c>
      <c r="BJ142" s="51">
        <f t="shared" si="91"/>
        <v>1.9462210263448378</v>
      </c>
      <c r="BK142" s="72">
        <f t="shared" si="92"/>
        <v>8.8491668723808985</v>
      </c>
      <c r="BL142" s="116">
        <v>0</v>
      </c>
      <c r="BM142" s="74">
        <f t="shared" si="103"/>
        <v>1060</v>
      </c>
      <c r="BN142" s="74">
        <f t="shared" si="75"/>
        <v>6</v>
      </c>
      <c r="BO142" s="71">
        <v>359.9</v>
      </c>
      <c r="BP142" s="71">
        <v>57.7</v>
      </c>
      <c r="BQ142" s="71">
        <v>72.3</v>
      </c>
      <c r="BR142" s="72">
        <f t="shared" si="93"/>
        <v>28.85</v>
      </c>
      <c r="BS142" s="54">
        <f t="shared" si="94"/>
        <v>2614.818251417491</v>
      </c>
      <c r="BT142" s="50">
        <f t="shared" si="95"/>
        <v>205064.0675430079</v>
      </c>
      <c r="BU142" s="50">
        <f t="shared" si="96"/>
        <v>189051.35957748457</v>
      </c>
      <c r="BV142" s="72">
        <f t="shared" si="97"/>
        <v>7.8086366653021706</v>
      </c>
      <c r="BW142" s="75">
        <f t="shared" si="98"/>
        <v>1.9462210263448378</v>
      </c>
      <c r="BX142" s="55">
        <f t="shared" si="99"/>
        <v>1.9037154813609865</v>
      </c>
      <c r="BY142" s="72">
        <f t="shared" si="73"/>
        <v>2.1840039958709254</v>
      </c>
      <c r="BZ142" s="96" t="s">
        <v>77</v>
      </c>
      <c r="CA142" s="121" t="s">
        <v>74</v>
      </c>
      <c r="CB142" s="122">
        <v>3</v>
      </c>
      <c r="CC142" s="122">
        <v>3</v>
      </c>
      <c r="CD142" s="122">
        <v>3</v>
      </c>
      <c r="CE142" s="122">
        <v>3</v>
      </c>
      <c r="CF142" s="123" t="s">
        <v>106</v>
      </c>
      <c r="CG142" s="123" t="s">
        <v>89</v>
      </c>
      <c r="CH142" s="62">
        <v>12.054120541205412</v>
      </c>
      <c r="CI142" s="62">
        <v>13.14</v>
      </c>
      <c r="CJ142" s="64">
        <f>SUM((AF142-BQ142)/AF142)*100</f>
        <v>3.753993610223652</v>
      </c>
      <c r="CK142" s="64">
        <f>SUM(BX142*CH142)</f>
        <v>22.947615888484215</v>
      </c>
      <c r="CL142" s="65" t="s">
        <v>106</v>
      </c>
    </row>
    <row r="143" spans="1:90" s="65" customFormat="1" ht="24.75" customHeight="1" x14ac:dyDescent="0.3">
      <c r="A143" s="61" t="s">
        <v>98</v>
      </c>
      <c r="B143" s="35">
        <v>4.21</v>
      </c>
      <c r="C143" s="35">
        <v>1.31</v>
      </c>
      <c r="D143" s="35">
        <v>4.04</v>
      </c>
      <c r="E143" s="35">
        <v>4.09</v>
      </c>
      <c r="F143" s="35">
        <v>1.78</v>
      </c>
      <c r="G143" s="66">
        <v>0.34100000000000003</v>
      </c>
      <c r="H143" s="66">
        <v>7.5899999999999995E-2</v>
      </c>
      <c r="I143" s="66">
        <v>4.3799999999999999E-2</v>
      </c>
      <c r="J143" s="66">
        <v>4.2000000000000003E-2</v>
      </c>
      <c r="K143" s="67">
        <v>3.3500000000000002E-2</v>
      </c>
      <c r="L143" s="66">
        <v>3.4222389999999998</v>
      </c>
      <c r="M143" s="68">
        <v>0.43080000000000002</v>
      </c>
      <c r="N143" s="35">
        <v>2.0699999999999998</v>
      </c>
      <c r="O143" s="35">
        <v>4.9400000000000004</v>
      </c>
      <c r="P143" s="35">
        <v>2.74</v>
      </c>
      <c r="Q143" s="35">
        <v>18.36</v>
      </c>
      <c r="R143" s="35">
        <v>8.4700000000000006</v>
      </c>
      <c r="S143" s="35">
        <v>8.0850000000000009</v>
      </c>
      <c r="T143" s="35">
        <v>10.27</v>
      </c>
      <c r="U143" s="35">
        <v>2.27</v>
      </c>
      <c r="V143" s="35">
        <v>24.67</v>
      </c>
      <c r="W143" s="35">
        <v>0.98</v>
      </c>
      <c r="X143" s="35">
        <v>15.63</v>
      </c>
      <c r="Y143" s="35">
        <v>9.3000000000000007</v>
      </c>
      <c r="Z143" s="35">
        <v>3.07</v>
      </c>
      <c r="AA143" s="35">
        <v>0</v>
      </c>
      <c r="AB143" s="41">
        <v>1080</v>
      </c>
      <c r="AC143" s="41">
        <v>6</v>
      </c>
      <c r="AD143" s="88">
        <v>451.9</v>
      </c>
      <c r="AE143" s="69">
        <v>59.93</v>
      </c>
      <c r="AF143" s="69">
        <v>74.98</v>
      </c>
      <c r="AG143" s="44">
        <f t="shared" si="70"/>
        <v>29.965</v>
      </c>
      <c r="AH143" s="44">
        <f t="shared" si="76"/>
        <v>2820.8398921092758</v>
      </c>
      <c r="AI143" s="44">
        <f t="shared" si="77"/>
        <v>211506.5751103535</v>
      </c>
      <c r="AJ143" s="44">
        <f t="shared" si="78"/>
        <v>2.136576604127892</v>
      </c>
      <c r="AK143" s="45">
        <v>0</v>
      </c>
      <c r="AL143" s="43">
        <v>448.9</v>
      </c>
      <c r="AM143" s="43">
        <v>59.87</v>
      </c>
      <c r="AN143" s="69">
        <v>75</v>
      </c>
      <c r="AO143" s="44">
        <f t="shared" si="71"/>
        <v>29.934999999999999</v>
      </c>
      <c r="AP143" s="44">
        <f t="shared" si="79"/>
        <v>2815.1944501107746</v>
      </c>
      <c r="AQ143" s="46">
        <f t="shared" si="80"/>
        <v>211506.5751103535</v>
      </c>
      <c r="AR143" s="46">
        <f t="shared" si="81"/>
        <v>211139.58375830809</v>
      </c>
      <c r="AS143" s="47">
        <f t="shared" si="82"/>
        <v>0.17351297559139056</v>
      </c>
      <c r="AT143" s="46">
        <f t="shared" si="83"/>
        <v>2.136576604127892</v>
      </c>
      <c r="AU143" s="46">
        <f t="shared" si="84"/>
        <v>2.1260816754941447</v>
      </c>
      <c r="AV143" s="47">
        <f t="shared" si="85"/>
        <v>0.49120301202732009</v>
      </c>
      <c r="AW143" s="48">
        <v>0</v>
      </c>
      <c r="AX143" s="70">
        <v>150</v>
      </c>
      <c r="AY143" s="70">
        <v>12</v>
      </c>
      <c r="AZ143" s="71">
        <v>397.9</v>
      </c>
      <c r="BA143" s="43">
        <f t="shared" si="100"/>
        <v>13.571249057552148</v>
      </c>
      <c r="BB143" s="71">
        <v>59.7</v>
      </c>
      <c r="BC143" s="69">
        <v>74.599999999999994</v>
      </c>
      <c r="BD143" s="54">
        <f t="shared" si="86"/>
        <v>29.85</v>
      </c>
      <c r="BE143" s="44">
        <f t="shared" si="87"/>
        <v>2799.2297401832116</v>
      </c>
      <c r="BF143" s="50">
        <f t="shared" si="102"/>
        <v>211506.5751103535</v>
      </c>
      <c r="BG143" s="50">
        <f t="shared" si="88"/>
        <v>208822.53861766757</v>
      </c>
      <c r="BH143" s="72">
        <f t="shared" si="89"/>
        <v>1.2690085361580545</v>
      </c>
      <c r="BI143" s="73">
        <f t="shared" si="90"/>
        <v>2.136576604127892</v>
      </c>
      <c r="BJ143" s="51">
        <f t="shared" si="91"/>
        <v>1.9054456603868497</v>
      </c>
      <c r="BK143" s="72">
        <f t="shared" si="92"/>
        <v>10.817816842817358</v>
      </c>
      <c r="BL143" s="116">
        <v>0</v>
      </c>
      <c r="BM143" s="74">
        <f t="shared" si="103"/>
        <v>1080</v>
      </c>
      <c r="BN143" s="74">
        <f t="shared" si="75"/>
        <v>6</v>
      </c>
      <c r="BO143" s="71">
        <v>350.2</v>
      </c>
      <c r="BP143" s="71">
        <v>57.8</v>
      </c>
      <c r="BQ143" s="71">
        <v>71.5</v>
      </c>
      <c r="BR143" s="72">
        <f t="shared" si="93"/>
        <v>28.9</v>
      </c>
      <c r="BS143" s="54">
        <f t="shared" si="94"/>
        <v>2623.8896002047309</v>
      </c>
      <c r="BT143" s="50">
        <f t="shared" si="95"/>
        <v>208822.53861766757</v>
      </c>
      <c r="BU143" s="50">
        <f t="shared" si="96"/>
        <v>187608.10641463826</v>
      </c>
      <c r="BV143" s="72">
        <f t="shared" si="97"/>
        <v>10.159072073092043</v>
      </c>
      <c r="BW143" s="75">
        <f t="shared" si="98"/>
        <v>1.9054456603868497</v>
      </c>
      <c r="BX143" s="55">
        <f t="shared" si="99"/>
        <v>1.8666570794441717</v>
      </c>
      <c r="BY143" s="72">
        <f t="shared" si="73"/>
        <v>2.0356697516529034</v>
      </c>
      <c r="BZ143" s="96" t="s">
        <v>77</v>
      </c>
      <c r="CA143" s="121" t="s">
        <v>74</v>
      </c>
      <c r="CB143" s="97">
        <v>3</v>
      </c>
      <c r="CC143" s="122">
        <v>3</v>
      </c>
      <c r="CD143" s="97">
        <v>3</v>
      </c>
      <c r="CE143" s="122">
        <v>4</v>
      </c>
      <c r="CF143" s="123" t="s">
        <v>106</v>
      </c>
      <c r="CG143" s="98" t="s">
        <v>89</v>
      </c>
      <c r="CH143" s="62">
        <v>12.054120541205412</v>
      </c>
      <c r="CI143" s="62">
        <v>13.14</v>
      </c>
      <c r="CJ143" s="64">
        <f>SUM((AF143-BQ143)/AF143)*100</f>
        <v>4.6412376633769057</v>
      </c>
      <c r="CK143" s="64">
        <f>SUM(BX143*CH143)</f>
        <v>22.500909444714495</v>
      </c>
      <c r="CL143" s="65" t="s">
        <v>106</v>
      </c>
    </row>
    <row r="144" spans="1:90" s="65" customFormat="1" ht="24.75" customHeight="1" x14ac:dyDescent="0.3">
      <c r="A144" s="61" t="s">
        <v>98</v>
      </c>
      <c r="B144" s="35">
        <v>3.83</v>
      </c>
      <c r="C144" s="35">
        <v>1.27</v>
      </c>
      <c r="D144" s="35">
        <v>3.68</v>
      </c>
      <c r="E144" s="35">
        <v>3.98</v>
      </c>
      <c r="F144" s="35">
        <v>1.33</v>
      </c>
      <c r="G144" s="66">
        <v>0.33900000000000002</v>
      </c>
      <c r="H144" s="66">
        <v>7.4800000000000005E-2</v>
      </c>
      <c r="I144" s="66">
        <v>4.0099999999999997E-2</v>
      </c>
      <c r="J144" s="66">
        <v>3.9800000000000002E-2</v>
      </c>
      <c r="K144" s="67">
        <v>3.9300000000000002E-2</v>
      </c>
      <c r="L144" s="66">
        <v>3.4222389999999998</v>
      </c>
      <c r="M144" s="68">
        <v>0.39489999999999997</v>
      </c>
      <c r="N144" s="35">
        <v>1.82</v>
      </c>
      <c r="O144" s="35">
        <v>20.55</v>
      </c>
      <c r="P144" s="35">
        <v>0.89</v>
      </c>
      <c r="Q144" s="35">
        <v>16.440000000000001</v>
      </c>
      <c r="R144" s="35">
        <v>3.94</v>
      </c>
      <c r="S144" s="35">
        <v>8.0850000000000009</v>
      </c>
      <c r="T144" s="35">
        <v>10.56</v>
      </c>
      <c r="U144" s="35">
        <v>6.34</v>
      </c>
      <c r="V144" s="35">
        <v>17.04</v>
      </c>
      <c r="W144" s="35">
        <v>2.68</v>
      </c>
      <c r="X144" s="35">
        <v>15.37</v>
      </c>
      <c r="Y144" s="35">
        <v>2.17</v>
      </c>
      <c r="Z144" s="35">
        <v>2.2000000000000002</v>
      </c>
      <c r="AA144" s="35">
        <v>0</v>
      </c>
      <c r="AB144" s="41">
        <v>1080</v>
      </c>
      <c r="AC144" s="41">
        <v>6</v>
      </c>
      <c r="AD144" s="88">
        <v>457.4</v>
      </c>
      <c r="AE144" s="69">
        <v>59.9</v>
      </c>
      <c r="AF144" s="69">
        <v>75</v>
      </c>
      <c r="AG144" s="44">
        <f t="shared" ref="AG144:AG207" si="104">SUM(AE144/2)</f>
        <v>29.95</v>
      </c>
      <c r="AH144" s="44">
        <f t="shared" si="76"/>
        <v>2818.0164642516784</v>
      </c>
      <c r="AI144" s="44">
        <f t="shared" si="77"/>
        <v>211351.23481887588</v>
      </c>
      <c r="AJ144" s="44">
        <f t="shared" si="78"/>
        <v>2.1641699912091044</v>
      </c>
      <c r="AK144" s="45">
        <v>0</v>
      </c>
      <c r="AL144" s="43">
        <v>449</v>
      </c>
      <c r="AM144" s="43">
        <v>59.4</v>
      </c>
      <c r="AN144" s="69">
        <v>75</v>
      </c>
      <c r="AO144" s="44">
        <f t="shared" si="71"/>
        <v>29.7</v>
      </c>
      <c r="AP144" s="44">
        <f t="shared" si="79"/>
        <v>2771.1674638050204</v>
      </c>
      <c r="AQ144" s="46">
        <f t="shared" si="80"/>
        <v>211351.23481887588</v>
      </c>
      <c r="AR144" s="46">
        <f t="shared" si="81"/>
        <v>207837.55978537654</v>
      </c>
      <c r="AS144" s="47">
        <f t="shared" si="82"/>
        <v>1.6624814312111762</v>
      </c>
      <c r="AT144" s="46">
        <f t="shared" si="83"/>
        <v>2.1641699912091044</v>
      </c>
      <c r="AU144" s="46">
        <f t="shared" si="84"/>
        <v>2.1603409916073875</v>
      </c>
      <c r="AV144" s="47">
        <f t="shared" si="85"/>
        <v>0.17692693352510941</v>
      </c>
      <c r="AW144" s="48">
        <v>0</v>
      </c>
      <c r="AX144" s="70">
        <v>150</v>
      </c>
      <c r="AY144" s="70">
        <v>12</v>
      </c>
      <c r="AZ144" s="71">
        <v>402.6</v>
      </c>
      <c r="BA144" s="43">
        <f t="shared" si="100"/>
        <v>13.611525086934911</v>
      </c>
      <c r="BB144" s="71">
        <v>59.3</v>
      </c>
      <c r="BC144" s="69">
        <v>74.7</v>
      </c>
      <c r="BD144" s="54">
        <f t="shared" si="86"/>
        <v>29.65</v>
      </c>
      <c r="BE144" s="44">
        <f t="shared" si="87"/>
        <v>2761.8447876054929</v>
      </c>
      <c r="BF144" s="50">
        <f t="shared" si="102"/>
        <v>211351.23481887588</v>
      </c>
      <c r="BG144" s="50">
        <f t="shared" si="88"/>
        <v>206309.80563413032</v>
      </c>
      <c r="BH144" s="72">
        <f t="shared" si="89"/>
        <v>2.3853322593861224</v>
      </c>
      <c r="BI144" s="73">
        <f t="shared" si="90"/>
        <v>2.1641699912091044</v>
      </c>
      <c r="BJ144" s="51">
        <f t="shared" si="91"/>
        <v>1.9514341490581917</v>
      </c>
      <c r="BK144" s="72">
        <f t="shared" si="92"/>
        <v>9.8299044444313211</v>
      </c>
      <c r="BL144" s="116">
        <v>0</v>
      </c>
      <c r="BM144" s="74">
        <f t="shared" si="103"/>
        <v>1080</v>
      </c>
      <c r="BN144" s="74">
        <f t="shared" si="75"/>
        <v>6</v>
      </c>
      <c r="BO144" s="71">
        <v>364.9</v>
      </c>
      <c r="BP144" s="71">
        <v>57.9</v>
      </c>
      <c r="BQ144" s="71">
        <v>72.3</v>
      </c>
      <c r="BR144" s="72">
        <f t="shared" si="93"/>
        <v>28.95</v>
      </c>
      <c r="BS144" s="54">
        <f t="shared" si="94"/>
        <v>2632.9766569552394</v>
      </c>
      <c r="BT144" s="50">
        <f t="shared" si="95"/>
        <v>206309.80563413032</v>
      </c>
      <c r="BU144" s="50">
        <f t="shared" si="96"/>
        <v>190364.21229786379</v>
      </c>
      <c r="BV144" s="72">
        <f t="shared" si="97"/>
        <v>7.7289556292561441</v>
      </c>
      <c r="BW144" s="75">
        <f t="shared" si="98"/>
        <v>1.9514341490581917</v>
      </c>
      <c r="BX144" s="55">
        <f t="shared" si="99"/>
        <v>1.9168518893091062</v>
      </c>
      <c r="BY144" s="72">
        <f t="shared" si="73"/>
        <v>1.7721458736271309</v>
      </c>
      <c r="BZ144" s="96" t="s">
        <v>77</v>
      </c>
      <c r="CA144" s="121" t="s">
        <v>74</v>
      </c>
      <c r="CB144" s="97">
        <v>3</v>
      </c>
      <c r="CC144" s="122">
        <v>3</v>
      </c>
      <c r="CD144" s="97">
        <v>3</v>
      </c>
      <c r="CE144" s="122">
        <v>5</v>
      </c>
      <c r="CF144" s="123" t="s">
        <v>106</v>
      </c>
      <c r="CG144" s="98" t="s">
        <v>89</v>
      </c>
      <c r="CH144" s="62">
        <f>SUM(CH142:CH143)/2</f>
        <v>12.054120541205412</v>
      </c>
      <c r="CI144" s="62">
        <v>13.14</v>
      </c>
      <c r="CJ144" s="64">
        <f>SUM((AF144-BQ144)/AF144)*100</f>
        <v>3.6000000000000041</v>
      </c>
      <c r="CK144" s="64">
        <f>SUM(BX144*CH144)</f>
        <v>23.1059637333693</v>
      </c>
      <c r="CL144" s="65" t="s">
        <v>106</v>
      </c>
    </row>
    <row r="145" spans="1:90" s="65" customFormat="1" ht="24.75" customHeight="1" x14ac:dyDescent="0.3">
      <c r="A145" s="61" t="s">
        <v>98</v>
      </c>
      <c r="B145" s="35">
        <v>4.16</v>
      </c>
      <c r="C145" s="35">
        <v>1.1299999999999999</v>
      </c>
      <c r="D145" s="35">
        <v>3.51</v>
      </c>
      <c r="E145" s="35">
        <v>3.87</v>
      </c>
      <c r="F145" s="35">
        <v>1.28</v>
      </c>
      <c r="G145" s="66">
        <v>0.3629</v>
      </c>
      <c r="H145" s="66">
        <v>7.5200000000000003E-2</v>
      </c>
      <c r="I145" s="66">
        <v>3.7400000000000003E-2</v>
      </c>
      <c r="J145" s="66">
        <v>3.9E-2</v>
      </c>
      <c r="K145" s="67">
        <v>4.2799999999999998E-2</v>
      </c>
      <c r="L145" s="66">
        <v>3.4222389999999998</v>
      </c>
      <c r="M145" s="68">
        <v>0.45400000000000001</v>
      </c>
      <c r="N145" s="35">
        <v>2.6619999999999999</v>
      </c>
      <c r="O145" s="35">
        <v>14.691999999999997</v>
      </c>
      <c r="P145" s="35">
        <v>2.37</v>
      </c>
      <c r="Q145" s="35">
        <v>16.490000000000002</v>
      </c>
      <c r="R145" s="35">
        <v>6.4139999999999997</v>
      </c>
      <c r="S145" s="35">
        <v>8.0850000000000009</v>
      </c>
      <c r="T145" s="35">
        <v>8.9879999999999995</v>
      </c>
      <c r="U145" s="35">
        <v>5.3179999999999996</v>
      </c>
      <c r="V145" s="35">
        <v>19.509999999999998</v>
      </c>
      <c r="W145" s="35">
        <v>4.8919999999999995</v>
      </c>
      <c r="X145" s="35">
        <v>10.059999999999999</v>
      </c>
      <c r="Y145" s="35">
        <v>5.0600000000000005</v>
      </c>
      <c r="Z145" s="35">
        <v>4.4440000000000008</v>
      </c>
      <c r="AA145" s="35">
        <v>0</v>
      </c>
      <c r="AB145" s="41">
        <v>1080</v>
      </c>
      <c r="AC145" s="41">
        <v>6</v>
      </c>
      <c r="AD145" s="88">
        <v>452.8</v>
      </c>
      <c r="AE145" s="69">
        <v>59.97</v>
      </c>
      <c r="AF145" s="69">
        <v>75.47</v>
      </c>
      <c r="AG145" s="44">
        <f t="shared" si="104"/>
        <v>29.984999999999999</v>
      </c>
      <c r="AH145" s="44">
        <f t="shared" si="76"/>
        <v>2824.6066617009296</v>
      </c>
      <c r="AI145" s="44">
        <f t="shared" si="77"/>
        <v>213173.06475856915</v>
      </c>
      <c r="AJ145" s="44">
        <f t="shared" si="78"/>
        <v>2.1240957459274803</v>
      </c>
      <c r="AK145" s="45">
        <v>0</v>
      </c>
      <c r="AL145" s="43">
        <v>449.6</v>
      </c>
      <c r="AM145" s="43">
        <v>59.87</v>
      </c>
      <c r="AN145" s="69">
        <v>75.599999999999994</v>
      </c>
      <c r="AO145" s="44">
        <f t="shared" si="71"/>
        <v>29.934999999999999</v>
      </c>
      <c r="AP145" s="44">
        <f t="shared" si="79"/>
        <v>2815.1944501107746</v>
      </c>
      <c r="AQ145" s="46">
        <f t="shared" si="80"/>
        <v>213173.06475856915</v>
      </c>
      <c r="AR145" s="46">
        <f t="shared" si="81"/>
        <v>212828.70042837455</v>
      </c>
      <c r="AS145" s="47">
        <f t="shared" si="82"/>
        <v>0.16154213975607662</v>
      </c>
      <c r="AT145" s="46">
        <f t="shared" si="83"/>
        <v>2.1240957459274803</v>
      </c>
      <c r="AU145" s="46">
        <f t="shared" si="84"/>
        <v>2.1124970414942159</v>
      </c>
      <c r="AV145" s="47">
        <f t="shared" si="85"/>
        <v>0.54605374807150431</v>
      </c>
      <c r="AW145" s="48">
        <v>0</v>
      </c>
      <c r="AX145" s="70">
        <v>150</v>
      </c>
      <c r="AY145" s="70">
        <v>12</v>
      </c>
      <c r="AZ145" s="71">
        <v>399.6</v>
      </c>
      <c r="BA145" s="43">
        <f t="shared" si="100"/>
        <v>13.31331331331331</v>
      </c>
      <c r="BB145" s="71">
        <v>59.4</v>
      </c>
      <c r="BC145" s="69">
        <v>74.8</v>
      </c>
      <c r="BD145" s="54">
        <f t="shared" si="86"/>
        <v>29.7</v>
      </c>
      <c r="BE145" s="44">
        <f t="shared" si="87"/>
        <v>2771.1674638050204</v>
      </c>
      <c r="BF145" s="50">
        <f t="shared" si="102"/>
        <v>213173.06475856915</v>
      </c>
      <c r="BG145" s="50">
        <f t="shared" si="88"/>
        <v>207283.32629261553</v>
      </c>
      <c r="BH145" s="72">
        <f t="shared" si="89"/>
        <v>2.7628905521549303</v>
      </c>
      <c r="BI145" s="73">
        <f t="shared" si="90"/>
        <v>2.1240957459274803</v>
      </c>
      <c r="BJ145" s="51">
        <f t="shared" si="91"/>
        <v>1.9277961577859712</v>
      </c>
      <c r="BK145" s="72">
        <f t="shared" si="92"/>
        <v>9.2415602506559988</v>
      </c>
      <c r="BL145" s="116">
        <v>0</v>
      </c>
      <c r="BM145" s="74">
        <f t="shared" si="103"/>
        <v>1080</v>
      </c>
      <c r="BN145" s="74">
        <f t="shared" si="75"/>
        <v>6</v>
      </c>
      <c r="BO145" s="71">
        <v>362.2</v>
      </c>
      <c r="BP145" s="71">
        <v>58.1</v>
      </c>
      <c r="BQ145" s="71">
        <v>72.099999999999994</v>
      </c>
      <c r="BR145" s="72">
        <f t="shared" si="93"/>
        <v>29.05</v>
      </c>
      <c r="BS145" s="54">
        <f t="shared" si="94"/>
        <v>2651.1978943460604</v>
      </c>
      <c r="BT145" s="50">
        <f t="shared" si="95"/>
        <v>207283.32629261553</v>
      </c>
      <c r="BU145" s="50">
        <f t="shared" si="96"/>
        <v>191151.36818235094</v>
      </c>
      <c r="BV145" s="72">
        <f t="shared" si="97"/>
        <v>7.7825642799129913</v>
      </c>
      <c r="BW145" s="75">
        <f t="shared" si="98"/>
        <v>1.9277961577859712</v>
      </c>
      <c r="BX145" s="55">
        <f t="shared" si="99"/>
        <v>1.8948334162823013</v>
      </c>
      <c r="BY145" s="72">
        <f t="shared" si="73"/>
        <v>1.709866542193283</v>
      </c>
      <c r="BZ145" s="96" t="s">
        <v>77</v>
      </c>
      <c r="CA145" s="121" t="s">
        <v>74</v>
      </c>
      <c r="CB145" s="97">
        <v>3</v>
      </c>
      <c r="CC145" s="122">
        <v>3</v>
      </c>
      <c r="CD145" s="97">
        <v>3</v>
      </c>
      <c r="CE145" s="122">
        <v>6</v>
      </c>
      <c r="CF145" s="123" t="s">
        <v>106</v>
      </c>
      <c r="CG145" s="98" t="s">
        <v>89</v>
      </c>
      <c r="CH145" s="62">
        <f>SUM(CH142:CH144)/3</f>
        <v>12.054120541205412</v>
      </c>
      <c r="CI145" s="62">
        <v>13.14</v>
      </c>
      <c r="CJ145" s="64">
        <f>SUM((AF145-BQ145)/AF145)*100</f>
        <v>4.46535047038559</v>
      </c>
      <c r="CK145" s="64">
        <f>SUM(BX145*CH145)</f>
        <v>22.840550405370912</v>
      </c>
      <c r="CL145" s="65" t="s">
        <v>106</v>
      </c>
    </row>
    <row r="146" spans="1:90" s="65" customFormat="1" ht="24.75" customHeight="1" x14ac:dyDescent="0.3">
      <c r="A146" s="61" t="s">
        <v>98</v>
      </c>
      <c r="B146" s="35">
        <v>4.51</v>
      </c>
      <c r="C146" s="35">
        <v>1.08</v>
      </c>
      <c r="D146" s="35">
        <v>4.1100000000000003</v>
      </c>
      <c r="E146" s="35">
        <v>4.29</v>
      </c>
      <c r="F146" s="35">
        <v>2.06</v>
      </c>
      <c r="G146" s="66">
        <v>0.32540000000000002</v>
      </c>
      <c r="H146" s="66">
        <v>7.5899999999999995E-2</v>
      </c>
      <c r="I146" s="66">
        <v>4.5600000000000002E-2</v>
      </c>
      <c r="J146" s="66">
        <v>4.8000000000000001E-2</v>
      </c>
      <c r="K146" s="67">
        <v>5.6300000000000003E-2</v>
      </c>
      <c r="L146" s="66">
        <v>3.4222389999999998</v>
      </c>
      <c r="M146" s="68">
        <v>0.4612</v>
      </c>
      <c r="N146" s="35">
        <v>2.13</v>
      </c>
      <c r="O146" s="35">
        <v>21.95</v>
      </c>
      <c r="P146" s="35">
        <v>2.74</v>
      </c>
      <c r="Q146" s="35">
        <v>15.47</v>
      </c>
      <c r="R146" s="35">
        <v>5.94</v>
      </c>
      <c r="S146" s="35">
        <v>10.78</v>
      </c>
      <c r="T146" s="35">
        <v>11.7</v>
      </c>
      <c r="U146" s="35">
        <v>2.5099999999999998</v>
      </c>
      <c r="V146" s="35">
        <v>17.059999999999999</v>
      </c>
      <c r="W146" s="35">
        <v>2.62</v>
      </c>
      <c r="X146" s="35">
        <v>12.18</v>
      </c>
      <c r="Y146" s="35">
        <v>1.99</v>
      </c>
      <c r="Z146" s="35">
        <v>3.69</v>
      </c>
      <c r="AA146" s="35">
        <v>0</v>
      </c>
      <c r="AB146" s="41">
        <v>1080</v>
      </c>
      <c r="AC146" s="41">
        <v>6</v>
      </c>
      <c r="AD146" s="88">
        <v>453.1</v>
      </c>
      <c r="AE146" s="69">
        <v>60.02</v>
      </c>
      <c r="AF146" s="69">
        <v>75.47</v>
      </c>
      <c r="AG146" s="44">
        <f t="shared" si="104"/>
        <v>30.01</v>
      </c>
      <c r="AH146" s="44">
        <f t="shared" si="76"/>
        <v>2829.3186579822332</v>
      </c>
      <c r="AI146" s="44">
        <f t="shared" si="77"/>
        <v>213528.67911791912</v>
      </c>
      <c r="AJ146" s="44">
        <f t="shared" si="78"/>
        <v>2.1219632035928062</v>
      </c>
      <c r="AK146" s="45">
        <v>0</v>
      </c>
      <c r="AL146" s="43">
        <v>449.6</v>
      </c>
      <c r="AM146" s="43">
        <v>60</v>
      </c>
      <c r="AN146" s="69">
        <v>75.400000000000006</v>
      </c>
      <c r="AO146" s="44">
        <f t="shared" si="71"/>
        <v>30</v>
      </c>
      <c r="AP146" s="44">
        <f t="shared" si="79"/>
        <v>2827.4333882308138</v>
      </c>
      <c r="AQ146" s="46">
        <f t="shared" si="80"/>
        <v>213528.67911791912</v>
      </c>
      <c r="AR146" s="46">
        <f t="shared" si="81"/>
        <v>213188.47747260338</v>
      </c>
      <c r="AS146" s="47">
        <f t="shared" si="82"/>
        <v>0.15932363124293397</v>
      </c>
      <c r="AT146" s="46">
        <f t="shared" si="83"/>
        <v>2.1219632035928062</v>
      </c>
      <c r="AU146" s="46">
        <f t="shared" si="84"/>
        <v>2.1089319898059578</v>
      </c>
      <c r="AV146" s="47">
        <f t="shared" si="85"/>
        <v>0.61411120441601608</v>
      </c>
      <c r="AW146" s="48">
        <v>0</v>
      </c>
      <c r="AX146" s="70">
        <v>150</v>
      </c>
      <c r="AY146" s="70">
        <v>12</v>
      </c>
      <c r="AZ146" s="71">
        <v>398.2</v>
      </c>
      <c r="BA146" s="43">
        <f t="shared" si="100"/>
        <v>13.787041687594181</v>
      </c>
      <c r="BB146" s="71">
        <v>59.2</v>
      </c>
      <c r="BC146" s="69">
        <v>74.599999999999994</v>
      </c>
      <c r="BD146" s="54">
        <f t="shared" si="86"/>
        <v>29.6</v>
      </c>
      <c r="BE146" s="44">
        <f t="shared" si="87"/>
        <v>2752.5378193692336</v>
      </c>
      <c r="BF146" s="50">
        <f t="shared" si="102"/>
        <v>213528.67911791912</v>
      </c>
      <c r="BG146" s="50">
        <f t="shared" si="88"/>
        <v>205339.32132494482</v>
      </c>
      <c r="BH146" s="72">
        <f t="shared" si="89"/>
        <v>3.8352495912044731</v>
      </c>
      <c r="BI146" s="73">
        <f t="shared" si="90"/>
        <v>2.1219632035928062</v>
      </c>
      <c r="BJ146" s="51">
        <f t="shared" si="91"/>
        <v>1.9392291619093136</v>
      </c>
      <c r="BK146" s="72">
        <f t="shared" si="92"/>
        <v>8.6115556280191914</v>
      </c>
      <c r="BL146" s="116">
        <v>0</v>
      </c>
      <c r="BM146" s="74">
        <f t="shared" si="103"/>
        <v>1080</v>
      </c>
      <c r="BN146" s="74">
        <f t="shared" si="75"/>
        <v>6</v>
      </c>
      <c r="BO146" s="71">
        <v>360.9</v>
      </c>
      <c r="BP146" s="71">
        <v>57.6</v>
      </c>
      <c r="BQ146" s="71">
        <v>71.5</v>
      </c>
      <c r="BR146" s="72">
        <f t="shared" si="93"/>
        <v>28.8</v>
      </c>
      <c r="BS146" s="54">
        <f t="shared" si="94"/>
        <v>2605.7626105935183</v>
      </c>
      <c r="BT146" s="50">
        <f t="shared" si="95"/>
        <v>205339.32132494482</v>
      </c>
      <c r="BU146" s="50">
        <f t="shared" si="96"/>
        <v>186312.02665743657</v>
      </c>
      <c r="BV146" s="72">
        <f t="shared" si="97"/>
        <v>9.2662693851013493</v>
      </c>
      <c r="BW146" s="75">
        <f t="shared" si="98"/>
        <v>1.9392291619093136</v>
      </c>
      <c r="BX146" s="55">
        <f t="shared" si="99"/>
        <v>1.9370730192504984</v>
      </c>
      <c r="BY146" s="72">
        <f t="shared" si="73"/>
        <v>0.11118555254668155</v>
      </c>
      <c r="BZ146" s="96" t="s">
        <v>77</v>
      </c>
      <c r="CA146" s="121" t="s">
        <v>74</v>
      </c>
      <c r="CB146" s="97">
        <v>3</v>
      </c>
      <c r="CC146" s="122">
        <v>3</v>
      </c>
      <c r="CD146" s="97">
        <v>3</v>
      </c>
      <c r="CE146" s="122">
        <v>7</v>
      </c>
      <c r="CF146" s="123" t="s">
        <v>106</v>
      </c>
      <c r="CG146" s="98" t="s">
        <v>89</v>
      </c>
      <c r="CH146" s="62">
        <f>SUM(CH142:CH145)/4</f>
        <v>12.054120541205412</v>
      </c>
      <c r="CI146" s="62">
        <v>13.14</v>
      </c>
      <c r="CJ146" s="64">
        <f>SUM((AF146-BQ146)/AF146)*100</f>
        <v>5.2603683582880603</v>
      </c>
      <c r="CK146" s="64">
        <f>SUM(BX146*CH146)</f>
        <v>23.349711671162218</v>
      </c>
      <c r="CL146" s="65" t="s">
        <v>106</v>
      </c>
    </row>
    <row r="147" spans="1:90" s="65" customFormat="1" ht="24.75" customHeight="1" x14ac:dyDescent="0.3">
      <c r="A147" s="61" t="s">
        <v>98</v>
      </c>
      <c r="B147" s="35">
        <v>4.76</v>
      </c>
      <c r="C147" s="35">
        <v>1.36</v>
      </c>
      <c r="D147" s="35">
        <v>5.61</v>
      </c>
      <c r="E147" s="35">
        <v>4.47</v>
      </c>
      <c r="F147" s="35">
        <v>2.39</v>
      </c>
      <c r="G147" s="66">
        <v>0.3518</v>
      </c>
      <c r="H147" s="66">
        <v>7.4800000000000005E-2</v>
      </c>
      <c r="I147" s="66">
        <v>4.7600000000000003E-2</v>
      </c>
      <c r="J147" s="66">
        <v>4.9799999999999997E-2</v>
      </c>
      <c r="K147" s="67">
        <v>5.2600000000000001E-2</v>
      </c>
      <c r="L147" s="66">
        <v>3.4222389999999998</v>
      </c>
      <c r="M147" s="68">
        <v>0.58630000000000004</v>
      </c>
      <c r="N147" s="35">
        <v>4.17</v>
      </c>
      <c r="O147" s="35">
        <v>15.8</v>
      </c>
      <c r="P147" s="35">
        <v>2.74</v>
      </c>
      <c r="Q147" s="35">
        <v>14.38</v>
      </c>
      <c r="R147" s="35">
        <v>6.54</v>
      </c>
      <c r="S147" s="35">
        <v>5.39</v>
      </c>
      <c r="T147" s="35">
        <v>5.01</v>
      </c>
      <c r="U147" s="35">
        <v>6.98</v>
      </c>
      <c r="V147" s="35">
        <v>20.74</v>
      </c>
      <c r="W147" s="35">
        <v>1.3</v>
      </c>
      <c r="X147" s="35">
        <v>4.96</v>
      </c>
      <c r="Y147" s="35">
        <v>4.84</v>
      </c>
      <c r="Z147" s="35">
        <v>3.04</v>
      </c>
      <c r="AA147" s="35">
        <v>0</v>
      </c>
      <c r="AB147" s="41">
        <v>1080</v>
      </c>
      <c r="AC147" s="41">
        <v>6</v>
      </c>
      <c r="AD147" s="88">
        <v>448.1</v>
      </c>
      <c r="AE147" s="69">
        <v>59.93</v>
      </c>
      <c r="AF147" s="69">
        <v>75</v>
      </c>
      <c r="AG147" s="44">
        <f t="shared" si="104"/>
        <v>29.965</v>
      </c>
      <c r="AH147" s="44">
        <f t="shared" si="76"/>
        <v>2820.8398921092758</v>
      </c>
      <c r="AI147" s="44">
        <f t="shared" si="77"/>
        <v>211562.99190819569</v>
      </c>
      <c r="AJ147" s="44">
        <f t="shared" si="78"/>
        <v>2.1180452968562937</v>
      </c>
      <c r="AK147" s="45">
        <v>0</v>
      </c>
      <c r="AL147" s="43">
        <v>445.5</v>
      </c>
      <c r="AM147" s="43">
        <v>59.9</v>
      </c>
      <c r="AN147" s="69">
        <v>75</v>
      </c>
      <c r="AO147" s="44">
        <f t="shared" si="71"/>
        <v>29.95</v>
      </c>
      <c r="AP147" s="44">
        <f t="shared" si="79"/>
        <v>2818.0164642516784</v>
      </c>
      <c r="AQ147" s="46">
        <f t="shared" si="80"/>
        <v>211562.99190819569</v>
      </c>
      <c r="AR147" s="46">
        <f t="shared" si="81"/>
        <v>211351.23481887588</v>
      </c>
      <c r="AS147" s="47">
        <f t="shared" si="82"/>
        <v>0.10009174450118481</v>
      </c>
      <c r="AT147" s="46">
        <f t="shared" si="83"/>
        <v>2.1180452968562937</v>
      </c>
      <c r="AU147" s="46">
        <f t="shared" si="84"/>
        <v>2.1078656123385571</v>
      </c>
      <c r="AV147" s="47">
        <f t="shared" si="85"/>
        <v>0.48061694114124182</v>
      </c>
      <c r="AW147" s="48">
        <v>0</v>
      </c>
      <c r="AX147" s="70">
        <v>150</v>
      </c>
      <c r="AY147" s="70">
        <v>12</v>
      </c>
      <c r="AZ147" s="71">
        <v>392.3</v>
      </c>
      <c r="BA147" s="43">
        <f t="shared" si="100"/>
        <v>14.223808309966865</v>
      </c>
      <c r="BB147" s="71">
        <v>59.4</v>
      </c>
      <c r="BC147" s="69">
        <v>74.400000000000006</v>
      </c>
      <c r="BD147" s="54">
        <f t="shared" si="86"/>
        <v>29.7</v>
      </c>
      <c r="BE147" s="44">
        <f t="shared" si="87"/>
        <v>2771.1674638050204</v>
      </c>
      <c r="BF147" s="50">
        <f t="shared" si="102"/>
        <v>211562.99190819569</v>
      </c>
      <c r="BG147" s="50">
        <f t="shared" si="88"/>
        <v>206174.85930709352</v>
      </c>
      <c r="BH147" s="72">
        <f t="shared" si="89"/>
        <v>2.5468218956934896</v>
      </c>
      <c r="BI147" s="73">
        <f t="shared" si="90"/>
        <v>2.1180452968562937</v>
      </c>
      <c r="BJ147" s="51">
        <f t="shared" si="91"/>
        <v>1.9027538144972207</v>
      </c>
      <c r="BK147" s="72">
        <f t="shared" si="92"/>
        <v>10.16463069409418</v>
      </c>
      <c r="BL147" s="116">
        <v>0</v>
      </c>
      <c r="BM147" s="74">
        <f t="shared" si="103"/>
        <v>1080</v>
      </c>
      <c r="BN147" s="74">
        <f t="shared" si="75"/>
        <v>6</v>
      </c>
      <c r="BO147" s="71">
        <v>361</v>
      </c>
      <c r="BP147" s="71">
        <v>57.6</v>
      </c>
      <c r="BQ147" s="71">
        <v>73.5</v>
      </c>
      <c r="BR147" s="72">
        <f t="shared" si="93"/>
        <v>28.8</v>
      </c>
      <c r="BS147" s="54">
        <f t="shared" si="94"/>
        <v>2605.7626105935183</v>
      </c>
      <c r="BT147" s="50">
        <f t="shared" si="95"/>
        <v>206174.85930709352</v>
      </c>
      <c r="BU147" s="50">
        <f t="shared" si="96"/>
        <v>191523.55187862361</v>
      </c>
      <c r="BV147" s="72">
        <f t="shared" si="97"/>
        <v>7.1062531473088431</v>
      </c>
      <c r="BW147" s="75">
        <f t="shared" si="98"/>
        <v>1.9027538144972207</v>
      </c>
      <c r="BX147" s="55">
        <f t="shared" si="99"/>
        <v>1.8848856783356891</v>
      </c>
      <c r="BY147" s="72">
        <f t="shared" si="73"/>
        <v>0.93906715757934434</v>
      </c>
      <c r="BZ147" s="96" t="s">
        <v>77</v>
      </c>
      <c r="CA147" s="121" t="s">
        <v>74</v>
      </c>
      <c r="CB147" s="97">
        <v>3</v>
      </c>
      <c r="CC147" s="122">
        <v>3</v>
      </c>
      <c r="CD147" s="97">
        <v>3</v>
      </c>
      <c r="CE147" s="122">
        <v>8</v>
      </c>
      <c r="CF147" s="123" t="s">
        <v>106</v>
      </c>
      <c r="CG147" s="98" t="s">
        <v>89</v>
      </c>
      <c r="CH147" s="62">
        <f>SUM(CH142:CH146)/5</f>
        <v>12.054120541205412</v>
      </c>
      <c r="CI147" s="62">
        <v>13.14</v>
      </c>
      <c r="CJ147" s="64">
        <f>SUM((AF147-BQ147)/AF147)*100</f>
        <v>2</v>
      </c>
      <c r="CK147" s="64">
        <f>SUM(BX147*CH147)</f>
        <v>22.720639173050127</v>
      </c>
      <c r="CL147" s="65" t="s">
        <v>106</v>
      </c>
    </row>
    <row r="148" spans="1:90" s="65" customFormat="1" ht="24.75" customHeight="1" x14ac:dyDescent="0.3">
      <c r="A148" s="61" t="s">
        <v>98</v>
      </c>
      <c r="B148" s="35">
        <v>4.82</v>
      </c>
      <c r="C148" s="35">
        <v>1.41</v>
      </c>
      <c r="D148" s="35">
        <v>5.0599999999999996</v>
      </c>
      <c r="E148" s="35">
        <v>4.46</v>
      </c>
      <c r="F148" s="35">
        <v>2.2999999999999998</v>
      </c>
      <c r="G148" s="66">
        <v>0.34189999999999998</v>
      </c>
      <c r="H148" s="66">
        <v>7.5200000000000003E-2</v>
      </c>
      <c r="I148" s="66">
        <v>4.5999999999999999E-2</v>
      </c>
      <c r="J148" s="66">
        <v>5.1900000000000002E-2</v>
      </c>
      <c r="K148" s="67">
        <v>5.3699999999999998E-2</v>
      </c>
      <c r="L148" s="66">
        <v>3.4222389999999998</v>
      </c>
      <c r="M148" s="68">
        <v>0.55189999999999995</v>
      </c>
      <c r="N148" s="35">
        <v>3.12</v>
      </c>
      <c r="O148" s="35">
        <v>10.220000000000001</v>
      </c>
      <c r="P148" s="35">
        <v>2.74</v>
      </c>
      <c r="Q148" s="35">
        <v>17.8</v>
      </c>
      <c r="R148" s="35">
        <v>7.18</v>
      </c>
      <c r="S148" s="35">
        <v>8.0850000000000009</v>
      </c>
      <c r="T148" s="35">
        <v>7.4</v>
      </c>
      <c r="U148" s="35">
        <v>8.49</v>
      </c>
      <c r="V148" s="35">
        <v>18.04</v>
      </c>
      <c r="W148" s="35">
        <v>16.88</v>
      </c>
      <c r="X148" s="35">
        <v>2.16</v>
      </c>
      <c r="Y148" s="35">
        <v>7</v>
      </c>
      <c r="Z148" s="35">
        <v>10.220000000000001</v>
      </c>
      <c r="AA148" s="35">
        <v>0</v>
      </c>
      <c r="AB148" s="41">
        <v>1080</v>
      </c>
      <c r="AC148" s="41">
        <v>6</v>
      </c>
      <c r="AD148" s="88">
        <v>454</v>
      </c>
      <c r="AE148" s="69">
        <v>60.18</v>
      </c>
      <c r="AF148" s="69">
        <v>75.36</v>
      </c>
      <c r="AG148" s="44">
        <f t="shared" si="104"/>
        <v>30.09</v>
      </c>
      <c r="AH148" s="44">
        <f t="shared" si="76"/>
        <v>2844.4234354606929</v>
      </c>
      <c r="AI148" s="44">
        <f t="shared" si="77"/>
        <v>214355.75009631782</v>
      </c>
      <c r="AJ148" s="44">
        <f t="shared" si="78"/>
        <v>2.1179744410681836</v>
      </c>
      <c r="AK148" s="45">
        <v>0</v>
      </c>
      <c r="AL148" s="43">
        <v>450.1</v>
      </c>
      <c r="AM148" s="43">
        <v>60</v>
      </c>
      <c r="AN148" s="69">
        <v>75.3</v>
      </c>
      <c r="AO148" s="44">
        <f t="shared" si="71"/>
        <v>30</v>
      </c>
      <c r="AP148" s="44">
        <f t="shared" si="79"/>
        <v>2827.4333882308138</v>
      </c>
      <c r="AQ148" s="46">
        <f t="shared" si="80"/>
        <v>214355.75009631782</v>
      </c>
      <c r="AR148" s="46">
        <f t="shared" si="81"/>
        <v>212905.73413378026</v>
      </c>
      <c r="AS148" s="47">
        <f t="shared" si="82"/>
        <v>0.6764530281487704</v>
      </c>
      <c r="AT148" s="46">
        <f t="shared" si="83"/>
        <v>2.1179744410681836</v>
      </c>
      <c r="AU148" s="46">
        <f t="shared" si="84"/>
        <v>2.1140811534797725</v>
      </c>
      <c r="AV148" s="47">
        <f t="shared" si="85"/>
        <v>0.1838212734261071</v>
      </c>
      <c r="AW148" s="48">
        <v>0</v>
      </c>
      <c r="AX148" s="70">
        <v>150</v>
      </c>
      <c r="AY148" s="70">
        <v>12</v>
      </c>
      <c r="AZ148" s="71">
        <v>398.7</v>
      </c>
      <c r="BA148" s="43">
        <f t="shared" si="100"/>
        <v>13.870077752696266</v>
      </c>
      <c r="BB148" s="71">
        <v>59.1</v>
      </c>
      <c r="BC148" s="69">
        <v>74.7</v>
      </c>
      <c r="BD148" s="54">
        <f t="shared" si="86"/>
        <v>29.55</v>
      </c>
      <c r="BE148" s="44">
        <f t="shared" si="87"/>
        <v>2743.2465590962411</v>
      </c>
      <c r="BF148" s="50">
        <f t="shared" si="102"/>
        <v>214355.75009631782</v>
      </c>
      <c r="BG148" s="50">
        <f t="shared" si="88"/>
        <v>204920.51796448921</v>
      </c>
      <c r="BH148" s="72">
        <f t="shared" si="89"/>
        <v>4.4016697138234075</v>
      </c>
      <c r="BI148" s="73">
        <f t="shared" si="90"/>
        <v>2.1179744410681836</v>
      </c>
      <c r="BJ148" s="51">
        <f t="shared" si="91"/>
        <v>1.945632404018669</v>
      </c>
      <c r="BK148" s="72">
        <f t="shared" si="92"/>
        <v>8.1371159966687419</v>
      </c>
      <c r="BL148" s="116">
        <v>0</v>
      </c>
      <c r="BM148" s="74">
        <f t="shared" si="103"/>
        <v>1080</v>
      </c>
      <c r="BN148" s="74">
        <f t="shared" si="75"/>
        <v>6</v>
      </c>
      <c r="BO148" s="71">
        <v>360</v>
      </c>
      <c r="BP148" s="71">
        <v>57.9</v>
      </c>
      <c r="BQ148" s="71">
        <v>72.099999999999994</v>
      </c>
      <c r="BR148" s="72">
        <f t="shared" si="93"/>
        <v>28.95</v>
      </c>
      <c r="BS148" s="54">
        <f t="shared" si="94"/>
        <v>2632.9766569552394</v>
      </c>
      <c r="BT148" s="50">
        <f t="shared" si="95"/>
        <v>204920.51796448921</v>
      </c>
      <c r="BU148" s="50">
        <f t="shared" si="96"/>
        <v>189837.61696647273</v>
      </c>
      <c r="BV148" s="72">
        <f t="shared" si="97"/>
        <v>7.3603664229612162</v>
      </c>
      <c r="BW148" s="75">
        <f t="shared" si="98"/>
        <v>1.945632404018669</v>
      </c>
      <c r="BX148" s="55">
        <f t="shared" si="99"/>
        <v>1.8963575594376518</v>
      </c>
      <c r="BY148" s="72">
        <f t="shared" si="73"/>
        <v>2.5325875781694864</v>
      </c>
      <c r="BZ148" s="96" t="s">
        <v>77</v>
      </c>
      <c r="CA148" s="121" t="s">
        <v>74</v>
      </c>
      <c r="CB148" s="97">
        <v>3</v>
      </c>
      <c r="CC148" s="122">
        <v>3</v>
      </c>
      <c r="CD148" s="97">
        <v>3</v>
      </c>
      <c r="CE148" s="122">
        <v>9</v>
      </c>
      <c r="CF148" s="123" t="s">
        <v>106</v>
      </c>
      <c r="CG148" s="98" t="s">
        <v>89</v>
      </c>
      <c r="CH148" s="62">
        <f>SUM(CH142:CH147)/6</f>
        <v>12.054120541205412</v>
      </c>
      <c r="CI148" s="62">
        <v>13.14</v>
      </c>
      <c r="CJ148" s="64">
        <f>SUM((AF148-BQ148)/AF148)*100</f>
        <v>4.3259023354564823</v>
      </c>
      <c r="CK148" s="64">
        <f>SUM(BX148*CH148)</f>
        <v>22.858922610687561</v>
      </c>
      <c r="CL148" s="65" t="s">
        <v>106</v>
      </c>
    </row>
    <row r="149" spans="1:90" s="65" customFormat="1" ht="24.75" customHeight="1" x14ac:dyDescent="0.3">
      <c r="A149" s="61" t="s">
        <v>98</v>
      </c>
      <c r="B149" s="35">
        <v>3.93</v>
      </c>
      <c r="C149" s="35">
        <v>1.53</v>
      </c>
      <c r="D149" s="35">
        <v>4.3099999999999996</v>
      </c>
      <c r="E149" s="35">
        <v>4.83</v>
      </c>
      <c r="F149" s="35">
        <v>1.83</v>
      </c>
      <c r="G149" s="66">
        <v>0.38340000000000002</v>
      </c>
      <c r="H149" s="66">
        <v>8.2199999999999995E-2</v>
      </c>
      <c r="I149" s="66">
        <v>6.0499999999999998E-2</v>
      </c>
      <c r="J149" s="66">
        <v>4.9299999999999997E-2</v>
      </c>
      <c r="K149" s="67">
        <v>4.99E-2</v>
      </c>
      <c r="L149" s="66">
        <v>3.4222389999999998</v>
      </c>
      <c r="M149" s="68">
        <v>0.1419</v>
      </c>
      <c r="N149" s="35">
        <v>2.0699999999999998</v>
      </c>
      <c r="O149" s="35">
        <v>4.9400000000000004</v>
      </c>
      <c r="P149" s="35">
        <v>2.74</v>
      </c>
      <c r="Q149" s="35">
        <v>18.36</v>
      </c>
      <c r="R149" s="35">
        <v>8.4700000000000006</v>
      </c>
      <c r="S149" s="35">
        <v>8.0850000000000009</v>
      </c>
      <c r="T149" s="35">
        <v>10.27</v>
      </c>
      <c r="U149" s="35">
        <v>2.27</v>
      </c>
      <c r="V149" s="35">
        <v>24.67</v>
      </c>
      <c r="W149" s="35">
        <v>0.98</v>
      </c>
      <c r="X149" s="35">
        <v>15.63</v>
      </c>
      <c r="Y149" s="35">
        <v>9.3000000000000007</v>
      </c>
      <c r="Z149" s="35">
        <v>3.07</v>
      </c>
      <c r="AA149" s="35">
        <v>0</v>
      </c>
      <c r="AB149" s="41">
        <v>1080</v>
      </c>
      <c r="AC149" s="41">
        <v>6</v>
      </c>
      <c r="AD149" s="88">
        <v>442.5</v>
      </c>
      <c r="AE149" s="69">
        <v>59.4</v>
      </c>
      <c r="AF149" s="69">
        <v>74.900000000000006</v>
      </c>
      <c r="AG149" s="44">
        <f t="shared" si="104"/>
        <v>29.7</v>
      </c>
      <c r="AH149" s="44">
        <f t="shared" si="76"/>
        <v>2771.1674638050204</v>
      </c>
      <c r="AI149" s="44">
        <f t="shared" si="77"/>
        <v>207560.44303899605</v>
      </c>
      <c r="AJ149" s="44">
        <f t="shared" si="78"/>
        <v>2.1319091129366301</v>
      </c>
      <c r="AK149" s="45">
        <v>0</v>
      </c>
      <c r="AL149" s="43">
        <v>438.4</v>
      </c>
      <c r="AM149" s="43">
        <v>59.4</v>
      </c>
      <c r="AN149" s="69">
        <v>74.7</v>
      </c>
      <c r="AO149" s="44">
        <f t="shared" si="71"/>
        <v>29.7</v>
      </c>
      <c r="AP149" s="44">
        <f t="shared" si="79"/>
        <v>2771.1674638050204</v>
      </c>
      <c r="AQ149" s="46">
        <f t="shared" si="80"/>
        <v>207560.44303899605</v>
      </c>
      <c r="AR149" s="46">
        <f t="shared" si="81"/>
        <v>207006.20954623504</v>
      </c>
      <c r="AS149" s="47">
        <f t="shared" si="82"/>
        <v>0.26702269692924008</v>
      </c>
      <c r="AT149" s="46">
        <f t="shared" si="83"/>
        <v>2.1319091129366301</v>
      </c>
      <c r="AU149" s="46">
        <f t="shared" si="84"/>
        <v>2.1178108664517281</v>
      </c>
      <c r="AV149" s="47">
        <f t="shared" si="85"/>
        <v>0.66129678790490964</v>
      </c>
      <c r="AW149" s="48">
        <v>0</v>
      </c>
      <c r="AX149" s="70">
        <v>150</v>
      </c>
      <c r="AY149" s="70">
        <v>12</v>
      </c>
      <c r="AZ149" s="71">
        <v>387.7</v>
      </c>
      <c r="BA149" s="43">
        <f t="shared" si="100"/>
        <v>14.134640185710603</v>
      </c>
      <c r="BB149" s="71">
        <v>59.3</v>
      </c>
      <c r="BC149" s="69">
        <v>74.5</v>
      </c>
      <c r="BD149" s="54">
        <f t="shared" si="86"/>
        <v>29.65</v>
      </c>
      <c r="BE149" s="44">
        <f t="shared" si="87"/>
        <v>2761.8447876054929</v>
      </c>
      <c r="BF149" s="50">
        <f t="shared" si="102"/>
        <v>207560.44303899605</v>
      </c>
      <c r="BG149" s="50">
        <f t="shared" si="88"/>
        <v>205757.43667660921</v>
      </c>
      <c r="BH149" s="72">
        <f t="shared" si="89"/>
        <v>0.86866569370739311</v>
      </c>
      <c r="BI149" s="73">
        <f t="shared" si="90"/>
        <v>2.1319091129366301</v>
      </c>
      <c r="BJ149" s="51">
        <f t="shared" si="91"/>
        <v>1.8842575328606543</v>
      </c>
      <c r="BK149" s="72">
        <f t="shared" si="92"/>
        <v>11.616422978503262</v>
      </c>
      <c r="BL149" s="116">
        <v>0</v>
      </c>
      <c r="BM149" s="74">
        <f t="shared" si="103"/>
        <v>1080</v>
      </c>
      <c r="BN149" s="74">
        <f t="shared" si="75"/>
        <v>6</v>
      </c>
      <c r="BO149" s="71">
        <v>360.2</v>
      </c>
      <c r="BP149" s="71">
        <v>58.6</v>
      </c>
      <c r="BQ149" s="71">
        <v>71.5</v>
      </c>
      <c r="BR149" s="72">
        <f t="shared" si="93"/>
        <v>29.3</v>
      </c>
      <c r="BS149" s="54">
        <f t="shared" si="94"/>
        <v>2697.0258771803014</v>
      </c>
      <c r="BT149" s="50">
        <f t="shared" si="95"/>
        <v>205757.43667660921</v>
      </c>
      <c r="BU149" s="50">
        <f t="shared" si="96"/>
        <v>192837.35021839154</v>
      </c>
      <c r="BV149" s="72">
        <f t="shared" si="97"/>
        <v>6.2792804318048958</v>
      </c>
      <c r="BW149" s="75">
        <f t="shared" si="98"/>
        <v>1.8842575328606543</v>
      </c>
      <c r="BX149" s="55">
        <f t="shared" si="99"/>
        <v>1.8678954030018948</v>
      </c>
      <c r="BY149" s="72">
        <f t="shared" si="73"/>
        <v>0.86835953012849298</v>
      </c>
      <c r="BZ149" s="85" t="s">
        <v>90</v>
      </c>
      <c r="CA149" s="121" t="s">
        <v>74</v>
      </c>
      <c r="CB149" s="86">
        <v>2.5</v>
      </c>
      <c r="CC149" s="122">
        <v>3</v>
      </c>
      <c r="CD149" s="86">
        <v>2</v>
      </c>
      <c r="CE149" s="122">
        <v>10</v>
      </c>
      <c r="CF149" s="123" t="s">
        <v>106</v>
      </c>
      <c r="CG149" s="87" t="s">
        <v>91</v>
      </c>
      <c r="CH149" s="62">
        <v>11.37215696075981</v>
      </c>
      <c r="CI149" s="63">
        <v>18.00298033519045</v>
      </c>
      <c r="CJ149" s="64">
        <f>SUM((AF149-BQ149)/AF149)*100</f>
        <v>4.5393858477970701</v>
      </c>
      <c r="CK149" s="64">
        <f>SUM(BX149*CH149)</f>
        <v>21.241999709219247</v>
      </c>
      <c r="CL149" s="65" t="s">
        <v>106</v>
      </c>
    </row>
    <row r="150" spans="1:90" s="65" customFormat="1" ht="24.75" customHeight="1" x14ac:dyDescent="0.3">
      <c r="A150" s="61" t="s">
        <v>98</v>
      </c>
      <c r="B150" s="35">
        <v>3.61</v>
      </c>
      <c r="C150" s="35">
        <v>1.43</v>
      </c>
      <c r="D150" s="35">
        <v>4.1900000000000004</v>
      </c>
      <c r="E150" s="35">
        <v>2.2400000000000002</v>
      </c>
      <c r="F150" s="35">
        <v>2.2400000000000002</v>
      </c>
      <c r="G150" s="66">
        <v>0.34050000000000002</v>
      </c>
      <c r="H150" s="66">
        <v>8.4099999999999994E-2</v>
      </c>
      <c r="I150" s="66">
        <v>6.0100000000000001E-2</v>
      </c>
      <c r="J150" s="66">
        <v>4.9000000000000002E-2</v>
      </c>
      <c r="K150" s="67">
        <v>4.2500000000000003E-2</v>
      </c>
      <c r="L150" s="66">
        <v>3.4222389999999998</v>
      </c>
      <c r="M150" s="68">
        <v>0.1166</v>
      </c>
      <c r="N150" s="35">
        <v>1.82</v>
      </c>
      <c r="O150" s="35">
        <v>20.55</v>
      </c>
      <c r="P150" s="35">
        <v>0.89</v>
      </c>
      <c r="Q150" s="35">
        <v>16.440000000000001</v>
      </c>
      <c r="R150" s="35">
        <v>3.94</v>
      </c>
      <c r="S150" s="35">
        <v>8.0850000000000009</v>
      </c>
      <c r="T150" s="35">
        <v>10.56</v>
      </c>
      <c r="U150" s="35">
        <v>6.34</v>
      </c>
      <c r="V150" s="35">
        <v>17.04</v>
      </c>
      <c r="W150" s="35">
        <v>2.68</v>
      </c>
      <c r="X150" s="35">
        <v>15.37</v>
      </c>
      <c r="Y150" s="35">
        <v>2.17</v>
      </c>
      <c r="Z150" s="35">
        <v>2.2000000000000002</v>
      </c>
      <c r="AA150" s="35">
        <v>0</v>
      </c>
      <c r="AB150" s="41">
        <v>1100</v>
      </c>
      <c r="AC150" s="41">
        <v>6</v>
      </c>
      <c r="AD150" s="88">
        <v>444</v>
      </c>
      <c r="AE150" s="69">
        <v>59.6</v>
      </c>
      <c r="AF150" s="69">
        <v>75.599999999999994</v>
      </c>
      <c r="AG150" s="44">
        <f t="shared" si="104"/>
        <v>29.8</v>
      </c>
      <c r="AH150" s="44">
        <f t="shared" si="76"/>
        <v>2789.8599400938801</v>
      </c>
      <c r="AI150" s="44">
        <f t="shared" si="77"/>
        <v>210913.41147109732</v>
      </c>
      <c r="AJ150" s="44">
        <f t="shared" si="78"/>
        <v>2.105129289328497</v>
      </c>
      <c r="AK150" s="45">
        <v>0</v>
      </c>
      <c r="AL150" s="43">
        <v>440.7</v>
      </c>
      <c r="AM150" s="43">
        <v>59.5</v>
      </c>
      <c r="AN150" s="69">
        <v>75.599999999999994</v>
      </c>
      <c r="AO150" s="44">
        <f t="shared" si="71"/>
        <v>29.75</v>
      </c>
      <c r="AP150" s="44">
        <f t="shared" si="79"/>
        <v>2780.5058479678164</v>
      </c>
      <c r="AQ150" s="46">
        <f t="shared" si="80"/>
        <v>210913.41147109732</v>
      </c>
      <c r="AR150" s="46">
        <f t="shared" si="81"/>
        <v>210206.2421063669</v>
      </c>
      <c r="AS150" s="47">
        <f t="shared" si="82"/>
        <v>0.3352889509481608</v>
      </c>
      <c r="AT150" s="46">
        <f t="shared" si="83"/>
        <v>2.105129289328497</v>
      </c>
      <c r="AU150" s="46">
        <f t="shared" si="84"/>
        <v>2.0965124326660121</v>
      </c>
      <c r="AV150" s="47">
        <f t="shared" si="85"/>
        <v>0.40932671955904182</v>
      </c>
      <c r="AW150" s="48">
        <v>0</v>
      </c>
      <c r="AX150" s="70">
        <v>150</v>
      </c>
      <c r="AY150" s="70">
        <v>12</v>
      </c>
      <c r="AZ150" s="71">
        <v>388.5</v>
      </c>
      <c r="BA150" s="43">
        <f t="shared" si="100"/>
        <v>14.285714285714285</v>
      </c>
      <c r="BB150" s="71">
        <v>59.4</v>
      </c>
      <c r="BC150" s="69">
        <v>74.7</v>
      </c>
      <c r="BD150" s="54">
        <f t="shared" si="86"/>
        <v>29.7</v>
      </c>
      <c r="BE150" s="44">
        <f t="shared" si="87"/>
        <v>2771.1674638050204</v>
      </c>
      <c r="BF150" s="50">
        <f t="shared" si="102"/>
        <v>210913.41147109732</v>
      </c>
      <c r="BG150" s="50">
        <f t="shared" si="88"/>
        <v>207006.20954623504</v>
      </c>
      <c r="BH150" s="72">
        <f t="shared" si="89"/>
        <v>1.8525146872406018</v>
      </c>
      <c r="BI150" s="73">
        <f t="shared" si="90"/>
        <v>2.105129289328497</v>
      </c>
      <c r="BJ150" s="51">
        <f t="shared" si="91"/>
        <v>1.8767552956580664</v>
      </c>
      <c r="BK150" s="72">
        <f t="shared" si="92"/>
        <v>10.848454526195788</v>
      </c>
      <c r="BL150" s="116">
        <v>0</v>
      </c>
      <c r="BM150" s="74">
        <f t="shared" si="103"/>
        <v>1100</v>
      </c>
      <c r="BN150" s="74">
        <f t="shared" si="75"/>
        <v>6</v>
      </c>
      <c r="BO150" s="71">
        <v>354.2</v>
      </c>
      <c r="BP150" s="71">
        <v>58.6</v>
      </c>
      <c r="BQ150" s="71">
        <v>71.2</v>
      </c>
      <c r="BR150" s="72">
        <f t="shared" si="93"/>
        <v>29.3</v>
      </c>
      <c r="BS150" s="54">
        <f t="shared" si="94"/>
        <v>2697.0258771803014</v>
      </c>
      <c r="BT150" s="50">
        <f t="shared" si="95"/>
        <v>207006.20954623504</v>
      </c>
      <c r="BU150" s="50">
        <f t="shared" si="96"/>
        <v>192028.24245523746</v>
      </c>
      <c r="BV150" s="72">
        <f t="shared" si="97"/>
        <v>7.2355158445873773</v>
      </c>
      <c r="BW150" s="75">
        <f t="shared" si="98"/>
        <v>1.8767552956580664</v>
      </c>
      <c r="BX150" s="55">
        <f t="shared" si="99"/>
        <v>1.844520344878777</v>
      </c>
      <c r="BY150" s="72">
        <f t="shared" si="73"/>
        <v>1.7175894403423819</v>
      </c>
      <c r="BZ150" s="85" t="s">
        <v>90</v>
      </c>
      <c r="CA150" s="121" t="s">
        <v>74</v>
      </c>
      <c r="CB150" s="86">
        <v>2.5</v>
      </c>
      <c r="CC150" s="122">
        <v>3</v>
      </c>
      <c r="CD150" s="86">
        <v>2</v>
      </c>
      <c r="CE150" s="122">
        <v>11</v>
      </c>
      <c r="CF150" s="123" t="s">
        <v>106</v>
      </c>
      <c r="CG150" s="87" t="s">
        <v>91</v>
      </c>
      <c r="CH150" s="62">
        <v>11.37215696075981</v>
      </c>
      <c r="CI150" s="63">
        <v>18.00298033519045</v>
      </c>
      <c r="CJ150" s="64">
        <f>SUM((AF150-BQ150)/AF150)*100</f>
        <v>5.8201058201058098</v>
      </c>
      <c r="CK150" s="64">
        <f>SUM(BX150*CH150)</f>
        <v>20.976174879276268</v>
      </c>
      <c r="CL150" s="65" t="s">
        <v>106</v>
      </c>
    </row>
    <row r="151" spans="1:90" s="65" customFormat="1" ht="24.75" customHeight="1" x14ac:dyDescent="0.3">
      <c r="A151" s="61" t="s">
        <v>98</v>
      </c>
      <c r="B151" s="35">
        <v>3.9</v>
      </c>
      <c r="C151" s="35">
        <v>0.98750000000000004</v>
      </c>
      <c r="D151" s="35">
        <v>4.4000000000000004</v>
      </c>
      <c r="E151" s="35">
        <v>4.71</v>
      </c>
      <c r="F151" s="35">
        <v>2.1800000000000002</v>
      </c>
      <c r="G151" s="66">
        <v>0.42459999999999998</v>
      </c>
      <c r="H151" s="66">
        <v>8.5199999999999998E-2</v>
      </c>
      <c r="I151" s="66">
        <v>6.4100000000000004E-2</v>
      </c>
      <c r="J151" s="66">
        <v>5.0200000000000002E-2</v>
      </c>
      <c r="K151" s="67">
        <v>5.0900000000000001E-2</v>
      </c>
      <c r="L151" s="66">
        <v>3.4222389999999998</v>
      </c>
      <c r="M151" s="68">
        <v>0.19600000000000001</v>
      </c>
      <c r="N151" s="35">
        <v>2.6619999999999999</v>
      </c>
      <c r="O151" s="35">
        <v>14.691999999999997</v>
      </c>
      <c r="P151" s="35">
        <v>2.37</v>
      </c>
      <c r="Q151" s="35">
        <v>16.490000000000002</v>
      </c>
      <c r="R151" s="35">
        <v>6.4139999999999997</v>
      </c>
      <c r="S151" s="35">
        <v>8.0850000000000009</v>
      </c>
      <c r="T151" s="35">
        <v>8.9879999999999995</v>
      </c>
      <c r="U151" s="35">
        <v>5.3179999999999996</v>
      </c>
      <c r="V151" s="35">
        <v>19.509999999999998</v>
      </c>
      <c r="W151" s="35">
        <v>4.8919999999999995</v>
      </c>
      <c r="X151" s="35">
        <v>10.059999999999999</v>
      </c>
      <c r="Y151" s="35">
        <v>5.0600000000000005</v>
      </c>
      <c r="Z151" s="35">
        <v>4.4440000000000008</v>
      </c>
      <c r="AA151" s="35">
        <v>0</v>
      </c>
      <c r="AB151" s="41">
        <v>1100</v>
      </c>
      <c r="AC151" s="41">
        <v>6</v>
      </c>
      <c r="AD151" s="88">
        <v>444</v>
      </c>
      <c r="AE151" s="69">
        <v>59.5</v>
      </c>
      <c r="AF151" s="69">
        <v>74.8</v>
      </c>
      <c r="AG151" s="44">
        <f t="shared" si="104"/>
        <v>29.75</v>
      </c>
      <c r="AH151" s="44">
        <f t="shared" si="76"/>
        <v>2780.5058479678164</v>
      </c>
      <c r="AI151" s="44">
        <f t="shared" si="77"/>
        <v>207981.83742799266</v>
      </c>
      <c r="AJ151" s="44">
        <f t="shared" si="78"/>
        <v>2.1348017956314163</v>
      </c>
      <c r="AK151" s="45">
        <v>0</v>
      </c>
      <c r="AL151" s="43">
        <v>440.5</v>
      </c>
      <c r="AM151" s="43">
        <v>59.5</v>
      </c>
      <c r="AN151" s="69">
        <v>74.8</v>
      </c>
      <c r="AO151" s="44">
        <f t="shared" si="71"/>
        <v>29.75</v>
      </c>
      <c r="AP151" s="44">
        <f t="shared" si="79"/>
        <v>2780.5058479678164</v>
      </c>
      <c r="AQ151" s="46">
        <f t="shared" si="80"/>
        <v>207981.83742799266</v>
      </c>
      <c r="AR151" s="46">
        <f t="shared" si="81"/>
        <v>207981.83742799266</v>
      </c>
      <c r="AS151" s="47">
        <f t="shared" si="82"/>
        <v>0</v>
      </c>
      <c r="AT151" s="46">
        <f t="shared" si="83"/>
        <v>2.1348017956314163</v>
      </c>
      <c r="AU151" s="46">
        <f t="shared" si="84"/>
        <v>2.1179734030982855</v>
      </c>
      <c r="AV151" s="47">
        <f t="shared" si="85"/>
        <v>0.78828828828829756</v>
      </c>
      <c r="AW151" s="48">
        <v>0</v>
      </c>
      <c r="AX151" s="70">
        <v>150</v>
      </c>
      <c r="AY151" s="70">
        <v>12</v>
      </c>
      <c r="AZ151" s="71">
        <v>389.5</v>
      </c>
      <c r="BA151" s="43">
        <f t="shared" si="100"/>
        <v>13.992297817715018</v>
      </c>
      <c r="BB151" s="71">
        <v>59.5</v>
      </c>
      <c r="BC151" s="69">
        <v>74.5</v>
      </c>
      <c r="BD151" s="54">
        <f t="shared" si="86"/>
        <v>29.75</v>
      </c>
      <c r="BE151" s="44">
        <f t="shared" si="87"/>
        <v>2780.5058479678164</v>
      </c>
      <c r="BF151" s="50">
        <f t="shared" si="102"/>
        <v>207981.83742799266</v>
      </c>
      <c r="BG151" s="50">
        <f t="shared" si="88"/>
        <v>207147.68567360233</v>
      </c>
      <c r="BH151" s="72">
        <f t="shared" si="89"/>
        <v>0.40106951871657126</v>
      </c>
      <c r="BI151" s="73">
        <f t="shared" si="90"/>
        <v>2.1348017956314163</v>
      </c>
      <c r="BJ151" s="51">
        <f t="shared" si="91"/>
        <v>1.8803009974908715</v>
      </c>
      <c r="BK151" s="72">
        <f t="shared" si="92"/>
        <v>11.921518834270529</v>
      </c>
      <c r="BL151" s="116">
        <v>0</v>
      </c>
      <c r="BM151" s="74">
        <f t="shared" si="103"/>
        <v>1100</v>
      </c>
      <c r="BN151" s="74">
        <f t="shared" si="75"/>
        <v>6</v>
      </c>
      <c r="BO151" s="71">
        <v>355.8</v>
      </c>
      <c r="BP151" s="71">
        <v>58.7</v>
      </c>
      <c r="BQ151" s="71">
        <v>70.5</v>
      </c>
      <c r="BR151" s="72">
        <f t="shared" si="93"/>
        <v>29.35</v>
      </c>
      <c r="BS151" s="54">
        <f t="shared" si="94"/>
        <v>2706.2385976369542</v>
      </c>
      <c r="BT151" s="50">
        <f t="shared" si="95"/>
        <v>207147.68567360233</v>
      </c>
      <c r="BU151" s="50">
        <f t="shared" si="96"/>
        <v>190789.82113340526</v>
      </c>
      <c r="BV151" s="72">
        <f t="shared" si="97"/>
        <v>7.8967160492305801</v>
      </c>
      <c r="BW151" s="75">
        <f t="shared" si="98"/>
        <v>1.8803009974908715</v>
      </c>
      <c r="BX151" s="55">
        <f t="shared" si="99"/>
        <v>1.8648793624646007</v>
      </c>
      <c r="BY151" s="72">
        <f t="shared" si="73"/>
        <v>0.82016842233503506</v>
      </c>
      <c r="BZ151" s="85" t="s">
        <v>90</v>
      </c>
      <c r="CA151" s="121" t="s">
        <v>74</v>
      </c>
      <c r="CB151" s="86">
        <v>2.5</v>
      </c>
      <c r="CC151" s="122">
        <v>3</v>
      </c>
      <c r="CD151" s="86">
        <v>2</v>
      </c>
      <c r="CE151" s="122">
        <v>12</v>
      </c>
      <c r="CF151" s="123" t="s">
        <v>106</v>
      </c>
      <c r="CG151" s="87" t="s">
        <v>91</v>
      </c>
      <c r="CH151" s="62">
        <f>SUM(CH149:CH150)/2</f>
        <v>11.37215696075981</v>
      </c>
      <c r="CI151" s="63">
        <v>18.00298033519045</v>
      </c>
      <c r="CJ151" s="64">
        <f>SUM((AF151-BQ151)/AF151)*100</f>
        <v>5.7486631016042748</v>
      </c>
      <c r="CK151" s="64">
        <f>SUM(BX151*CH151)</f>
        <v>21.207700822829125</v>
      </c>
      <c r="CL151" s="65" t="s">
        <v>106</v>
      </c>
    </row>
    <row r="152" spans="1:90" s="65" customFormat="1" ht="24.75" customHeight="1" x14ac:dyDescent="0.3">
      <c r="A152" s="61" t="s">
        <v>98</v>
      </c>
      <c r="B152" s="35">
        <v>4</v>
      </c>
      <c r="C152" s="35">
        <v>1.52</v>
      </c>
      <c r="D152" s="35">
        <v>5.58</v>
      </c>
      <c r="E152" s="35">
        <v>4.74</v>
      </c>
      <c r="F152" s="35">
        <v>1.67</v>
      </c>
      <c r="G152" s="66">
        <v>0.46489999999999998</v>
      </c>
      <c r="H152" s="66">
        <v>7.5899999999999995E-2</v>
      </c>
      <c r="I152" s="66">
        <v>5.2299999999999999E-2</v>
      </c>
      <c r="J152" s="66">
        <v>4.5900000000000003E-2</v>
      </c>
      <c r="K152" s="67">
        <v>5.6500000000000002E-2</v>
      </c>
      <c r="L152" s="66">
        <v>3.4222389999999998</v>
      </c>
      <c r="M152" s="68">
        <v>0.1116</v>
      </c>
      <c r="N152" s="35">
        <v>2.13</v>
      </c>
      <c r="O152" s="35">
        <v>21.95</v>
      </c>
      <c r="P152" s="35">
        <v>2.74</v>
      </c>
      <c r="Q152" s="35">
        <v>15.47</v>
      </c>
      <c r="R152" s="35">
        <v>5.94</v>
      </c>
      <c r="S152" s="35">
        <v>10.78</v>
      </c>
      <c r="T152" s="35">
        <v>11.7</v>
      </c>
      <c r="U152" s="35">
        <v>2.5099999999999998</v>
      </c>
      <c r="V152" s="35">
        <v>17.059999999999999</v>
      </c>
      <c r="W152" s="35">
        <v>2.62</v>
      </c>
      <c r="X152" s="35">
        <v>12.18</v>
      </c>
      <c r="Y152" s="35">
        <v>1.99</v>
      </c>
      <c r="Z152" s="35">
        <v>3.69</v>
      </c>
      <c r="AA152" s="35">
        <v>0</v>
      </c>
      <c r="AB152" s="41">
        <v>1100</v>
      </c>
      <c r="AC152" s="41">
        <v>6</v>
      </c>
      <c r="AD152" s="88">
        <v>442.2</v>
      </c>
      <c r="AE152" s="69">
        <v>59.6</v>
      </c>
      <c r="AF152" s="69">
        <v>75.400000000000006</v>
      </c>
      <c r="AG152" s="44">
        <f t="shared" si="104"/>
        <v>29.8</v>
      </c>
      <c r="AH152" s="44">
        <f t="shared" si="76"/>
        <v>2789.8599400938801</v>
      </c>
      <c r="AI152" s="44">
        <f t="shared" si="77"/>
        <v>210355.43948307857</v>
      </c>
      <c r="AJ152" s="44">
        <f t="shared" si="78"/>
        <v>2.1021562412963961</v>
      </c>
      <c r="AK152" s="45">
        <v>0</v>
      </c>
      <c r="AL152" s="43">
        <v>432.2</v>
      </c>
      <c r="AM152" s="43">
        <v>59.5</v>
      </c>
      <c r="AN152" s="69">
        <v>74.900000000000006</v>
      </c>
      <c r="AO152" s="44">
        <f t="shared" ref="AO152:AO210" si="105">SUM(AM152/2)</f>
        <v>29.75</v>
      </c>
      <c r="AP152" s="44">
        <f t="shared" si="79"/>
        <v>2780.5058479678164</v>
      </c>
      <c r="AQ152" s="46">
        <f t="shared" si="80"/>
        <v>210355.43948307857</v>
      </c>
      <c r="AR152" s="46">
        <f t="shared" si="81"/>
        <v>208259.88801278945</v>
      </c>
      <c r="AS152" s="47">
        <f t="shared" si="82"/>
        <v>0.99619552289147895</v>
      </c>
      <c r="AT152" s="46">
        <f t="shared" si="83"/>
        <v>2.1021562412963961</v>
      </c>
      <c r="AU152" s="46">
        <f t="shared" si="84"/>
        <v>2.0752916181989791</v>
      </c>
      <c r="AV152" s="47">
        <f t="shared" si="85"/>
        <v>1.2779555853017674</v>
      </c>
      <c r="AW152" s="48">
        <v>0</v>
      </c>
      <c r="AX152" s="70">
        <v>150</v>
      </c>
      <c r="AY152" s="70">
        <v>12</v>
      </c>
      <c r="AZ152" s="71">
        <v>390.4</v>
      </c>
      <c r="BA152" s="43">
        <f t="shared" si="100"/>
        <v>13.268442622950824</v>
      </c>
      <c r="BB152" s="71">
        <v>59.4</v>
      </c>
      <c r="BC152" s="69">
        <v>74.599999999999994</v>
      </c>
      <c r="BD152" s="54">
        <f t="shared" si="86"/>
        <v>29.7</v>
      </c>
      <c r="BE152" s="44">
        <f t="shared" si="87"/>
        <v>2771.1674638050204</v>
      </c>
      <c r="BF152" s="50">
        <f t="shared" si="102"/>
        <v>210355.43948307857</v>
      </c>
      <c r="BG152" s="50">
        <f t="shared" si="88"/>
        <v>206729.09279985449</v>
      </c>
      <c r="BH152" s="72">
        <f t="shared" si="89"/>
        <v>1.7239139107290791</v>
      </c>
      <c r="BI152" s="73">
        <f t="shared" si="90"/>
        <v>2.1021562412963961</v>
      </c>
      <c r="BJ152" s="51">
        <f t="shared" si="91"/>
        <v>1.8884618256317081</v>
      </c>
      <c r="BK152" s="72">
        <f t="shared" si="92"/>
        <v>10.165486820946432</v>
      </c>
      <c r="BL152" s="116">
        <v>0</v>
      </c>
      <c r="BM152" s="74">
        <f t="shared" si="103"/>
        <v>1100</v>
      </c>
      <c r="BN152" s="74">
        <f t="shared" si="75"/>
        <v>6</v>
      </c>
      <c r="BO152" s="71">
        <v>355.6</v>
      </c>
      <c r="BP152" s="71">
        <v>57.6</v>
      </c>
      <c r="BQ152" s="71">
        <v>72.5</v>
      </c>
      <c r="BR152" s="72">
        <f t="shared" si="93"/>
        <v>28.8</v>
      </c>
      <c r="BS152" s="54">
        <f t="shared" si="94"/>
        <v>2605.7626105935183</v>
      </c>
      <c r="BT152" s="50">
        <f t="shared" si="95"/>
        <v>206729.09279985449</v>
      </c>
      <c r="BU152" s="50">
        <f t="shared" si="96"/>
        <v>188917.78926803009</v>
      </c>
      <c r="BV152" s="72">
        <f t="shared" si="97"/>
        <v>8.6157701804788953</v>
      </c>
      <c r="BW152" s="75">
        <f t="shared" si="98"/>
        <v>1.8884618256317081</v>
      </c>
      <c r="BX152" s="55">
        <f t="shared" si="99"/>
        <v>1.8823002395792749</v>
      </c>
      <c r="BY152" s="72">
        <f t="shared" si="73"/>
        <v>0.32627538289644814</v>
      </c>
      <c r="BZ152" s="85" t="s">
        <v>90</v>
      </c>
      <c r="CA152" s="121" t="s">
        <v>74</v>
      </c>
      <c r="CB152" s="86">
        <v>2.5</v>
      </c>
      <c r="CC152" s="122">
        <v>3</v>
      </c>
      <c r="CD152" s="86">
        <v>2</v>
      </c>
      <c r="CE152" s="122">
        <v>13</v>
      </c>
      <c r="CF152" s="123" t="s">
        <v>106</v>
      </c>
      <c r="CG152" s="87" t="s">
        <v>91</v>
      </c>
      <c r="CH152" s="62">
        <f>SUM(CH150:CH151)/2</f>
        <v>11.37215696075981</v>
      </c>
      <c r="CI152" s="63">
        <v>18.00298033519045</v>
      </c>
      <c r="CJ152" s="64">
        <f>SUM((AF152-BQ152)/AF152)*100</f>
        <v>3.8461538461538534</v>
      </c>
      <c r="CK152" s="64">
        <f>SUM(BX152*CH152)</f>
        <v>21.40581377177131</v>
      </c>
      <c r="CL152" s="65" t="s">
        <v>106</v>
      </c>
    </row>
    <row r="153" spans="1:90" s="65" customFormat="1" ht="24.75" customHeight="1" x14ac:dyDescent="0.3">
      <c r="A153" s="61" t="s">
        <v>98</v>
      </c>
      <c r="B153" s="35">
        <v>4.08</v>
      </c>
      <c r="C153" s="35">
        <v>1.76</v>
      </c>
      <c r="D153" s="35">
        <v>6.61</v>
      </c>
      <c r="E153" s="35">
        <v>4.93</v>
      </c>
      <c r="F153" s="35">
        <v>1.61</v>
      </c>
      <c r="G153" s="66">
        <v>0.42959999999999998</v>
      </c>
      <c r="H153" s="66">
        <v>7.4800000000000005E-2</v>
      </c>
      <c r="I153" s="66">
        <v>4.7600000000000003E-2</v>
      </c>
      <c r="J153" s="66">
        <v>4.5199999999999997E-2</v>
      </c>
      <c r="K153" s="67">
        <v>5.04E-2</v>
      </c>
      <c r="L153" s="66">
        <v>3.4222389999999998</v>
      </c>
      <c r="M153" s="68">
        <v>0.10580000000000001</v>
      </c>
      <c r="N153" s="35">
        <v>4.17</v>
      </c>
      <c r="O153" s="35">
        <v>15.8</v>
      </c>
      <c r="P153" s="35">
        <v>2.74</v>
      </c>
      <c r="Q153" s="35">
        <v>14.38</v>
      </c>
      <c r="R153" s="35">
        <v>6.54</v>
      </c>
      <c r="S153" s="35">
        <v>5.39</v>
      </c>
      <c r="T153" s="35">
        <v>5.01</v>
      </c>
      <c r="U153" s="35">
        <v>6.98</v>
      </c>
      <c r="V153" s="35">
        <v>20.74</v>
      </c>
      <c r="W153" s="35">
        <v>1.3</v>
      </c>
      <c r="X153" s="35">
        <v>4.96</v>
      </c>
      <c r="Y153" s="35">
        <v>4.84</v>
      </c>
      <c r="Z153" s="35">
        <v>3.04</v>
      </c>
      <c r="AA153" s="35">
        <v>0</v>
      </c>
      <c r="AB153" s="41">
        <v>1100</v>
      </c>
      <c r="AC153" s="41">
        <v>6</v>
      </c>
      <c r="AD153" s="88">
        <v>446.5</v>
      </c>
      <c r="AE153" s="69">
        <v>59.7</v>
      </c>
      <c r="AF153" s="69">
        <v>75.900000000000006</v>
      </c>
      <c r="AG153" s="44">
        <f t="shared" si="104"/>
        <v>29.85</v>
      </c>
      <c r="AH153" s="44">
        <f t="shared" si="76"/>
        <v>2799.2297401832116</v>
      </c>
      <c r="AI153" s="44">
        <f t="shared" si="77"/>
        <v>212461.53727990578</v>
      </c>
      <c r="AJ153" s="44">
        <f t="shared" si="78"/>
        <v>2.1015568545555712</v>
      </c>
      <c r="AK153" s="45">
        <v>0</v>
      </c>
      <c r="AL153" s="43">
        <v>442.1</v>
      </c>
      <c r="AM153" s="43">
        <v>59.7</v>
      </c>
      <c r="AN153" s="69">
        <v>75.3</v>
      </c>
      <c r="AO153" s="44">
        <f t="shared" si="105"/>
        <v>29.85</v>
      </c>
      <c r="AP153" s="44">
        <f t="shared" si="79"/>
        <v>2799.2297401832116</v>
      </c>
      <c r="AQ153" s="46">
        <f t="shared" si="80"/>
        <v>212461.53727990578</v>
      </c>
      <c r="AR153" s="46">
        <f t="shared" si="81"/>
        <v>210781.99943579582</v>
      </c>
      <c r="AS153" s="47">
        <f t="shared" si="82"/>
        <v>0.79051383399211039</v>
      </c>
      <c r="AT153" s="46">
        <f t="shared" si="83"/>
        <v>2.1015568545555712</v>
      </c>
      <c r="AU153" s="46">
        <f t="shared" si="84"/>
        <v>2.0974276797040425</v>
      </c>
      <c r="AV153" s="47">
        <f t="shared" si="85"/>
        <v>0.1964817103366856</v>
      </c>
      <c r="AW153" s="48">
        <v>0</v>
      </c>
      <c r="AX153" s="70">
        <v>150</v>
      </c>
      <c r="AY153" s="70">
        <v>12</v>
      </c>
      <c r="AZ153" s="71">
        <v>391.5</v>
      </c>
      <c r="BA153" s="43">
        <f t="shared" si="100"/>
        <v>14.048531289910601</v>
      </c>
      <c r="BB153" s="71">
        <v>59.6</v>
      </c>
      <c r="BC153" s="69">
        <v>74.599999999999994</v>
      </c>
      <c r="BD153" s="54">
        <f t="shared" si="86"/>
        <v>29.8</v>
      </c>
      <c r="BE153" s="44">
        <f t="shared" si="87"/>
        <v>2789.8599400938801</v>
      </c>
      <c r="BF153" s="50">
        <f t="shared" si="102"/>
        <v>212461.53727990578</v>
      </c>
      <c r="BG153" s="50">
        <f t="shared" si="88"/>
        <v>208123.55153100344</v>
      </c>
      <c r="BH153" s="72">
        <f t="shared" si="89"/>
        <v>2.0417746216282415</v>
      </c>
      <c r="BI153" s="73">
        <f t="shared" si="90"/>
        <v>2.1015568545555712</v>
      </c>
      <c r="BJ153" s="51">
        <f t="shared" si="91"/>
        <v>1.8810941727643908</v>
      </c>
      <c r="BK153" s="72">
        <f t="shared" si="92"/>
        <v>10.490445752789443</v>
      </c>
      <c r="BL153" s="116">
        <v>0</v>
      </c>
      <c r="BM153" s="74">
        <f t="shared" si="103"/>
        <v>1100</v>
      </c>
      <c r="BN153" s="74">
        <f t="shared" si="75"/>
        <v>6</v>
      </c>
      <c r="BO153" s="71">
        <v>356.7</v>
      </c>
      <c r="BP153" s="71">
        <v>58.6</v>
      </c>
      <c r="BQ153" s="71">
        <v>71.5</v>
      </c>
      <c r="BR153" s="72">
        <f t="shared" si="93"/>
        <v>29.3</v>
      </c>
      <c r="BS153" s="54">
        <f t="shared" si="94"/>
        <v>2697.0258771803014</v>
      </c>
      <c r="BT153" s="50">
        <f t="shared" si="95"/>
        <v>208123.55153100344</v>
      </c>
      <c r="BU153" s="50">
        <f t="shared" si="96"/>
        <v>192837.35021839154</v>
      </c>
      <c r="BV153" s="72">
        <f t="shared" si="97"/>
        <v>7.3447724681628674</v>
      </c>
      <c r="BW153" s="75">
        <f t="shared" si="98"/>
        <v>1.8810941727643908</v>
      </c>
      <c r="BX153" s="55">
        <f t="shared" si="99"/>
        <v>1.8497453921454079</v>
      </c>
      <c r="BY153" s="72">
        <f t="shared" si="73"/>
        <v>1.6665184057698641</v>
      </c>
      <c r="BZ153" s="85" t="s">
        <v>90</v>
      </c>
      <c r="CA153" s="121" t="s">
        <v>74</v>
      </c>
      <c r="CB153" s="86">
        <v>2.5</v>
      </c>
      <c r="CC153" s="122">
        <v>3</v>
      </c>
      <c r="CD153" s="86">
        <v>2</v>
      </c>
      <c r="CE153" s="122">
        <v>14</v>
      </c>
      <c r="CF153" s="123" t="s">
        <v>106</v>
      </c>
      <c r="CG153" s="87" t="s">
        <v>91</v>
      </c>
      <c r="CH153" s="62">
        <f>SUM(CH149:CH152)/4</f>
        <v>11.37215696075981</v>
      </c>
      <c r="CI153" s="63">
        <v>18.00298033519045</v>
      </c>
      <c r="CJ153" s="64">
        <f>SUM((AF153-BQ153)/AF153)*100</f>
        <v>5.7971014492753694</v>
      </c>
      <c r="CK153" s="64">
        <f>SUM(BX153*CH153)</f>
        <v>21.035594936919786</v>
      </c>
      <c r="CL153" s="65" t="s">
        <v>106</v>
      </c>
    </row>
    <row r="154" spans="1:90" s="65" customFormat="1" ht="24.75" customHeight="1" x14ac:dyDescent="0.3">
      <c r="A154" s="61" t="s">
        <v>98</v>
      </c>
      <c r="B154" s="35">
        <v>3.82</v>
      </c>
      <c r="C154" s="35">
        <v>1.31</v>
      </c>
      <c r="D154" s="35">
        <v>5.8</v>
      </c>
      <c r="E154" s="35">
        <v>4.8</v>
      </c>
      <c r="F154" s="35">
        <v>1.68</v>
      </c>
      <c r="G154" s="66">
        <v>0.42630000000000001</v>
      </c>
      <c r="H154" s="66">
        <v>7.5200000000000003E-2</v>
      </c>
      <c r="I154" s="66">
        <v>4.9000000000000002E-2</v>
      </c>
      <c r="J154" s="66">
        <v>4.6899999999999997E-2</v>
      </c>
      <c r="K154" s="67">
        <v>6.1100000000000002E-2</v>
      </c>
      <c r="L154" s="66">
        <v>3.4222389999999998</v>
      </c>
      <c r="M154" s="68">
        <v>0.1152</v>
      </c>
      <c r="N154" s="35">
        <v>3.12</v>
      </c>
      <c r="O154" s="35">
        <v>10.220000000000001</v>
      </c>
      <c r="P154" s="35">
        <v>2.74</v>
      </c>
      <c r="Q154" s="35">
        <v>17.8</v>
      </c>
      <c r="R154" s="35">
        <v>7.18</v>
      </c>
      <c r="S154" s="35">
        <v>8.0850000000000009</v>
      </c>
      <c r="T154" s="35">
        <v>7.4</v>
      </c>
      <c r="U154" s="35">
        <v>8.49</v>
      </c>
      <c r="V154" s="35">
        <v>18.04</v>
      </c>
      <c r="W154" s="35">
        <v>16.88</v>
      </c>
      <c r="X154" s="35">
        <v>2.16</v>
      </c>
      <c r="Y154" s="35">
        <v>7</v>
      </c>
      <c r="Z154" s="35">
        <v>10.220000000000001</v>
      </c>
      <c r="AA154" s="35">
        <v>0</v>
      </c>
      <c r="AB154" s="41">
        <v>1100</v>
      </c>
      <c r="AC154" s="41">
        <v>6</v>
      </c>
      <c r="AD154" s="88">
        <v>444.8</v>
      </c>
      <c r="AE154" s="69">
        <v>59.6</v>
      </c>
      <c r="AF154" s="69">
        <v>75.400000000000006</v>
      </c>
      <c r="AG154" s="44">
        <f t="shared" si="104"/>
        <v>29.8</v>
      </c>
      <c r="AH154" s="44">
        <f t="shared" si="76"/>
        <v>2789.8599400938801</v>
      </c>
      <c r="AI154" s="44">
        <f t="shared" si="77"/>
        <v>210355.43948307857</v>
      </c>
      <c r="AJ154" s="44">
        <f t="shared" si="78"/>
        <v>2.1145162734704592</v>
      </c>
      <c r="AK154" s="45">
        <v>0</v>
      </c>
      <c r="AL154" s="43">
        <v>439.4</v>
      </c>
      <c r="AM154" s="43">
        <v>59.6</v>
      </c>
      <c r="AN154" s="69">
        <v>74.8</v>
      </c>
      <c r="AO154" s="44">
        <f t="shared" si="105"/>
        <v>29.8</v>
      </c>
      <c r="AP154" s="44">
        <f t="shared" si="79"/>
        <v>2789.8599400938801</v>
      </c>
      <c r="AQ154" s="46">
        <f t="shared" si="80"/>
        <v>210355.43948307857</v>
      </c>
      <c r="AR154" s="46">
        <f t="shared" si="81"/>
        <v>208681.52351902222</v>
      </c>
      <c r="AS154" s="47">
        <f t="shared" si="82"/>
        <v>0.79575596816977601</v>
      </c>
      <c r="AT154" s="46">
        <f t="shared" si="83"/>
        <v>2.1145162734704592</v>
      </c>
      <c r="AU154" s="46">
        <f t="shared" si="84"/>
        <v>2.1056008821017969</v>
      </c>
      <c r="AV154" s="47">
        <f t="shared" si="85"/>
        <v>0.42162793829105644</v>
      </c>
      <c r="AW154" s="48">
        <v>0</v>
      </c>
      <c r="AX154" s="70">
        <v>150</v>
      </c>
      <c r="AY154" s="70">
        <v>12</v>
      </c>
      <c r="AZ154" s="71">
        <v>389.7</v>
      </c>
      <c r="BA154" s="43">
        <f t="shared" si="100"/>
        <v>14.139081344624078</v>
      </c>
      <c r="BB154" s="71">
        <v>59.5</v>
      </c>
      <c r="BC154" s="69">
        <v>74.599999999999994</v>
      </c>
      <c r="BD154" s="54">
        <f t="shared" si="86"/>
        <v>29.75</v>
      </c>
      <c r="BE154" s="44">
        <f t="shared" si="87"/>
        <v>2780.5058479678164</v>
      </c>
      <c r="BF154" s="50">
        <f t="shared" si="102"/>
        <v>210355.43948307857</v>
      </c>
      <c r="BG154" s="50">
        <f t="shared" si="88"/>
        <v>207425.73625839909</v>
      </c>
      <c r="BH154" s="72">
        <f t="shared" si="89"/>
        <v>1.3927394660574755</v>
      </c>
      <c r="BI154" s="73">
        <f t="shared" si="90"/>
        <v>2.1145162734704592</v>
      </c>
      <c r="BJ154" s="51">
        <f t="shared" si="91"/>
        <v>1.8787446872770603</v>
      </c>
      <c r="BK154" s="72">
        <f t="shared" si="92"/>
        <v>11.150142902728184</v>
      </c>
      <c r="BL154" s="116">
        <v>0</v>
      </c>
      <c r="BM154" s="74">
        <f t="shared" si="103"/>
        <v>1100</v>
      </c>
      <c r="BN154" s="74">
        <f t="shared" si="75"/>
        <v>6</v>
      </c>
      <c r="BO154" s="71">
        <v>355.8</v>
      </c>
      <c r="BP154" s="71">
        <v>58.7</v>
      </c>
      <c r="BQ154" s="71">
        <v>71.099999999999994</v>
      </c>
      <c r="BR154" s="72">
        <f t="shared" si="93"/>
        <v>29.35</v>
      </c>
      <c r="BS154" s="54">
        <f t="shared" si="94"/>
        <v>2706.2385976369542</v>
      </c>
      <c r="BT154" s="50">
        <f t="shared" si="95"/>
        <v>207425.73625839909</v>
      </c>
      <c r="BU154" s="50">
        <f t="shared" si="96"/>
        <v>192413.56429198742</v>
      </c>
      <c r="BV154" s="72">
        <f t="shared" si="97"/>
        <v>7.2373719082333947</v>
      </c>
      <c r="BW154" s="75">
        <f t="shared" si="98"/>
        <v>1.8787446872770603</v>
      </c>
      <c r="BX154" s="55">
        <f t="shared" si="99"/>
        <v>1.8491419838784016</v>
      </c>
      <c r="BY154" s="72">
        <f t="shared" si="73"/>
        <v>1.5756639845280502</v>
      </c>
      <c r="BZ154" s="85" t="s">
        <v>90</v>
      </c>
      <c r="CA154" s="121" t="s">
        <v>74</v>
      </c>
      <c r="CB154" s="86">
        <v>2.5</v>
      </c>
      <c r="CC154" s="122">
        <v>3</v>
      </c>
      <c r="CD154" s="86">
        <v>2</v>
      </c>
      <c r="CE154" s="122">
        <v>15</v>
      </c>
      <c r="CF154" s="123" t="s">
        <v>106</v>
      </c>
      <c r="CG154" s="87" t="s">
        <v>91</v>
      </c>
      <c r="CH154" s="62">
        <f>SUM(CH149:CH153)/5</f>
        <v>11.37215696075981</v>
      </c>
      <c r="CI154" s="63">
        <v>18.00298033519045</v>
      </c>
      <c r="CJ154" s="64">
        <f>SUM((AF154-BQ154)/AF154)*100</f>
        <v>5.7029177718833033</v>
      </c>
      <c r="CK154" s="64">
        <f>SUM(BX154*CH154)</f>
        <v>21.028732883395968</v>
      </c>
      <c r="CL154" s="65" t="s">
        <v>106</v>
      </c>
    </row>
    <row r="155" spans="1:90" s="65" customFormat="1" ht="24.75" customHeight="1" x14ac:dyDescent="0.3">
      <c r="A155" s="61" t="s">
        <v>98</v>
      </c>
      <c r="B155" s="35">
        <v>3.86</v>
      </c>
      <c r="C155" s="35">
        <v>2.02</v>
      </c>
      <c r="D155" s="35">
        <v>6.72</v>
      </c>
      <c r="E155" s="35">
        <v>4.91</v>
      </c>
      <c r="F155" s="35">
        <v>1.39</v>
      </c>
      <c r="G155" s="66">
        <v>0.35930000000000001</v>
      </c>
      <c r="H155" s="66">
        <v>8.2199999999999995E-2</v>
      </c>
      <c r="I155" s="66">
        <v>5.1400000000000001E-2</v>
      </c>
      <c r="J155" s="66">
        <v>4.58E-2</v>
      </c>
      <c r="K155" s="67">
        <v>5.7200000000000001E-2</v>
      </c>
      <c r="L155" s="66">
        <v>3.4222389999999998</v>
      </c>
      <c r="M155" s="68">
        <v>0.21210000000000001</v>
      </c>
      <c r="N155" s="35">
        <v>2.0699999999999998</v>
      </c>
      <c r="O155" s="35">
        <v>4.9400000000000004</v>
      </c>
      <c r="P155" s="35">
        <v>2.74</v>
      </c>
      <c r="Q155" s="35">
        <v>18.36</v>
      </c>
      <c r="R155" s="35">
        <v>8.4700000000000006</v>
      </c>
      <c r="S155" s="35">
        <v>8.0850000000000009</v>
      </c>
      <c r="T155" s="35">
        <v>10.27</v>
      </c>
      <c r="U155" s="35">
        <v>2.27</v>
      </c>
      <c r="V155" s="35">
        <v>24.67</v>
      </c>
      <c r="W155" s="35">
        <v>0.98</v>
      </c>
      <c r="X155" s="35">
        <v>15.63</v>
      </c>
      <c r="Y155" s="35">
        <v>9.3000000000000007</v>
      </c>
      <c r="Z155" s="35">
        <v>3.07</v>
      </c>
      <c r="AA155" s="35">
        <v>0</v>
      </c>
      <c r="AB155" s="41">
        <v>1100</v>
      </c>
      <c r="AC155" s="41">
        <v>6</v>
      </c>
      <c r="AD155" s="88">
        <v>440.6</v>
      </c>
      <c r="AE155" s="69">
        <v>59.5</v>
      </c>
      <c r="AF155" s="69">
        <v>74.7</v>
      </c>
      <c r="AG155" s="44">
        <f t="shared" si="104"/>
        <v>29.75</v>
      </c>
      <c r="AH155" s="44">
        <f t="shared" si="76"/>
        <v>2780.5058479678164</v>
      </c>
      <c r="AI155" s="44">
        <f t="shared" si="77"/>
        <v>207703.78684319591</v>
      </c>
      <c r="AJ155" s="44">
        <f t="shared" si="78"/>
        <v>2.1212901637302695</v>
      </c>
      <c r="AK155" s="45">
        <v>0</v>
      </c>
      <c r="AL155" s="43">
        <v>436.1</v>
      </c>
      <c r="AM155" s="43">
        <v>59.5</v>
      </c>
      <c r="AN155" s="69">
        <v>74.5</v>
      </c>
      <c r="AO155" s="44">
        <f t="shared" si="105"/>
        <v>29.75</v>
      </c>
      <c r="AP155" s="44">
        <f t="shared" si="79"/>
        <v>2780.5058479678164</v>
      </c>
      <c r="AQ155" s="46">
        <f t="shared" si="80"/>
        <v>207703.78684319591</v>
      </c>
      <c r="AR155" s="46">
        <f t="shared" si="81"/>
        <v>207147.68567360233</v>
      </c>
      <c r="AS155" s="47">
        <f t="shared" si="82"/>
        <v>0.26773761713521266</v>
      </c>
      <c r="AT155" s="46">
        <f t="shared" si="83"/>
        <v>2.1212901637302695</v>
      </c>
      <c r="AU155" s="46">
        <f t="shared" si="84"/>
        <v>2.1052612708748888</v>
      </c>
      <c r="AV155" s="47">
        <f t="shared" si="85"/>
        <v>0.75562000566645771</v>
      </c>
      <c r="AW155" s="48">
        <v>0</v>
      </c>
      <c r="AX155" s="70">
        <v>150</v>
      </c>
      <c r="AY155" s="70">
        <v>12</v>
      </c>
      <c r="AZ155" s="71">
        <v>387.7</v>
      </c>
      <c r="BA155" s="43">
        <f t="shared" si="100"/>
        <v>13.644570544235243</v>
      </c>
      <c r="BB155" s="71">
        <v>59.2</v>
      </c>
      <c r="BC155" s="69">
        <v>74.400000000000006</v>
      </c>
      <c r="BD155" s="54">
        <f t="shared" si="86"/>
        <v>29.6</v>
      </c>
      <c r="BE155" s="44">
        <f t="shared" si="87"/>
        <v>2752.5378193692336</v>
      </c>
      <c r="BF155" s="50">
        <f t="shared" si="102"/>
        <v>207703.78684319591</v>
      </c>
      <c r="BG155" s="50">
        <f t="shared" si="88"/>
        <v>204788.81376107098</v>
      </c>
      <c r="BH155" s="72">
        <f t="shared" si="89"/>
        <v>1.4034279906150953</v>
      </c>
      <c r="BI155" s="73">
        <f t="shared" si="90"/>
        <v>2.1212901637302695</v>
      </c>
      <c r="BJ155" s="51">
        <f t="shared" si="91"/>
        <v>1.8931698117668341</v>
      </c>
      <c r="BK155" s="72">
        <f t="shared" si="92"/>
        <v>10.753849514028191</v>
      </c>
      <c r="BL155" s="116">
        <v>0</v>
      </c>
      <c r="BM155" s="74">
        <f t="shared" si="103"/>
        <v>1100</v>
      </c>
      <c r="BN155" s="74">
        <f t="shared" si="75"/>
        <v>6</v>
      </c>
      <c r="BO155" s="71">
        <v>354.1</v>
      </c>
      <c r="BP155" s="71">
        <v>58.4</v>
      </c>
      <c r="BQ155" s="71">
        <v>71</v>
      </c>
      <c r="BR155" s="72">
        <f t="shared" si="93"/>
        <v>29.2</v>
      </c>
      <c r="BS155" s="54">
        <f t="shared" si="94"/>
        <v>2678.6475601568013</v>
      </c>
      <c r="BT155" s="50">
        <f t="shared" si="95"/>
        <v>204788.81376107098</v>
      </c>
      <c r="BU155" s="50">
        <f t="shared" si="96"/>
        <v>190183.9767711329</v>
      </c>
      <c r="BV155" s="72">
        <f t="shared" si="97"/>
        <v>7.1316575948223795</v>
      </c>
      <c r="BW155" s="75">
        <f t="shared" si="98"/>
        <v>1.8931698117668341</v>
      </c>
      <c r="BX155" s="55">
        <f t="shared" si="99"/>
        <v>1.8618813530549074</v>
      </c>
      <c r="BY155" s="72">
        <f t="shared" si="73"/>
        <v>1.6527021779798052</v>
      </c>
      <c r="BZ155" s="85" t="s">
        <v>90</v>
      </c>
      <c r="CA155" s="121" t="s">
        <v>74</v>
      </c>
      <c r="CB155" s="86">
        <v>2.5</v>
      </c>
      <c r="CC155" s="122">
        <v>3</v>
      </c>
      <c r="CD155" s="86">
        <v>2</v>
      </c>
      <c r="CE155" s="122">
        <v>16</v>
      </c>
      <c r="CF155" s="123" t="s">
        <v>106</v>
      </c>
      <c r="CG155" s="87" t="s">
        <v>91</v>
      </c>
      <c r="CH155" s="62">
        <f>SUM(CH149:CH154)/6</f>
        <v>11.37215696075981</v>
      </c>
      <c r="CI155" s="63">
        <v>18.00298033519045</v>
      </c>
      <c r="CJ155" s="64">
        <f>SUM((AF155-BQ155)/AF155)*100</f>
        <v>4.9531459170013417</v>
      </c>
      <c r="CK155" s="64">
        <f>SUM(BX155*CH155)</f>
        <v>21.17360698925226</v>
      </c>
      <c r="CL155" s="65" t="s">
        <v>106</v>
      </c>
    </row>
    <row r="156" spans="1:90" s="65" customFormat="1" ht="24.75" customHeight="1" x14ac:dyDescent="0.3">
      <c r="A156" s="61" t="s">
        <v>98</v>
      </c>
      <c r="B156" s="35">
        <v>3.92</v>
      </c>
      <c r="C156" s="35">
        <v>1.92</v>
      </c>
      <c r="D156" s="35">
        <v>6.61</v>
      </c>
      <c r="E156" s="35">
        <v>4.82</v>
      </c>
      <c r="F156" s="35">
        <v>1.55</v>
      </c>
      <c r="G156" s="66">
        <v>0.34670000000000001</v>
      </c>
      <c r="H156" s="66">
        <v>8.4099999999999994E-2</v>
      </c>
      <c r="I156" s="66">
        <v>0.05</v>
      </c>
      <c r="J156" s="66">
        <v>4.3099999999999999E-2</v>
      </c>
      <c r="K156" s="67">
        <v>5.8599999999999999E-2</v>
      </c>
      <c r="L156" s="66">
        <v>3.4222389999999998</v>
      </c>
      <c r="M156" s="68">
        <v>0.2261</v>
      </c>
      <c r="N156" s="35">
        <v>1.82</v>
      </c>
      <c r="O156" s="35">
        <v>20.55</v>
      </c>
      <c r="P156" s="35">
        <v>0.89</v>
      </c>
      <c r="Q156" s="35">
        <v>16.440000000000001</v>
      </c>
      <c r="R156" s="35">
        <v>3.94</v>
      </c>
      <c r="S156" s="35">
        <v>8.0850000000000009</v>
      </c>
      <c r="T156" s="35">
        <v>10.56</v>
      </c>
      <c r="U156" s="35">
        <v>6.34</v>
      </c>
      <c r="V156" s="35">
        <v>17.04</v>
      </c>
      <c r="W156" s="35">
        <v>2.68</v>
      </c>
      <c r="X156" s="35">
        <v>15.37</v>
      </c>
      <c r="Y156" s="35">
        <v>2.17</v>
      </c>
      <c r="Z156" s="35">
        <v>2.2000000000000002</v>
      </c>
      <c r="AA156" s="35">
        <v>0</v>
      </c>
      <c r="AB156" s="41">
        <v>1100</v>
      </c>
      <c r="AC156" s="41">
        <v>6</v>
      </c>
      <c r="AD156" s="42">
        <v>427.5</v>
      </c>
      <c r="AE156" s="69">
        <v>59.5</v>
      </c>
      <c r="AF156" s="69">
        <v>74.7</v>
      </c>
      <c r="AG156" s="44">
        <f t="shared" si="104"/>
        <v>29.75</v>
      </c>
      <c r="AH156" s="44">
        <f t="shared" si="76"/>
        <v>2780.5058479678164</v>
      </c>
      <c r="AI156" s="44">
        <f t="shared" si="77"/>
        <v>207703.78684319591</v>
      </c>
      <c r="AJ156" s="44">
        <f t="shared" si="78"/>
        <v>2.0582195755667048</v>
      </c>
      <c r="AK156" s="45">
        <v>0</v>
      </c>
      <c r="AL156" s="43">
        <v>420.3</v>
      </c>
      <c r="AM156" s="43">
        <v>59.5</v>
      </c>
      <c r="AN156" s="69">
        <v>74.3</v>
      </c>
      <c r="AO156" s="44">
        <f t="shared" si="105"/>
        <v>29.75</v>
      </c>
      <c r="AP156" s="44">
        <f t="shared" si="79"/>
        <v>2780.5058479678164</v>
      </c>
      <c r="AQ156" s="46">
        <f t="shared" si="80"/>
        <v>207703.78684319591</v>
      </c>
      <c r="AR156" s="46">
        <f t="shared" si="81"/>
        <v>206591.58450400876</v>
      </c>
      <c r="AS156" s="47">
        <f t="shared" si="82"/>
        <v>0.53547523427042532</v>
      </c>
      <c r="AT156" s="46">
        <f t="shared" si="83"/>
        <v>2.0582195755667048</v>
      </c>
      <c r="AU156" s="46">
        <f t="shared" si="84"/>
        <v>2.0344487942675342</v>
      </c>
      <c r="AV156" s="47">
        <f t="shared" si="85"/>
        <v>1.1549196004816715</v>
      </c>
      <c r="AW156" s="48">
        <v>0</v>
      </c>
      <c r="AX156" s="70">
        <v>150</v>
      </c>
      <c r="AY156" s="70">
        <v>12</v>
      </c>
      <c r="AZ156" s="71">
        <v>384.9</v>
      </c>
      <c r="BA156" s="43">
        <f t="shared" si="100"/>
        <v>11.067809820732665</v>
      </c>
      <c r="BB156" s="71">
        <v>59.2</v>
      </c>
      <c r="BC156" s="69">
        <v>74.400000000000006</v>
      </c>
      <c r="BD156" s="54">
        <f t="shared" si="86"/>
        <v>29.6</v>
      </c>
      <c r="BE156" s="44">
        <f t="shared" si="87"/>
        <v>2752.5378193692336</v>
      </c>
      <c r="BF156" s="50">
        <f t="shared" si="102"/>
        <v>207703.78684319591</v>
      </c>
      <c r="BG156" s="50">
        <f t="shared" si="88"/>
        <v>204788.81376107098</v>
      </c>
      <c r="BH156" s="72">
        <f t="shared" si="89"/>
        <v>1.4034279906150953</v>
      </c>
      <c r="BI156" s="73">
        <f t="shared" si="90"/>
        <v>2.0582195755667048</v>
      </c>
      <c r="BJ156" s="51">
        <f t="shared" si="91"/>
        <v>1.87949718996403</v>
      </c>
      <c r="BK156" s="72">
        <f t="shared" si="92"/>
        <v>8.6833488382047754</v>
      </c>
      <c r="BL156" s="116">
        <v>0</v>
      </c>
      <c r="BM156" s="74">
        <f t="shared" si="103"/>
        <v>1100</v>
      </c>
      <c r="BN156" s="74">
        <f t="shared" si="75"/>
        <v>6</v>
      </c>
      <c r="BO156" s="71">
        <v>350.4</v>
      </c>
      <c r="BP156" s="71">
        <v>58.9</v>
      </c>
      <c r="BQ156" s="71">
        <v>73.5</v>
      </c>
      <c r="BR156" s="72">
        <f t="shared" si="93"/>
        <v>29.45</v>
      </c>
      <c r="BS156" s="54">
        <f t="shared" si="94"/>
        <v>2724.7111624400618</v>
      </c>
      <c r="BT156" s="50">
        <f t="shared" si="95"/>
        <v>204788.81376107098</v>
      </c>
      <c r="BU156" s="50">
        <f t="shared" si="96"/>
        <v>200266.27043934455</v>
      </c>
      <c r="BV156" s="72">
        <f t="shared" si="97"/>
        <v>2.2083937294558136</v>
      </c>
      <c r="BW156" s="75">
        <f t="shared" si="98"/>
        <v>1.87949718996403</v>
      </c>
      <c r="BX156" s="55">
        <f t="shared" si="99"/>
        <v>1.7496705722401069</v>
      </c>
      <c r="BY156" s="72">
        <f t="shared" si="73"/>
        <v>6.9075185862027153</v>
      </c>
      <c r="BZ156" s="85" t="s">
        <v>82</v>
      </c>
      <c r="CA156" s="121" t="s">
        <v>74</v>
      </c>
      <c r="CB156" s="86">
        <v>3</v>
      </c>
      <c r="CC156" s="122">
        <v>3</v>
      </c>
      <c r="CD156" s="86">
        <v>3</v>
      </c>
      <c r="CE156" s="122">
        <v>17</v>
      </c>
      <c r="CF156" s="123" t="s">
        <v>106</v>
      </c>
      <c r="CG156" s="87" t="s">
        <v>108</v>
      </c>
      <c r="CH156" s="62">
        <v>5.7127602776294797</v>
      </c>
      <c r="CI156" s="63">
        <v>33.5</v>
      </c>
      <c r="CJ156" s="64">
        <f>SUM((AF156-BQ156)/AF156)*100</f>
        <v>1.6064257028112487</v>
      </c>
      <c r="CK156" s="64">
        <f>SUM(BX156*CH156)</f>
        <v>9.9954485440305234</v>
      </c>
      <c r="CL156" s="65" t="s">
        <v>106</v>
      </c>
    </row>
    <row r="157" spans="1:90" s="65" customFormat="1" ht="24.75" customHeight="1" x14ac:dyDescent="0.3">
      <c r="A157" s="61" t="s">
        <v>98</v>
      </c>
      <c r="B157" s="35">
        <v>3.98</v>
      </c>
      <c r="C157" s="35">
        <v>1.41</v>
      </c>
      <c r="D157" s="35">
        <v>6.87</v>
      </c>
      <c r="E157" s="35">
        <v>4.9000000000000004</v>
      </c>
      <c r="F157" s="35">
        <v>1.63</v>
      </c>
      <c r="G157" s="66">
        <v>0.36859999999999998</v>
      </c>
      <c r="H157" s="66">
        <v>8.5199999999999998E-2</v>
      </c>
      <c r="I157" s="66">
        <v>5.2499999999999998E-2</v>
      </c>
      <c r="J157" s="66">
        <v>4.4499999999999998E-2</v>
      </c>
      <c r="K157" s="67">
        <v>5.0500000000000003E-2</v>
      </c>
      <c r="L157" s="66">
        <v>3.4222389999999998</v>
      </c>
      <c r="M157" s="68">
        <v>0.21990000000000001</v>
      </c>
      <c r="N157" s="35">
        <v>2.6619999999999999</v>
      </c>
      <c r="O157" s="35">
        <v>14.691999999999997</v>
      </c>
      <c r="P157" s="35">
        <v>2.37</v>
      </c>
      <c r="Q157" s="35">
        <v>16.490000000000002</v>
      </c>
      <c r="R157" s="35">
        <v>6.4139999999999997</v>
      </c>
      <c r="S157" s="35">
        <v>8.0850000000000009</v>
      </c>
      <c r="T157" s="35">
        <v>8.9879999999999995</v>
      </c>
      <c r="U157" s="35">
        <v>5.3179999999999996</v>
      </c>
      <c r="V157" s="35">
        <v>19.509999999999998</v>
      </c>
      <c r="W157" s="35">
        <v>4.8919999999999995</v>
      </c>
      <c r="X157" s="35">
        <v>10.059999999999999</v>
      </c>
      <c r="Y157" s="35">
        <v>5.0600000000000005</v>
      </c>
      <c r="Z157" s="35">
        <v>4.4440000000000008</v>
      </c>
      <c r="AA157" s="35">
        <v>0</v>
      </c>
      <c r="AB157" s="41">
        <v>1120</v>
      </c>
      <c r="AC157" s="41">
        <v>6</v>
      </c>
      <c r="AD157" s="42">
        <v>430.4</v>
      </c>
      <c r="AE157" s="69">
        <v>59.6</v>
      </c>
      <c r="AF157" s="69">
        <v>74.7</v>
      </c>
      <c r="AG157" s="44">
        <f t="shared" si="104"/>
        <v>29.8</v>
      </c>
      <c r="AH157" s="44">
        <f t="shared" si="76"/>
        <v>2789.8599400938801</v>
      </c>
      <c r="AI157" s="44">
        <f t="shared" si="77"/>
        <v>208402.53752501286</v>
      </c>
      <c r="AJ157" s="44">
        <f t="shared" si="78"/>
        <v>2.0652339703317795</v>
      </c>
      <c r="AK157" s="45">
        <v>0</v>
      </c>
      <c r="AL157" s="43">
        <v>425.6</v>
      </c>
      <c r="AM157" s="43">
        <v>59.6</v>
      </c>
      <c r="AN157" s="69">
        <v>74.3</v>
      </c>
      <c r="AO157" s="44">
        <f t="shared" si="105"/>
        <v>29.8</v>
      </c>
      <c r="AP157" s="44">
        <f t="shared" si="79"/>
        <v>2789.8599400938801</v>
      </c>
      <c r="AQ157" s="46">
        <f t="shared" si="80"/>
        <v>208402.53752501286</v>
      </c>
      <c r="AR157" s="46">
        <f t="shared" si="81"/>
        <v>207286.59354897527</v>
      </c>
      <c r="AS157" s="47">
        <f t="shared" si="82"/>
        <v>0.53547523427042965</v>
      </c>
      <c r="AT157" s="46">
        <f t="shared" si="83"/>
        <v>2.0652339703317795</v>
      </c>
      <c r="AU157" s="46">
        <f t="shared" si="84"/>
        <v>2.0531959771891577</v>
      </c>
      <c r="AV157" s="47">
        <f t="shared" si="85"/>
        <v>0.58288762026744456</v>
      </c>
      <c r="AW157" s="48">
        <v>0</v>
      </c>
      <c r="AX157" s="70">
        <v>150</v>
      </c>
      <c r="AY157" s="70">
        <v>12</v>
      </c>
      <c r="AZ157" s="71">
        <v>388.9</v>
      </c>
      <c r="BA157" s="43">
        <f t="shared" si="100"/>
        <v>10.671123682180509</v>
      </c>
      <c r="BB157" s="71">
        <v>59.3</v>
      </c>
      <c r="BC157" s="69">
        <v>74.599999999999994</v>
      </c>
      <c r="BD157" s="54">
        <f t="shared" si="86"/>
        <v>29.65</v>
      </c>
      <c r="BE157" s="44">
        <f t="shared" si="87"/>
        <v>2761.8447876054929</v>
      </c>
      <c r="BF157" s="50">
        <f t="shared" si="102"/>
        <v>208402.53752501286</v>
      </c>
      <c r="BG157" s="50">
        <f t="shared" si="88"/>
        <v>206033.62115536976</v>
      </c>
      <c r="BH157" s="72">
        <f t="shared" si="89"/>
        <v>1.1367022675329803</v>
      </c>
      <c r="BI157" s="73">
        <f t="shared" si="90"/>
        <v>2.0652339703317795</v>
      </c>
      <c r="BJ157" s="51">
        <f t="shared" si="91"/>
        <v>1.8875560106121265</v>
      </c>
      <c r="BK157" s="72">
        <f t="shared" si="92"/>
        <v>8.6032847741270206</v>
      </c>
      <c r="BL157" s="116">
        <v>0</v>
      </c>
      <c r="BM157" s="74">
        <f t="shared" si="103"/>
        <v>1120</v>
      </c>
      <c r="BN157" s="74">
        <f t="shared" si="75"/>
        <v>6</v>
      </c>
      <c r="BO157" s="71">
        <v>352.7</v>
      </c>
      <c r="BP157" s="71">
        <v>58.3</v>
      </c>
      <c r="BQ157" s="71">
        <v>71.2</v>
      </c>
      <c r="BR157" s="72">
        <f t="shared" si="93"/>
        <v>29.15</v>
      </c>
      <c r="BS157" s="54">
        <f t="shared" si="94"/>
        <v>2669.481963589953</v>
      </c>
      <c r="BT157" s="50">
        <f t="shared" si="95"/>
        <v>206033.62115536976</v>
      </c>
      <c r="BU157" s="50">
        <f t="shared" si="96"/>
        <v>190067.11580760466</v>
      </c>
      <c r="BV157" s="72">
        <f t="shared" si="97"/>
        <v>7.7494659649382083</v>
      </c>
      <c r="BW157" s="75">
        <f t="shared" si="98"/>
        <v>1.8875560106121265</v>
      </c>
      <c r="BX157" s="55">
        <f t="shared" si="99"/>
        <v>1.8556602940038318</v>
      </c>
      <c r="BY157" s="72">
        <f t="shared" si="73"/>
        <v>1.6897891468635713</v>
      </c>
      <c r="BZ157" s="85" t="s">
        <v>82</v>
      </c>
      <c r="CA157" s="121" t="s">
        <v>74</v>
      </c>
      <c r="CB157" s="86">
        <v>3</v>
      </c>
      <c r="CC157" s="122">
        <v>3</v>
      </c>
      <c r="CD157" s="86">
        <v>3</v>
      </c>
      <c r="CE157" s="122">
        <v>18</v>
      </c>
      <c r="CF157" s="123" t="s">
        <v>106</v>
      </c>
      <c r="CG157" s="87" t="s">
        <v>108</v>
      </c>
      <c r="CH157" s="62">
        <v>5.24</v>
      </c>
      <c r="CI157" s="63">
        <v>33.5</v>
      </c>
      <c r="CJ157" s="64">
        <f>SUM((AF157-BQ157)/AF157)*100</f>
        <v>4.6854082998661308</v>
      </c>
      <c r="CK157" s="64">
        <f>SUM(BX157*CH157)</f>
        <v>9.7236599405800792</v>
      </c>
      <c r="CL157" s="65" t="s">
        <v>106</v>
      </c>
    </row>
    <row r="158" spans="1:90" s="65" customFormat="1" ht="24.75" customHeight="1" x14ac:dyDescent="0.3">
      <c r="A158" s="61" t="s">
        <v>98</v>
      </c>
      <c r="B158" s="35">
        <v>4.21</v>
      </c>
      <c r="C158" s="35">
        <v>1.31</v>
      </c>
      <c r="D158" s="35">
        <v>4.04</v>
      </c>
      <c r="E158" s="35">
        <v>4.09</v>
      </c>
      <c r="F158" s="35">
        <v>1.78</v>
      </c>
      <c r="G158" s="66">
        <v>0.34100000000000003</v>
      </c>
      <c r="H158" s="66">
        <v>7.5899999999999995E-2</v>
      </c>
      <c r="I158" s="66">
        <v>4.3799999999999999E-2</v>
      </c>
      <c r="J158" s="66">
        <v>4.2000000000000003E-2</v>
      </c>
      <c r="K158" s="67">
        <v>3.3500000000000002E-2</v>
      </c>
      <c r="L158" s="66">
        <v>3.4222389999999998</v>
      </c>
      <c r="M158" s="68">
        <v>0.43080000000000002</v>
      </c>
      <c r="N158" s="35">
        <v>2.13</v>
      </c>
      <c r="O158" s="35">
        <v>21.95</v>
      </c>
      <c r="P158" s="35">
        <v>2.74</v>
      </c>
      <c r="Q158" s="35">
        <v>15.47</v>
      </c>
      <c r="R158" s="35">
        <v>5.94</v>
      </c>
      <c r="S158" s="35">
        <v>10.78</v>
      </c>
      <c r="T158" s="35">
        <v>11.7</v>
      </c>
      <c r="U158" s="35">
        <v>2.5099999999999998</v>
      </c>
      <c r="V158" s="35">
        <v>17.059999999999999</v>
      </c>
      <c r="W158" s="35">
        <v>2.62</v>
      </c>
      <c r="X158" s="35">
        <v>12.18</v>
      </c>
      <c r="Y158" s="35">
        <v>1.99</v>
      </c>
      <c r="Z158" s="35">
        <v>3.69</v>
      </c>
      <c r="AA158" s="35">
        <v>0</v>
      </c>
      <c r="AB158" s="41">
        <v>1120</v>
      </c>
      <c r="AC158" s="41">
        <v>6</v>
      </c>
      <c r="AD158" s="42">
        <v>433.7</v>
      </c>
      <c r="AE158" s="69">
        <v>59.4</v>
      </c>
      <c r="AF158" s="69">
        <v>74.7</v>
      </c>
      <c r="AG158" s="44">
        <f t="shared" si="104"/>
        <v>29.7</v>
      </c>
      <c r="AH158" s="44">
        <f t="shared" si="76"/>
        <v>2771.1674638050204</v>
      </c>
      <c r="AI158" s="44">
        <f t="shared" si="77"/>
        <v>207006.20954623504</v>
      </c>
      <c r="AJ158" s="44">
        <f t="shared" si="78"/>
        <v>2.0951062335312831</v>
      </c>
      <c r="AK158" s="45">
        <v>0</v>
      </c>
      <c r="AL158" s="43">
        <v>430.1</v>
      </c>
      <c r="AM158" s="43">
        <v>59.4</v>
      </c>
      <c r="AN158" s="69">
        <v>74.5</v>
      </c>
      <c r="AO158" s="44">
        <f t="shared" si="105"/>
        <v>29.7</v>
      </c>
      <c r="AP158" s="44">
        <f t="shared" si="79"/>
        <v>2771.1674638050204</v>
      </c>
      <c r="AQ158" s="46">
        <f t="shared" si="80"/>
        <v>207006.20954623504</v>
      </c>
      <c r="AR158" s="46">
        <f t="shared" si="81"/>
        <v>206451.97605347401</v>
      </c>
      <c r="AS158" s="47">
        <f t="shared" si="82"/>
        <v>0.26773761713522259</v>
      </c>
      <c r="AT158" s="46">
        <f t="shared" si="83"/>
        <v>2.0951062335312831</v>
      </c>
      <c r="AU158" s="46">
        <f t="shared" si="84"/>
        <v>2.0832932104684625</v>
      </c>
      <c r="AV158" s="47">
        <f t="shared" si="85"/>
        <v>0.56383885808548562</v>
      </c>
      <c r="AW158" s="48">
        <v>0</v>
      </c>
      <c r="AX158" s="70">
        <v>150</v>
      </c>
      <c r="AY158" s="70">
        <v>12</v>
      </c>
      <c r="AZ158" s="71">
        <v>388.3</v>
      </c>
      <c r="BA158" s="43">
        <f t="shared" si="100"/>
        <v>11.691990728817919</v>
      </c>
      <c r="BB158" s="71">
        <v>59.2</v>
      </c>
      <c r="BC158" s="69">
        <v>74.400000000000006</v>
      </c>
      <c r="BD158" s="54">
        <f t="shared" si="86"/>
        <v>29.6</v>
      </c>
      <c r="BE158" s="44">
        <f t="shared" si="87"/>
        <v>2752.5378193692336</v>
      </c>
      <c r="BF158" s="50">
        <f t="shared" si="102"/>
        <v>207006.20954623504</v>
      </c>
      <c r="BG158" s="50">
        <f t="shared" si="88"/>
        <v>204788.81376107098</v>
      </c>
      <c r="BH158" s="72">
        <f t="shared" si="89"/>
        <v>1.0711735604572776</v>
      </c>
      <c r="BI158" s="73">
        <f t="shared" si="90"/>
        <v>2.0951062335312831</v>
      </c>
      <c r="BJ158" s="51">
        <f t="shared" si="91"/>
        <v>1.8960996592960064</v>
      </c>
      <c r="BK158" s="72">
        <f t="shared" si="92"/>
        <v>9.498638830349563</v>
      </c>
      <c r="BL158" s="116">
        <v>0</v>
      </c>
      <c r="BM158" s="74">
        <f t="shared" si="103"/>
        <v>1120</v>
      </c>
      <c r="BN158" s="74">
        <f t="shared" si="75"/>
        <v>6</v>
      </c>
      <c r="BO158" s="71">
        <v>353</v>
      </c>
      <c r="BP158" s="71">
        <v>58.2</v>
      </c>
      <c r="BQ158" s="71">
        <v>70.5</v>
      </c>
      <c r="BR158" s="72">
        <f t="shared" si="93"/>
        <v>29.1</v>
      </c>
      <c r="BS158" s="54">
        <f t="shared" si="94"/>
        <v>2660.3320749863728</v>
      </c>
      <c r="BT158" s="50">
        <f t="shared" si="95"/>
        <v>204788.81376107098</v>
      </c>
      <c r="BU158" s="50">
        <f t="shared" si="96"/>
        <v>187553.41128653928</v>
      </c>
      <c r="BV158" s="72">
        <f t="shared" si="97"/>
        <v>8.4161835590494718</v>
      </c>
      <c r="BW158" s="75">
        <f t="shared" si="98"/>
        <v>1.8960996592960064</v>
      </c>
      <c r="BX158" s="55">
        <f t="shared" si="99"/>
        <v>1.8821305225992166</v>
      </c>
      <c r="BY158" s="72">
        <f t="shared" si="73"/>
        <v>0.73673008843724586</v>
      </c>
      <c r="BZ158" s="85" t="s">
        <v>82</v>
      </c>
      <c r="CA158" s="121" t="s">
        <v>74</v>
      </c>
      <c r="CB158" s="86">
        <v>3</v>
      </c>
      <c r="CC158" s="122">
        <v>3</v>
      </c>
      <c r="CD158" s="86">
        <v>3</v>
      </c>
      <c r="CE158" s="122">
        <v>19</v>
      </c>
      <c r="CF158" s="123" t="s">
        <v>106</v>
      </c>
      <c r="CG158" s="87" t="s">
        <v>108</v>
      </c>
      <c r="CH158" s="62">
        <f>SUM(CH156:CH157)/2</f>
        <v>5.47638013881474</v>
      </c>
      <c r="CI158" s="63">
        <v>33.5</v>
      </c>
      <c r="CJ158" s="64">
        <f>SUM((AF158-BQ158)/AF158)*100</f>
        <v>5.6224899598393607</v>
      </c>
      <c r="CK158" s="64">
        <f>SUM(BX158*CH158)</f>
        <v>10.307262212619356</v>
      </c>
      <c r="CL158" s="65" t="s">
        <v>106</v>
      </c>
    </row>
    <row r="159" spans="1:90" s="65" customFormat="1" ht="24.75" customHeight="1" x14ac:dyDescent="0.3">
      <c r="A159" s="61" t="s">
        <v>98</v>
      </c>
      <c r="B159" s="35">
        <v>3.83</v>
      </c>
      <c r="C159" s="35">
        <v>1.27</v>
      </c>
      <c r="D159" s="35">
        <v>3.68</v>
      </c>
      <c r="E159" s="35">
        <v>3.98</v>
      </c>
      <c r="F159" s="35">
        <v>1.33</v>
      </c>
      <c r="G159" s="66">
        <v>0.33900000000000002</v>
      </c>
      <c r="H159" s="66">
        <v>7.4800000000000005E-2</v>
      </c>
      <c r="I159" s="66">
        <v>4.0099999999999997E-2</v>
      </c>
      <c r="J159" s="66">
        <v>3.9800000000000002E-2</v>
      </c>
      <c r="K159" s="67">
        <v>3.9300000000000002E-2</v>
      </c>
      <c r="L159" s="66">
        <v>3.4222389999999998</v>
      </c>
      <c r="M159" s="68">
        <v>0.39489999999999997</v>
      </c>
      <c r="N159" s="35">
        <v>4.17</v>
      </c>
      <c r="O159" s="35">
        <v>15.8</v>
      </c>
      <c r="P159" s="35">
        <v>2.74</v>
      </c>
      <c r="Q159" s="35">
        <v>14.38</v>
      </c>
      <c r="R159" s="35">
        <v>6.54</v>
      </c>
      <c r="S159" s="35">
        <v>5.39</v>
      </c>
      <c r="T159" s="35">
        <v>5.01</v>
      </c>
      <c r="U159" s="35">
        <v>6.98</v>
      </c>
      <c r="V159" s="35">
        <v>20.74</v>
      </c>
      <c r="W159" s="35">
        <v>1.3</v>
      </c>
      <c r="X159" s="35">
        <v>4.96</v>
      </c>
      <c r="Y159" s="35">
        <v>4.84</v>
      </c>
      <c r="Z159" s="35">
        <v>3.04</v>
      </c>
      <c r="AA159" s="35">
        <v>0</v>
      </c>
      <c r="AB159" s="41">
        <v>1120</v>
      </c>
      <c r="AC159" s="41">
        <v>6</v>
      </c>
      <c r="AD159" s="88">
        <v>433.5</v>
      </c>
      <c r="AE159" s="69">
        <v>59.5</v>
      </c>
      <c r="AF159" s="69">
        <v>74.7</v>
      </c>
      <c r="AG159" s="44">
        <f t="shared" si="104"/>
        <v>29.75</v>
      </c>
      <c r="AH159" s="44">
        <f t="shared" si="76"/>
        <v>2780.5058479678164</v>
      </c>
      <c r="AI159" s="44">
        <f t="shared" si="77"/>
        <v>207703.78684319591</v>
      </c>
      <c r="AJ159" s="44">
        <f t="shared" si="78"/>
        <v>2.0871068678553604</v>
      </c>
      <c r="AK159" s="45">
        <v>0</v>
      </c>
      <c r="AL159" s="43">
        <v>430.12</v>
      </c>
      <c r="AM159" s="43">
        <v>59.5</v>
      </c>
      <c r="AN159" s="69">
        <v>74.3</v>
      </c>
      <c r="AO159" s="44">
        <f t="shared" si="105"/>
        <v>29.75</v>
      </c>
      <c r="AP159" s="44">
        <f t="shared" si="79"/>
        <v>2780.5058479678164</v>
      </c>
      <c r="AQ159" s="46">
        <f t="shared" si="80"/>
        <v>207703.78684319591</v>
      </c>
      <c r="AR159" s="46">
        <f t="shared" si="81"/>
        <v>206591.58450400876</v>
      </c>
      <c r="AS159" s="47">
        <f t="shared" si="82"/>
        <v>0.53547523427042532</v>
      </c>
      <c r="AT159" s="46">
        <f t="shared" si="83"/>
        <v>2.0871068678553604</v>
      </c>
      <c r="AU159" s="46">
        <f t="shared" si="84"/>
        <v>2.0819821922206798</v>
      </c>
      <c r="AV159" s="47">
        <f t="shared" si="85"/>
        <v>0.24553968527478878</v>
      </c>
      <c r="AW159" s="48">
        <v>0</v>
      </c>
      <c r="AX159" s="70">
        <v>150</v>
      </c>
      <c r="AY159" s="70">
        <v>12</v>
      </c>
      <c r="AZ159" s="71">
        <v>389</v>
      </c>
      <c r="BA159" s="43">
        <f t="shared" si="100"/>
        <v>11.439588688946015</v>
      </c>
      <c r="BB159" s="71">
        <v>59.2</v>
      </c>
      <c r="BC159" s="69">
        <v>74.5</v>
      </c>
      <c r="BD159" s="54">
        <f t="shared" si="86"/>
        <v>29.6</v>
      </c>
      <c r="BE159" s="44">
        <f t="shared" si="87"/>
        <v>2752.5378193692336</v>
      </c>
      <c r="BF159" s="50">
        <f t="shared" si="102"/>
        <v>207703.78684319591</v>
      </c>
      <c r="BG159" s="50">
        <f t="shared" si="88"/>
        <v>205064.0675430079</v>
      </c>
      <c r="BH159" s="72">
        <f t="shared" si="89"/>
        <v>1.2709057164089357</v>
      </c>
      <c r="BI159" s="73">
        <f t="shared" si="90"/>
        <v>2.0871068678553604</v>
      </c>
      <c r="BJ159" s="51">
        <f t="shared" si="91"/>
        <v>1.8969681264047655</v>
      </c>
      <c r="BK159" s="72">
        <f t="shared" si="92"/>
        <v>9.1101583909775972</v>
      </c>
      <c r="BL159" s="116">
        <v>0</v>
      </c>
      <c r="BM159" s="74">
        <f t="shared" si="103"/>
        <v>1120</v>
      </c>
      <c r="BN159" s="74">
        <f t="shared" si="75"/>
        <v>6</v>
      </c>
      <c r="BO159" s="71">
        <v>353.4</v>
      </c>
      <c r="BP159" s="71">
        <v>58.6</v>
      </c>
      <c r="BQ159" s="71">
        <v>70.400000000000006</v>
      </c>
      <c r="BR159" s="72">
        <f t="shared" si="93"/>
        <v>29.3</v>
      </c>
      <c r="BS159" s="54">
        <f t="shared" si="94"/>
        <v>2697.0258771803014</v>
      </c>
      <c r="BT159" s="50">
        <f t="shared" si="95"/>
        <v>205064.0675430079</v>
      </c>
      <c r="BU159" s="50">
        <f t="shared" si="96"/>
        <v>189870.62175349324</v>
      </c>
      <c r="BV159" s="72">
        <f t="shared" si="97"/>
        <v>7.4091214377809775</v>
      </c>
      <c r="BW159" s="75">
        <f t="shared" si="98"/>
        <v>1.8969681264047655</v>
      </c>
      <c r="BX159" s="55">
        <f t="shared" si="99"/>
        <v>1.8612674079659095</v>
      </c>
      <c r="BY159" s="72">
        <f t="shared" si="73"/>
        <v>1.8819883129253163</v>
      </c>
      <c r="BZ159" s="85" t="s">
        <v>82</v>
      </c>
      <c r="CA159" s="121" t="s">
        <v>74</v>
      </c>
      <c r="CB159" s="86">
        <v>3</v>
      </c>
      <c r="CC159" s="122">
        <v>3</v>
      </c>
      <c r="CD159" s="86">
        <v>3</v>
      </c>
      <c r="CE159" s="122">
        <v>20</v>
      </c>
      <c r="CF159" s="123" t="s">
        <v>106</v>
      </c>
      <c r="CG159" s="87" t="s">
        <v>108</v>
      </c>
      <c r="CH159" s="62">
        <f>SUM(CH156:CH158)/3</f>
        <v>5.47638013881474</v>
      </c>
      <c r="CI159" s="63">
        <v>33.5</v>
      </c>
      <c r="CJ159" s="64">
        <f>SUM((AF159-BQ159)/AF159)*100</f>
        <v>5.7563587684069573</v>
      </c>
      <c r="CK159" s="64">
        <f>SUM(BX159*CH159)</f>
        <v>10.193007866007699</v>
      </c>
      <c r="CL159" s="65" t="s">
        <v>106</v>
      </c>
    </row>
    <row r="160" spans="1:90" s="65" customFormat="1" ht="24.75" customHeight="1" x14ac:dyDescent="0.3">
      <c r="A160" s="61" t="s">
        <v>98</v>
      </c>
      <c r="B160" s="35">
        <v>4.16</v>
      </c>
      <c r="C160" s="35">
        <v>1.1299999999999999</v>
      </c>
      <c r="D160" s="35">
        <v>3.51</v>
      </c>
      <c r="E160" s="35">
        <v>3.87</v>
      </c>
      <c r="F160" s="35">
        <v>1.28</v>
      </c>
      <c r="G160" s="66">
        <v>0.3629</v>
      </c>
      <c r="H160" s="66">
        <v>7.5200000000000003E-2</v>
      </c>
      <c r="I160" s="66">
        <v>3.7400000000000003E-2</v>
      </c>
      <c r="J160" s="66">
        <v>3.9E-2</v>
      </c>
      <c r="K160" s="67">
        <v>4.2799999999999998E-2</v>
      </c>
      <c r="L160" s="66">
        <v>3.4222389999999998</v>
      </c>
      <c r="M160" s="68">
        <v>0.45400000000000001</v>
      </c>
      <c r="N160" s="35">
        <v>3.12</v>
      </c>
      <c r="O160" s="35">
        <v>10.220000000000001</v>
      </c>
      <c r="P160" s="35">
        <v>2.74</v>
      </c>
      <c r="Q160" s="35">
        <v>17.8</v>
      </c>
      <c r="R160" s="35">
        <v>7.18</v>
      </c>
      <c r="S160" s="35">
        <v>8.0850000000000009</v>
      </c>
      <c r="T160" s="35">
        <v>7.4</v>
      </c>
      <c r="U160" s="35">
        <v>8.49</v>
      </c>
      <c r="V160" s="35">
        <v>18.04</v>
      </c>
      <c r="W160" s="35">
        <v>16.88</v>
      </c>
      <c r="X160" s="35">
        <v>2.16</v>
      </c>
      <c r="Y160" s="35">
        <v>7</v>
      </c>
      <c r="Z160" s="35">
        <v>10.220000000000001</v>
      </c>
      <c r="AA160" s="35">
        <v>0</v>
      </c>
      <c r="AB160" s="41">
        <v>1120</v>
      </c>
      <c r="AC160" s="41">
        <v>6</v>
      </c>
      <c r="AD160" s="42">
        <v>432.1</v>
      </c>
      <c r="AE160" s="69">
        <v>59.6</v>
      </c>
      <c r="AF160" s="69">
        <v>74.7</v>
      </c>
      <c r="AG160" s="44">
        <f t="shared" si="104"/>
        <v>29.8</v>
      </c>
      <c r="AH160" s="44">
        <f t="shared" si="76"/>
        <v>2789.8599400938801</v>
      </c>
      <c r="AI160" s="44">
        <f t="shared" si="77"/>
        <v>208402.53752501286</v>
      </c>
      <c r="AJ160" s="44">
        <f t="shared" si="78"/>
        <v>2.0733912606421052</v>
      </c>
      <c r="AK160" s="45">
        <v>0</v>
      </c>
      <c r="AL160" s="43">
        <v>430.2</v>
      </c>
      <c r="AM160" s="43">
        <v>59.5</v>
      </c>
      <c r="AN160" s="69">
        <v>74.7</v>
      </c>
      <c r="AO160" s="44">
        <f t="shared" si="105"/>
        <v>29.75</v>
      </c>
      <c r="AP160" s="44">
        <f t="shared" si="79"/>
        <v>2780.5058479678164</v>
      </c>
      <c r="AQ160" s="46">
        <f t="shared" si="80"/>
        <v>208402.53752501286</v>
      </c>
      <c r="AR160" s="46">
        <f t="shared" si="81"/>
        <v>207703.78684319591</v>
      </c>
      <c r="AS160" s="47">
        <f t="shared" si="82"/>
        <v>0.33528895094815447</v>
      </c>
      <c r="AT160" s="46">
        <f t="shared" si="83"/>
        <v>2.0733912606421052</v>
      </c>
      <c r="AU160" s="46">
        <f t="shared" si="84"/>
        <v>2.0712188570965999</v>
      </c>
      <c r="AV160" s="47">
        <f t="shared" si="85"/>
        <v>0.10477537871132576</v>
      </c>
      <c r="AW160" s="48">
        <v>0</v>
      </c>
      <c r="AX160" s="70">
        <v>150</v>
      </c>
      <c r="AY160" s="70">
        <v>12</v>
      </c>
      <c r="AZ160" s="71">
        <v>387.4</v>
      </c>
      <c r="BA160" s="43">
        <f t="shared" si="100"/>
        <v>11.538461538461551</v>
      </c>
      <c r="BB160" s="71">
        <v>59.2</v>
      </c>
      <c r="BC160" s="69">
        <v>74.14</v>
      </c>
      <c r="BD160" s="54">
        <f t="shared" si="86"/>
        <v>29.6</v>
      </c>
      <c r="BE160" s="44">
        <f t="shared" si="87"/>
        <v>2752.5378193692336</v>
      </c>
      <c r="BF160" s="50">
        <f t="shared" si="102"/>
        <v>208402.53752501286</v>
      </c>
      <c r="BG160" s="50">
        <f t="shared" si="88"/>
        <v>204073.15392803497</v>
      </c>
      <c r="BH160" s="72">
        <f t="shared" si="89"/>
        <v>2.0774140509005403</v>
      </c>
      <c r="BI160" s="73">
        <f t="shared" si="90"/>
        <v>2.0733912606421052</v>
      </c>
      <c r="BJ160" s="51">
        <f t="shared" si="91"/>
        <v>1.8983388679170119</v>
      </c>
      <c r="BK160" s="72">
        <f t="shared" si="92"/>
        <v>8.4428055643912394</v>
      </c>
      <c r="BL160" s="116">
        <v>0</v>
      </c>
      <c r="BM160" s="74">
        <f t="shared" si="103"/>
        <v>1120</v>
      </c>
      <c r="BN160" s="74">
        <f t="shared" si="75"/>
        <v>6</v>
      </c>
      <c r="BO160" s="71">
        <v>352.3</v>
      </c>
      <c r="BP160" s="71">
        <v>57.9</v>
      </c>
      <c r="BQ160" s="71">
        <v>71.2</v>
      </c>
      <c r="BR160" s="72">
        <f t="shared" si="93"/>
        <v>28.95</v>
      </c>
      <c r="BS160" s="54">
        <f t="shared" si="94"/>
        <v>2632.9766569552394</v>
      </c>
      <c r="BT160" s="50">
        <f t="shared" si="95"/>
        <v>204073.15392803497</v>
      </c>
      <c r="BU160" s="50">
        <f t="shared" si="96"/>
        <v>187467.93797521305</v>
      </c>
      <c r="BV160" s="72">
        <f t="shared" si="97"/>
        <v>8.1368938702626394</v>
      </c>
      <c r="BW160" s="75">
        <f t="shared" si="98"/>
        <v>1.8983388679170119</v>
      </c>
      <c r="BX160" s="55">
        <f t="shared" si="99"/>
        <v>1.8792546811208912</v>
      </c>
      <c r="BY160" s="72">
        <f t="shared" si="73"/>
        <v>1.0053098063077197</v>
      </c>
      <c r="BZ160" s="85" t="s">
        <v>82</v>
      </c>
      <c r="CA160" s="121" t="s">
        <v>74</v>
      </c>
      <c r="CB160" s="86">
        <v>3</v>
      </c>
      <c r="CC160" s="122">
        <v>3</v>
      </c>
      <c r="CD160" s="86">
        <v>3</v>
      </c>
      <c r="CE160" s="122">
        <v>21</v>
      </c>
      <c r="CF160" s="123" t="s">
        <v>106</v>
      </c>
      <c r="CG160" s="87" t="s">
        <v>108</v>
      </c>
      <c r="CH160" s="62">
        <f>SUM(CH156:CH159)/4</f>
        <v>5.47638013881474</v>
      </c>
      <c r="CI160" s="63">
        <v>33.5</v>
      </c>
      <c r="CJ160" s="64">
        <f>SUM((AF160-BQ160)/AF160)*100</f>
        <v>4.6854082998661308</v>
      </c>
      <c r="CK160" s="64">
        <f>SUM(BX160*CH160)</f>
        <v>10.291513011465076</v>
      </c>
      <c r="CL160" s="65" t="s">
        <v>106</v>
      </c>
    </row>
    <row r="161" spans="1:90" s="65" customFormat="1" ht="24.75" customHeight="1" x14ac:dyDescent="0.3">
      <c r="A161" s="61" t="s">
        <v>98</v>
      </c>
      <c r="B161" s="35">
        <v>4.51</v>
      </c>
      <c r="C161" s="35">
        <v>1.08</v>
      </c>
      <c r="D161" s="35">
        <v>4.1100000000000003</v>
      </c>
      <c r="E161" s="35">
        <v>4.29</v>
      </c>
      <c r="F161" s="35">
        <v>2.06</v>
      </c>
      <c r="G161" s="66">
        <v>0.32540000000000002</v>
      </c>
      <c r="H161" s="66">
        <v>7.5899999999999995E-2</v>
      </c>
      <c r="I161" s="66">
        <v>4.5600000000000002E-2</v>
      </c>
      <c r="J161" s="66">
        <v>4.8000000000000001E-2</v>
      </c>
      <c r="K161" s="67">
        <v>5.6300000000000003E-2</v>
      </c>
      <c r="L161" s="66">
        <v>3.4222389999999998</v>
      </c>
      <c r="M161" s="68">
        <v>0.4612</v>
      </c>
      <c r="N161" s="35">
        <v>2.0699999999999998</v>
      </c>
      <c r="O161" s="35">
        <v>4.9400000000000004</v>
      </c>
      <c r="P161" s="35">
        <v>2.74</v>
      </c>
      <c r="Q161" s="35">
        <v>18.36</v>
      </c>
      <c r="R161" s="35">
        <v>8.4700000000000006</v>
      </c>
      <c r="S161" s="35">
        <v>8.0850000000000009</v>
      </c>
      <c r="T161" s="35">
        <v>10.27</v>
      </c>
      <c r="U161" s="35">
        <v>2.27</v>
      </c>
      <c r="V161" s="35">
        <v>24.67</v>
      </c>
      <c r="W161" s="35">
        <v>0.98</v>
      </c>
      <c r="X161" s="35">
        <v>15.63</v>
      </c>
      <c r="Y161" s="35">
        <v>9.3000000000000007</v>
      </c>
      <c r="Z161" s="35">
        <v>3.07</v>
      </c>
      <c r="AA161" s="35">
        <v>0</v>
      </c>
      <c r="AB161" s="41">
        <v>1120</v>
      </c>
      <c r="AC161" s="41">
        <v>6</v>
      </c>
      <c r="AD161" s="42">
        <v>433.1</v>
      </c>
      <c r="AE161" s="69">
        <v>59.5</v>
      </c>
      <c r="AF161" s="69">
        <v>74.7</v>
      </c>
      <c r="AG161" s="44">
        <f t="shared" si="104"/>
        <v>29.75</v>
      </c>
      <c r="AH161" s="44">
        <f t="shared" si="76"/>
        <v>2780.5058479678164</v>
      </c>
      <c r="AI161" s="44">
        <f t="shared" si="77"/>
        <v>207703.78684319591</v>
      </c>
      <c r="AJ161" s="44">
        <f t="shared" si="78"/>
        <v>2.0851810483694497</v>
      </c>
      <c r="AK161" s="45">
        <v>0</v>
      </c>
      <c r="AL161" s="43">
        <v>430.5</v>
      </c>
      <c r="AM161" s="43">
        <v>59.5</v>
      </c>
      <c r="AN161" s="69">
        <v>74.5</v>
      </c>
      <c r="AO161" s="44">
        <f t="shared" si="105"/>
        <v>29.75</v>
      </c>
      <c r="AP161" s="44">
        <f t="shared" si="79"/>
        <v>2780.5058479678164</v>
      </c>
      <c r="AQ161" s="46">
        <f t="shared" si="80"/>
        <v>207703.78684319591</v>
      </c>
      <c r="AR161" s="46">
        <f t="shared" si="81"/>
        <v>207147.68567360233</v>
      </c>
      <c r="AS161" s="47">
        <f t="shared" si="82"/>
        <v>0.26773761713521266</v>
      </c>
      <c r="AT161" s="46">
        <f t="shared" si="83"/>
        <v>2.0851810483694497</v>
      </c>
      <c r="AU161" s="46">
        <f t="shared" si="84"/>
        <v>2.0782274182793845</v>
      </c>
      <c r="AV161" s="47">
        <f t="shared" si="85"/>
        <v>0.33347848118525519</v>
      </c>
      <c r="AW161" s="48">
        <v>0</v>
      </c>
      <c r="AX161" s="70">
        <v>150</v>
      </c>
      <c r="AY161" s="70">
        <v>12</v>
      </c>
      <c r="AZ161" s="71">
        <v>388.8</v>
      </c>
      <c r="BA161" s="43">
        <f t="shared" si="100"/>
        <v>11.394032921810702</v>
      </c>
      <c r="BB161" s="71">
        <v>59.2</v>
      </c>
      <c r="BC161" s="69">
        <v>74.3</v>
      </c>
      <c r="BD161" s="54">
        <f t="shared" si="86"/>
        <v>29.6</v>
      </c>
      <c r="BE161" s="44">
        <f t="shared" si="87"/>
        <v>2752.5378193692336</v>
      </c>
      <c r="BF161" s="50">
        <f t="shared" si="102"/>
        <v>207703.78684319591</v>
      </c>
      <c r="BG161" s="50">
        <f t="shared" si="88"/>
        <v>204513.55997913404</v>
      </c>
      <c r="BH161" s="72">
        <f t="shared" si="89"/>
        <v>1.5359502648212688</v>
      </c>
      <c r="BI161" s="73">
        <f t="shared" si="90"/>
        <v>2.0851810483694497</v>
      </c>
      <c r="BJ161" s="51">
        <f t="shared" si="91"/>
        <v>1.9010964360488771</v>
      </c>
      <c r="BK161" s="72">
        <f t="shared" si="92"/>
        <v>8.828231604374178</v>
      </c>
      <c r="BL161" s="116">
        <v>0</v>
      </c>
      <c r="BM161" s="74">
        <f t="shared" si="103"/>
        <v>1120</v>
      </c>
      <c r="BN161" s="74">
        <f t="shared" si="75"/>
        <v>6</v>
      </c>
      <c r="BO161" s="71">
        <v>353.2</v>
      </c>
      <c r="BP161" s="71">
        <v>58.5</v>
      </c>
      <c r="BQ161" s="71">
        <v>72.5</v>
      </c>
      <c r="BR161" s="72">
        <f t="shared" si="93"/>
        <v>29.25</v>
      </c>
      <c r="BS161" s="54">
        <f t="shared" si="94"/>
        <v>2687.8288646869173</v>
      </c>
      <c r="BT161" s="50">
        <f t="shared" si="95"/>
        <v>204513.55997913404</v>
      </c>
      <c r="BU161" s="50">
        <f t="shared" si="96"/>
        <v>194867.5926898015</v>
      </c>
      <c r="BV161" s="72">
        <f t="shared" si="97"/>
        <v>4.7165416759244154</v>
      </c>
      <c r="BW161" s="75">
        <f t="shared" si="98"/>
        <v>1.9010964360488771</v>
      </c>
      <c r="BX161" s="55">
        <f t="shared" si="99"/>
        <v>1.8125127689253018</v>
      </c>
      <c r="BY161" s="72">
        <f t="shared" si="73"/>
        <v>4.659609341422061</v>
      </c>
      <c r="BZ161" s="85" t="s">
        <v>82</v>
      </c>
      <c r="CA161" s="121" t="s">
        <v>74</v>
      </c>
      <c r="CB161" s="86">
        <v>3</v>
      </c>
      <c r="CC161" s="122">
        <v>3</v>
      </c>
      <c r="CD161" s="86">
        <v>3</v>
      </c>
      <c r="CE161" s="122">
        <v>22</v>
      </c>
      <c r="CF161" s="123" t="s">
        <v>106</v>
      </c>
      <c r="CG161" s="87" t="s">
        <v>108</v>
      </c>
      <c r="CH161" s="62">
        <f>SUM(CH156:CH160)/5</f>
        <v>5.47638013881474</v>
      </c>
      <c r="CI161" s="63">
        <v>33.5</v>
      </c>
      <c r="CJ161" s="64">
        <f>SUM((AF161-BQ161)/AF161)*100</f>
        <v>2.9451137884872862</v>
      </c>
      <c r="CK161" s="64">
        <f>SUM(BX161*CH161)</f>
        <v>9.9260089290906333</v>
      </c>
      <c r="CL161" s="65" t="s">
        <v>106</v>
      </c>
    </row>
    <row r="162" spans="1:90" s="65" customFormat="1" ht="24.75" customHeight="1" x14ac:dyDescent="0.3">
      <c r="A162" s="61" t="s">
        <v>98</v>
      </c>
      <c r="B162" s="35">
        <v>4.76</v>
      </c>
      <c r="C162" s="35">
        <v>1.36</v>
      </c>
      <c r="D162" s="35">
        <v>5.61</v>
      </c>
      <c r="E162" s="35">
        <v>4.47</v>
      </c>
      <c r="F162" s="35">
        <v>2.39</v>
      </c>
      <c r="G162" s="66">
        <v>0.3518</v>
      </c>
      <c r="H162" s="66">
        <v>7.4800000000000005E-2</v>
      </c>
      <c r="I162" s="66">
        <v>4.7600000000000003E-2</v>
      </c>
      <c r="J162" s="66">
        <v>4.9799999999999997E-2</v>
      </c>
      <c r="K162" s="67">
        <v>5.2600000000000001E-2</v>
      </c>
      <c r="L162" s="66">
        <v>3.4222389999999998</v>
      </c>
      <c r="M162" s="68">
        <v>0.58630000000000004</v>
      </c>
      <c r="N162" s="35">
        <v>1.82</v>
      </c>
      <c r="O162" s="35">
        <v>20.55</v>
      </c>
      <c r="P162" s="35">
        <v>0.89</v>
      </c>
      <c r="Q162" s="35">
        <v>16.440000000000001</v>
      </c>
      <c r="R162" s="35">
        <v>3.94</v>
      </c>
      <c r="S162" s="35">
        <v>8.0850000000000009</v>
      </c>
      <c r="T162" s="35">
        <v>10.56</v>
      </c>
      <c r="U162" s="35">
        <v>6.34</v>
      </c>
      <c r="V162" s="35">
        <v>17.04</v>
      </c>
      <c r="W162" s="35">
        <v>2.68</v>
      </c>
      <c r="X162" s="35">
        <v>15.37</v>
      </c>
      <c r="Y162" s="35">
        <v>2.17</v>
      </c>
      <c r="Z162" s="35">
        <v>2.2000000000000002</v>
      </c>
      <c r="AA162" s="35">
        <v>0</v>
      </c>
      <c r="AB162" s="41">
        <v>1120</v>
      </c>
      <c r="AC162" s="41">
        <v>6</v>
      </c>
      <c r="AD162" s="88">
        <v>432.5</v>
      </c>
      <c r="AE162" s="69">
        <v>59.5</v>
      </c>
      <c r="AF162" s="69">
        <v>74.7</v>
      </c>
      <c r="AG162" s="44">
        <f t="shared" si="104"/>
        <v>29.75</v>
      </c>
      <c r="AH162" s="44">
        <f t="shared" si="76"/>
        <v>2780.5058479678164</v>
      </c>
      <c r="AI162" s="44">
        <f t="shared" si="77"/>
        <v>207703.78684319591</v>
      </c>
      <c r="AJ162" s="44">
        <f t="shared" si="78"/>
        <v>2.0822923191405844</v>
      </c>
      <c r="AK162" s="45">
        <v>0</v>
      </c>
      <c r="AL162" s="43">
        <v>430.9</v>
      </c>
      <c r="AM162" s="43">
        <v>59.5</v>
      </c>
      <c r="AN162" s="69">
        <v>74.7</v>
      </c>
      <c r="AO162" s="44">
        <f t="shared" si="105"/>
        <v>29.75</v>
      </c>
      <c r="AP162" s="44">
        <f t="shared" si="79"/>
        <v>2780.5058479678164</v>
      </c>
      <c r="AQ162" s="46">
        <f t="shared" si="80"/>
        <v>207703.78684319591</v>
      </c>
      <c r="AR162" s="46">
        <f t="shared" si="81"/>
        <v>207703.78684319591</v>
      </c>
      <c r="AS162" s="47">
        <f t="shared" si="82"/>
        <v>0</v>
      </c>
      <c r="AT162" s="46">
        <f t="shared" si="83"/>
        <v>2.0822923191405844</v>
      </c>
      <c r="AU162" s="46">
        <f t="shared" si="84"/>
        <v>2.0745890411969428</v>
      </c>
      <c r="AV162" s="47">
        <f t="shared" si="85"/>
        <v>0.36994219653180171</v>
      </c>
      <c r="AW162" s="48">
        <v>0</v>
      </c>
      <c r="AX162" s="70">
        <v>150</v>
      </c>
      <c r="AY162" s="70">
        <v>12</v>
      </c>
      <c r="AZ162" s="71">
        <v>387.6</v>
      </c>
      <c r="BA162" s="43">
        <f t="shared" si="100"/>
        <v>11.584107327141377</v>
      </c>
      <c r="BB162" s="71">
        <v>59.2</v>
      </c>
      <c r="BC162" s="69">
        <v>74.400000000000006</v>
      </c>
      <c r="BD162" s="54">
        <f t="shared" si="86"/>
        <v>29.6</v>
      </c>
      <c r="BE162" s="44">
        <f t="shared" si="87"/>
        <v>2752.5378193692336</v>
      </c>
      <c r="BF162" s="50">
        <f t="shared" si="102"/>
        <v>207703.78684319591</v>
      </c>
      <c r="BG162" s="50">
        <f t="shared" si="88"/>
        <v>204788.81376107098</v>
      </c>
      <c r="BH162" s="72">
        <f t="shared" si="89"/>
        <v>1.4034279906150953</v>
      </c>
      <c r="BI162" s="73">
        <f t="shared" si="90"/>
        <v>2.0822923191405844</v>
      </c>
      <c r="BJ162" s="51">
        <f t="shared" si="91"/>
        <v>1.8926815038453053</v>
      </c>
      <c r="BK162" s="72">
        <f t="shared" si="92"/>
        <v>9.105869216937629</v>
      </c>
      <c r="BL162" s="116">
        <v>0</v>
      </c>
      <c r="BM162" s="74">
        <f t="shared" si="103"/>
        <v>1120</v>
      </c>
      <c r="BN162" s="74">
        <f t="shared" si="75"/>
        <v>6</v>
      </c>
      <c r="BO162" s="71">
        <v>353.5</v>
      </c>
      <c r="BP162" s="71">
        <v>58.6</v>
      </c>
      <c r="BQ162" s="71">
        <v>71.2</v>
      </c>
      <c r="BR162" s="72">
        <f t="shared" si="93"/>
        <v>29.3</v>
      </c>
      <c r="BS162" s="54">
        <f t="shared" si="94"/>
        <v>2697.0258771803014</v>
      </c>
      <c r="BT162" s="50">
        <f t="shared" si="95"/>
        <v>204788.81376107098</v>
      </c>
      <c r="BU162" s="50">
        <f t="shared" si="96"/>
        <v>192028.24245523746</v>
      </c>
      <c r="BV162" s="72">
        <f t="shared" si="97"/>
        <v>6.2310880518705485</v>
      </c>
      <c r="BW162" s="75">
        <f t="shared" si="98"/>
        <v>1.8926815038453053</v>
      </c>
      <c r="BX162" s="55">
        <f t="shared" si="99"/>
        <v>1.8408750477545106</v>
      </c>
      <c r="BY162" s="72">
        <f t="shared" si="73"/>
        <v>2.7371988359130182</v>
      </c>
      <c r="BZ162" s="85" t="s">
        <v>82</v>
      </c>
      <c r="CA162" s="121" t="s">
        <v>74</v>
      </c>
      <c r="CB162" s="86">
        <v>3</v>
      </c>
      <c r="CC162" s="122">
        <v>3</v>
      </c>
      <c r="CD162" s="86">
        <v>3</v>
      </c>
      <c r="CE162" s="122">
        <v>23</v>
      </c>
      <c r="CF162" s="123" t="s">
        <v>106</v>
      </c>
      <c r="CG162" s="87" t="s">
        <v>108</v>
      </c>
      <c r="CH162" s="62">
        <f>SUM(CH156:CH161)/6</f>
        <v>5.47638013881474</v>
      </c>
      <c r="CI162" s="63">
        <v>33.5</v>
      </c>
      <c r="CJ162" s="64">
        <f>SUM((AF162-BQ162)/AF162)*100</f>
        <v>4.6854082998661308</v>
      </c>
      <c r="CK162" s="64">
        <f>SUM(BX162*CH162)</f>
        <v>10.081331549562439</v>
      </c>
      <c r="CL162" s="65" t="s">
        <v>106</v>
      </c>
    </row>
    <row r="163" spans="1:90" s="65" customFormat="1" ht="24.75" customHeight="1" x14ac:dyDescent="0.3">
      <c r="A163" s="61" t="s">
        <v>98</v>
      </c>
      <c r="B163" s="35">
        <v>4.82</v>
      </c>
      <c r="C163" s="35">
        <v>1.41</v>
      </c>
      <c r="D163" s="35">
        <v>5.0599999999999996</v>
      </c>
      <c r="E163" s="35">
        <v>4.46</v>
      </c>
      <c r="F163" s="35">
        <v>2.2999999999999998</v>
      </c>
      <c r="G163" s="66">
        <v>0.34189999999999998</v>
      </c>
      <c r="H163" s="66">
        <v>7.5200000000000003E-2</v>
      </c>
      <c r="I163" s="66">
        <v>4.5999999999999999E-2</v>
      </c>
      <c r="J163" s="66">
        <v>5.1900000000000002E-2</v>
      </c>
      <c r="K163" s="67">
        <v>5.3699999999999998E-2</v>
      </c>
      <c r="L163" s="66">
        <v>3.4222389999999998</v>
      </c>
      <c r="M163" s="68">
        <v>0.55189999999999995</v>
      </c>
      <c r="N163" s="35">
        <v>2.6619999999999999</v>
      </c>
      <c r="O163" s="35">
        <v>14.691999999999997</v>
      </c>
      <c r="P163" s="35">
        <v>2.37</v>
      </c>
      <c r="Q163" s="35">
        <v>16.490000000000002</v>
      </c>
      <c r="R163" s="35">
        <v>6.4139999999999997</v>
      </c>
      <c r="S163" s="35">
        <v>8.0850000000000009</v>
      </c>
      <c r="T163" s="35">
        <v>8.9879999999999995</v>
      </c>
      <c r="U163" s="35">
        <v>5.3179999999999996</v>
      </c>
      <c r="V163" s="35">
        <v>19.509999999999998</v>
      </c>
      <c r="W163" s="35">
        <v>4.8919999999999995</v>
      </c>
      <c r="X163" s="35">
        <v>10.059999999999999</v>
      </c>
      <c r="Y163" s="35">
        <v>5.0600000000000005</v>
      </c>
      <c r="Z163" s="35">
        <v>4.4440000000000008</v>
      </c>
      <c r="AA163" s="35">
        <v>0</v>
      </c>
      <c r="AB163" s="41">
        <v>1120</v>
      </c>
      <c r="AC163" s="41">
        <v>6</v>
      </c>
      <c r="AD163" s="88">
        <v>445.5</v>
      </c>
      <c r="AE163" s="69">
        <v>59.6</v>
      </c>
      <c r="AF163" s="69">
        <v>74.8</v>
      </c>
      <c r="AG163" s="44">
        <f t="shared" si="104"/>
        <v>29.8</v>
      </c>
      <c r="AH163" s="44">
        <f t="shared" si="76"/>
        <v>2789.8599400938801</v>
      </c>
      <c r="AI163" s="44">
        <f t="shared" si="77"/>
        <v>208681.52351902222</v>
      </c>
      <c r="AJ163" s="44">
        <f t="shared" si="78"/>
        <v>2.1348320277113118</v>
      </c>
      <c r="AK163" s="45">
        <v>0</v>
      </c>
      <c r="AL163" s="43">
        <v>437.9</v>
      </c>
      <c r="AM163" s="43">
        <v>59.4</v>
      </c>
      <c r="AN163" s="43">
        <v>74.599999999999994</v>
      </c>
      <c r="AO163" s="44">
        <f t="shared" si="105"/>
        <v>29.7</v>
      </c>
      <c r="AP163" s="44">
        <f t="shared" si="79"/>
        <v>2771.1674638050204</v>
      </c>
      <c r="AQ163" s="46">
        <f t="shared" si="80"/>
        <v>208681.52351902222</v>
      </c>
      <c r="AR163" s="46">
        <f t="shared" si="81"/>
        <v>206729.09279985449</v>
      </c>
      <c r="AS163" s="47">
        <f t="shared" si="82"/>
        <v>0.93560305974560776</v>
      </c>
      <c r="AT163" s="46">
        <f t="shared" si="83"/>
        <v>2.1348320277113118</v>
      </c>
      <c r="AU163" s="46">
        <f t="shared" si="84"/>
        <v>2.1182311307482706</v>
      </c>
      <c r="AV163" s="47">
        <f t="shared" si="85"/>
        <v>0.77762075646009665</v>
      </c>
      <c r="AW163" s="48">
        <v>0</v>
      </c>
      <c r="AX163" s="70">
        <v>150</v>
      </c>
      <c r="AY163" s="70">
        <v>12</v>
      </c>
      <c r="AZ163" s="71">
        <v>393.1</v>
      </c>
      <c r="BA163" s="43">
        <f t="shared" si="100"/>
        <v>13.329941490714825</v>
      </c>
      <c r="BB163" s="71">
        <v>59.3</v>
      </c>
      <c r="BC163" s="43">
        <v>74.400000000000006</v>
      </c>
      <c r="BD163" s="54">
        <f t="shared" si="86"/>
        <v>29.65</v>
      </c>
      <c r="BE163" s="44">
        <f t="shared" si="87"/>
        <v>2761.8447876054929</v>
      </c>
      <c r="BF163" s="50">
        <f t="shared" si="102"/>
        <v>208681.52351902222</v>
      </c>
      <c r="BG163" s="50">
        <f t="shared" si="88"/>
        <v>205481.25219784869</v>
      </c>
      <c r="BH163" s="72">
        <f t="shared" si="89"/>
        <v>1.5335671635930941</v>
      </c>
      <c r="BI163" s="73">
        <f t="shared" si="90"/>
        <v>2.1348320277113118</v>
      </c>
      <c r="BJ163" s="51">
        <f t="shared" si="91"/>
        <v>1.9130699068424093</v>
      </c>
      <c r="BK163" s="72">
        <f t="shared" si="92"/>
        <v>10.387801849995986</v>
      </c>
      <c r="BL163" s="116">
        <v>0</v>
      </c>
      <c r="BM163" s="74">
        <f t="shared" si="103"/>
        <v>1120</v>
      </c>
      <c r="BN163" s="74">
        <f t="shared" si="75"/>
        <v>6</v>
      </c>
      <c r="BO163" s="71">
        <v>360</v>
      </c>
      <c r="BP163" s="71">
        <v>59</v>
      </c>
      <c r="BQ163" s="71">
        <v>74.2</v>
      </c>
      <c r="BR163" s="72">
        <f t="shared" si="93"/>
        <v>29.5</v>
      </c>
      <c r="BS163" s="54">
        <f t="shared" si="94"/>
        <v>2733.9710067865176</v>
      </c>
      <c r="BT163" s="50">
        <f t="shared" si="95"/>
        <v>205481.25219784869</v>
      </c>
      <c r="BU163" s="50">
        <f t="shared" si="96"/>
        <v>202860.64870355962</v>
      </c>
      <c r="BV163" s="72">
        <f t="shared" si="97"/>
        <v>1.2753491942738444</v>
      </c>
      <c r="BW163" s="75">
        <f t="shared" si="98"/>
        <v>1.9130699068424093</v>
      </c>
      <c r="BX163" s="55">
        <f t="shared" si="99"/>
        <v>1.7746172177831701</v>
      </c>
      <c r="BY163" s="72">
        <f t="shared" si="73"/>
        <v>7.2371996738875257</v>
      </c>
      <c r="BZ163" s="124" t="s">
        <v>96</v>
      </c>
      <c r="CA163" s="124" t="s">
        <v>95</v>
      </c>
      <c r="CB163" s="125">
        <v>7</v>
      </c>
      <c r="CC163" s="125">
        <v>8</v>
      </c>
      <c r="CD163" s="125">
        <v>4</v>
      </c>
      <c r="CE163" s="125">
        <v>6</v>
      </c>
      <c r="CF163" s="124" t="s">
        <v>84</v>
      </c>
      <c r="CG163" s="126" t="s">
        <v>109</v>
      </c>
      <c r="CH163" s="62">
        <v>16.468114926419062</v>
      </c>
      <c r="CI163" s="63">
        <v>5.3402175676912886</v>
      </c>
      <c r="CJ163" s="64">
        <f>SUM((AF163-BQ163)/AF163)*100</f>
        <v>0.80213903743314752</v>
      </c>
      <c r="CK163" s="64">
        <f>SUM(BX163*CH163)</f>
        <v>29.224600292855289</v>
      </c>
      <c r="CL163" s="65" t="s">
        <v>84</v>
      </c>
    </row>
    <row r="164" spans="1:90" s="65" customFormat="1" ht="24.75" customHeight="1" x14ac:dyDescent="0.3">
      <c r="A164" s="61" t="s">
        <v>98</v>
      </c>
      <c r="B164" s="35">
        <v>3.93</v>
      </c>
      <c r="C164" s="35">
        <v>1.53</v>
      </c>
      <c r="D164" s="35">
        <v>4.3099999999999996</v>
      </c>
      <c r="E164" s="35">
        <v>4.83</v>
      </c>
      <c r="F164" s="35">
        <v>1.83</v>
      </c>
      <c r="G164" s="66">
        <v>0.38340000000000002</v>
      </c>
      <c r="H164" s="66">
        <v>8.2199999999999995E-2</v>
      </c>
      <c r="I164" s="66">
        <v>6.0499999999999998E-2</v>
      </c>
      <c r="J164" s="66">
        <v>4.9299999999999997E-2</v>
      </c>
      <c r="K164" s="67">
        <v>4.99E-2</v>
      </c>
      <c r="L164" s="66">
        <v>3.4222389999999998</v>
      </c>
      <c r="M164" s="68">
        <v>0.1419</v>
      </c>
      <c r="N164" s="35">
        <v>2.13</v>
      </c>
      <c r="O164" s="35">
        <v>21.95</v>
      </c>
      <c r="P164" s="35">
        <v>2.74</v>
      </c>
      <c r="Q164" s="35">
        <v>15.47</v>
      </c>
      <c r="R164" s="35">
        <v>5.94</v>
      </c>
      <c r="S164" s="35">
        <v>10.78</v>
      </c>
      <c r="T164" s="35">
        <v>11.7</v>
      </c>
      <c r="U164" s="35">
        <v>2.5099999999999998</v>
      </c>
      <c r="V164" s="35">
        <v>17.059999999999999</v>
      </c>
      <c r="W164" s="35">
        <v>2.62</v>
      </c>
      <c r="X164" s="35">
        <v>12.18</v>
      </c>
      <c r="Y164" s="35">
        <v>1.99</v>
      </c>
      <c r="Z164" s="35">
        <v>3.69</v>
      </c>
      <c r="AA164" s="35">
        <v>0</v>
      </c>
      <c r="AB164" s="41">
        <v>1000</v>
      </c>
      <c r="AC164" s="41">
        <v>9</v>
      </c>
      <c r="AD164" s="88">
        <v>444.2</v>
      </c>
      <c r="AE164" s="69">
        <v>59.5</v>
      </c>
      <c r="AF164" s="69">
        <v>74.8</v>
      </c>
      <c r="AG164" s="44">
        <f t="shared" si="104"/>
        <v>29.75</v>
      </c>
      <c r="AH164" s="44">
        <f t="shared" si="76"/>
        <v>2780.5058479678164</v>
      </c>
      <c r="AI164" s="44">
        <f t="shared" si="77"/>
        <v>207981.83742799266</v>
      </c>
      <c r="AJ164" s="44">
        <f t="shared" si="78"/>
        <v>2.1357634180618805</v>
      </c>
      <c r="AK164" s="45">
        <v>0</v>
      </c>
      <c r="AL164" s="43">
        <v>440.2</v>
      </c>
      <c r="AM164" s="43">
        <v>59.4</v>
      </c>
      <c r="AN164" s="43">
        <v>74.599999999999994</v>
      </c>
      <c r="AO164" s="44">
        <f t="shared" si="105"/>
        <v>29.7</v>
      </c>
      <c r="AP164" s="44">
        <f t="shared" si="79"/>
        <v>2771.1674638050204</v>
      </c>
      <c r="AQ164" s="46">
        <f t="shared" si="80"/>
        <v>207981.83742799266</v>
      </c>
      <c r="AR164" s="46">
        <f t="shared" si="81"/>
        <v>206729.09279985449</v>
      </c>
      <c r="AS164" s="47">
        <f t="shared" si="82"/>
        <v>0.60233366703085078</v>
      </c>
      <c r="AT164" s="46">
        <f t="shared" si="83"/>
        <v>2.1357634180618805</v>
      </c>
      <c r="AU164" s="46">
        <f t="shared" si="84"/>
        <v>2.1293568023644411</v>
      </c>
      <c r="AV164" s="47">
        <f t="shared" si="85"/>
        <v>0.29996841612977598</v>
      </c>
      <c r="AW164" s="48">
        <v>0</v>
      </c>
      <c r="AX164" s="70">
        <v>150</v>
      </c>
      <c r="AY164" s="70">
        <v>12</v>
      </c>
      <c r="AZ164" s="71">
        <v>391.8</v>
      </c>
      <c r="BA164" s="43">
        <f t="shared" si="100"/>
        <v>13.374170495150581</v>
      </c>
      <c r="BB164" s="71">
        <v>59.3</v>
      </c>
      <c r="BC164" s="43">
        <v>74.5</v>
      </c>
      <c r="BD164" s="54">
        <f t="shared" si="86"/>
        <v>29.65</v>
      </c>
      <c r="BE164" s="44">
        <f t="shared" si="87"/>
        <v>2761.8447876054929</v>
      </c>
      <c r="BF164" s="50">
        <f t="shared" si="102"/>
        <v>207981.83742799266</v>
      </c>
      <c r="BG164" s="50">
        <f t="shared" si="88"/>
        <v>205757.43667660921</v>
      </c>
      <c r="BH164" s="72">
        <f t="shared" si="89"/>
        <v>1.0695168284363206</v>
      </c>
      <c r="BI164" s="73">
        <f t="shared" si="90"/>
        <v>2.1357634180618805</v>
      </c>
      <c r="BJ164" s="51">
        <f t="shared" si="91"/>
        <v>1.9041839086273005</v>
      </c>
      <c r="BK164" s="72">
        <f t="shared" si="92"/>
        <v>10.842938289706693</v>
      </c>
      <c r="BL164" s="116">
        <v>0</v>
      </c>
      <c r="BM164" s="74">
        <f t="shared" si="103"/>
        <v>1000</v>
      </c>
      <c r="BN164" s="74">
        <f t="shared" si="75"/>
        <v>9</v>
      </c>
      <c r="BO164" s="71">
        <v>356.8</v>
      </c>
      <c r="BP164" s="71">
        <v>59</v>
      </c>
      <c r="BQ164" s="71">
        <v>74.3</v>
      </c>
      <c r="BR164" s="72">
        <f t="shared" si="93"/>
        <v>29.5</v>
      </c>
      <c r="BS164" s="54">
        <f t="shared" si="94"/>
        <v>2733.9710067865176</v>
      </c>
      <c r="BT164" s="50">
        <f t="shared" si="95"/>
        <v>205757.43667660921</v>
      </c>
      <c r="BU164" s="50">
        <f t="shared" si="96"/>
        <v>203134.04580423824</v>
      </c>
      <c r="BV164" s="72">
        <f t="shared" si="97"/>
        <v>1.2749920074549637</v>
      </c>
      <c r="BW164" s="75">
        <f t="shared" si="98"/>
        <v>1.9041839086273005</v>
      </c>
      <c r="BX164" s="55">
        <f t="shared" si="99"/>
        <v>1.756475624690953</v>
      </c>
      <c r="BY164" s="72">
        <f t="shared" si="73"/>
        <v>7.7570387643296668</v>
      </c>
      <c r="BZ164" s="124" t="s">
        <v>96</v>
      </c>
      <c r="CA164" s="124" t="s">
        <v>95</v>
      </c>
      <c r="CB164" s="125">
        <v>7</v>
      </c>
      <c r="CC164" s="125">
        <v>8</v>
      </c>
      <c r="CD164" s="125">
        <v>4</v>
      </c>
      <c r="CE164" s="125">
        <v>6</v>
      </c>
      <c r="CF164" s="124" t="s">
        <v>84</v>
      </c>
      <c r="CG164" s="126" t="s">
        <v>109</v>
      </c>
      <c r="CH164" s="62">
        <v>16.841859378649854</v>
      </c>
      <c r="CI164" s="63">
        <v>4.8281419105154111</v>
      </c>
      <c r="CJ164" s="64">
        <f>SUM((AF164-BQ164)/AF164)*100</f>
        <v>0.66844919786096257</v>
      </c>
      <c r="CK164" s="64">
        <f>SUM(BX164*CH164)</f>
        <v>29.582315473071187</v>
      </c>
      <c r="CL164" s="65" t="s">
        <v>84</v>
      </c>
    </row>
    <row r="165" spans="1:90" s="65" customFormat="1" ht="24.75" customHeight="1" x14ac:dyDescent="0.3">
      <c r="A165" s="61" t="s">
        <v>98</v>
      </c>
      <c r="B165" s="35">
        <v>3.61</v>
      </c>
      <c r="C165" s="35">
        <v>1.43</v>
      </c>
      <c r="D165" s="35">
        <v>4.1900000000000004</v>
      </c>
      <c r="E165" s="35">
        <v>2.2400000000000002</v>
      </c>
      <c r="F165" s="35">
        <v>2.2400000000000002</v>
      </c>
      <c r="G165" s="66">
        <v>0.34050000000000002</v>
      </c>
      <c r="H165" s="66">
        <v>8.4099999999999994E-2</v>
      </c>
      <c r="I165" s="66">
        <v>6.0100000000000001E-2</v>
      </c>
      <c r="J165" s="66">
        <v>4.9000000000000002E-2</v>
      </c>
      <c r="K165" s="67">
        <v>4.2500000000000003E-2</v>
      </c>
      <c r="L165" s="66">
        <v>3.4222389999999998</v>
      </c>
      <c r="M165" s="68">
        <v>0.1166</v>
      </c>
      <c r="N165" s="35">
        <v>4.17</v>
      </c>
      <c r="O165" s="35">
        <v>15.8</v>
      </c>
      <c r="P165" s="35">
        <v>2.74</v>
      </c>
      <c r="Q165" s="35">
        <v>14.38</v>
      </c>
      <c r="R165" s="35">
        <v>6.54</v>
      </c>
      <c r="S165" s="35">
        <v>5.39</v>
      </c>
      <c r="T165" s="35">
        <v>5.01</v>
      </c>
      <c r="U165" s="35">
        <v>6.98</v>
      </c>
      <c r="V165" s="35">
        <v>20.74</v>
      </c>
      <c r="W165" s="35">
        <v>1.3</v>
      </c>
      <c r="X165" s="35">
        <v>4.96</v>
      </c>
      <c r="Y165" s="35">
        <v>4.84</v>
      </c>
      <c r="Z165" s="35">
        <v>3.04</v>
      </c>
      <c r="AA165" s="35">
        <v>0</v>
      </c>
      <c r="AB165" s="41">
        <v>1000</v>
      </c>
      <c r="AC165" s="41">
        <v>9</v>
      </c>
      <c r="AD165" s="88">
        <v>439.9</v>
      </c>
      <c r="AE165" s="69">
        <v>59.6</v>
      </c>
      <c r="AF165" s="69">
        <v>74.8</v>
      </c>
      <c r="AG165" s="44">
        <f t="shared" si="104"/>
        <v>29.8</v>
      </c>
      <c r="AH165" s="44">
        <f t="shared" si="76"/>
        <v>2789.8599400938801</v>
      </c>
      <c r="AI165" s="44">
        <f t="shared" si="77"/>
        <v>208681.52351902222</v>
      </c>
      <c r="AJ165" s="44">
        <f t="shared" si="78"/>
        <v>2.10799687764356</v>
      </c>
      <c r="AK165" s="45">
        <v>0</v>
      </c>
      <c r="AL165" s="43">
        <v>435.5</v>
      </c>
      <c r="AM165" s="43">
        <v>59.4</v>
      </c>
      <c r="AN165" s="43">
        <v>74.599999999999994</v>
      </c>
      <c r="AO165" s="44">
        <f t="shared" si="105"/>
        <v>29.7</v>
      </c>
      <c r="AP165" s="44">
        <f t="shared" si="79"/>
        <v>2771.1674638050204</v>
      </c>
      <c r="AQ165" s="46">
        <f t="shared" si="80"/>
        <v>208681.52351902222</v>
      </c>
      <c r="AR165" s="46">
        <f t="shared" si="81"/>
        <v>206729.09279985449</v>
      </c>
      <c r="AS165" s="47">
        <f t="shared" si="82"/>
        <v>0.93560305974560776</v>
      </c>
      <c r="AT165" s="46">
        <f t="shared" si="83"/>
        <v>2.10799687764356</v>
      </c>
      <c r="AU165" s="46">
        <f t="shared" si="84"/>
        <v>2.1066217342792233</v>
      </c>
      <c r="AV165" s="47">
        <f t="shared" si="85"/>
        <v>6.523460157464582E-2</v>
      </c>
      <c r="AW165" s="48">
        <v>0</v>
      </c>
      <c r="AX165" s="70">
        <v>150</v>
      </c>
      <c r="AY165" s="70">
        <v>12</v>
      </c>
      <c r="AZ165" s="71">
        <v>393</v>
      </c>
      <c r="BA165" s="43">
        <f t="shared" si="100"/>
        <v>11.933842239185745</v>
      </c>
      <c r="BB165" s="71">
        <v>59.5</v>
      </c>
      <c r="BC165" s="43">
        <v>74.599999999999994</v>
      </c>
      <c r="BD165" s="54">
        <f t="shared" si="86"/>
        <v>29.75</v>
      </c>
      <c r="BE165" s="44">
        <f t="shared" si="87"/>
        <v>2780.5058479678164</v>
      </c>
      <c r="BF165" s="50">
        <f t="shared" si="102"/>
        <v>208681.52351902222</v>
      </c>
      <c r="BG165" s="50">
        <f t="shared" si="88"/>
        <v>207425.73625839909</v>
      </c>
      <c r="BH165" s="72">
        <f t="shared" si="89"/>
        <v>0.6017721355712905</v>
      </c>
      <c r="BI165" s="73">
        <f t="shared" si="90"/>
        <v>2.10799687764356</v>
      </c>
      <c r="BJ165" s="51">
        <f t="shared" si="91"/>
        <v>1.8946539956373742</v>
      </c>
      <c r="BK165" s="72">
        <f t="shared" si="92"/>
        <v>10.120645066831061</v>
      </c>
      <c r="BL165" s="116">
        <v>0</v>
      </c>
      <c r="BM165" s="74">
        <f t="shared" si="103"/>
        <v>1000</v>
      </c>
      <c r="BN165" s="74">
        <f t="shared" si="75"/>
        <v>9</v>
      </c>
      <c r="BO165" s="71">
        <v>357.2</v>
      </c>
      <c r="BP165" s="71">
        <v>59</v>
      </c>
      <c r="BQ165" s="71">
        <v>74.2</v>
      </c>
      <c r="BR165" s="72">
        <f t="shared" si="93"/>
        <v>29.5</v>
      </c>
      <c r="BS165" s="54">
        <f t="shared" si="94"/>
        <v>2733.9710067865176</v>
      </c>
      <c r="BT165" s="50">
        <f t="shared" si="95"/>
        <v>207425.73625839909</v>
      </c>
      <c r="BU165" s="50">
        <f t="shared" si="96"/>
        <v>202860.64870355962</v>
      </c>
      <c r="BV165" s="72">
        <f t="shared" si="97"/>
        <v>2.200829866720369</v>
      </c>
      <c r="BW165" s="75">
        <f t="shared" si="98"/>
        <v>1.8946539956373742</v>
      </c>
      <c r="BX165" s="55">
        <f t="shared" si="99"/>
        <v>1.7608146394226343</v>
      </c>
      <c r="BY165" s="72">
        <f t="shared" si="73"/>
        <v>7.0640526725680859</v>
      </c>
      <c r="BZ165" s="124" t="s">
        <v>96</v>
      </c>
      <c r="CA165" s="124" t="s">
        <v>95</v>
      </c>
      <c r="CB165" s="125">
        <v>7</v>
      </c>
      <c r="CC165" s="125">
        <v>8</v>
      </c>
      <c r="CD165" s="125">
        <v>4</v>
      </c>
      <c r="CE165" s="125">
        <v>6</v>
      </c>
      <c r="CF165" s="124" t="s">
        <v>84</v>
      </c>
      <c r="CG165" s="126" t="s">
        <v>109</v>
      </c>
      <c r="CH165" s="62">
        <v>16.468114926419062</v>
      </c>
      <c r="CI165" s="63">
        <v>4.6086809145828926</v>
      </c>
      <c r="CJ165" s="64">
        <f>SUM((AF165-BQ165)/AF165)*100</f>
        <v>0.80213903743314752</v>
      </c>
      <c r="CK165" s="64">
        <f>SUM(BX165*CH165)</f>
        <v>28.997297846133083</v>
      </c>
      <c r="CL165" s="65" t="s">
        <v>84</v>
      </c>
    </row>
    <row r="166" spans="1:90" s="65" customFormat="1" ht="24.75" customHeight="1" x14ac:dyDescent="0.3">
      <c r="A166" s="61" t="s">
        <v>98</v>
      </c>
      <c r="B166" s="35">
        <v>3.9</v>
      </c>
      <c r="C166" s="35">
        <v>0.98750000000000004</v>
      </c>
      <c r="D166" s="35">
        <v>4.4000000000000004</v>
      </c>
      <c r="E166" s="35">
        <v>4.71</v>
      </c>
      <c r="F166" s="35">
        <v>2.1800000000000002</v>
      </c>
      <c r="G166" s="66">
        <v>0.42459999999999998</v>
      </c>
      <c r="H166" s="66">
        <v>8.5199999999999998E-2</v>
      </c>
      <c r="I166" s="66">
        <v>6.4100000000000004E-2</v>
      </c>
      <c r="J166" s="66">
        <v>5.0200000000000002E-2</v>
      </c>
      <c r="K166" s="67">
        <v>5.0900000000000001E-2</v>
      </c>
      <c r="L166" s="66">
        <v>3.4222389999999998</v>
      </c>
      <c r="M166" s="68">
        <v>0.19600000000000001</v>
      </c>
      <c r="N166" s="35">
        <v>3.12</v>
      </c>
      <c r="O166" s="35">
        <v>10.220000000000001</v>
      </c>
      <c r="P166" s="35">
        <v>2.74</v>
      </c>
      <c r="Q166" s="35">
        <v>17.8</v>
      </c>
      <c r="R166" s="35">
        <v>7.18</v>
      </c>
      <c r="S166" s="35">
        <v>8.0850000000000009</v>
      </c>
      <c r="T166" s="35">
        <v>7.4</v>
      </c>
      <c r="U166" s="35">
        <v>8.49</v>
      </c>
      <c r="V166" s="35">
        <v>18.04</v>
      </c>
      <c r="W166" s="35">
        <v>16.88</v>
      </c>
      <c r="X166" s="35">
        <v>2.16</v>
      </c>
      <c r="Y166" s="35">
        <v>7</v>
      </c>
      <c r="Z166" s="35">
        <v>10.220000000000001</v>
      </c>
      <c r="AA166" s="35">
        <v>0</v>
      </c>
      <c r="AB166" s="41">
        <v>1000</v>
      </c>
      <c r="AC166" s="41">
        <v>9</v>
      </c>
      <c r="AD166" s="88">
        <v>441.7</v>
      </c>
      <c r="AE166" s="69">
        <v>59.4</v>
      </c>
      <c r="AF166" s="69">
        <v>74.8</v>
      </c>
      <c r="AG166" s="44">
        <f t="shared" si="104"/>
        <v>29.7</v>
      </c>
      <c r="AH166" s="44">
        <f t="shared" si="76"/>
        <v>2771.1674638050204</v>
      </c>
      <c r="AI166" s="44">
        <f t="shared" si="77"/>
        <v>207283.32629261553</v>
      </c>
      <c r="AJ166" s="44">
        <f t="shared" si="78"/>
        <v>2.1308998070422009</v>
      </c>
      <c r="AK166" s="45">
        <v>0</v>
      </c>
      <c r="AL166" s="43">
        <v>439.9</v>
      </c>
      <c r="AM166" s="43">
        <v>59.4</v>
      </c>
      <c r="AN166" s="43">
        <v>74.599999999999994</v>
      </c>
      <c r="AO166" s="44">
        <f t="shared" si="105"/>
        <v>29.7</v>
      </c>
      <c r="AP166" s="44">
        <f t="shared" si="79"/>
        <v>2771.1674638050204</v>
      </c>
      <c r="AQ166" s="46">
        <f t="shared" si="80"/>
        <v>207283.32629261553</v>
      </c>
      <c r="AR166" s="46">
        <f t="shared" si="81"/>
        <v>206729.09279985449</v>
      </c>
      <c r="AS166" s="47">
        <f t="shared" si="82"/>
        <v>0.26737967914440014</v>
      </c>
      <c r="AT166" s="46">
        <f t="shared" si="83"/>
        <v>2.1308998070422009</v>
      </c>
      <c r="AU166" s="46">
        <f t="shared" si="84"/>
        <v>2.1279056278058102</v>
      </c>
      <c r="AV166" s="47">
        <f t="shared" si="85"/>
        <v>0.14051243641280614</v>
      </c>
      <c r="AW166" s="48">
        <v>0</v>
      </c>
      <c r="AX166" s="70">
        <v>150</v>
      </c>
      <c r="AY166" s="70">
        <v>12</v>
      </c>
      <c r="AZ166" s="71">
        <v>392.1</v>
      </c>
      <c r="BA166" s="43">
        <f t="shared" si="100"/>
        <v>12.649834225962756</v>
      </c>
      <c r="BB166" s="71">
        <v>59.3</v>
      </c>
      <c r="BC166" s="43">
        <v>74.5</v>
      </c>
      <c r="BD166" s="54">
        <f t="shared" si="86"/>
        <v>29.65</v>
      </c>
      <c r="BE166" s="44">
        <f t="shared" si="87"/>
        <v>2761.8447876054929</v>
      </c>
      <c r="BF166" s="50">
        <f t="shared" si="102"/>
        <v>207283.32629261553</v>
      </c>
      <c r="BG166" s="50">
        <f t="shared" si="88"/>
        <v>205757.43667660921</v>
      </c>
      <c r="BH166" s="72">
        <f t="shared" si="89"/>
        <v>0.73613717190752925</v>
      </c>
      <c r="BI166" s="73">
        <f t="shared" si="90"/>
        <v>2.1308998070422009</v>
      </c>
      <c r="BJ166" s="51">
        <f t="shared" si="91"/>
        <v>1.9056419361224208</v>
      </c>
      <c r="BK166" s="72">
        <f t="shared" si="92"/>
        <v>10.571021226589234</v>
      </c>
      <c r="BL166" s="116">
        <v>0</v>
      </c>
      <c r="BM166" s="74">
        <f t="shared" si="103"/>
        <v>1000</v>
      </c>
      <c r="BN166" s="74">
        <f t="shared" si="75"/>
        <v>9</v>
      </c>
      <c r="BO166" s="71">
        <v>357.4</v>
      </c>
      <c r="BP166" s="71">
        <v>59.1</v>
      </c>
      <c r="BQ166" s="71">
        <v>74.099999999999994</v>
      </c>
      <c r="BR166" s="72">
        <f t="shared" si="93"/>
        <v>29.55</v>
      </c>
      <c r="BS166" s="54">
        <f t="shared" si="94"/>
        <v>2743.2465590962411</v>
      </c>
      <c r="BT166" s="50">
        <f t="shared" si="95"/>
        <v>205757.43667660921</v>
      </c>
      <c r="BU166" s="50">
        <f t="shared" si="96"/>
        <v>203274.57002903146</v>
      </c>
      <c r="BV166" s="72">
        <f t="shared" si="97"/>
        <v>1.2066959462952977</v>
      </c>
      <c r="BW166" s="75">
        <f t="shared" si="98"/>
        <v>1.9056419361224208</v>
      </c>
      <c r="BX166" s="55">
        <f t="shared" si="99"/>
        <v>1.7582130413507038</v>
      </c>
      <c r="BY166" s="72">
        <f t="shared" si="73"/>
        <v>7.7364426116536738</v>
      </c>
      <c r="BZ166" s="124" t="s">
        <v>96</v>
      </c>
      <c r="CA166" s="124" t="s">
        <v>95</v>
      </c>
      <c r="CB166" s="125">
        <v>7</v>
      </c>
      <c r="CC166" s="125">
        <v>8</v>
      </c>
      <c r="CD166" s="125">
        <v>4</v>
      </c>
      <c r="CE166" s="125">
        <v>6</v>
      </c>
      <c r="CF166" s="124" t="s">
        <v>84</v>
      </c>
      <c r="CG166" s="126" t="s">
        <v>109</v>
      </c>
      <c r="CH166" s="62">
        <v>16.841859378649854</v>
      </c>
      <c r="CI166" s="62">
        <f>SUM(CI164:CI165)/2</f>
        <v>4.7184114125491519</v>
      </c>
      <c r="CJ166" s="64">
        <f>SUM((AF166-BQ166)/AF166)*100</f>
        <v>0.93582887700535156</v>
      </c>
      <c r="CK166" s="64">
        <f>SUM(BX166*CH166)</f>
        <v>29.611576800136834</v>
      </c>
      <c r="CL166" s="65" t="s">
        <v>84</v>
      </c>
    </row>
    <row r="167" spans="1:90" s="65" customFormat="1" ht="24.75" customHeight="1" x14ac:dyDescent="0.3">
      <c r="A167" s="61" t="s">
        <v>98</v>
      </c>
      <c r="B167" s="35">
        <v>4</v>
      </c>
      <c r="C167" s="35">
        <v>1.52</v>
      </c>
      <c r="D167" s="35">
        <v>5.58</v>
      </c>
      <c r="E167" s="35">
        <v>4.74</v>
      </c>
      <c r="F167" s="35">
        <v>1.67</v>
      </c>
      <c r="G167" s="66">
        <v>0.46489999999999998</v>
      </c>
      <c r="H167" s="66">
        <v>7.5899999999999995E-2</v>
      </c>
      <c r="I167" s="66">
        <v>5.2299999999999999E-2</v>
      </c>
      <c r="J167" s="66">
        <v>4.5900000000000003E-2</v>
      </c>
      <c r="K167" s="67">
        <v>5.6500000000000002E-2</v>
      </c>
      <c r="L167" s="66">
        <v>3.4222389999999998</v>
      </c>
      <c r="M167" s="68">
        <v>0.1116</v>
      </c>
      <c r="N167" s="35">
        <v>2.0699999999999998</v>
      </c>
      <c r="O167" s="35">
        <v>4.9400000000000004</v>
      </c>
      <c r="P167" s="35">
        <v>2.74</v>
      </c>
      <c r="Q167" s="35">
        <v>18.36</v>
      </c>
      <c r="R167" s="35">
        <v>8.4700000000000006</v>
      </c>
      <c r="S167" s="35">
        <v>8.0850000000000009</v>
      </c>
      <c r="T167" s="35">
        <v>10.27</v>
      </c>
      <c r="U167" s="35">
        <v>2.27</v>
      </c>
      <c r="V167" s="35">
        <v>24.67</v>
      </c>
      <c r="W167" s="35">
        <v>0.98</v>
      </c>
      <c r="X167" s="35">
        <v>15.63</v>
      </c>
      <c r="Y167" s="35">
        <v>9.3000000000000007</v>
      </c>
      <c r="Z167" s="35">
        <v>3.07</v>
      </c>
      <c r="AA167" s="35">
        <v>0</v>
      </c>
      <c r="AB167" s="41">
        <v>1000</v>
      </c>
      <c r="AC167" s="41">
        <v>9</v>
      </c>
      <c r="AD167" s="88">
        <v>441</v>
      </c>
      <c r="AE167" s="69">
        <v>59.6</v>
      </c>
      <c r="AF167" s="69">
        <v>74.8</v>
      </c>
      <c r="AG167" s="44">
        <f t="shared" si="104"/>
        <v>29.8</v>
      </c>
      <c r="AH167" s="44">
        <f t="shared" si="76"/>
        <v>2789.8599400938801</v>
      </c>
      <c r="AI167" s="44">
        <f t="shared" si="77"/>
        <v>208681.52351902222</v>
      </c>
      <c r="AJ167" s="44">
        <f t="shared" si="78"/>
        <v>2.1132680678354401</v>
      </c>
      <c r="AK167" s="45">
        <v>0</v>
      </c>
      <c r="AL167" s="43">
        <v>438</v>
      </c>
      <c r="AM167" s="43">
        <v>59.6</v>
      </c>
      <c r="AN167" s="43">
        <v>74.599999999999994</v>
      </c>
      <c r="AO167" s="44">
        <f t="shared" si="105"/>
        <v>29.8</v>
      </c>
      <c r="AP167" s="44">
        <f t="shared" si="79"/>
        <v>2789.8599400938801</v>
      </c>
      <c r="AQ167" s="46">
        <f t="shared" si="80"/>
        <v>208681.52351902222</v>
      </c>
      <c r="AR167" s="46">
        <f t="shared" si="81"/>
        <v>208123.55153100344</v>
      </c>
      <c r="AS167" s="47">
        <f t="shared" si="82"/>
        <v>0.26737967914438543</v>
      </c>
      <c r="AT167" s="46">
        <f t="shared" si="83"/>
        <v>2.1132680678354401</v>
      </c>
      <c r="AU167" s="46">
        <f t="shared" si="84"/>
        <v>2.1045191511387054</v>
      </c>
      <c r="AV167" s="47">
        <f t="shared" si="85"/>
        <v>0.41399937991283736</v>
      </c>
      <c r="AW167" s="48">
        <v>0</v>
      </c>
      <c r="AX167" s="70">
        <v>150</v>
      </c>
      <c r="AY167" s="70">
        <v>12</v>
      </c>
      <c r="AZ167" s="71">
        <v>393.5</v>
      </c>
      <c r="BA167" s="43">
        <f t="shared" si="100"/>
        <v>12.07115628970775</v>
      </c>
      <c r="BB167" s="71">
        <v>59.3</v>
      </c>
      <c r="BC167" s="43">
        <v>74.5</v>
      </c>
      <c r="BD167" s="54">
        <f t="shared" si="86"/>
        <v>29.65</v>
      </c>
      <c r="BE167" s="44">
        <f t="shared" si="87"/>
        <v>2761.8447876054929</v>
      </c>
      <c r="BF167" s="50">
        <f t="shared" si="102"/>
        <v>208681.52351902222</v>
      </c>
      <c r="BG167" s="50">
        <f t="shared" si="88"/>
        <v>205757.43667660921</v>
      </c>
      <c r="BH167" s="72">
        <f t="shared" si="89"/>
        <v>1.4012198076301945</v>
      </c>
      <c r="BI167" s="73">
        <f t="shared" si="90"/>
        <v>2.1132680678354401</v>
      </c>
      <c r="BJ167" s="51">
        <f t="shared" si="91"/>
        <v>1.912446064432983</v>
      </c>
      <c r="BK167" s="72">
        <f t="shared" si="92"/>
        <v>9.5029119333712018</v>
      </c>
      <c r="BL167" s="116">
        <v>0</v>
      </c>
      <c r="BM167" s="74">
        <f t="shared" si="103"/>
        <v>1000</v>
      </c>
      <c r="BN167" s="74">
        <f t="shared" si="75"/>
        <v>9</v>
      </c>
      <c r="BO167" s="71">
        <v>357.1</v>
      </c>
      <c r="BP167" s="71">
        <v>59</v>
      </c>
      <c r="BQ167" s="71">
        <v>74.3</v>
      </c>
      <c r="BR167" s="72">
        <f t="shared" si="93"/>
        <v>29.5</v>
      </c>
      <c r="BS167" s="54">
        <f t="shared" si="94"/>
        <v>2733.9710067865176</v>
      </c>
      <c r="BT167" s="50">
        <f t="shared" si="95"/>
        <v>205757.43667660921</v>
      </c>
      <c r="BU167" s="50">
        <f t="shared" si="96"/>
        <v>203134.04580423824</v>
      </c>
      <c r="BV167" s="72">
        <f t="shared" si="97"/>
        <v>1.2749920074549637</v>
      </c>
      <c r="BW167" s="75">
        <f t="shared" si="98"/>
        <v>1.912446064432983</v>
      </c>
      <c r="BX167" s="55">
        <f t="shared" si="99"/>
        <v>1.7579524819987087</v>
      </c>
      <c r="BY167" s="72">
        <f t="shared" si="73"/>
        <v>8.0783236352383003</v>
      </c>
      <c r="BZ167" s="124" t="s">
        <v>96</v>
      </c>
      <c r="CA167" s="124" t="s">
        <v>95</v>
      </c>
      <c r="CB167" s="125">
        <v>7</v>
      </c>
      <c r="CC167" s="125">
        <v>8</v>
      </c>
      <c r="CD167" s="125">
        <v>4</v>
      </c>
      <c r="CE167" s="125">
        <v>6</v>
      </c>
      <c r="CF167" s="124" t="s">
        <v>84</v>
      </c>
      <c r="CG167" s="126" t="s">
        <v>109</v>
      </c>
      <c r="CH167" s="62">
        <f>SUM(CH163:CH166)/4</f>
        <v>16.65498715253446</v>
      </c>
      <c r="CI167" s="62">
        <f>SUM(CI163:CI166)/4</f>
        <v>4.8738629513346865</v>
      </c>
      <c r="CJ167" s="64">
        <f>SUM((AF167-BQ167)/AF167)*100</f>
        <v>0.66844919786096257</v>
      </c>
      <c r="CK167" s="64">
        <f>SUM(BX167*CH167)</f>
        <v>29.27867600245456</v>
      </c>
      <c r="CL167" s="65" t="s">
        <v>84</v>
      </c>
    </row>
    <row r="168" spans="1:90" s="65" customFormat="1" ht="24.75" customHeight="1" x14ac:dyDescent="0.3">
      <c r="A168" s="61" t="s">
        <v>98</v>
      </c>
      <c r="B168" s="35">
        <v>4.08</v>
      </c>
      <c r="C168" s="35">
        <v>1.76</v>
      </c>
      <c r="D168" s="35">
        <v>6.61</v>
      </c>
      <c r="E168" s="35">
        <v>4.93</v>
      </c>
      <c r="F168" s="35">
        <v>1.61</v>
      </c>
      <c r="G168" s="66">
        <v>0.42959999999999998</v>
      </c>
      <c r="H168" s="66">
        <v>7.4800000000000005E-2</v>
      </c>
      <c r="I168" s="66">
        <v>4.7600000000000003E-2</v>
      </c>
      <c r="J168" s="66">
        <v>4.5199999999999997E-2</v>
      </c>
      <c r="K168" s="67">
        <v>5.04E-2</v>
      </c>
      <c r="L168" s="66">
        <v>3.4222389999999998</v>
      </c>
      <c r="M168" s="68">
        <v>0.10580000000000001</v>
      </c>
      <c r="N168" s="35">
        <v>1.82</v>
      </c>
      <c r="O168" s="35">
        <v>20.55</v>
      </c>
      <c r="P168" s="35">
        <v>0.89</v>
      </c>
      <c r="Q168" s="35">
        <v>16.440000000000001</v>
      </c>
      <c r="R168" s="35">
        <v>3.94</v>
      </c>
      <c r="S168" s="35">
        <v>8.0850000000000009</v>
      </c>
      <c r="T168" s="35">
        <v>10.56</v>
      </c>
      <c r="U168" s="35">
        <v>6.34</v>
      </c>
      <c r="V168" s="35">
        <v>17.04</v>
      </c>
      <c r="W168" s="35">
        <v>2.68</v>
      </c>
      <c r="X168" s="35">
        <v>15.37</v>
      </c>
      <c r="Y168" s="35">
        <v>2.17</v>
      </c>
      <c r="Z168" s="35">
        <v>2.2000000000000002</v>
      </c>
      <c r="AA168" s="35">
        <v>0</v>
      </c>
      <c r="AB168" s="41">
        <v>1000</v>
      </c>
      <c r="AC168" s="41">
        <v>9</v>
      </c>
      <c r="AD168" s="42">
        <v>439.6</v>
      </c>
      <c r="AE168" s="69">
        <v>59.5</v>
      </c>
      <c r="AF168" s="69">
        <v>74.8</v>
      </c>
      <c r="AG168" s="44">
        <f t="shared" si="104"/>
        <v>29.75</v>
      </c>
      <c r="AH168" s="44">
        <f t="shared" si="76"/>
        <v>2780.5058479678164</v>
      </c>
      <c r="AI168" s="44">
        <f t="shared" si="77"/>
        <v>207981.83742799266</v>
      </c>
      <c r="AJ168" s="44">
        <f t="shared" si="78"/>
        <v>2.1136461021611948</v>
      </c>
      <c r="AK168" s="45">
        <v>0</v>
      </c>
      <c r="AL168" s="43">
        <v>439.6</v>
      </c>
      <c r="AM168" s="43">
        <v>59.5</v>
      </c>
      <c r="AN168" s="43">
        <v>74.8</v>
      </c>
      <c r="AO168" s="44">
        <f t="shared" si="105"/>
        <v>29.75</v>
      </c>
      <c r="AP168" s="44">
        <f t="shared" si="79"/>
        <v>2780.5058479678164</v>
      </c>
      <c r="AQ168" s="46">
        <f t="shared" si="80"/>
        <v>207981.83742799266</v>
      </c>
      <c r="AR168" s="46">
        <f t="shared" si="81"/>
        <v>207981.83742799266</v>
      </c>
      <c r="AS168" s="47">
        <f t="shared" si="82"/>
        <v>0</v>
      </c>
      <c r="AT168" s="46">
        <f t="shared" si="83"/>
        <v>2.1136461021611948</v>
      </c>
      <c r="AU168" s="46">
        <f t="shared" si="84"/>
        <v>2.1136461021611948</v>
      </c>
      <c r="AV168" s="47">
        <f t="shared" si="85"/>
        <v>0</v>
      </c>
      <c r="AW168" s="48">
        <v>0</v>
      </c>
      <c r="AX168" s="70">
        <v>150</v>
      </c>
      <c r="AY168" s="70">
        <v>12</v>
      </c>
      <c r="AZ168" s="71">
        <v>393.3</v>
      </c>
      <c r="BA168" s="43">
        <f t="shared" si="100"/>
        <v>11.772184083396899</v>
      </c>
      <c r="BB168" s="71">
        <v>59.4</v>
      </c>
      <c r="BC168" s="43">
        <v>74.2</v>
      </c>
      <c r="BD168" s="54">
        <f t="shared" si="86"/>
        <v>29.7</v>
      </c>
      <c r="BE168" s="44">
        <f t="shared" si="87"/>
        <v>2771.1674638050204</v>
      </c>
      <c r="BF168" s="50">
        <f t="shared" si="102"/>
        <v>207981.83742799266</v>
      </c>
      <c r="BG168" s="50">
        <f t="shared" si="88"/>
        <v>205620.62581433251</v>
      </c>
      <c r="BH168" s="72">
        <f t="shared" si="89"/>
        <v>1.1352970253845609</v>
      </c>
      <c r="BI168" s="73">
        <f t="shared" si="90"/>
        <v>2.1136461021611948</v>
      </c>
      <c r="BJ168" s="51">
        <f t="shared" si="91"/>
        <v>1.9127458563185908</v>
      </c>
      <c r="BK168" s="72">
        <f t="shared" si="92"/>
        <v>9.5049140741765701</v>
      </c>
      <c r="BL168" s="116">
        <v>0</v>
      </c>
      <c r="BM168" s="74">
        <f t="shared" si="103"/>
        <v>1000</v>
      </c>
      <c r="BN168" s="74">
        <f t="shared" si="75"/>
        <v>9</v>
      </c>
      <c r="BO168" s="71">
        <v>355.4</v>
      </c>
      <c r="BP168" s="71">
        <v>59</v>
      </c>
      <c r="BQ168" s="71">
        <v>74.099999999999994</v>
      </c>
      <c r="BR168" s="72">
        <f t="shared" si="93"/>
        <v>29.5</v>
      </c>
      <c r="BS168" s="54">
        <f t="shared" si="94"/>
        <v>2733.9710067865176</v>
      </c>
      <c r="BT168" s="50">
        <f t="shared" si="95"/>
        <v>205620.62581433251</v>
      </c>
      <c r="BU168" s="50">
        <f t="shared" si="96"/>
        <v>202587.25160288095</v>
      </c>
      <c r="BV168" s="72">
        <f t="shared" si="97"/>
        <v>1.4752285668999872</v>
      </c>
      <c r="BW168" s="75">
        <f t="shared" si="98"/>
        <v>1.9127458563185908</v>
      </c>
      <c r="BX168" s="55">
        <f t="shared" si="99"/>
        <v>1.7543058469279611</v>
      </c>
      <c r="BY168" s="72">
        <f t="shared" si="73"/>
        <v>8.2833800877015022</v>
      </c>
      <c r="BZ168" s="124" t="s">
        <v>96</v>
      </c>
      <c r="CA168" s="124" t="s">
        <v>95</v>
      </c>
      <c r="CB168" s="125">
        <v>7</v>
      </c>
      <c r="CC168" s="125">
        <v>8</v>
      </c>
      <c r="CD168" s="125">
        <v>4</v>
      </c>
      <c r="CE168" s="125">
        <v>6</v>
      </c>
      <c r="CF168" s="124" t="s">
        <v>84</v>
      </c>
      <c r="CG168" s="126" t="s">
        <v>109</v>
      </c>
      <c r="CH168" s="62">
        <f>SUM(CH163:CH167)/5</f>
        <v>16.65498715253446</v>
      </c>
      <c r="CI168" s="62">
        <f>SUM(CI163:CI167)/5</f>
        <v>4.8738629513346865</v>
      </c>
      <c r="CJ168" s="64">
        <f>SUM((AF168-BQ168)/AF168)*100</f>
        <v>0.93582887700535156</v>
      </c>
      <c r="CK168" s="64">
        <f>SUM(BX168*CH168)</f>
        <v>29.217941342201279</v>
      </c>
      <c r="CL168" s="65" t="s">
        <v>84</v>
      </c>
    </row>
    <row r="169" spans="1:90" s="65" customFormat="1" ht="24.75" customHeight="1" x14ac:dyDescent="0.3">
      <c r="A169" s="61" t="s">
        <v>98</v>
      </c>
      <c r="B169" s="35">
        <v>3.82</v>
      </c>
      <c r="C169" s="35">
        <v>1.31</v>
      </c>
      <c r="D169" s="35">
        <v>5.8</v>
      </c>
      <c r="E169" s="35">
        <v>4.8</v>
      </c>
      <c r="F169" s="35">
        <v>1.68</v>
      </c>
      <c r="G169" s="66">
        <v>0.42630000000000001</v>
      </c>
      <c r="H169" s="66">
        <v>7.5200000000000003E-2</v>
      </c>
      <c r="I169" s="66">
        <v>4.9000000000000002E-2</v>
      </c>
      <c r="J169" s="66">
        <v>4.6899999999999997E-2</v>
      </c>
      <c r="K169" s="67">
        <v>6.1100000000000002E-2</v>
      </c>
      <c r="L169" s="66">
        <v>3.4222389999999998</v>
      </c>
      <c r="M169" s="68">
        <v>0.1152</v>
      </c>
      <c r="N169" s="35">
        <v>2.6619999999999999</v>
      </c>
      <c r="O169" s="35">
        <v>14.691999999999997</v>
      </c>
      <c r="P169" s="35">
        <v>2.37</v>
      </c>
      <c r="Q169" s="35">
        <v>16.490000000000002</v>
      </c>
      <c r="R169" s="35">
        <v>6.4139999999999997</v>
      </c>
      <c r="S169" s="35">
        <v>8.0850000000000009</v>
      </c>
      <c r="T169" s="35">
        <v>8.9879999999999995</v>
      </c>
      <c r="U169" s="35">
        <v>5.3179999999999996</v>
      </c>
      <c r="V169" s="35">
        <v>19.509999999999998</v>
      </c>
      <c r="W169" s="35">
        <v>4.8919999999999995</v>
      </c>
      <c r="X169" s="35">
        <v>10.059999999999999</v>
      </c>
      <c r="Y169" s="35">
        <v>5.0600000000000005</v>
      </c>
      <c r="Z169" s="35">
        <v>4.4440000000000008</v>
      </c>
      <c r="AA169" s="35">
        <v>0</v>
      </c>
      <c r="AB169" s="41">
        <v>1000</v>
      </c>
      <c r="AC169" s="41">
        <v>9</v>
      </c>
      <c r="AD169" s="88">
        <v>439.3</v>
      </c>
      <c r="AE169" s="69">
        <v>59.5</v>
      </c>
      <c r="AF169" s="69">
        <v>74.8</v>
      </c>
      <c r="AG169" s="44">
        <f t="shared" si="104"/>
        <v>29.75</v>
      </c>
      <c r="AH169" s="44">
        <f t="shared" si="76"/>
        <v>2780.5058479678164</v>
      </c>
      <c r="AI169" s="44">
        <f t="shared" si="77"/>
        <v>207981.83742799266</v>
      </c>
      <c r="AJ169" s="44">
        <f t="shared" si="78"/>
        <v>2.1122036685154981</v>
      </c>
      <c r="AK169" s="45">
        <v>0</v>
      </c>
      <c r="AL169" s="43">
        <v>435.8</v>
      </c>
      <c r="AM169" s="43">
        <v>59.4</v>
      </c>
      <c r="AN169" s="43">
        <v>74.599999999999994</v>
      </c>
      <c r="AO169" s="44">
        <f t="shared" si="105"/>
        <v>29.7</v>
      </c>
      <c r="AP169" s="44">
        <f t="shared" si="79"/>
        <v>2771.1674638050204</v>
      </c>
      <c r="AQ169" s="46">
        <f t="shared" si="80"/>
        <v>207981.83742799266</v>
      </c>
      <c r="AR169" s="46">
        <f t="shared" si="81"/>
        <v>206729.09279985449</v>
      </c>
      <c r="AS169" s="47">
        <f t="shared" si="82"/>
        <v>0.60233366703085078</v>
      </c>
      <c r="AT169" s="46">
        <f t="shared" si="83"/>
        <v>2.1122036685154981</v>
      </c>
      <c r="AU169" s="46">
        <f t="shared" si="84"/>
        <v>2.1080729088378543</v>
      </c>
      <c r="AV169" s="47">
        <f t="shared" si="85"/>
        <v>0.1955663527725551</v>
      </c>
      <c r="AW169" s="48">
        <v>0</v>
      </c>
      <c r="AX169" s="70">
        <v>150</v>
      </c>
      <c r="AY169" s="70">
        <v>12</v>
      </c>
      <c r="AZ169" s="71">
        <v>393.9</v>
      </c>
      <c r="BA169" s="43">
        <f t="shared" si="100"/>
        <v>11.525767961411535</v>
      </c>
      <c r="BB169" s="71">
        <v>59.3</v>
      </c>
      <c r="BC169" s="43">
        <v>74.3</v>
      </c>
      <c r="BD169" s="54">
        <f t="shared" si="86"/>
        <v>29.65</v>
      </c>
      <c r="BE169" s="44">
        <f t="shared" si="87"/>
        <v>2761.8447876054929</v>
      </c>
      <c r="BF169" s="50">
        <f t="shared" si="102"/>
        <v>207981.83742799266</v>
      </c>
      <c r="BG169" s="50">
        <f t="shared" si="88"/>
        <v>205205.06771908811</v>
      </c>
      <c r="BH169" s="72">
        <f t="shared" si="89"/>
        <v>1.335102018158641</v>
      </c>
      <c r="BI169" s="73">
        <f t="shared" si="90"/>
        <v>2.1122036685154981</v>
      </c>
      <c r="BJ169" s="51">
        <f t="shared" si="91"/>
        <v>1.9195432373006622</v>
      </c>
      <c r="BK169" s="72">
        <f t="shared" si="92"/>
        <v>9.1212999052426493</v>
      </c>
      <c r="BL169" s="116">
        <v>0</v>
      </c>
      <c r="BM169" s="74">
        <f t="shared" si="103"/>
        <v>1000</v>
      </c>
      <c r="BN169" s="74">
        <f t="shared" si="75"/>
        <v>9</v>
      </c>
      <c r="BO169" s="71">
        <v>357.5</v>
      </c>
      <c r="BP169" s="71">
        <v>59</v>
      </c>
      <c r="BQ169" s="71">
        <v>74.2</v>
      </c>
      <c r="BR169" s="72">
        <f t="shared" si="93"/>
        <v>29.5</v>
      </c>
      <c r="BS169" s="54">
        <f t="shared" si="94"/>
        <v>2733.9710067865176</v>
      </c>
      <c r="BT169" s="50">
        <f t="shared" si="95"/>
        <v>205205.06771908811</v>
      </c>
      <c r="BU169" s="50">
        <f t="shared" si="96"/>
        <v>202860.64870355962</v>
      </c>
      <c r="BV169" s="72">
        <f t="shared" si="97"/>
        <v>1.1424761783845612</v>
      </c>
      <c r="BW169" s="75">
        <f t="shared" si="98"/>
        <v>1.9195432373006622</v>
      </c>
      <c r="BX169" s="55">
        <f t="shared" si="99"/>
        <v>1.7622934871041203</v>
      </c>
      <c r="BY169" s="72">
        <f t="shared" ref="BY169:BY232" si="106">((BW169-BX169)/BW169)*100</f>
        <v>8.1920400197743302</v>
      </c>
      <c r="BZ169" s="124" t="s">
        <v>96</v>
      </c>
      <c r="CA169" s="124" t="s">
        <v>95</v>
      </c>
      <c r="CB169" s="125">
        <v>7</v>
      </c>
      <c r="CC169" s="125">
        <v>8</v>
      </c>
      <c r="CD169" s="125">
        <v>4</v>
      </c>
      <c r="CE169" s="125">
        <v>6</v>
      </c>
      <c r="CF169" s="124" t="s">
        <v>84</v>
      </c>
      <c r="CG169" s="126" t="s">
        <v>109</v>
      </c>
      <c r="CH169" s="62">
        <f>SUM(CH163:CH168)/6</f>
        <v>16.65498715253446</v>
      </c>
      <c r="CI169" s="62">
        <f>SUM(CI163:CI168)/6</f>
        <v>4.8738629513346865</v>
      </c>
      <c r="CJ169" s="64">
        <f>SUM((AF169-BQ169)/AF169)*100</f>
        <v>0.80213903743314752</v>
      </c>
      <c r="CK169" s="64">
        <f>SUM(BX169*CH169)</f>
        <v>29.350975386714275</v>
      </c>
      <c r="CL169" s="65" t="s">
        <v>84</v>
      </c>
    </row>
    <row r="170" spans="1:90" s="65" customFormat="1" ht="24.75" customHeight="1" x14ac:dyDescent="0.3">
      <c r="A170" s="61" t="s">
        <v>98</v>
      </c>
      <c r="B170" s="35">
        <v>3.86</v>
      </c>
      <c r="C170" s="35">
        <v>2.02</v>
      </c>
      <c r="D170" s="35">
        <v>6.72</v>
      </c>
      <c r="E170" s="35">
        <v>4.91</v>
      </c>
      <c r="F170" s="35">
        <v>1.39</v>
      </c>
      <c r="G170" s="66">
        <v>0.35930000000000001</v>
      </c>
      <c r="H170" s="66">
        <v>8.2199999999999995E-2</v>
      </c>
      <c r="I170" s="66">
        <v>5.1400000000000001E-2</v>
      </c>
      <c r="J170" s="66">
        <v>4.58E-2</v>
      </c>
      <c r="K170" s="67">
        <v>5.7200000000000001E-2</v>
      </c>
      <c r="L170" s="66">
        <v>3.4222389999999998</v>
      </c>
      <c r="M170" s="68">
        <v>0.21210000000000001</v>
      </c>
      <c r="N170" s="35">
        <v>2.13</v>
      </c>
      <c r="O170" s="35">
        <v>21.95</v>
      </c>
      <c r="P170" s="35">
        <v>2.74</v>
      </c>
      <c r="Q170" s="35">
        <v>15.47</v>
      </c>
      <c r="R170" s="35">
        <v>5.94</v>
      </c>
      <c r="S170" s="35">
        <v>10.78</v>
      </c>
      <c r="T170" s="35">
        <v>11.7</v>
      </c>
      <c r="U170" s="35">
        <v>2.5099999999999998</v>
      </c>
      <c r="V170" s="35">
        <v>17.059999999999999</v>
      </c>
      <c r="W170" s="35">
        <v>2.62</v>
      </c>
      <c r="X170" s="35">
        <v>12.18</v>
      </c>
      <c r="Y170" s="35">
        <v>1.99</v>
      </c>
      <c r="Z170" s="35">
        <v>3.69</v>
      </c>
      <c r="AA170" s="35">
        <v>0</v>
      </c>
      <c r="AB170" s="41">
        <v>1000</v>
      </c>
      <c r="AC170" s="41">
        <v>9</v>
      </c>
      <c r="AD170" s="42">
        <v>444</v>
      </c>
      <c r="AE170" s="43">
        <v>59.5</v>
      </c>
      <c r="AF170" s="43">
        <v>74.8</v>
      </c>
      <c r="AG170" s="44">
        <f t="shared" si="104"/>
        <v>29.75</v>
      </c>
      <c r="AH170" s="44">
        <f t="shared" si="76"/>
        <v>2780.5058479678164</v>
      </c>
      <c r="AI170" s="44">
        <f t="shared" si="77"/>
        <v>207981.83742799266</v>
      </c>
      <c r="AJ170" s="44">
        <f t="shared" si="78"/>
        <v>2.1348017956314163</v>
      </c>
      <c r="AK170" s="45">
        <v>0</v>
      </c>
      <c r="AL170" s="43">
        <v>438</v>
      </c>
      <c r="AM170" s="43">
        <v>59.4</v>
      </c>
      <c r="AN170" s="43">
        <v>74.7</v>
      </c>
      <c r="AO170" s="44">
        <f t="shared" si="105"/>
        <v>29.7</v>
      </c>
      <c r="AP170" s="44">
        <f t="shared" si="79"/>
        <v>2771.1674638050204</v>
      </c>
      <c r="AQ170" s="46">
        <f t="shared" si="80"/>
        <v>207981.83742799266</v>
      </c>
      <c r="AR170" s="46">
        <f t="shared" si="81"/>
        <v>207006.20954623504</v>
      </c>
      <c r="AS170" s="47">
        <f t="shared" si="82"/>
        <v>0.46909282744239877</v>
      </c>
      <c r="AT170" s="46">
        <f t="shared" si="83"/>
        <v>2.1348017956314163</v>
      </c>
      <c r="AU170" s="46">
        <f t="shared" si="84"/>
        <v>2.1158785572670094</v>
      </c>
      <c r="AV170" s="47">
        <f t="shared" si="85"/>
        <v>0.88641664079216897</v>
      </c>
      <c r="AW170" s="48">
        <v>0</v>
      </c>
      <c r="AX170" s="70">
        <v>150</v>
      </c>
      <c r="AY170" s="70">
        <v>12</v>
      </c>
      <c r="AZ170" s="71">
        <v>400.2</v>
      </c>
      <c r="BA170" s="43">
        <f t="shared" si="100"/>
        <v>10.944527736131937</v>
      </c>
      <c r="BB170" s="71">
        <v>59.2</v>
      </c>
      <c r="BC170" s="43">
        <v>74.099999999999994</v>
      </c>
      <c r="BD170" s="54">
        <f t="shared" si="86"/>
        <v>29.6</v>
      </c>
      <c r="BE170" s="44">
        <f t="shared" si="87"/>
        <v>2752.5378193692336</v>
      </c>
      <c r="BF170" s="50">
        <f t="shared" si="102"/>
        <v>207981.83742799266</v>
      </c>
      <c r="BG170" s="50">
        <f t="shared" si="88"/>
        <v>203963.0524152602</v>
      </c>
      <c r="BH170" s="72">
        <f t="shared" si="89"/>
        <v>1.9322769057292539</v>
      </c>
      <c r="BI170" s="73">
        <f t="shared" si="90"/>
        <v>2.1348017956314163</v>
      </c>
      <c r="BJ170" s="51">
        <f t="shared" si="91"/>
        <v>1.9621200764597777</v>
      </c>
      <c r="BK170" s="72">
        <f t="shared" si="92"/>
        <v>8.0888876674644177</v>
      </c>
      <c r="BL170" s="116">
        <v>0</v>
      </c>
      <c r="BM170" s="74">
        <f t="shared" si="103"/>
        <v>1000</v>
      </c>
      <c r="BN170" s="74">
        <f t="shared" si="75"/>
        <v>9</v>
      </c>
      <c r="BO170" s="71">
        <v>356.5</v>
      </c>
      <c r="BP170" s="71">
        <v>59</v>
      </c>
      <c r="BQ170" s="71">
        <v>73</v>
      </c>
      <c r="BR170" s="72">
        <f t="shared" si="93"/>
        <v>29.5</v>
      </c>
      <c r="BS170" s="54">
        <f t="shared" si="94"/>
        <v>2733.9710067865176</v>
      </c>
      <c r="BT170" s="50">
        <f t="shared" si="95"/>
        <v>203963.0524152602</v>
      </c>
      <c r="BU170" s="50">
        <f t="shared" si="96"/>
        <v>199579.88349541579</v>
      </c>
      <c r="BV170" s="72">
        <f t="shared" si="97"/>
        <v>2.1490014333186478</v>
      </c>
      <c r="BW170" s="75">
        <f t="shared" si="98"/>
        <v>1.9621200764597777</v>
      </c>
      <c r="BX170" s="55">
        <f t="shared" si="99"/>
        <v>1.7862521700900209</v>
      </c>
      <c r="BY170" s="120">
        <f t="shared" si="106"/>
        <v>8.9631571726778567</v>
      </c>
      <c r="BZ170" s="127" t="s">
        <v>110</v>
      </c>
      <c r="CA170" s="127" t="s">
        <v>78</v>
      </c>
      <c r="CB170" s="128">
        <v>4</v>
      </c>
      <c r="CC170" s="125">
        <v>8</v>
      </c>
      <c r="CD170" s="125">
        <v>3</v>
      </c>
      <c r="CE170" s="125">
        <v>6</v>
      </c>
      <c r="CF170" s="124" t="s">
        <v>81</v>
      </c>
      <c r="CG170" s="126" t="s">
        <v>75</v>
      </c>
      <c r="CH170" s="62">
        <v>15.979259957577201</v>
      </c>
      <c r="CI170" s="63">
        <v>4.95</v>
      </c>
      <c r="CJ170" s="64">
        <f>SUM((AF170-BQ170)/AF170)*100</f>
        <v>2.4064171122994615</v>
      </c>
      <c r="CK170" s="64">
        <f>SUM(BX170*CH170)</f>
        <v>28.542987775654851</v>
      </c>
      <c r="CL170" s="65" t="s">
        <v>81</v>
      </c>
    </row>
    <row r="171" spans="1:90" s="65" customFormat="1" ht="24.75" customHeight="1" x14ac:dyDescent="0.3">
      <c r="A171" s="61" t="s">
        <v>98</v>
      </c>
      <c r="B171" s="35">
        <v>3.92</v>
      </c>
      <c r="C171" s="35">
        <v>1.92</v>
      </c>
      <c r="D171" s="35">
        <v>6.61</v>
      </c>
      <c r="E171" s="35">
        <v>4.82</v>
      </c>
      <c r="F171" s="35">
        <v>1.55</v>
      </c>
      <c r="G171" s="66">
        <v>0.34670000000000001</v>
      </c>
      <c r="H171" s="66">
        <v>8.4099999999999994E-2</v>
      </c>
      <c r="I171" s="66">
        <v>0.05</v>
      </c>
      <c r="J171" s="66">
        <v>4.3099999999999999E-2</v>
      </c>
      <c r="K171" s="67">
        <v>5.8599999999999999E-2</v>
      </c>
      <c r="L171" s="66">
        <v>3.4222389999999998</v>
      </c>
      <c r="M171" s="68">
        <v>0.2261</v>
      </c>
      <c r="N171" s="35">
        <v>4.17</v>
      </c>
      <c r="O171" s="35">
        <v>15.8</v>
      </c>
      <c r="P171" s="35">
        <v>2.74</v>
      </c>
      <c r="Q171" s="35">
        <v>14.38</v>
      </c>
      <c r="R171" s="35">
        <v>6.54</v>
      </c>
      <c r="S171" s="35">
        <v>5.39</v>
      </c>
      <c r="T171" s="35">
        <v>5.01</v>
      </c>
      <c r="U171" s="35">
        <v>6.98</v>
      </c>
      <c r="V171" s="35">
        <v>20.74</v>
      </c>
      <c r="W171" s="35">
        <v>1.3</v>
      </c>
      <c r="X171" s="35">
        <v>4.96</v>
      </c>
      <c r="Y171" s="35">
        <v>4.84</v>
      </c>
      <c r="Z171" s="35">
        <v>3.04</v>
      </c>
      <c r="AA171" s="35">
        <v>0</v>
      </c>
      <c r="AB171" s="41">
        <v>1020</v>
      </c>
      <c r="AC171" s="41">
        <v>9</v>
      </c>
      <c r="AD171" s="42">
        <v>441</v>
      </c>
      <c r="AE171" s="43">
        <v>59.5</v>
      </c>
      <c r="AF171" s="43">
        <v>74.8</v>
      </c>
      <c r="AG171" s="44">
        <f t="shared" si="104"/>
        <v>29.75</v>
      </c>
      <c r="AH171" s="44">
        <f t="shared" si="76"/>
        <v>2780.5058479678164</v>
      </c>
      <c r="AI171" s="44">
        <f t="shared" si="77"/>
        <v>207981.83742799266</v>
      </c>
      <c r="AJ171" s="44">
        <f t="shared" si="78"/>
        <v>2.1203774591744469</v>
      </c>
      <c r="AK171" s="45">
        <v>0</v>
      </c>
      <c r="AL171" s="43">
        <v>437.7</v>
      </c>
      <c r="AM171" s="43">
        <v>59.4</v>
      </c>
      <c r="AN171" s="43">
        <v>74.7</v>
      </c>
      <c r="AO171" s="44">
        <f t="shared" si="105"/>
        <v>29.7</v>
      </c>
      <c r="AP171" s="44">
        <f t="shared" si="79"/>
        <v>2771.1674638050204</v>
      </c>
      <c r="AQ171" s="46">
        <f t="shared" si="80"/>
        <v>207981.83742799266</v>
      </c>
      <c r="AR171" s="46">
        <f t="shared" si="81"/>
        <v>207006.20954623504</v>
      </c>
      <c r="AS171" s="47">
        <f t="shared" si="82"/>
        <v>0.46909282744239877</v>
      </c>
      <c r="AT171" s="46">
        <f t="shared" si="83"/>
        <v>2.1203774591744469</v>
      </c>
      <c r="AU171" s="46">
        <f t="shared" si="84"/>
        <v>2.1144293253784703</v>
      </c>
      <c r="AV171" s="47">
        <f t="shared" si="85"/>
        <v>0.2805224027561794</v>
      </c>
      <c r="AW171" s="48">
        <v>0</v>
      </c>
      <c r="AX171" s="70">
        <v>150</v>
      </c>
      <c r="AY171" s="70">
        <v>12</v>
      </c>
      <c r="AZ171" s="71">
        <v>400.5</v>
      </c>
      <c r="BA171" s="43">
        <f t="shared" si="100"/>
        <v>10.112359550561797</v>
      </c>
      <c r="BB171" s="71">
        <v>59.2</v>
      </c>
      <c r="BC171" s="43">
        <v>74.2</v>
      </c>
      <c r="BD171" s="54">
        <f t="shared" si="86"/>
        <v>29.6</v>
      </c>
      <c r="BE171" s="44">
        <f t="shared" si="87"/>
        <v>2752.5378193692336</v>
      </c>
      <c r="BF171" s="50">
        <f t="shared" si="102"/>
        <v>207981.83742799266</v>
      </c>
      <c r="BG171" s="50">
        <f t="shared" si="88"/>
        <v>204238.30619719715</v>
      </c>
      <c r="BH171" s="72">
        <f t="shared" si="89"/>
        <v>1.7999318003388636</v>
      </c>
      <c r="BI171" s="73">
        <f t="shared" si="90"/>
        <v>2.1203774591744469</v>
      </c>
      <c r="BJ171" s="51">
        <f t="shared" si="91"/>
        <v>1.9609445821260745</v>
      </c>
      <c r="BK171" s="72">
        <f t="shared" si="92"/>
        <v>7.519079980714678</v>
      </c>
      <c r="BL171" s="116">
        <v>0</v>
      </c>
      <c r="BM171" s="74">
        <f t="shared" si="103"/>
        <v>1020</v>
      </c>
      <c r="BN171" s="74">
        <f t="shared" si="75"/>
        <v>9</v>
      </c>
      <c r="BO171" s="71">
        <v>356.5</v>
      </c>
      <c r="BP171" s="71">
        <v>59.1</v>
      </c>
      <c r="BQ171" s="71">
        <v>73</v>
      </c>
      <c r="BR171" s="72">
        <f t="shared" si="93"/>
        <v>29.55</v>
      </c>
      <c r="BS171" s="54">
        <f t="shared" si="94"/>
        <v>2743.2465590962411</v>
      </c>
      <c r="BT171" s="50">
        <f t="shared" si="95"/>
        <v>204238.30619719715</v>
      </c>
      <c r="BU171" s="50">
        <f t="shared" si="96"/>
        <v>200256.9988140256</v>
      </c>
      <c r="BV171" s="72">
        <f t="shared" si="97"/>
        <v>1.9493441055702321</v>
      </c>
      <c r="BW171" s="75">
        <f t="shared" si="98"/>
        <v>1.9609445821260745</v>
      </c>
      <c r="BX171" s="55">
        <f t="shared" si="99"/>
        <v>1.780212437574149</v>
      </c>
      <c r="BY171" s="120">
        <f t="shared" si="106"/>
        <v>9.2165860371216581</v>
      </c>
      <c r="BZ171" s="127" t="s">
        <v>110</v>
      </c>
      <c r="CA171" s="127" t="s">
        <v>78</v>
      </c>
      <c r="CB171" s="128">
        <v>4</v>
      </c>
      <c r="CC171" s="125">
        <v>8</v>
      </c>
      <c r="CD171" s="125">
        <v>3</v>
      </c>
      <c r="CE171" s="125">
        <v>6</v>
      </c>
      <c r="CF171" s="124" t="s">
        <v>81</v>
      </c>
      <c r="CG171" s="126" t="s">
        <v>75</v>
      </c>
      <c r="CH171" s="129">
        <v>15.68</v>
      </c>
      <c r="CI171" s="63">
        <v>4.95</v>
      </c>
      <c r="CJ171" s="64">
        <f>SUM((AF171-BQ171)/AF171)*100</f>
        <v>2.4064171122994615</v>
      </c>
      <c r="CK171" s="64">
        <f>SUM(BX171*CH171)</f>
        <v>27.913731021162658</v>
      </c>
      <c r="CL171" s="65" t="s">
        <v>81</v>
      </c>
    </row>
    <row r="172" spans="1:90" s="65" customFormat="1" ht="24.75" customHeight="1" x14ac:dyDescent="0.3">
      <c r="A172" s="61" t="s">
        <v>98</v>
      </c>
      <c r="B172" s="35">
        <v>3.98</v>
      </c>
      <c r="C172" s="35">
        <v>1.41</v>
      </c>
      <c r="D172" s="35">
        <v>6.87</v>
      </c>
      <c r="E172" s="35">
        <v>4.9000000000000004</v>
      </c>
      <c r="F172" s="35">
        <v>1.63</v>
      </c>
      <c r="G172" s="66">
        <v>0.36859999999999998</v>
      </c>
      <c r="H172" s="66">
        <v>8.5199999999999998E-2</v>
      </c>
      <c r="I172" s="66">
        <v>5.2499999999999998E-2</v>
      </c>
      <c r="J172" s="66">
        <v>4.4499999999999998E-2</v>
      </c>
      <c r="K172" s="67">
        <v>5.0500000000000003E-2</v>
      </c>
      <c r="L172" s="66">
        <v>3.4222389999999998</v>
      </c>
      <c r="M172" s="68">
        <v>0.21990000000000001</v>
      </c>
      <c r="N172" s="35">
        <v>3.12</v>
      </c>
      <c r="O172" s="35">
        <v>10.220000000000001</v>
      </c>
      <c r="P172" s="35">
        <v>2.74</v>
      </c>
      <c r="Q172" s="35">
        <v>17.8</v>
      </c>
      <c r="R172" s="35">
        <v>7.18</v>
      </c>
      <c r="S172" s="35">
        <v>8.0850000000000009</v>
      </c>
      <c r="T172" s="35">
        <v>7.4</v>
      </c>
      <c r="U172" s="35">
        <v>8.49</v>
      </c>
      <c r="V172" s="35">
        <v>18.04</v>
      </c>
      <c r="W172" s="35">
        <v>16.88</v>
      </c>
      <c r="X172" s="35">
        <v>2.16</v>
      </c>
      <c r="Y172" s="35">
        <v>7</v>
      </c>
      <c r="Z172" s="35">
        <v>10.220000000000001</v>
      </c>
      <c r="AA172" s="35">
        <v>0</v>
      </c>
      <c r="AB172" s="41">
        <v>1020</v>
      </c>
      <c r="AC172" s="41">
        <v>9</v>
      </c>
      <c r="AD172" s="42">
        <v>441.7</v>
      </c>
      <c r="AE172" s="43">
        <v>59.5</v>
      </c>
      <c r="AF172" s="43">
        <v>74.8</v>
      </c>
      <c r="AG172" s="44">
        <f t="shared" si="104"/>
        <v>29.75</v>
      </c>
      <c r="AH172" s="44">
        <f t="shared" si="76"/>
        <v>2780.5058479678164</v>
      </c>
      <c r="AI172" s="44">
        <f t="shared" si="77"/>
        <v>207981.83742799266</v>
      </c>
      <c r="AJ172" s="44">
        <f t="shared" si="78"/>
        <v>2.1237431376810734</v>
      </c>
      <c r="AK172" s="45">
        <v>0</v>
      </c>
      <c r="AL172" s="43">
        <v>438.2</v>
      </c>
      <c r="AM172" s="43">
        <v>59.4</v>
      </c>
      <c r="AN172" s="43">
        <v>74.7</v>
      </c>
      <c r="AO172" s="44">
        <f t="shared" si="105"/>
        <v>29.7</v>
      </c>
      <c r="AP172" s="44">
        <f t="shared" si="79"/>
        <v>2771.1674638050204</v>
      </c>
      <c r="AQ172" s="46">
        <f t="shared" si="80"/>
        <v>207981.83742799266</v>
      </c>
      <c r="AR172" s="46">
        <f t="shared" si="81"/>
        <v>207006.20954623504</v>
      </c>
      <c r="AS172" s="47">
        <f t="shared" si="82"/>
        <v>0.46909282744239877</v>
      </c>
      <c r="AT172" s="46">
        <f t="shared" si="83"/>
        <v>2.1237431376810734</v>
      </c>
      <c r="AU172" s="46">
        <f t="shared" si="84"/>
        <v>2.1168447118593687</v>
      </c>
      <c r="AV172" s="47">
        <f t="shared" si="85"/>
        <v>0.32482392523405929</v>
      </c>
      <c r="AW172" s="48">
        <v>0</v>
      </c>
      <c r="AX172" s="70">
        <v>150</v>
      </c>
      <c r="AY172" s="70">
        <v>12</v>
      </c>
      <c r="AZ172" s="71">
        <v>401.5</v>
      </c>
      <c r="BA172" s="43">
        <f t="shared" si="100"/>
        <v>10.01245330012453</v>
      </c>
      <c r="BB172" s="71">
        <v>59.2</v>
      </c>
      <c r="BC172" s="43">
        <v>74.099999999999994</v>
      </c>
      <c r="BD172" s="54">
        <f t="shared" si="86"/>
        <v>29.6</v>
      </c>
      <c r="BE172" s="44">
        <f t="shared" si="87"/>
        <v>2752.5378193692336</v>
      </c>
      <c r="BF172" s="50">
        <f t="shared" si="102"/>
        <v>207981.83742799266</v>
      </c>
      <c r="BG172" s="50">
        <f t="shared" si="88"/>
        <v>203963.0524152602</v>
      </c>
      <c r="BH172" s="72">
        <f t="shared" si="89"/>
        <v>1.9322769057292539</v>
      </c>
      <c r="BI172" s="73">
        <f t="shared" si="90"/>
        <v>2.1237431376810734</v>
      </c>
      <c r="BJ172" s="51">
        <f t="shared" si="91"/>
        <v>1.9684937798565736</v>
      </c>
      <c r="BK172" s="72">
        <f t="shared" si="92"/>
        <v>7.3101758432998345</v>
      </c>
      <c r="BL172" s="116">
        <v>0</v>
      </c>
      <c r="BM172" s="74">
        <f t="shared" si="103"/>
        <v>1020</v>
      </c>
      <c r="BN172" s="74">
        <f t="shared" si="75"/>
        <v>9</v>
      </c>
      <c r="BO172" s="71">
        <v>356.6</v>
      </c>
      <c r="BP172" s="71">
        <v>59.1</v>
      </c>
      <c r="BQ172" s="71">
        <v>73.2</v>
      </c>
      <c r="BR172" s="72">
        <f t="shared" si="93"/>
        <v>29.55</v>
      </c>
      <c r="BS172" s="54">
        <f t="shared" si="94"/>
        <v>2743.2465590962411</v>
      </c>
      <c r="BT172" s="50">
        <f t="shared" si="95"/>
        <v>203963.0524152602</v>
      </c>
      <c r="BU172" s="50">
        <f t="shared" si="96"/>
        <v>200805.64812584486</v>
      </c>
      <c r="BV172" s="72">
        <f t="shared" si="97"/>
        <v>1.5480275726541866</v>
      </c>
      <c r="BW172" s="75">
        <f t="shared" si="98"/>
        <v>1.9684937798565736</v>
      </c>
      <c r="BX172" s="55">
        <f t="shared" si="99"/>
        <v>1.7758464631259716</v>
      </c>
      <c r="BY172" s="72">
        <f t="shared" si="106"/>
        <v>9.7865341867952687</v>
      </c>
      <c r="BZ172" s="130" t="s">
        <v>110</v>
      </c>
      <c r="CA172" s="130" t="s">
        <v>78</v>
      </c>
      <c r="CB172" s="125">
        <v>4</v>
      </c>
      <c r="CC172" s="125">
        <v>8</v>
      </c>
      <c r="CD172" s="125">
        <v>3</v>
      </c>
      <c r="CE172" s="125">
        <v>6</v>
      </c>
      <c r="CF172" s="124" t="s">
        <v>81</v>
      </c>
      <c r="CG172" s="126" t="s">
        <v>75</v>
      </c>
      <c r="CH172" s="129">
        <f>SUM(CH170:CH171)/2</f>
        <v>15.829629978788599</v>
      </c>
      <c r="CI172" s="63">
        <v>4.95</v>
      </c>
      <c r="CJ172" s="64">
        <f>SUM((AF172-BQ172)/AF172)*100</f>
        <v>2.1390374331550728</v>
      </c>
      <c r="CK172" s="64">
        <f>SUM(BX172*CH172)</f>
        <v>28.110992410424583</v>
      </c>
      <c r="CL172" s="65" t="s">
        <v>81</v>
      </c>
    </row>
    <row r="173" spans="1:90" s="65" customFormat="1" ht="24.75" customHeight="1" x14ac:dyDescent="0.3">
      <c r="A173" s="61" t="s">
        <v>98</v>
      </c>
      <c r="B173" s="35">
        <v>4.21</v>
      </c>
      <c r="C173" s="35">
        <v>1.31</v>
      </c>
      <c r="D173" s="35">
        <v>4.04</v>
      </c>
      <c r="E173" s="35">
        <v>4.09</v>
      </c>
      <c r="F173" s="35">
        <v>1.78</v>
      </c>
      <c r="G173" s="66">
        <v>0.34100000000000003</v>
      </c>
      <c r="H173" s="66">
        <v>7.5899999999999995E-2</v>
      </c>
      <c r="I173" s="66">
        <v>4.3799999999999999E-2</v>
      </c>
      <c r="J173" s="66">
        <v>4.2000000000000003E-2</v>
      </c>
      <c r="K173" s="67">
        <v>3.3500000000000002E-2</v>
      </c>
      <c r="L173" s="66">
        <v>3.4222389999999998</v>
      </c>
      <c r="M173" s="68">
        <v>0.43080000000000002</v>
      </c>
      <c r="N173" s="35">
        <v>2.0699999999999998</v>
      </c>
      <c r="O173" s="35">
        <v>4.9400000000000004</v>
      </c>
      <c r="P173" s="35">
        <v>2.74</v>
      </c>
      <c r="Q173" s="35">
        <v>18.36</v>
      </c>
      <c r="R173" s="35">
        <v>8.4700000000000006</v>
      </c>
      <c r="S173" s="35">
        <v>8.0850000000000009</v>
      </c>
      <c r="T173" s="35">
        <v>10.27</v>
      </c>
      <c r="U173" s="35">
        <v>2.27</v>
      </c>
      <c r="V173" s="35">
        <v>24.67</v>
      </c>
      <c r="W173" s="35">
        <v>0.98</v>
      </c>
      <c r="X173" s="35">
        <v>15.63</v>
      </c>
      <c r="Y173" s="35">
        <v>9.3000000000000007</v>
      </c>
      <c r="Z173" s="35">
        <v>3.07</v>
      </c>
      <c r="AA173" s="35">
        <v>0</v>
      </c>
      <c r="AB173" s="41">
        <v>1020</v>
      </c>
      <c r="AC173" s="41">
        <v>9</v>
      </c>
      <c r="AD173" s="42">
        <v>442.3</v>
      </c>
      <c r="AE173" s="43">
        <v>59.5</v>
      </c>
      <c r="AF173" s="43">
        <v>74.8</v>
      </c>
      <c r="AG173" s="44">
        <f t="shared" si="104"/>
        <v>29.75</v>
      </c>
      <c r="AH173" s="44">
        <f t="shared" si="76"/>
        <v>2780.5058479678164</v>
      </c>
      <c r="AI173" s="44">
        <f t="shared" si="77"/>
        <v>207981.83742799266</v>
      </c>
      <c r="AJ173" s="44">
        <f t="shared" si="78"/>
        <v>2.1266280049724671</v>
      </c>
      <c r="AK173" s="45">
        <v>0</v>
      </c>
      <c r="AL173" s="43">
        <v>438.9</v>
      </c>
      <c r="AM173" s="43">
        <v>59.4</v>
      </c>
      <c r="AN173" s="43">
        <v>74.8</v>
      </c>
      <c r="AO173" s="44">
        <f t="shared" si="105"/>
        <v>29.7</v>
      </c>
      <c r="AP173" s="44">
        <f t="shared" si="79"/>
        <v>2771.1674638050204</v>
      </c>
      <c r="AQ173" s="46">
        <f t="shared" si="80"/>
        <v>207981.83742799266</v>
      </c>
      <c r="AR173" s="46">
        <f t="shared" si="81"/>
        <v>207283.32629261553</v>
      </c>
      <c r="AS173" s="47">
        <f t="shared" si="82"/>
        <v>0.33585198785397469</v>
      </c>
      <c r="AT173" s="46">
        <f t="shared" si="83"/>
        <v>2.1266280049724671</v>
      </c>
      <c r="AU173" s="46">
        <f t="shared" si="84"/>
        <v>2.1173917258565136</v>
      </c>
      <c r="AV173" s="47">
        <f t="shared" si="85"/>
        <v>0.4343156910544429</v>
      </c>
      <c r="AW173" s="48">
        <v>0</v>
      </c>
      <c r="AX173" s="70">
        <v>150</v>
      </c>
      <c r="AY173" s="70">
        <v>12</v>
      </c>
      <c r="AZ173" s="71">
        <v>408.4</v>
      </c>
      <c r="BA173" s="43">
        <f t="shared" si="100"/>
        <v>8.3006856023506455</v>
      </c>
      <c r="BB173" s="71">
        <v>59.1</v>
      </c>
      <c r="BC173" s="43">
        <v>74.099999999999994</v>
      </c>
      <c r="BD173" s="54">
        <f t="shared" si="86"/>
        <v>29.55</v>
      </c>
      <c r="BE173" s="44">
        <f t="shared" si="87"/>
        <v>2743.2465590962411</v>
      </c>
      <c r="BF173" s="50">
        <f t="shared" si="102"/>
        <v>207981.83742799266</v>
      </c>
      <c r="BG173" s="50">
        <f t="shared" si="88"/>
        <v>203274.57002903146</v>
      </c>
      <c r="BH173" s="72">
        <f t="shared" si="89"/>
        <v>2.2633069585179308</v>
      </c>
      <c r="BI173" s="73">
        <f t="shared" si="90"/>
        <v>2.1266280049724671</v>
      </c>
      <c r="BJ173" s="51">
        <f t="shared" si="91"/>
        <v>2.0091052212860308</v>
      </c>
      <c r="BK173" s="72">
        <f t="shared" si="92"/>
        <v>5.5262501674785316</v>
      </c>
      <c r="BL173" s="116">
        <v>0</v>
      </c>
      <c r="BM173" s="74">
        <f t="shared" si="103"/>
        <v>1020</v>
      </c>
      <c r="BN173" s="74">
        <f t="shared" si="75"/>
        <v>9</v>
      </c>
      <c r="BO173" s="71">
        <v>358.9</v>
      </c>
      <c r="BP173" s="71">
        <v>59</v>
      </c>
      <c r="BQ173" s="71">
        <v>73.400000000000006</v>
      </c>
      <c r="BR173" s="72">
        <f t="shared" si="93"/>
        <v>29.5</v>
      </c>
      <c r="BS173" s="54">
        <f t="shared" si="94"/>
        <v>2733.9710067865176</v>
      </c>
      <c r="BT173" s="50">
        <f t="shared" si="95"/>
        <v>203274.57002903146</v>
      </c>
      <c r="BU173" s="50">
        <f t="shared" si="96"/>
        <v>200673.4718981304</v>
      </c>
      <c r="BV173" s="72">
        <f t="shared" si="97"/>
        <v>1.2795983927205292</v>
      </c>
      <c r="BW173" s="75">
        <f t="shared" si="98"/>
        <v>2.0091052212860308</v>
      </c>
      <c r="BX173" s="55">
        <f t="shared" si="99"/>
        <v>1.788477553137624</v>
      </c>
      <c r="BY173" s="72">
        <f t="shared" si="106"/>
        <v>10.981389417085019</v>
      </c>
      <c r="BZ173" s="124" t="s">
        <v>110</v>
      </c>
      <c r="CA173" s="124" t="s">
        <v>78</v>
      </c>
      <c r="CB173" s="125">
        <v>4</v>
      </c>
      <c r="CC173" s="125">
        <v>8</v>
      </c>
      <c r="CD173" s="125">
        <v>3</v>
      </c>
      <c r="CE173" s="125">
        <v>6</v>
      </c>
      <c r="CF173" s="124" t="s">
        <v>81</v>
      </c>
      <c r="CG173" s="126" t="s">
        <v>75</v>
      </c>
      <c r="CH173" s="129">
        <f>SUM(CH170:CH172)/4</f>
        <v>11.872222484091449</v>
      </c>
      <c r="CI173" s="63">
        <v>4.95</v>
      </c>
      <c r="CJ173" s="64">
        <f>SUM((AF173-BQ173)/AF173)*100</f>
        <v>1.871657754010684</v>
      </c>
      <c r="CK173" s="64">
        <f>SUM(BX173*CH173)</f>
        <v>21.233203418653357</v>
      </c>
      <c r="CL173" s="65" t="s">
        <v>81</v>
      </c>
    </row>
    <row r="174" spans="1:90" s="65" customFormat="1" ht="24.75" customHeight="1" x14ac:dyDescent="0.3">
      <c r="A174" s="61" t="s">
        <v>98</v>
      </c>
      <c r="B174" s="35">
        <v>3.83</v>
      </c>
      <c r="C174" s="35">
        <v>1.27</v>
      </c>
      <c r="D174" s="35">
        <v>3.68</v>
      </c>
      <c r="E174" s="35">
        <v>3.98</v>
      </c>
      <c r="F174" s="35">
        <v>1.33</v>
      </c>
      <c r="G174" s="66">
        <v>0.33900000000000002</v>
      </c>
      <c r="H174" s="66">
        <v>7.4800000000000005E-2</v>
      </c>
      <c r="I174" s="66">
        <v>4.0099999999999997E-2</v>
      </c>
      <c r="J174" s="66">
        <v>3.9800000000000002E-2</v>
      </c>
      <c r="K174" s="67">
        <v>3.9300000000000002E-2</v>
      </c>
      <c r="L174" s="66">
        <v>3.4222389999999998</v>
      </c>
      <c r="M174" s="68">
        <v>0.39489999999999997</v>
      </c>
      <c r="N174" s="35">
        <v>1.82</v>
      </c>
      <c r="O174" s="35">
        <v>20.55</v>
      </c>
      <c r="P174" s="35">
        <v>0.89</v>
      </c>
      <c r="Q174" s="35">
        <v>16.440000000000001</v>
      </c>
      <c r="R174" s="35">
        <v>3.94</v>
      </c>
      <c r="S174" s="35">
        <v>8.0850000000000009</v>
      </c>
      <c r="T174" s="35">
        <v>10.56</v>
      </c>
      <c r="U174" s="35">
        <v>6.34</v>
      </c>
      <c r="V174" s="35">
        <v>17.04</v>
      </c>
      <c r="W174" s="35">
        <v>2.68</v>
      </c>
      <c r="X174" s="35">
        <v>15.37</v>
      </c>
      <c r="Y174" s="35">
        <v>2.17</v>
      </c>
      <c r="Z174" s="35">
        <v>2.2000000000000002</v>
      </c>
      <c r="AA174" s="35">
        <v>0</v>
      </c>
      <c r="AB174" s="41">
        <v>1020</v>
      </c>
      <c r="AC174" s="41">
        <v>9</v>
      </c>
      <c r="AD174" s="42">
        <v>438.3</v>
      </c>
      <c r="AE174" s="43">
        <v>59.5</v>
      </c>
      <c r="AF174" s="43">
        <v>74.8</v>
      </c>
      <c r="AG174" s="44">
        <f t="shared" si="104"/>
        <v>29.75</v>
      </c>
      <c r="AH174" s="44">
        <f t="shared" si="76"/>
        <v>2780.5058479678164</v>
      </c>
      <c r="AI174" s="44">
        <f t="shared" si="77"/>
        <v>207981.83742799266</v>
      </c>
      <c r="AJ174" s="44">
        <f t="shared" si="78"/>
        <v>2.107395556363175</v>
      </c>
      <c r="AK174" s="45">
        <v>0</v>
      </c>
      <c r="AL174" s="43">
        <v>435.7</v>
      </c>
      <c r="AM174" s="43">
        <v>59.4</v>
      </c>
      <c r="AN174" s="43">
        <v>74.7</v>
      </c>
      <c r="AO174" s="44">
        <f t="shared" si="105"/>
        <v>29.7</v>
      </c>
      <c r="AP174" s="44">
        <f t="shared" si="79"/>
        <v>2771.1674638050204</v>
      </c>
      <c r="AQ174" s="46">
        <f t="shared" si="80"/>
        <v>207981.83742799266</v>
      </c>
      <c r="AR174" s="46">
        <f t="shared" si="81"/>
        <v>207006.20954623504</v>
      </c>
      <c r="AS174" s="47">
        <f t="shared" si="82"/>
        <v>0.46909282744239877</v>
      </c>
      <c r="AT174" s="46">
        <f t="shared" si="83"/>
        <v>2.107395556363175</v>
      </c>
      <c r="AU174" s="46">
        <f t="shared" si="84"/>
        <v>2.1047677794548765</v>
      </c>
      <c r="AV174" s="47">
        <f t="shared" si="85"/>
        <v>0.12469310283795929</v>
      </c>
      <c r="AW174" s="48">
        <v>0</v>
      </c>
      <c r="AX174" s="70">
        <v>150</v>
      </c>
      <c r="AY174" s="70">
        <v>12</v>
      </c>
      <c r="AZ174" s="71">
        <v>413.5</v>
      </c>
      <c r="BA174" s="43">
        <f t="shared" si="100"/>
        <v>5.9975816203143921</v>
      </c>
      <c r="BB174" s="71">
        <v>59.2</v>
      </c>
      <c r="BC174" s="43">
        <v>73.8</v>
      </c>
      <c r="BD174" s="54">
        <f t="shared" si="86"/>
        <v>29.6</v>
      </c>
      <c r="BE174" s="44">
        <f t="shared" si="87"/>
        <v>2752.5378193692336</v>
      </c>
      <c r="BF174" s="50">
        <f t="shared" si="102"/>
        <v>207981.83742799266</v>
      </c>
      <c r="BG174" s="50">
        <f t="shared" si="88"/>
        <v>203137.29106944942</v>
      </c>
      <c r="BH174" s="72">
        <f t="shared" si="89"/>
        <v>2.3293122219003957</v>
      </c>
      <c r="BI174" s="73">
        <f t="shared" si="90"/>
        <v>2.107395556363175</v>
      </c>
      <c r="BJ174" s="51">
        <f t="shared" si="91"/>
        <v>2.0355691356474321</v>
      </c>
      <c r="BK174" s="72">
        <f t="shared" si="92"/>
        <v>3.4083027507041375</v>
      </c>
      <c r="BL174" s="116">
        <v>0</v>
      </c>
      <c r="BM174" s="74">
        <f t="shared" si="103"/>
        <v>1020</v>
      </c>
      <c r="BN174" s="74">
        <f t="shared" si="75"/>
        <v>9</v>
      </c>
      <c r="BO174" s="71">
        <v>356.3</v>
      </c>
      <c r="BP174" s="71">
        <v>59</v>
      </c>
      <c r="BQ174" s="71">
        <v>73.2</v>
      </c>
      <c r="BR174" s="72">
        <f t="shared" si="93"/>
        <v>29.5</v>
      </c>
      <c r="BS174" s="54">
        <f t="shared" si="94"/>
        <v>2733.9710067865176</v>
      </c>
      <c r="BT174" s="50">
        <f t="shared" si="95"/>
        <v>203137.29106944942</v>
      </c>
      <c r="BU174" s="50">
        <f t="shared" si="96"/>
        <v>200126.67769677308</v>
      </c>
      <c r="BV174" s="72">
        <f t="shared" si="97"/>
        <v>1.4820584427538985</v>
      </c>
      <c r="BW174" s="75">
        <f t="shared" si="98"/>
        <v>2.0355691356474321</v>
      </c>
      <c r="BX174" s="55">
        <f t="shared" si="99"/>
        <v>1.7803723326674958</v>
      </c>
      <c r="BY174" s="72">
        <f t="shared" si="106"/>
        <v>12.536877206028599</v>
      </c>
      <c r="BZ174" s="124" t="s">
        <v>110</v>
      </c>
      <c r="CA174" s="124" t="s">
        <v>78</v>
      </c>
      <c r="CB174" s="125">
        <v>4</v>
      </c>
      <c r="CC174" s="125">
        <v>8</v>
      </c>
      <c r="CD174" s="125">
        <v>3</v>
      </c>
      <c r="CE174" s="125">
        <v>6</v>
      </c>
      <c r="CF174" s="124" t="s">
        <v>81</v>
      </c>
      <c r="CG174" s="126" t="s">
        <v>75</v>
      </c>
      <c r="CH174" s="129">
        <f>SUM(CH170:CH173)/5</f>
        <v>11.872222484091449</v>
      </c>
      <c r="CI174" s="63">
        <v>4.95</v>
      </c>
      <c r="CJ174" s="64">
        <f>SUM((AF174-BQ174)/AF174)*100</f>
        <v>2.1390374331550728</v>
      </c>
      <c r="CK174" s="64">
        <f>SUM(BX174*CH174)</f>
        <v>21.136976437949386</v>
      </c>
      <c r="CL174" s="65" t="s">
        <v>81</v>
      </c>
    </row>
    <row r="175" spans="1:90" s="65" customFormat="1" ht="24.75" customHeight="1" x14ac:dyDescent="0.3">
      <c r="A175" s="61" t="s">
        <v>98</v>
      </c>
      <c r="B175" s="35">
        <v>4.16</v>
      </c>
      <c r="C175" s="35">
        <v>1.1299999999999999</v>
      </c>
      <c r="D175" s="35">
        <v>3.51</v>
      </c>
      <c r="E175" s="35">
        <v>3.87</v>
      </c>
      <c r="F175" s="35">
        <v>1.28</v>
      </c>
      <c r="G175" s="66">
        <v>0.3629</v>
      </c>
      <c r="H175" s="66">
        <v>7.5200000000000003E-2</v>
      </c>
      <c r="I175" s="66">
        <v>3.7400000000000003E-2</v>
      </c>
      <c r="J175" s="66">
        <v>3.9E-2</v>
      </c>
      <c r="K175" s="67">
        <v>4.2799999999999998E-2</v>
      </c>
      <c r="L175" s="66">
        <v>3.4222389999999998</v>
      </c>
      <c r="M175" s="68">
        <v>0.45400000000000001</v>
      </c>
      <c r="N175" s="35">
        <v>2.6619999999999999</v>
      </c>
      <c r="O175" s="35">
        <v>14.691999999999997</v>
      </c>
      <c r="P175" s="35">
        <v>2.37</v>
      </c>
      <c r="Q175" s="35">
        <v>16.490000000000002</v>
      </c>
      <c r="R175" s="35">
        <v>6.4139999999999997</v>
      </c>
      <c r="S175" s="35">
        <v>8.0850000000000009</v>
      </c>
      <c r="T175" s="35">
        <v>8.9879999999999995</v>
      </c>
      <c r="U175" s="35">
        <v>5.3179999999999996</v>
      </c>
      <c r="V175" s="35">
        <v>19.509999999999998</v>
      </c>
      <c r="W175" s="35">
        <v>4.8919999999999995</v>
      </c>
      <c r="X175" s="35">
        <v>10.059999999999999</v>
      </c>
      <c r="Y175" s="35">
        <v>5.0600000000000005</v>
      </c>
      <c r="Z175" s="35">
        <v>4.4440000000000008</v>
      </c>
      <c r="AA175" s="35">
        <v>0</v>
      </c>
      <c r="AB175" s="41">
        <v>1020</v>
      </c>
      <c r="AC175" s="41">
        <v>9</v>
      </c>
      <c r="AD175" s="42">
        <v>440.1</v>
      </c>
      <c r="AE175" s="43">
        <v>59.5</v>
      </c>
      <c r="AF175" s="43">
        <v>74.8</v>
      </c>
      <c r="AG175" s="44">
        <f t="shared" si="104"/>
        <v>29.75</v>
      </c>
      <c r="AH175" s="44">
        <f t="shared" si="76"/>
        <v>2780.5058479678164</v>
      </c>
      <c r="AI175" s="44">
        <f t="shared" si="77"/>
        <v>207981.83742799266</v>
      </c>
      <c r="AJ175" s="44">
        <f t="shared" si="78"/>
        <v>2.1160501582373565</v>
      </c>
      <c r="AK175" s="45">
        <v>0</v>
      </c>
      <c r="AL175" s="43">
        <v>436.1</v>
      </c>
      <c r="AM175" s="43">
        <v>59.4</v>
      </c>
      <c r="AN175" s="43">
        <v>74.7</v>
      </c>
      <c r="AO175" s="44">
        <f t="shared" si="105"/>
        <v>29.7</v>
      </c>
      <c r="AP175" s="44">
        <f t="shared" si="79"/>
        <v>2771.1674638050204</v>
      </c>
      <c r="AQ175" s="46">
        <f t="shared" si="80"/>
        <v>207981.83742799266</v>
      </c>
      <c r="AR175" s="46">
        <f t="shared" si="81"/>
        <v>207006.20954623504</v>
      </c>
      <c r="AS175" s="47">
        <f t="shared" si="82"/>
        <v>0.46909282744239877</v>
      </c>
      <c r="AT175" s="46">
        <f t="shared" si="83"/>
        <v>2.1160501582373565</v>
      </c>
      <c r="AU175" s="46">
        <f t="shared" si="84"/>
        <v>2.1067000886395952</v>
      </c>
      <c r="AV175" s="47">
        <f t="shared" si="85"/>
        <v>0.44186427062531414</v>
      </c>
      <c r="AW175" s="48">
        <v>0</v>
      </c>
      <c r="AX175" s="70">
        <v>150</v>
      </c>
      <c r="AY175" s="70">
        <v>12</v>
      </c>
      <c r="AZ175" s="71">
        <v>400.5</v>
      </c>
      <c r="BA175" s="43">
        <f t="shared" si="100"/>
        <v>9.8876404494382086</v>
      </c>
      <c r="BB175" s="71">
        <v>59.2</v>
      </c>
      <c r="BC175" s="43">
        <v>74.099999999999994</v>
      </c>
      <c r="BD175" s="54">
        <f t="shared" si="86"/>
        <v>29.6</v>
      </c>
      <c r="BE175" s="44">
        <f t="shared" si="87"/>
        <v>2752.5378193692336</v>
      </c>
      <c r="BF175" s="50">
        <f t="shared" si="102"/>
        <v>207981.83742799266</v>
      </c>
      <c r="BG175" s="50">
        <f t="shared" si="88"/>
        <v>203963.0524152602</v>
      </c>
      <c r="BH175" s="72">
        <f t="shared" si="89"/>
        <v>1.9322769057292539</v>
      </c>
      <c r="BI175" s="73">
        <f t="shared" si="90"/>
        <v>2.1160501582373565</v>
      </c>
      <c r="BJ175" s="51">
        <f t="shared" si="91"/>
        <v>1.9635909310898076</v>
      </c>
      <c r="BK175" s="72">
        <f t="shared" si="92"/>
        <v>7.2048966587136833</v>
      </c>
      <c r="BL175" s="116">
        <v>0</v>
      </c>
      <c r="BM175" s="74">
        <f t="shared" si="103"/>
        <v>1020</v>
      </c>
      <c r="BN175" s="74">
        <f t="shared" si="75"/>
        <v>9</v>
      </c>
      <c r="BO175" s="71">
        <v>358.6</v>
      </c>
      <c r="BP175" s="71">
        <v>59</v>
      </c>
      <c r="BQ175" s="71">
        <v>73.099999999999994</v>
      </c>
      <c r="BR175" s="72">
        <f t="shared" si="93"/>
        <v>29.5</v>
      </c>
      <c r="BS175" s="54">
        <f t="shared" si="94"/>
        <v>2733.9710067865176</v>
      </c>
      <c r="BT175" s="50">
        <f t="shared" si="95"/>
        <v>203963.0524152602</v>
      </c>
      <c r="BU175" s="50">
        <f t="shared" si="96"/>
        <v>199853.28059609441</v>
      </c>
      <c r="BV175" s="72">
        <f t="shared" si="97"/>
        <v>2.0149589695286916</v>
      </c>
      <c r="BW175" s="75">
        <f t="shared" si="98"/>
        <v>1.9635909310898076</v>
      </c>
      <c r="BX175" s="55">
        <f t="shared" si="99"/>
        <v>1.7943163050935069</v>
      </c>
      <c r="BY175" s="72">
        <f t="shared" si="106"/>
        <v>8.6206665205136197</v>
      </c>
      <c r="BZ175" s="124" t="s">
        <v>110</v>
      </c>
      <c r="CA175" s="124" t="s">
        <v>78</v>
      </c>
      <c r="CB175" s="125">
        <v>4</v>
      </c>
      <c r="CC175" s="125">
        <v>8</v>
      </c>
      <c r="CD175" s="125">
        <v>3</v>
      </c>
      <c r="CE175" s="125">
        <v>6</v>
      </c>
      <c r="CF175" s="124" t="s">
        <v>81</v>
      </c>
      <c r="CG175" s="126" t="s">
        <v>75</v>
      </c>
      <c r="CH175" s="129">
        <f>SUM(CH170:CH174)/6</f>
        <v>11.87222248409145</v>
      </c>
      <c r="CI175" s="63">
        <v>4.95</v>
      </c>
      <c r="CJ175" s="64">
        <f>SUM((AF175-BQ175)/AF175)*100</f>
        <v>2.2727272727272765</v>
      </c>
      <c r="CK175" s="64">
        <f>SUM(BX175*CH175)</f>
        <v>21.302522380903028</v>
      </c>
      <c r="CL175" s="65" t="s">
        <v>81</v>
      </c>
    </row>
    <row r="176" spans="1:90" s="65" customFormat="1" ht="24.75" customHeight="1" x14ac:dyDescent="0.3">
      <c r="A176" s="61" t="s">
        <v>98</v>
      </c>
      <c r="B176" s="35">
        <v>4.51</v>
      </c>
      <c r="C176" s="35">
        <v>1.08</v>
      </c>
      <c r="D176" s="35">
        <v>4.1100000000000003</v>
      </c>
      <c r="E176" s="35">
        <v>4.29</v>
      </c>
      <c r="F176" s="35">
        <v>2.06</v>
      </c>
      <c r="G176" s="66">
        <v>0.32540000000000002</v>
      </c>
      <c r="H176" s="66">
        <v>7.5899999999999995E-2</v>
      </c>
      <c r="I176" s="66">
        <v>4.5600000000000002E-2</v>
      </c>
      <c r="J176" s="66">
        <v>4.8000000000000001E-2</v>
      </c>
      <c r="K176" s="67">
        <v>5.6300000000000003E-2</v>
      </c>
      <c r="L176" s="66">
        <v>3.4222389999999998</v>
      </c>
      <c r="M176" s="68">
        <v>0.4612</v>
      </c>
      <c r="N176" s="35">
        <v>2.13</v>
      </c>
      <c r="O176" s="35">
        <v>21.95</v>
      </c>
      <c r="P176" s="35">
        <v>2.74</v>
      </c>
      <c r="Q176" s="35">
        <v>15.47</v>
      </c>
      <c r="R176" s="35">
        <v>5.94</v>
      </c>
      <c r="S176" s="35">
        <v>10.78</v>
      </c>
      <c r="T176" s="35">
        <v>11.7</v>
      </c>
      <c r="U176" s="35">
        <v>2.5099999999999998</v>
      </c>
      <c r="V176" s="35">
        <v>17.059999999999999</v>
      </c>
      <c r="W176" s="35">
        <v>2.62</v>
      </c>
      <c r="X176" s="35">
        <v>12.18</v>
      </c>
      <c r="Y176" s="35">
        <v>1.99</v>
      </c>
      <c r="Z176" s="35">
        <v>3.69</v>
      </c>
      <c r="AA176" s="35">
        <v>0</v>
      </c>
      <c r="AB176" s="41">
        <v>1020</v>
      </c>
      <c r="AC176" s="41">
        <v>9</v>
      </c>
      <c r="AD176" s="42">
        <v>439.9</v>
      </c>
      <c r="AE176" s="43">
        <v>59.5</v>
      </c>
      <c r="AF176" s="43">
        <v>74.8</v>
      </c>
      <c r="AG176" s="44">
        <f t="shared" si="104"/>
        <v>29.75</v>
      </c>
      <c r="AH176" s="44">
        <f t="shared" si="76"/>
        <v>2780.5058479678164</v>
      </c>
      <c r="AI176" s="44">
        <f t="shared" si="77"/>
        <v>207981.83742799266</v>
      </c>
      <c r="AJ176" s="44">
        <f t="shared" si="78"/>
        <v>2.1150885358068918</v>
      </c>
      <c r="AK176" s="45">
        <v>0</v>
      </c>
      <c r="AL176" s="43">
        <v>435.2</v>
      </c>
      <c r="AM176" s="43">
        <v>59.4</v>
      </c>
      <c r="AN176" s="43">
        <v>74.7</v>
      </c>
      <c r="AO176" s="44">
        <f t="shared" si="105"/>
        <v>29.7</v>
      </c>
      <c r="AP176" s="44">
        <f t="shared" si="79"/>
        <v>2771.1674638050204</v>
      </c>
      <c r="AQ176" s="46">
        <f t="shared" si="80"/>
        <v>207981.83742799266</v>
      </c>
      <c r="AR176" s="46">
        <f t="shared" si="81"/>
        <v>207006.20954623504</v>
      </c>
      <c r="AS176" s="47">
        <f t="shared" si="82"/>
        <v>0.46909282744239877</v>
      </c>
      <c r="AT176" s="46">
        <f t="shared" si="83"/>
        <v>2.1150885358068918</v>
      </c>
      <c r="AU176" s="46">
        <f t="shared" si="84"/>
        <v>2.102352392973978</v>
      </c>
      <c r="AV176" s="47">
        <f t="shared" si="85"/>
        <v>0.60215648741413319</v>
      </c>
      <c r="AW176" s="48">
        <v>0</v>
      </c>
      <c r="AX176" s="70">
        <v>150</v>
      </c>
      <c r="AY176" s="70">
        <v>12</v>
      </c>
      <c r="AZ176" s="71">
        <v>406.5</v>
      </c>
      <c r="BA176" s="43">
        <f t="shared" si="100"/>
        <v>8.2164821648216417</v>
      </c>
      <c r="BB176" s="71">
        <v>59.2</v>
      </c>
      <c r="BC176" s="43">
        <v>74.099999999999994</v>
      </c>
      <c r="BD176" s="54">
        <f t="shared" si="86"/>
        <v>29.6</v>
      </c>
      <c r="BE176" s="44">
        <f t="shared" si="87"/>
        <v>2752.5378193692336</v>
      </c>
      <c r="BF176" s="50">
        <f t="shared" si="102"/>
        <v>207981.83742799266</v>
      </c>
      <c r="BG176" s="50">
        <f t="shared" si="88"/>
        <v>203963.0524152602</v>
      </c>
      <c r="BH176" s="72">
        <f t="shared" si="89"/>
        <v>1.9322769057292539</v>
      </c>
      <c r="BI176" s="73">
        <f t="shared" si="90"/>
        <v>2.1150885358068918</v>
      </c>
      <c r="BJ176" s="51">
        <f t="shared" si="91"/>
        <v>1.993008023690404</v>
      </c>
      <c r="BK176" s="72">
        <f t="shared" si="92"/>
        <v>5.7718866160803506</v>
      </c>
      <c r="BL176" s="116">
        <v>0</v>
      </c>
      <c r="BM176" s="74">
        <f t="shared" si="103"/>
        <v>1020</v>
      </c>
      <c r="BN176" s="74">
        <f t="shared" si="75"/>
        <v>9</v>
      </c>
      <c r="BO176" s="71">
        <v>356.5</v>
      </c>
      <c r="BP176" s="71">
        <v>59</v>
      </c>
      <c r="BQ176" s="71">
        <v>73.8</v>
      </c>
      <c r="BR176" s="72">
        <f t="shared" si="93"/>
        <v>29.5</v>
      </c>
      <c r="BS176" s="54">
        <f t="shared" si="94"/>
        <v>2733.9710067865176</v>
      </c>
      <c r="BT176" s="50">
        <f t="shared" si="95"/>
        <v>203963.0524152602</v>
      </c>
      <c r="BU176" s="50">
        <f t="shared" si="96"/>
        <v>201767.06030084498</v>
      </c>
      <c r="BV176" s="72">
        <f t="shared" si="97"/>
        <v>1.0766617229988644</v>
      </c>
      <c r="BW176" s="75">
        <f t="shared" si="98"/>
        <v>1.993008023690404</v>
      </c>
      <c r="BX176" s="55">
        <f t="shared" si="99"/>
        <v>1.7668890029345736</v>
      </c>
      <c r="BY176" s="72">
        <f t="shared" si="106"/>
        <v>11.345615174048888</v>
      </c>
      <c r="BZ176" s="124" t="s">
        <v>110</v>
      </c>
      <c r="CA176" s="124" t="s">
        <v>78</v>
      </c>
      <c r="CB176" s="125">
        <v>4</v>
      </c>
      <c r="CC176" s="125">
        <v>8</v>
      </c>
      <c r="CD176" s="125">
        <v>3</v>
      </c>
      <c r="CE176" s="125">
        <v>6</v>
      </c>
      <c r="CF176" s="124" t="s">
        <v>81</v>
      </c>
      <c r="CG176" s="126" t="s">
        <v>75</v>
      </c>
      <c r="CH176" s="129">
        <f>SUM(CH170:CH175)/7</f>
        <v>11.87222248409145</v>
      </c>
      <c r="CI176" s="63">
        <v>4.95</v>
      </c>
      <c r="CJ176" s="64">
        <f>SUM((AF176-BQ176)/AF176)*100</f>
        <v>1.3368983957219251</v>
      </c>
      <c r="CK176" s="64">
        <f>SUM(BX176*CH176)</f>
        <v>20.97689934753377</v>
      </c>
      <c r="CL176" s="65" t="s">
        <v>81</v>
      </c>
    </row>
    <row r="177" spans="1:90" s="65" customFormat="1" ht="24.75" customHeight="1" x14ac:dyDescent="0.3">
      <c r="A177" s="61" t="s">
        <v>98</v>
      </c>
      <c r="B177" s="35">
        <v>4.76</v>
      </c>
      <c r="C177" s="35">
        <v>1.36</v>
      </c>
      <c r="D177" s="35">
        <v>5.61</v>
      </c>
      <c r="E177" s="35">
        <v>4.47</v>
      </c>
      <c r="F177" s="35">
        <v>2.39</v>
      </c>
      <c r="G177" s="66">
        <v>0.3518</v>
      </c>
      <c r="H177" s="66">
        <v>7.4800000000000005E-2</v>
      </c>
      <c r="I177" s="66">
        <v>4.7600000000000003E-2</v>
      </c>
      <c r="J177" s="66">
        <v>4.9799999999999997E-2</v>
      </c>
      <c r="K177" s="67">
        <v>5.2600000000000001E-2</v>
      </c>
      <c r="L177" s="66">
        <v>3.4222389999999998</v>
      </c>
      <c r="M177" s="68">
        <v>0.58630000000000004</v>
      </c>
      <c r="N177" s="35">
        <v>4.17</v>
      </c>
      <c r="O177" s="35">
        <v>15.8</v>
      </c>
      <c r="P177" s="35">
        <v>2.74</v>
      </c>
      <c r="Q177" s="35">
        <v>14.38</v>
      </c>
      <c r="R177" s="35">
        <v>6.54</v>
      </c>
      <c r="S177" s="35">
        <v>5.39</v>
      </c>
      <c r="T177" s="35">
        <v>5.01</v>
      </c>
      <c r="U177" s="35">
        <v>6.98</v>
      </c>
      <c r="V177" s="35">
        <v>20.74</v>
      </c>
      <c r="W177" s="35">
        <v>1.3</v>
      </c>
      <c r="X177" s="35">
        <v>4.96</v>
      </c>
      <c r="Y177" s="35">
        <v>4.84</v>
      </c>
      <c r="Z177" s="35">
        <v>3.04</v>
      </c>
      <c r="AA177" s="35">
        <v>0</v>
      </c>
      <c r="AB177" s="41">
        <v>1020</v>
      </c>
      <c r="AC177" s="41">
        <v>9</v>
      </c>
      <c r="AD177" s="42">
        <v>449.8</v>
      </c>
      <c r="AE177" s="43">
        <v>59.6</v>
      </c>
      <c r="AF177" s="43">
        <v>74.099999999999994</v>
      </c>
      <c r="AG177" s="44">
        <f t="shared" si="104"/>
        <v>29.8</v>
      </c>
      <c r="AH177" s="44">
        <f t="shared" si="76"/>
        <v>2789.8599400938801</v>
      </c>
      <c r="AI177" s="44">
        <f t="shared" si="77"/>
        <v>206728.6215609565</v>
      </c>
      <c r="AJ177" s="44">
        <f t="shared" si="78"/>
        <v>2.1757993479745177</v>
      </c>
      <c r="AK177" s="45">
        <v>0</v>
      </c>
      <c r="AL177" s="43">
        <v>445.4</v>
      </c>
      <c r="AM177" s="43">
        <v>59.5</v>
      </c>
      <c r="AN177" s="43">
        <v>74.099999999999994</v>
      </c>
      <c r="AO177" s="44">
        <f t="shared" si="105"/>
        <v>29.75</v>
      </c>
      <c r="AP177" s="44">
        <f t="shared" si="79"/>
        <v>2780.5058479678164</v>
      </c>
      <c r="AQ177" s="46">
        <f t="shared" si="80"/>
        <v>206728.6215609565</v>
      </c>
      <c r="AR177" s="46">
        <f t="shared" si="81"/>
        <v>206035.48333441518</v>
      </c>
      <c r="AS177" s="47">
        <f t="shared" si="82"/>
        <v>0.33528895094815492</v>
      </c>
      <c r="AT177" s="46">
        <f t="shared" si="83"/>
        <v>2.1757993479745177</v>
      </c>
      <c r="AU177" s="46">
        <f t="shared" si="84"/>
        <v>2.1617635602944829</v>
      </c>
      <c r="AV177" s="47">
        <f t="shared" si="85"/>
        <v>0.64508649168871601</v>
      </c>
      <c r="AW177" s="48">
        <v>0</v>
      </c>
      <c r="AX177" s="70">
        <v>150</v>
      </c>
      <c r="AY177" s="70">
        <v>12</v>
      </c>
      <c r="AZ177" s="71">
        <v>413.5</v>
      </c>
      <c r="BA177" s="43">
        <f t="shared" si="100"/>
        <v>8.778718258766629</v>
      </c>
      <c r="BB177" s="71">
        <v>59.4</v>
      </c>
      <c r="BC177" s="43">
        <v>74.400000000000006</v>
      </c>
      <c r="BD177" s="54">
        <f t="shared" si="86"/>
        <v>29.7</v>
      </c>
      <c r="BE177" s="44">
        <f t="shared" si="87"/>
        <v>2771.1674638050204</v>
      </c>
      <c r="BF177" s="50">
        <f t="shared" si="102"/>
        <v>206728.6215609565</v>
      </c>
      <c r="BG177" s="50">
        <f t="shared" si="88"/>
        <v>206174.85930709352</v>
      </c>
      <c r="BH177" s="72">
        <f t="shared" si="89"/>
        <v>0.26786917538638771</v>
      </c>
      <c r="BI177" s="73">
        <f t="shared" si="90"/>
        <v>2.1757993479745177</v>
      </c>
      <c r="BJ177" s="51">
        <f t="shared" si="91"/>
        <v>2.0055791544598542</v>
      </c>
      <c r="BK177" s="72">
        <f t="shared" si="92"/>
        <v>7.8233405885117042</v>
      </c>
      <c r="BL177" s="116">
        <v>0</v>
      </c>
      <c r="BM177" s="74">
        <f t="shared" si="103"/>
        <v>1020</v>
      </c>
      <c r="BN177" s="74">
        <f t="shared" si="75"/>
        <v>9</v>
      </c>
      <c r="BO177" s="71">
        <v>358.3</v>
      </c>
      <c r="BP177" s="71">
        <v>58.6</v>
      </c>
      <c r="BQ177" s="71">
        <v>73.3</v>
      </c>
      <c r="BR177" s="72">
        <f t="shared" si="93"/>
        <v>29.3</v>
      </c>
      <c r="BS177" s="54">
        <f t="shared" si="94"/>
        <v>2697.0258771803014</v>
      </c>
      <c r="BT177" s="50">
        <f t="shared" si="95"/>
        <v>206174.85930709352</v>
      </c>
      <c r="BU177" s="50">
        <f t="shared" si="96"/>
        <v>197691.9967973161</v>
      </c>
      <c r="BV177" s="72">
        <f t="shared" si="97"/>
        <v>4.1144019878497202</v>
      </c>
      <c r="BW177" s="75">
        <f t="shared" si="98"/>
        <v>2.0055791544598542</v>
      </c>
      <c r="BX177" s="55">
        <f t="shared" si="99"/>
        <v>1.8124153016034705</v>
      </c>
      <c r="BY177" s="72">
        <f t="shared" si="106"/>
        <v>9.6313253170208046</v>
      </c>
      <c r="BZ177" s="124" t="s">
        <v>92</v>
      </c>
      <c r="CA177" s="124" t="s">
        <v>95</v>
      </c>
      <c r="CB177" s="125">
        <v>4</v>
      </c>
      <c r="CC177" s="125">
        <v>8</v>
      </c>
      <c r="CD177" s="125">
        <v>3</v>
      </c>
      <c r="CE177" s="125">
        <v>6</v>
      </c>
      <c r="CF177" s="124" t="s">
        <v>81</v>
      </c>
      <c r="CG177" s="126" t="s">
        <v>75</v>
      </c>
      <c r="CH177" s="129">
        <v>10.85</v>
      </c>
      <c r="CI177" s="63">
        <v>7.82</v>
      </c>
      <c r="CJ177" s="64">
        <f>SUM((AF177-BQ177)/AF177)*100</f>
        <v>1.0796221322537076</v>
      </c>
      <c r="CK177" s="64">
        <f>SUM(BX177*CH177)</f>
        <v>19.664706022397656</v>
      </c>
      <c r="CL177" s="65" t="s">
        <v>81</v>
      </c>
    </row>
    <row r="178" spans="1:90" s="65" customFormat="1" ht="24.75" customHeight="1" x14ac:dyDescent="0.3">
      <c r="A178" s="61" t="s">
        <v>98</v>
      </c>
      <c r="B178" s="35">
        <v>4.82</v>
      </c>
      <c r="C178" s="35">
        <v>1.41</v>
      </c>
      <c r="D178" s="35">
        <v>5.0599999999999996</v>
      </c>
      <c r="E178" s="35">
        <v>4.46</v>
      </c>
      <c r="F178" s="35">
        <v>2.2999999999999998</v>
      </c>
      <c r="G178" s="66">
        <v>0.34189999999999998</v>
      </c>
      <c r="H178" s="66">
        <v>7.5200000000000003E-2</v>
      </c>
      <c r="I178" s="66">
        <v>4.5999999999999999E-2</v>
      </c>
      <c r="J178" s="66">
        <v>5.1900000000000002E-2</v>
      </c>
      <c r="K178" s="67">
        <v>5.3699999999999998E-2</v>
      </c>
      <c r="L178" s="66">
        <v>3.4222389999999998</v>
      </c>
      <c r="M178" s="68">
        <v>0.55189999999999995</v>
      </c>
      <c r="N178" s="35">
        <v>3.12</v>
      </c>
      <c r="O178" s="35">
        <v>10.220000000000001</v>
      </c>
      <c r="P178" s="35">
        <v>2.74</v>
      </c>
      <c r="Q178" s="35">
        <v>17.8</v>
      </c>
      <c r="R178" s="35">
        <v>7.18</v>
      </c>
      <c r="S178" s="35">
        <v>8.0850000000000009</v>
      </c>
      <c r="T178" s="35">
        <v>7.4</v>
      </c>
      <c r="U178" s="35">
        <v>8.49</v>
      </c>
      <c r="V178" s="35">
        <v>18.04</v>
      </c>
      <c r="W178" s="35">
        <v>16.88</v>
      </c>
      <c r="X178" s="35">
        <v>2.16</v>
      </c>
      <c r="Y178" s="35">
        <v>7</v>
      </c>
      <c r="Z178" s="35">
        <v>10.220000000000001</v>
      </c>
      <c r="AA178" s="35">
        <v>0</v>
      </c>
      <c r="AB178" s="41">
        <v>1040</v>
      </c>
      <c r="AC178" s="41">
        <v>9</v>
      </c>
      <c r="AD178" s="42">
        <v>448.3</v>
      </c>
      <c r="AE178" s="43">
        <v>59.5</v>
      </c>
      <c r="AF178" s="43">
        <v>75.099999999999994</v>
      </c>
      <c r="AG178" s="44">
        <f t="shared" si="104"/>
        <v>29.75</v>
      </c>
      <c r="AH178" s="44">
        <f t="shared" si="76"/>
        <v>2780.5058479678164</v>
      </c>
      <c r="AI178" s="44">
        <f t="shared" si="77"/>
        <v>208815.989182383</v>
      </c>
      <c r="AJ178" s="44">
        <f t="shared" si="78"/>
        <v>2.1468662517430506</v>
      </c>
      <c r="AK178" s="45">
        <v>0</v>
      </c>
      <c r="AL178" s="43">
        <v>444.1</v>
      </c>
      <c r="AM178" s="43">
        <v>59.5</v>
      </c>
      <c r="AN178" s="43">
        <v>75</v>
      </c>
      <c r="AO178" s="44">
        <f t="shared" si="105"/>
        <v>29.75</v>
      </c>
      <c r="AP178" s="44">
        <f t="shared" si="79"/>
        <v>2780.5058479678164</v>
      </c>
      <c r="AQ178" s="46">
        <f t="shared" si="80"/>
        <v>208815.989182383</v>
      </c>
      <c r="AR178" s="46">
        <f t="shared" si="81"/>
        <v>208537.93859758624</v>
      </c>
      <c r="AS178" s="47">
        <f t="shared" si="82"/>
        <v>0.13315579227695271</v>
      </c>
      <c r="AT178" s="46">
        <f t="shared" si="83"/>
        <v>2.1468662517430506</v>
      </c>
      <c r="AU178" s="46">
        <f t="shared" si="84"/>
        <v>2.1295885198950573</v>
      </c>
      <c r="AV178" s="47">
        <f t="shared" si="85"/>
        <v>0.8047884601085622</v>
      </c>
      <c r="AW178" s="48">
        <v>0</v>
      </c>
      <c r="AX178" s="70">
        <v>150</v>
      </c>
      <c r="AY178" s="70">
        <v>12</v>
      </c>
      <c r="AZ178" s="71">
        <v>415.7</v>
      </c>
      <c r="BA178" s="43">
        <f t="shared" si="100"/>
        <v>7.842193889824399</v>
      </c>
      <c r="BB178" s="71">
        <v>59.5</v>
      </c>
      <c r="BC178" s="43">
        <v>74.5</v>
      </c>
      <c r="BD178" s="54">
        <f t="shared" si="86"/>
        <v>29.75</v>
      </c>
      <c r="BE178" s="44">
        <f t="shared" si="87"/>
        <v>2780.5058479678164</v>
      </c>
      <c r="BF178" s="50">
        <f t="shared" si="102"/>
        <v>208815.989182383</v>
      </c>
      <c r="BG178" s="50">
        <f t="shared" si="88"/>
        <v>207147.68567360233</v>
      </c>
      <c r="BH178" s="72">
        <f t="shared" si="89"/>
        <v>0.7989347536617718</v>
      </c>
      <c r="BI178" s="73">
        <f t="shared" si="90"/>
        <v>2.1468662517430506</v>
      </c>
      <c r="BJ178" s="51">
        <f t="shared" si="91"/>
        <v>2.0067808078484091</v>
      </c>
      <c r="BK178" s="72">
        <f t="shared" si="92"/>
        <v>6.5251127675469061</v>
      </c>
      <c r="BL178" s="116">
        <v>0</v>
      </c>
      <c r="BM178" s="74">
        <f t="shared" si="103"/>
        <v>1040</v>
      </c>
      <c r="BN178" s="74">
        <f t="shared" si="75"/>
        <v>9</v>
      </c>
      <c r="BO178" s="71">
        <v>358.4</v>
      </c>
      <c r="BP178" s="71">
        <v>58.5</v>
      </c>
      <c r="BQ178" s="71">
        <v>73.900000000000006</v>
      </c>
      <c r="BR178" s="72">
        <f t="shared" si="93"/>
        <v>29.25</v>
      </c>
      <c r="BS178" s="54">
        <f t="shared" si="94"/>
        <v>2687.8288646869173</v>
      </c>
      <c r="BT178" s="50">
        <f t="shared" si="95"/>
        <v>207147.68567360233</v>
      </c>
      <c r="BU178" s="50">
        <f t="shared" si="96"/>
        <v>198630.55310036321</v>
      </c>
      <c r="BV178" s="72">
        <f t="shared" si="97"/>
        <v>4.1116233307377472</v>
      </c>
      <c r="BW178" s="75">
        <f t="shared" si="98"/>
        <v>2.0067808078484091</v>
      </c>
      <c r="BX178" s="55">
        <f t="shared" si="99"/>
        <v>1.8043548407122905</v>
      </c>
      <c r="BY178" s="72">
        <f t="shared" si="106"/>
        <v>10.087099016715817</v>
      </c>
      <c r="BZ178" s="124" t="s">
        <v>92</v>
      </c>
      <c r="CA178" s="124" t="s">
        <v>95</v>
      </c>
      <c r="CB178" s="125">
        <v>4</v>
      </c>
      <c r="CC178" s="125">
        <v>8</v>
      </c>
      <c r="CD178" s="125">
        <v>3</v>
      </c>
      <c r="CE178" s="125">
        <v>6</v>
      </c>
      <c r="CF178" s="124" t="s">
        <v>81</v>
      </c>
      <c r="CG178" s="126" t="s">
        <v>75</v>
      </c>
      <c r="CH178" s="129">
        <v>10.45</v>
      </c>
      <c r="CI178" s="63">
        <v>7.82</v>
      </c>
      <c r="CJ178" s="64">
        <f>SUM((AF178-BQ178)/AF178)*100</f>
        <v>1.5978695073235536</v>
      </c>
      <c r="CK178" s="64">
        <f>SUM(BX178*CH178)</f>
        <v>18.855508085443436</v>
      </c>
      <c r="CL178" s="65" t="s">
        <v>81</v>
      </c>
    </row>
    <row r="179" spans="1:90" s="65" customFormat="1" ht="24.75" customHeight="1" x14ac:dyDescent="0.3">
      <c r="A179" s="61" t="s">
        <v>98</v>
      </c>
      <c r="B179" s="35">
        <v>4</v>
      </c>
      <c r="C179" s="35">
        <v>1.52</v>
      </c>
      <c r="D179" s="35">
        <v>5.58</v>
      </c>
      <c r="E179" s="35">
        <v>4.74</v>
      </c>
      <c r="F179" s="35">
        <v>1.67</v>
      </c>
      <c r="G179" s="66">
        <v>0.46489999999999998</v>
      </c>
      <c r="H179" s="66">
        <v>7.5899999999999995E-2</v>
      </c>
      <c r="I179" s="66">
        <v>5.2299999999999999E-2</v>
      </c>
      <c r="J179" s="66">
        <v>4.5900000000000003E-2</v>
      </c>
      <c r="K179" s="67">
        <v>5.6500000000000002E-2</v>
      </c>
      <c r="L179" s="66">
        <v>3.4222389999999998</v>
      </c>
      <c r="M179" s="68">
        <v>0.1116</v>
      </c>
      <c r="N179" s="35">
        <v>2.0699999999999998</v>
      </c>
      <c r="O179" s="35">
        <v>4.9400000000000004</v>
      </c>
      <c r="P179" s="35">
        <v>2.74</v>
      </c>
      <c r="Q179" s="35">
        <v>18.36</v>
      </c>
      <c r="R179" s="35">
        <v>8.4700000000000006</v>
      </c>
      <c r="S179" s="35">
        <v>8.0850000000000009</v>
      </c>
      <c r="T179" s="35">
        <v>10.27</v>
      </c>
      <c r="U179" s="35">
        <v>2.27</v>
      </c>
      <c r="V179" s="35">
        <v>24.67</v>
      </c>
      <c r="W179" s="35">
        <v>0.98</v>
      </c>
      <c r="X179" s="35">
        <v>15.63</v>
      </c>
      <c r="Y179" s="35">
        <v>9.3000000000000007</v>
      </c>
      <c r="Z179" s="35">
        <v>3.07</v>
      </c>
      <c r="AA179" s="35">
        <v>0</v>
      </c>
      <c r="AB179" s="41">
        <v>1040</v>
      </c>
      <c r="AC179" s="41">
        <v>9</v>
      </c>
      <c r="AD179" s="42">
        <v>451.6</v>
      </c>
      <c r="AE179" s="43">
        <v>59.5</v>
      </c>
      <c r="AF179" s="43">
        <v>74.900000000000006</v>
      </c>
      <c r="AG179" s="44">
        <f t="shared" si="104"/>
        <v>29.75</v>
      </c>
      <c r="AH179" s="44">
        <f t="shared" si="76"/>
        <v>2780.5058479678164</v>
      </c>
      <c r="AI179" s="44">
        <f t="shared" si="77"/>
        <v>208259.88801278945</v>
      </c>
      <c r="AJ179" s="44">
        <f t="shared" si="78"/>
        <v>2.1684444580718627</v>
      </c>
      <c r="AK179" s="45">
        <v>0</v>
      </c>
      <c r="AL179" s="43">
        <v>440.2</v>
      </c>
      <c r="AM179" s="43">
        <v>59</v>
      </c>
      <c r="AN179" s="43">
        <v>74.900000000000006</v>
      </c>
      <c r="AO179" s="44">
        <f t="shared" si="105"/>
        <v>29.5</v>
      </c>
      <c r="AP179" s="44">
        <f t="shared" si="79"/>
        <v>2733.9710067865176</v>
      </c>
      <c r="AQ179" s="46">
        <f t="shared" si="80"/>
        <v>208259.88801278945</v>
      </c>
      <c r="AR179" s="46">
        <f t="shared" si="81"/>
        <v>204774.4284083102</v>
      </c>
      <c r="AS179" s="47">
        <f t="shared" si="82"/>
        <v>1.6736106207188639</v>
      </c>
      <c r="AT179" s="46">
        <f t="shared" si="83"/>
        <v>2.1684444580718627</v>
      </c>
      <c r="AU179" s="46">
        <f t="shared" si="84"/>
        <v>2.1496824746216006</v>
      </c>
      <c r="AV179" s="47">
        <f t="shared" si="85"/>
        <v>0.86522776179127603</v>
      </c>
      <c r="AW179" s="48">
        <v>0</v>
      </c>
      <c r="AX179" s="70">
        <v>150</v>
      </c>
      <c r="AY179" s="70">
        <v>12</v>
      </c>
      <c r="AZ179" s="71">
        <v>412.7</v>
      </c>
      <c r="BA179" s="43">
        <f t="shared" si="100"/>
        <v>9.4257329779500942</v>
      </c>
      <c r="BB179" s="71">
        <v>59.4</v>
      </c>
      <c r="BC179" s="43">
        <v>74.5</v>
      </c>
      <c r="BD179" s="54">
        <f t="shared" si="86"/>
        <v>29.7</v>
      </c>
      <c r="BE179" s="44">
        <f t="shared" si="87"/>
        <v>2771.1674638050204</v>
      </c>
      <c r="BF179" s="50">
        <f t="shared" si="102"/>
        <v>208259.88801278945</v>
      </c>
      <c r="BG179" s="50">
        <f t="shared" si="88"/>
        <v>206451.97605347401</v>
      </c>
      <c r="BH179" s="72">
        <f t="shared" si="89"/>
        <v>0.8681037796411476</v>
      </c>
      <c r="BI179" s="73">
        <f t="shared" si="90"/>
        <v>2.1684444580718627</v>
      </c>
      <c r="BJ179" s="51">
        <f t="shared" si="91"/>
        <v>1.9990121087196802</v>
      </c>
      <c r="BK179" s="72">
        <f t="shared" si="92"/>
        <v>7.8135434237886079</v>
      </c>
      <c r="BL179" s="116">
        <v>0</v>
      </c>
      <c r="BM179" s="74">
        <f t="shared" si="103"/>
        <v>1040</v>
      </c>
      <c r="BN179" s="74">
        <f t="shared" si="75"/>
        <v>9</v>
      </c>
      <c r="BO179" s="71">
        <v>359.4</v>
      </c>
      <c r="BP179" s="71">
        <v>58.6</v>
      </c>
      <c r="BQ179" s="71">
        <v>73.7</v>
      </c>
      <c r="BR179" s="72">
        <f t="shared" si="93"/>
        <v>29.3</v>
      </c>
      <c r="BS179" s="54">
        <f t="shared" si="94"/>
        <v>2697.0258771803014</v>
      </c>
      <c r="BT179" s="50">
        <f t="shared" si="95"/>
        <v>206451.97605347401</v>
      </c>
      <c r="BU179" s="50">
        <f t="shared" si="96"/>
        <v>198770.80714818824</v>
      </c>
      <c r="BV179" s="72">
        <f t="shared" si="97"/>
        <v>3.7205596439998407</v>
      </c>
      <c r="BW179" s="75">
        <f t="shared" si="98"/>
        <v>1.9990121087196802</v>
      </c>
      <c r="BX179" s="55">
        <f t="shared" si="99"/>
        <v>1.8081125953876063</v>
      </c>
      <c r="BY179" s="72">
        <f t="shared" si="106"/>
        <v>9.5496926956755903</v>
      </c>
      <c r="BZ179" s="124" t="s">
        <v>92</v>
      </c>
      <c r="CA179" s="124" t="s">
        <v>95</v>
      </c>
      <c r="CB179" s="125">
        <v>4</v>
      </c>
      <c r="CC179" s="125">
        <v>8</v>
      </c>
      <c r="CD179" s="125">
        <v>3</v>
      </c>
      <c r="CE179" s="125">
        <v>6</v>
      </c>
      <c r="CF179" s="124" t="s">
        <v>81</v>
      </c>
      <c r="CG179" s="126" t="s">
        <v>75</v>
      </c>
      <c r="CH179" s="129">
        <f>SUM(CH177:CH178)/2</f>
        <v>10.649999999999999</v>
      </c>
      <c r="CI179" s="63">
        <v>7.82</v>
      </c>
      <c r="CJ179" s="64">
        <f>SUM((AF179-BQ179)/AF179)*100</f>
        <v>1.6021361815754376</v>
      </c>
      <c r="CK179" s="64">
        <f>SUM(BX179*CH179)</f>
        <v>19.256399140878003</v>
      </c>
      <c r="CL179" s="65" t="s">
        <v>81</v>
      </c>
    </row>
    <row r="180" spans="1:90" s="65" customFormat="1" ht="24.75" customHeight="1" x14ac:dyDescent="0.3">
      <c r="A180" s="61" t="s">
        <v>98</v>
      </c>
      <c r="B180" s="35">
        <v>4.08</v>
      </c>
      <c r="C180" s="35">
        <v>1.76</v>
      </c>
      <c r="D180" s="35">
        <v>6.61</v>
      </c>
      <c r="E180" s="35">
        <v>4.93</v>
      </c>
      <c r="F180" s="35">
        <v>1.61</v>
      </c>
      <c r="G180" s="66">
        <v>0.42959999999999998</v>
      </c>
      <c r="H180" s="66">
        <v>7.4800000000000005E-2</v>
      </c>
      <c r="I180" s="66">
        <v>4.7600000000000003E-2</v>
      </c>
      <c r="J180" s="66">
        <v>4.5199999999999997E-2</v>
      </c>
      <c r="K180" s="67">
        <v>5.04E-2</v>
      </c>
      <c r="L180" s="66">
        <v>3.4222389999999998</v>
      </c>
      <c r="M180" s="68">
        <v>0.10580000000000001</v>
      </c>
      <c r="N180" s="35">
        <v>1.82</v>
      </c>
      <c r="O180" s="35">
        <v>20.55</v>
      </c>
      <c r="P180" s="35">
        <v>0.89</v>
      </c>
      <c r="Q180" s="35">
        <v>16.440000000000001</v>
      </c>
      <c r="R180" s="35">
        <v>3.94</v>
      </c>
      <c r="S180" s="35">
        <v>8.0850000000000009</v>
      </c>
      <c r="T180" s="35">
        <v>10.56</v>
      </c>
      <c r="U180" s="35">
        <v>6.34</v>
      </c>
      <c r="V180" s="35">
        <v>17.04</v>
      </c>
      <c r="W180" s="35">
        <v>2.68</v>
      </c>
      <c r="X180" s="35">
        <v>15.37</v>
      </c>
      <c r="Y180" s="35">
        <v>2.17</v>
      </c>
      <c r="Z180" s="35">
        <v>2.2000000000000002</v>
      </c>
      <c r="AA180" s="35">
        <v>0</v>
      </c>
      <c r="AB180" s="41">
        <v>1040</v>
      </c>
      <c r="AC180" s="41">
        <v>9</v>
      </c>
      <c r="AD180" s="42">
        <v>447.6</v>
      </c>
      <c r="AE180" s="43">
        <v>59.5</v>
      </c>
      <c r="AF180" s="43">
        <v>74.900000000000006</v>
      </c>
      <c r="AG180" s="44">
        <f t="shared" si="104"/>
        <v>29.75</v>
      </c>
      <c r="AH180" s="44">
        <f t="shared" si="76"/>
        <v>2780.5058479678164</v>
      </c>
      <c r="AI180" s="44">
        <f t="shared" si="77"/>
        <v>208259.88801278945</v>
      </c>
      <c r="AJ180" s="44">
        <f t="shared" si="78"/>
        <v>2.1492376869640517</v>
      </c>
      <c r="AK180" s="45">
        <v>0</v>
      </c>
      <c r="AL180" s="43">
        <v>442.3</v>
      </c>
      <c r="AM180" s="43">
        <v>59.5</v>
      </c>
      <c r="AN180" s="43">
        <v>74.900000000000006</v>
      </c>
      <c r="AO180" s="44">
        <f t="shared" si="105"/>
        <v>29.75</v>
      </c>
      <c r="AP180" s="44">
        <f t="shared" si="79"/>
        <v>2780.5058479678164</v>
      </c>
      <c r="AQ180" s="46">
        <f t="shared" si="80"/>
        <v>208259.88801278945</v>
      </c>
      <c r="AR180" s="46">
        <f t="shared" si="81"/>
        <v>208259.88801278945</v>
      </c>
      <c r="AS180" s="47">
        <f t="shared" si="82"/>
        <v>0</v>
      </c>
      <c r="AT180" s="46">
        <f t="shared" si="83"/>
        <v>2.1492376869640517</v>
      </c>
      <c r="AU180" s="46">
        <f t="shared" si="84"/>
        <v>2.1237887152462021</v>
      </c>
      <c r="AV180" s="47">
        <f t="shared" si="85"/>
        <v>1.184092940125115</v>
      </c>
      <c r="AW180" s="48">
        <v>0</v>
      </c>
      <c r="AX180" s="70">
        <v>150</v>
      </c>
      <c r="AY180" s="70">
        <v>12</v>
      </c>
      <c r="AZ180" s="71">
        <v>399.5</v>
      </c>
      <c r="BA180" s="43">
        <f t="shared" si="100"/>
        <v>12.040050062578228</v>
      </c>
      <c r="BB180" s="71">
        <v>59.5</v>
      </c>
      <c r="BC180" s="43">
        <v>74.5</v>
      </c>
      <c r="BD180" s="54">
        <f t="shared" si="86"/>
        <v>29.75</v>
      </c>
      <c r="BE180" s="44">
        <f t="shared" si="87"/>
        <v>2780.5058479678164</v>
      </c>
      <c r="BF180" s="50">
        <f t="shared" si="102"/>
        <v>208259.88801278945</v>
      </c>
      <c r="BG180" s="50">
        <f t="shared" si="88"/>
        <v>207147.68567360233</v>
      </c>
      <c r="BH180" s="72">
        <f t="shared" si="89"/>
        <v>0.53404539385847427</v>
      </c>
      <c r="BI180" s="73">
        <f t="shared" si="90"/>
        <v>2.1492376869640517</v>
      </c>
      <c r="BJ180" s="51">
        <f t="shared" si="91"/>
        <v>1.9285757342685577</v>
      </c>
      <c r="BK180" s="72">
        <f t="shared" si="92"/>
        <v>10.266986943039997</v>
      </c>
      <c r="BL180" s="116">
        <v>0</v>
      </c>
      <c r="BM180" s="74">
        <f t="shared" si="103"/>
        <v>1040</v>
      </c>
      <c r="BN180" s="74">
        <f t="shared" si="75"/>
        <v>9</v>
      </c>
      <c r="BO180" s="71">
        <v>358.1</v>
      </c>
      <c r="BP180" s="71">
        <v>58.6</v>
      </c>
      <c r="BQ180" s="71">
        <v>73.5</v>
      </c>
      <c r="BR180" s="72">
        <f t="shared" si="93"/>
        <v>29.3</v>
      </c>
      <c r="BS180" s="54">
        <f t="shared" si="94"/>
        <v>2697.0258771803014</v>
      </c>
      <c r="BT180" s="50">
        <f t="shared" si="95"/>
        <v>207147.68567360233</v>
      </c>
      <c r="BU180" s="50">
        <f t="shared" si="96"/>
        <v>198231.40197275215</v>
      </c>
      <c r="BV180" s="72">
        <f t="shared" si="97"/>
        <v>4.3043124869371496</v>
      </c>
      <c r="BW180" s="75">
        <f t="shared" si="98"/>
        <v>1.9285757342685577</v>
      </c>
      <c r="BX180" s="55">
        <f t="shared" si="99"/>
        <v>1.8064746373998937</v>
      </c>
      <c r="BY180" s="72">
        <f t="shared" si="106"/>
        <v>6.3311538509517096</v>
      </c>
      <c r="BZ180" s="124" t="s">
        <v>92</v>
      </c>
      <c r="CA180" s="124" t="s">
        <v>95</v>
      </c>
      <c r="CB180" s="125">
        <v>4</v>
      </c>
      <c r="CC180" s="125">
        <v>8</v>
      </c>
      <c r="CD180" s="125">
        <v>3</v>
      </c>
      <c r="CE180" s="125">
        <v>6</v>
      </c>
      <c r="CF180" s="124" t="s">
        <v>81</v>
      </c>
      <c r="CG180" s="126" t="s">
        <v>75</v>
      </c>
      <c r="CH180" s="129">
        <f>SUM(CH177:CH179)/3</f>
        <v>10.649999999999999</v>
      </c>
      <c r="CI180" s="63">
        <v>7.82</v>
      </c>
      <c r="CJ180" s="64">
        <f>SUM((AF180-BQ180)/AF180)*100</f>
        <v>1.8691588785046804</v>
      </c>
      <c r="CK180" s="64">
        <f>SUM(BX180*CH180)</f>
        <v>19.238954888308864</v>
      </c>
      <c r="CL180" s="65" t="s">
        <v>81</v>
      </c>
    </row>
    <row r="181" spans="1:90" s="65" customFormat="1" ht="24.75" customHeight="1" x14ac:dyDescent="0.3">
      <c r="A181" s="61" t="s">
        <v>98</v>
      </c>
      <c r="B181" s="35">
        <v>3.82</v>
      </c>
      <c r="C181" s="35">
        <v>1.31</v>
      </c>
      <c r="D181" s="35">
        <v>5.8</v>
      </c>
      <c r="E181" s="35">
        <v>4.8</v>
      </c>
      <c r="F181" s="35">
        <v>1.68</v>
      </c>
      <c r="G181" s="66">
        <v>0.42630000000000001</v>
      </c>
      <c r="H181" s="66">
        <v>7.5200000000000003E-2</v>
      </c>
      <c r="I181" s="66">
        <v>4.9000000000000002E-2</v>
      </c>
      <c r="J181" s="66">
        <v>4.6899999999999997E-2</v>
      </c>
      <c r="K181" s="67">
        <v>6.1100000000000002E-2</v>
      </c>
      <c r="L181" s="66">
        <v>3.4222389999999998</v>
      </c>
      <c r="M181" s="68">
        <v>0.1152</v>
      </c>
      <c r="N181" s="35">
        <v>2.6619999999999999</v>
      </c>
      <c r="O181" s="35">
        <v>14.691999999999997</v>
      </c>
      <c r="P181" s="35">
        <v>2.37</v>
      </c>
      <c r="Q181" s="35">
        <v>16.490000000000002</v>
      </c>
      <c r="R181" s="35">
        <v>6.4139999999999997</v>
      </c>
      <c r="S181" s="35">
        <v>8.0850000000000009</v>
      </c>
      <c r="T181" s="35">
        <v>8.9879999999999995</v>
      </c>
      <c r="U181" s="35">
        <v>5.3179999999999996</v>
      </c>
      <c r="V181" s="35">
        <v>19.509999999999998</v>
      </c>
      <c r="W181" s="35">
        <v>4.8919999999999995</v>
      </c>
      <c r="X181" s="35">
        <v>10.059999999999999</v>
      </c>
      <c r="Y181" s="35">
        <v>5.0600000000000005</v>
      </c>
      <c r="Z181" s="35">
        <v>4.4440000000000008</v>
      </c>
      <c r="AA181" s="35">
        <v>0</v>
      </c>
      <c r="AB181" s="41">
        <v>1060</v>
      </c>
      <c r="AC181" s="41">
        <v>9</v>
      </c>
      <c r="AD181" s="42">
        <v>448.9</v>
      </c>
      <c r="AE181" s="43">
        <v>59.5</v>
      </c>
      <c r="AF181" s="43">
        <v>74.900000000000006</v>
      </c>
      <c r="AG181" s="44">
        <f t="shared" si="104"/>
        <v>29.75</v>
      </c>
      <c r="AH181" s="44">
        <f t="shared" si="76"/>
        <v>2780.5058479678164</v>
      </c>
      <c r="AI181" s="44">
        <f t="shared" si="77"/>
        <v>208259.88801278945</v>
      </c>
      <c r="AJ181" s="44">
        <f t="shared" si="78"/>
        <v>2.1554798875740899</v>
      </c>
      <c r="AK181" s="45">
        <v>0</v>
      </c>
      <c r="AL181" s="43">
        <v>443.7</v>
      </c>
      <c r="AM181" s="43">
        <v>59.5</v>
      </c>
      <c r="AN181" s="43">
        <v>74.8</v>
      </c>
      <c r="AO181" s="44">
        <f t="shared" si="105"/>
        <v>29.75</v>
      </c>
      <c r="AP181" s="44">
        <f t="shared" si="79"/>
        <v>2780.5058479678164</v>
      </c>
      <c r="AQ181" s="46">
        <f t="shared" si="80"/>
        <v>208259.88801278945</v>
      </c>
      <c r="AR181" s="46">
        <f t="shared" si="81"/>
        <v>207981.83742799266</v>
      </c>
      <c r="AS181" s="47">
        <f t="shared" si="82"/>
        <v>0.13351134846462206</v>
      </c>
      <c r="AT181" s="46">
        <f t="shared" si="83"/>
        <v>2.1554798875740899</v>
      </c>
      <c r="AU181" s="46">
        <f t="shared" si="84"/>
        <v>2.1333593619857192</v>
      </c>
      <c r="AV181" s="47">
        <f t="shared" si="85"/>
        <v>1.0262459750096089</v>
      </c>
      <c r="AW181" s="48">
        <v>0</v>
      </c>
      <c r="AX181" s="70">
        <v>150</v>
      </c>
      <c r="AY181" s="70">
        <v>12</v>
      </c>
      <c r="AZ181" s="71">
        <v>418.5</v>
      </c>
      <c r="BA181" s="43">
        <f t="shared" si="100"/>
        <v>7.2640382317801624</v>
      </c>
      <c r="BB181" s="71">
        <v>59.5</v>
      </c>
      <c r="BC181" s="43">
        <v>74.5</v>
      </c>
      <c r="BD181" s="54">
        <f t="shared" si="86"/>
        <v>29.75</v>
      </c>
      <c r="BE181" s="44">
        <f t="shared" si="87"/>
        <v>2780.5058479678164</v>
      </c>
      <c r="BF181" s="50">
        <f t="shared" si="102"/>
        <v>208259.88801278945</v>
      </c>
      <c r="BG181" s="50">
        <f t="shared" si="88"/>
        <v>207147.68567360233</v>
      </c>
      <c r="BH181" s="72">
        <f t="shared" si="89"/>
        <v>0.53404539385847427</v>
      </c>
      <c r="BI181" s="73">
        <f t="shared" si="90"/>
        <v>2.1554798875740899</v>
      </c>
      <c r="BJ181" s="51">
        <f t="shared" si="91"/>
        <v>2.020297734146161</v>
      </c>
      <c r="BK181" s="72">
        <f t="shared" si="92"/>
        <v>6.2715571695763428</v>
      </c>
      <c r="BL181" s="116">
        <v>0</v>
      </c>
      <c r="BM181" s="74">
        <f t="shared" si="103"/>
        <v>1060</v>
      </c>
      <c r="BN181" s="74">
        <f t="shared" si="75"/>
        <v>9</v>
      </c>
      <c r="BO181" s="71">
        <v>361</v>
      </c>
      <c r="BP181" s="71">
        <v>58.6</v>
      </c>
      <c r="BQ181" s="71">
        <v>73.400000000000006</v>
      </c>
      <c r="BR181" s="72">
        <f t="shared" si="93"/>
        <v>29.3</v>
      </c>
      <c r="BS181" s="54">
        <f t="shared" si="94"/>
        <v>2697.0258771803014</v>
      </c>
      <c r="BT181" s="50">
        <f t="shared" si="95"/>
        <v>207147.68567360233</v>
      </c>
      <c r="BU181" s="50">
        <f t="shared" si="96"/>
        <v>197961.69938503415</v>
      </c>
      <c r="BV181" s="72">
        <f t="shared" si="97"/>
        <v>4.4345107012406206</v>
      </c>
      <c r="BW181" s="75">
        <f t="shared" si="98"/>
        <v>2.020297734146161</v>
      </c>
      <c r="BX181" s="55">
        <f t="shared" si="99"/>
        <v>1.8235850728774432</v>
      </c>
      <c r="BY181" s="72">
        <f t="shared" si="106"/>
        <v>9.7368154180430491</v>
      </c>
      <c r="BZ181" s="124" t="s">
        <v>92</v>
      </c>
      <c r="CA181" s="124" t="s">
        <v>95</v>
      </c>
      <c r="CB181" s="125">
        <v>4</v>
      </c>
      <c r="CC181" s="125">
        <v>8</v>
      </c>
      <c r="CD181" s="125">
        <v>3</v>
      </c>
      <c r="CE181" s="125">
        <v>6</v>
      </c>
      <c r="CF181" s="124" t="s">
        <v>81</v>
      </c>
      <c r="CG181" s="126" t="s">
        <v>75</v>
      </c>
      <c r="CH181" s="129">
        <f>SUM(CH177:CH180)/4</f>
        <v>10.649999999999999</v>
      </c>
      <c r="CI181" s="63">
        <v>7.82</v>
      </c>
      <c r="CJ181" s="64">
        <f>SUM((AF181-BQ181)/AF181)*100</f>
        <v>2.002670226969292</v>
      </c>
      <c r="CK181" s="64">
        <f>SUM(BX181*CH181)</f>
        <v>19.421181026144769</v>
      </c>
      <c r="CL181" s="65" t="s">
        <v>81</v>
      </c>
    </row>
    <row r="182" spans="1:90" s="65" customFormat="1" ht="24.75" customHeight="1" x14ac:dyDescent="0.3">
      <c r="A182" s="61" t="s">
        <v>98</v>
      </c>
      <c r="B182" s="35">
        <v>3.86</v>
      </c>
      <c r="C182" s="35">
        <v>2.02</v>
      </c>
      <c r="D182" s="35">
        <v>6.72</v>
      </c>
      <c r="E182" s="35">
        <v>4.91</v>
      </c>
      <c r="F182" s="35">
        <v>1.39</v>
      </c>
      <c r="G182" s="66">
        <v>0.35930000000000001</v>
      </c>
      <c r="H182" s="66">
        <v>8.2199999999999995E-2</v>
      </c>
      <c r="I182" s="66">
        <v>5.1400000000000001E-2</v>
      </c>
      <c r="J182" s="66">
        <v>4.58E-2</v>
      </c>
      <c r="K182" s="67">
        <v>5.7200000000000001E-2</v>
      </c>
      <c r="L182" s="66">
        <v>3.4222389999999998</v>
      </c>
      <c r="M182" s="68">
        <v>0.21210000000000001</v>
      </c>
      <c r="N182" s="35">
        <v>2.13</v>
      </c>
      <c r="O182" s="35">
        <v>21.95</v>
      </c>
      <c r="P182" s="35">
        <v>2.74</v>
      </c>
      <c r="Q182" s="35">
        <v>15.47</v>
      </c>
      <c r="R182" s="35">
        <v>5.94</v>
      </c>
      <c r="S182" s="35">
        <v>10.78</v>
      </c>
      <c r="T182" s="35">
        <v>11.7</v>
      </c>
      <c r="U182" s="35">
        <v>2.5099999999999998</v>
      </c>
      <c r="V182" s="35">
        <v>17.059999999999999</v>
      </c>
      <c r="W182" s="35">
        <v>2.62</v>
      </c>
      <c r="X182" s="35">
        <v>12.18</v>
      </c>
      <c r="Y182" s="35">
        <v>1.99</v>
      </c>
      <c r="Z182" s="35">
        <v>3.69</v>
      </c>
      <c r="AA182" s="35">
        <v>0</v>
      </c>
      <c r="AB182" s="41">
        <v>1060</v>
      </c>
      <c r="AC182" s="41">
        <v>9</v>
      </c>
      <c r="AD182" s="42">
        <v>449.6</v>
      </c>
      <c r="AE182" s="43">
        <v>59.5</v>
      </c>
      <c r="AF182" s="43">
        <v>74.900000000000006</v>
      </c>
      <c r="AG182" s="44">
        <f t="shared" si="104"/>
        <v>29.75</v>
      </c>
      <c r="AH182" s="44">
        <f t="shared" si="76"/>
        <v>2780.5058479678164</v>
      </c>
      <c r="AI182" s="44">
        <f t="shared" si="77"/>
        <v>208259.88801278945</v>
      </c>
      <c r="AJ182" s="44">
        <f t="shared" si="78"/>
        <v>2.1588410725179572</v>
      </c>
      <c r="AK182" s="45">
        <v>0</v>
      </c>
      <c r="AL182" s="43">
        <v>444.6</v>
      </c>
      <c r="AM182" s="43">
        <v>59.5</v>
      </c>
      <c r="AN182" s="43">
        <v>74.900000000000006</v>
      </c>
      <c r="AO182" s="44">
        <f t="shared" si="105"/>
        <v>29.75</v>
      </c>
      <c r="AP182" s="44">
        <f t="shared" si="79"/>
        <v>2780.5058479678164</v>
      </c>
      <c r="AQ182" s="46">
        <f t="shared" si="80"/>
        <v>208259.88801278945</v>
      </c>
      <c r="AR182" s="46">
        <f t="shared" si="81"/>
        <v>208259.88801278945</v>
      </c>
      <c r="AS182" s="47">
        <f t="shared" si="82"/>
        <v>0</v>
      </c>
      <c r="AT182" s="46">
        <f t="shared" si="83"/>
        <v>2.1588410725179572</v>
      </c>
      <c r="AU182" s="46">
        <f t="shared" si="84"/>
        <v>2.1348326086331935</v>
      </c>
      <c r="AV182" s="47">
        <f t="shared" si="85"/>
        <v>1.112099644128113</v>
      </c>
      <c r="AW182" s="48">
        <v>0</v>
      </c>
      <c r="AX182" s="70">
        <v>150</v>
      </c>
      <c r="AY182" s="70">
        <v>12</v>
      </c>
      <c r="AZ182" s="71">
        <v>409.5</v>
      </c>
      <c r="BA182" s="43">
        <f t="shared" si="100"/>
        <v>9.7924297924297985</v>
      </c>
      <c r="BB182" s="71">
        <v>59.3</v>
      </c>
      <c r="BC182" s="43">
        <v>74.5</v>
      </c>
      <c r="BD182" s="54">
        <f t="shared" si="86"/>
        <v>29.65</v>
      </c>
      <c r="BE182" s="44">
        <f t="shared" si="87"/>
        <v>2761.8447876054929</v>
      </c>
      <c r="BF182" s="50">
        <f t="shared" si="102"/>
        <v>208259.88801278945</v>
      </c>
      <c r="BG182" s="50">
        <f t="shared" si="88"/>
        <v>205757.43667660921</v>
      </c>
      <c r="BH182" s="72">
        <f t="shared" si="89"/>
        <v>1.2016002505612411</v>
      </c>
      <c r="BI182" s="73">
        <f t="shared" si="90"/>
        <v>2.1588410725179572</v>
      </c>
      <c r="BJ182" s="51">
        <f t="shared" si="91"/>
        <v>1.9902075308394067</v>
      </c>
      <c r="BK182" s="72">
        <f t="shared" si="92"/>
        <v>7.8112994895851831</v>
      </c>
      <c r="BL182" s="116">
        <v>0</v>
      </c>
      <c r="BM182" s="74">
        <f t="shared" si="103"/>
        <v>1060</v>
      </c>
      <c r="BN182" s="74">
        <f t="shared" si="75"/>
        <v>9</v>
      </c>
      <c r="BO182" s="71">
        <v>357.8</v>
      </c>
      <c r="BP182" s="71">
        <v>58.4</v>
      </c>
      <c r="BQ182" s="71">
        <v>73.400000000000006</v>
      </c>
      <c r="BR182" s="72">
        <f t="shared" si="93"/>
        <v>29.2</v>
      </c>
      <c r="BS182" s="54">
        <f t="shared" si="94"/>
        <v>2678.6475601568013</v>
      </c>
      <c r="BT182" s="50">
        <f t="shared" si="95"/>
        <v>205757.43667660921</v>
      </c>
      <c r="BU182" s="50">
        <f t="shared" si="96"/>
        <v>196612.73091550922</v>
      </c>
      <c r="BV182" s="72">
        <f t="shared" si="97"/>
        <v>4.4444108114900391</v>
      </c>
      <c r="BW182" s="75">
        <f t="shared" si="98"/>
        <v>1.9902075308394067</v>
      </c>
      <c r="BX182" s="55">
        <f t="shared" si="99"/>
        <v>1.8198211190798124</v>
      </c>
      <c r="BY182" s="72">
        <f t="shared" si="106"/>
        <v>8.5612384195798281</v>
      </c>
      <c r="BZ182" s="124" t="s">
        <v>92</v>
      </c>
      <c r="CA182" s="124" t="s">
        <v>95</v>
      </c>
      <c r="CB182" s="125">
        <v>4</v>
      </c>
      <c r="CC182" s="125">
        <v>8</v>
      </c>
      <c r="CD182" s="125">
        <v>3</v>
      </c>
      <c r="CE182" s="125">
        <v>6</v>
      </c>
      <c r="CF182" s="124" t="s">
        <v>81</v>
      </c>
      <c r="CG182" s="126" t="s">
        <v>75</v>
      </c>
      <c r="CH182" s="129">
        <f>SUM(CH177:CH181)/5</f>
        <v>10.649999999999999</v>
      </c>
      <c r="CI182" s="63">
        <v>7.82</v>
      </c>
      <c r="CJ182" s="64">
        <f>SUM((AF182-BQ182)/AF182)*100</f>
        <v>2.002670226969292</v>
      </c>
      <c r="CK182" s="64">
        <f>SUM(BX182*CH182)</f>
        <v>19.381094918199999</v>
      </c>
      <c r="CL182" s="65" t="s">
        <v>81</v>
      </c>
    </row>
    <row r="183" spans="1:90" s="65" customFormat="1" ht="24.75" customHeight="1" x14ac:dyDescent="0.3">
      <c r="A183" s="61" t="s">
        <v>98</v>
      </c>
      <c r="B183" s="35">
        <v>3.92</v>
      </c>
      <c r="C183" s="35">
        <v>1.92</v>
      </c>
      <c r="D183" s="35">
        <v>6.61</v>
      </c>
      <c r="E183" s="35">
        <v>4.82</v>
      </c>
      <c r="F183" s="35">
        <v>1.55</v>
      </c>
      <c r="G183" s="66">
        <v>0.34670000000000001</v>
      </c>
      <c r="H183" s="66">
        <v>8.4099999999999994E-2</v>
      </c>
      <c r="I183" s="66">
        <v>0.05</v>
      </c>
      <c r="J183" s="66">
        <v>4.3099999999999999E-2</v>
      </c>
      <c r="K183" s="67">
        <v>5.8599999999999999E-2</v>
      </c>
      <c r="L183" s="66">
        <v>3.4222389999999998</v>
      </c>
      <c r="M183" s="68">
        <v>0.2261</v>
      </c>
      <c r="N183" s="35">
        <v>4.17</v>
      </c>
      <c r="O183" s="35">
        <v>15.8</v>
      </c>
      <c r="P183" s="35">
        <v>2.74</v>
      </c>
      <c r="Q183" s="35">
        <v>14.38</v>
      </c>
      <c r="R183" s="35">
        <v>6.54</v>
      </c>
      <c r="S183" s="35">
        <v>5.39</v>
      </c>
      <c r="T183" s="35">
        <v>5.01</v>
      </c>
      <c r="U183" s="35">
        <v>6.98</v>
      </c>
      <c r="V183" s="35">
        <v>20.74</v>
      </c>
      <c r="W183" s="35">
        <v>1.3</v>
      </c>
      <c r="X183" s="35">
        <v>4.96</v>
      </c>
      <c r="Y183" s="35">
        <v>4.84</v>
      </c>
      <c r="Z183" s="35">
        <v>3.04</v>
      </c>
      <c r="AA183" s="35">
        <v>0</v>
      </c>
      <c r="AB183" s="41">
        <v>1060</v>
      </c>
      <c r="AC183" s="41">
        <v>9</v>
      </c>
      <c r="AD183" s="42">
        <v>447.2</v>
      </c>
      <c r="AE183" s="43">
        <v>59.5</v>
      </c>
      <c r="AF183" s="43">
        <v>74.900000000000006</v>
      </c>
      <c r="AG183" s="44">
        <f t="shared" si="104"/>
        <v>29.75</v>
      </c>
      <c r="AH183" s="44">
        <f t="shared" si="76"/>
        <v>2780.5058479678164</v>
      </c>
      <c r="AI183" s="44">
        <f t="shared" si="77"/>
        <v>208259.88801278945</v>
      </c>
      <c r="AJ183" s="44">
        <f t="shared" si="78"/>
        <v>2.1473170098532703</v>
      </c>
      <c r="AK183" s="45">
        <v>0</v>
      </c>
      <c r="AL183" s="43">
        <v>442.6</v>
      </c>
      <c r="AM183" s="43">
        <v>59.5</v>
      </c>
      <c r="AN183" s="43">
        <v>74.8</v>
      </c>
      <c r="AO183" s="44">
        <f t="shared" si="105"/>
        <v>29.75</v>
      </c>
      <c r="AP183" s="44">
        <f t="shared" si="79"/>
        <v>2780.5058479678164</v>
      </c>
      <c r="AQ183" s="46">
        <f t="shared" si="80"/>
        <v>208259.88801278945</v>
      </c>
      <c r="AR183" s="46">
        <f t="shared" si="81"/>
        <v>207981.83742799266</v>
      </c>
      <c r="AS183" s="47">
        <f t="shared" si="82"/>
        <v>0.13351134846462206</v>
      </c>
      <c r="AT183" s="46">
        <f t="shared" si="83"/>
        <v>2.1473170098532703</v>
      </c>
      <c r="AU183" s="46">
        <f t="shared" si="84"/>
        <v>2.1280704386181637</v>
      </c>
      <c r="AV183" s="47">
        <f t="shared" si="85"/>
        <v>0.89630786450212097</v>
      </c>
      <c r="AW183" s="48">
        <v>0</v>
      </c>
      <c r="AX183" s="70">
        <v>150</v>
      </c>
      <c r="AY183" s="70">
        <v>12</v>
      </c>
      <c r="AZ183" s="71">
        <v>414.7</v>
      </c>
      <c r="BA183" s="43">
        <f t="shared" si="100"/>
        <v>7.8369905956112857</v>
      </c>
      <c r="BB183" s="71">
        <v>59.5</v>
      </c>
      <c r="BC183" s="43">
        <v>74.5</v>
      </c>
      <c r="BD183" s="54">
        <f t="shared" si="86"/>
        <v>29.75</v>
      </c>
      <c r="BE183" s="44">
        <f t="shared" si="87"/>
        <v>2780.5058479678164</v>
      </c>
      <c r="BF183" s="50">
        <f t="shared" si="102"/>
        <v>208259.88801278945</v>
      </c>
      <c r="BG183" s="50">
        <f t="shared" si="88"/>
        <v>207147.68567360233</v>
      </c>
      <c r="BH183" s="72">
        <f t="shared" si="89"/>
        <v>0.53404539385847427</v>
      </c>
      <c r="BI183" s="73">
        <f t="shared" si="90"/>
        <v>2.1473170098532703</v>
      </c>
      <c r="BJ183" s="51">
        <f t="shared" si="91"/>
        <v>2.0019533341706404</v>
      </c>
      <c r="BK183" s="72">
        <f t="shared" si="92"/>
        <v>6.769548930856879</v>
      </c>
      <c r="BL183" s="116">
        <v>0</v>
      </c>
      <c r="BM183" s="74">
        <f t="shared" si="103"/>
        <v>1060</v>
      </c>
      <c r="BN183" s="74">
        <f t="shared" si="75"/>
        <v>9</v>
      </c>
      <c r="BO183" s="71">
        <v>356.9</v>
      </c>
      <c r="BP183" s="71">
        <v>58.3</v>
      </c>
      <c r="BQ183" s="71">
        <v>73.599999999999994</v>
      </c>
      <c r="BR183" s="72">
        <f t="shared" si="93"/>
        <v>29.15</v>
      </c>
      <c r="BS183" s="54">
        <f t="shared" si="94"/>
        <v>2669.481963589953</v>
      </c>
      <c r="BT183" s="50">
        <f t="shared" si="95"/>
        <v>207147.68567360233</v>
      </c>
      <c r="BU183" s="50">
        <f t="shared" si="96"/>
        <v>196473.87252022052</v>
      </c>
      <c r="BV183" s="72">
        <f t="shared" si="97"/>
        <v>5.1527552039370992</v>
      </c>
      <c r="BW183" s="75">
        <f t="shared" si="98"/>
        <v>2.0019533341706404</v>
      </c>
      <c r="BX183" s="55">
        <f t="shared" si="99"/>
        <v>1.8165265204067726</v>
      </c>
      <c r="BY183" s="72">
        <f t="shared" si="106"/>
        <v>9.2622945100109177</v>
      </c>
      <c r="BZ183" s="124" t="s">
        <v>92</v>
      </c>
      <c r="CA183" s="124" t="s">
        <v>95</v>
      </c>
      <c r="CB183" s="125">
        <v>4</v>
      </c>
      <c r="CC183" s="125">
        <v>8</v>
      </c>
      <c r="CD183" s="125">
        <v>3</v>
      </c>
      <c r="CE183" s="125">
        <v>6</v>
      </c>
      <c r="CF183" s="124" t="s">
        <v>81</v>
      </c>
      <c r="CG183" s="126" t="s">
        <v>75</v>
      </c>
      <c r="CH183" s="129">
        <f>SUM(CH177:CH182)/6</f>
        <v>10.649999999999999</v>
      </c>
      <c r="CI183" s="63">
        <v>7.82</v>
      </c>
      <c r="CJ183" s="64">
        <f>SUM((AF183-BQ183)/AF183)*100</f>
        <v>1.7356475300400682</v>
      </c>
      <c r="CK183" s="64">
        <f>SUM(BX183*CH183)</f>
        <v>19.346007442332127</v>
      </c>
      <c r="CL183" s="65" t="s">
        <v>81</v>
      </c>
    </row>
    <row r="184" spans="1:90" s="65" customFormat="1" ht="24.75" customHeight="1" x14ac:dyDescent="0.3">
      <c r="A184" s="61" t="s">
        <v>98</v>
      </c>
      <c r="B184" s="35">
        <v>3.98</v>
      </c>
      <c r="C184" s="35">
        <v>1.41</v>
      </c>
      <c r="D184" s="35">
        <v>6.87</v>
      </c>
      <c r="E184" s="35">
        <v>4.9000000000000004</v>
      </c>
      <c r="F184" s="35">
        <v>1.63</v>
      </c>
      <c r="G184" s="66">
        <v>0.36859999999999998</v>
      </c>
      <c r="H184" s="66">
        <v>8.5199999999999998E-2</v>
      </c>
      <c r="I184" s="66">
        <v>5.2499999999999998E-2</v>
      </c>
      <c r="J184" s="66">
        <v>4.4499999999999998E-2</v>
      </c>
      <c r="K184" s="67">
        <v>5.0500000000000003E-2</v>
      </c>
      <c r="L184" s="66">
        <v>3.4222389999999998</v>
      </c>
      <c r="M184" s="68">
        <v>0.21990000000000001</v>
      </c>
      <c r="N184" s="35">
        <v>3.12</v>
      </c>
      <c r="O184" s="35">
        <v>10.220000000000001</v>
      </c>
      <c r="P184" s="35">
        <v>2.74</v>
      </c>
      <c r="Q184" s="35">
        <v>17.8</v>
      </c>
      <c r="R184" s="35">
        <v>7.18</v>
      </c>
      <c r="S184" s="35">
        <v>8.0850000000000009</v>
      </c>
      <c r="T184" s="35">
        <v>7.4</v>
      </c>
      <c r="U184" s="35">
        <v>8.49</v>
      </c>
      <c r="V184" s="35">
        <v>18.04</v>
      </c>
      <c r="W184" s="35">
        <v>16.88</v>
      </c>
      <c r="X184" s="35">
        <v>2.16</v>
      </c>
      <c r="Y184" s="35">
        <v>7</v>
      </c>
      <c r="Z184" s="35">
        <v>10.220000000000001</v>
      </c>
      <c r="AA184" s="35">
        <v>0</v>
      </c>
      <c r="AB184" s="41">
        <v>1060</v>
      </c>
      <c r="AC184" s="41">
        <v>9</v>
      </c>
      <c r="AD184" s="42">
        <v>449.7</v>
      </c>
      <c r="AE184" s="43">
        <v>59.6</v>
      </c>
      <c r="AF184" s="43">
        <v>76.099999999999994</v>
      </c>
      <c r="AG184" s="44">
        <f t="shared" si="104"/>
        <v>29.8</v>
      </c>
      <c r="AH184" s="44">
        <f t="shared" si="76"/>
        <v>2789.8599400938801</v>
      </c>
      <c r="AI184" s="44">
        <f t="shared" si="77"/>
        <v>212308.34144114426</v>
      </c>
      <c r="AJ184" s="44">
        <f t="shared" si="78"/>
        <v>2.118145697655808</v>
      </c>
      <c r="AK184" s="45">
        <v>0</v>
      </c>
      <c r="AL184" s="43">
        <v>446.6</v>
      </c>
      <c r="AM184" s="43">
        <v>59.6</v>
      </c>
      <c r="AN184" s="43">
        <v>76.099999999999994</v>
      </c>
      <c r="AO184" s="44">
        <f t="shared" si="105"/>
        <v>29.8</v>
      </c>
      <c r="AP184" s="44">
        <f t="shared" si="79"/>
        <v>2789.8599400938801</v>
      </c>
      <c r="AQ184" s="46">
        <f t="shared" si="80"/>
        <v>212308.34144114426</v>
      </c>
      <c r="AR184" s="46">
        <f t="shared" si="81"/>
        <v>212308.34144114426</v>
      </c>
      <c r="AS184" s="47">
        <f t="shared" si="82"/>
        <v>0</v>
      </c>
      <c r="AT184" s="46">
        <f t="shared" si="83"/>
        <v>2.118145697655808</v>
      </c>
      <c r="AU184" s="46">
        <f t="shared" si="84"/>
        <v>2.1035442930244246</v>
      </c>
      <c r="AV184" s="47">
        <f t="shared" si="85"/>
        <v>0.6893484545252494</v>
      </c>
      <c r="AW184" s="48">
        <v>0</v>
      </c>
      <c r="AX184" s="70">
        <v>150</v>
      </c>
      <c r="AY184" s="70">
        <v>12</v>
      </c>
      <c r="AZ184" s="71">
        <v>399.1</v>
      </c>
      <c r="BA184" s="43">
        <f t="shared" si="100"/>
        <v>12.678526685041334</v>
      </c>
      <c r="BB184" s="71">
        <v>59.4</v>
      </c>
      <c r="BC184" s="43">
        <v>74.7</v>
      </c>
      <c r="BD184" s="54">
        <f t="shared" si="86"/>
        <v>29.7</v>
      </c>
      <c r="BE184" s="44">
        <f t="shared" si="87"/>
        <v>2771.1674638050204</v>
      </c>
      <c r="BF184" s="50">
        <f t="shared" si="102"/>
        <v>212308.34144114426</v>
      </c>
      <c r="BG184" s="50">
        <f t="shared" si="88"/>
        <v>207006.20954623504</v>
      </c>
      <c r="BH184" s="72">
        <f t="shared" si="89"/>
        <v>2.4973733292429641</v>
      </c>
      <c r="BI184" s="73">
        <f t="shared" si="90"/>
        <v>2.118145697655808</v>
      </c>
      <c r="BJ184" s="51">
        <f t="shared" si="91"/>
        <v>1.9279614890531127</v>
      </c>
      <c r="BK184" s="72">
        <f t="shared" si="92"/>
        <v>8.9788067370991396</v>
      </c>
      <c r="BL184" s="116">
        <v>0</v>
      </c>
      <c r="BM184" s="74">
        <f t="shared" si="103"/>
        <v>1060</v>
      </c>
      <c r="BN184" s="74">
        <f t="shared" si="75"/>
        <v>9</v>
      </c>
      <c r="BO184" s="71">
        <v>360.3</v>
      </c>
      <c r="BP184" s="71">
        <v>58.4</v>
      </c>
      <c r="BQ184" s="71">
        <v>70.5</v>
      </c>
      <c r="BR184" s="72">
        <f t="shared" si="93"/>
        <v>29.2</v>
      </c>
      <c r="BS184" s="54">
        <f t="shared" si="94"/>
        <v>2678.6475601568013</v>
      </c>
      <c r="BT184" s="50">
        <f t="shared" si="95"/>
        <v>207006.20954623504</v>
      </c>
      <c r="BU184" s="50">
        <f t="shared" si="96"/>
        <v>188844.65299105449</v>
      </c>
      <c r="BV184" s="72">
        <f t="shared" si="97"/>
        <v>8.7734356350910083</v>
      </c>
      <c r="BW184" s="75">
        <f t="shared" si="98"/>
        <v>1.9279614890531127</v>
      </c>
      <c r="BX184" s="55">
        <f t="shared" si="99"/>
        <v>1.9079174035023765</v>
      </c>
      <c r="BY184" s="72">
        <f t="shared" si="106"/>
        <v>1.0396517598793196</v>
      </c>
      <c r="BZ184" s="124" t="s">
        <v>92</v>
      </c>
      <c r="CA184" s="124" t="s">
        <v>95</v>
      </c>
      <c r="CB184" s="125">
        <v>3</v>
      </c>
      <c r="CC184" s="125">
        <v>8</v>
      </c>
      <c r="CD184" s="125">
        <v>3</v>
      </c>
      <c r="CE184" s="125">
        <v>6</v>
      </c>
      <c r="CF184" s="124" t="s">
        <v>107</v>
      </c>
      <c r="CG184" s="126" t="s">
        <v>75</v>
      </c>
      <c r="CH184" s="129">
        <v>9.08</v>
      </c>
      <c r="CI184" s="63">
        <v>13.997822912305384</v>
      </c>
      <c r="CJ184" s="64">
        <f>SUM((AF184-BQ184)/AF184)*100</f>
        <v>7.3587385019710831</v>
      </c>
      <c r="CK184" s="64">
        <f>SUM(BX184*CH184)</f>
        <v>17.323890023801578</v>
      </c>
      <c r="CL184" s="65" t="s">
        <v>107</v>
      </c>
    </row>
    <row r="185" spans="1:90" s="65" customFormat="1" ht="24.75" customHeight="1" x14ac:dyDescent="0.3">
      <c r="A185" s="61" t="s">
        <v>98</v>
      </c>
      <c r="B185" s="35">
        <v>4.21</v>
      </c>
      <c r="C185" s="35">
        <v>1.31</v>
      </c>
      <c r="D185" s="35">
        <v>4.04</v>
      </c>
      <c r="E185" s="35">
        <v>4.09</v>
      </c>
      <c r="F185" s="35">
        <v>1.78</v>
      </c>
      <c r="G185" s="66">
        <v>0.34100000000000003</v>
      </c>
      <c r="H185" s="66">
        <v>7.5899999999999995E-2</v>
      </c>
      <c r="I185" s="66">
        <v>4.3799999999999999E-2</v>
      </c>
      <c r="J185" s="66">
        <v>4.2000000000000003E-2</v>
      </c>
      <c r="K185" s="67">
        <v>3.3500000000000002E-2</v>
      </c>
      <c r="L185" s="66">
        <v>3.4222389999999998</v>
      </c>
      <c r="M185" s="68">
        <v>0.43080000000000002</v>
      </c>
      <c r="N185" s="35">
        <v>2.0699999999999998</v>
      </c>
      <c r="O185" s="35">
        <v>4.9400000000000004</v>
      </c>
      <c r="P185" s="35">
        <v>2.74</v>
      </c>
      <c r="Q185" s="35">
        <v>18.36</v>
      </c>
      <c r="R185" s="35">
        <v>8.4700000000000006</v>
      </c>
      <c r="S185" s="35">
        <v>8.0850000000000009</v>
      </c>
      <c r="T185" s="35">
        <v>10.27</v>
      </c>
      <c r="U185" s="35">
        <v>2.27</v>
      </c>
      <c r="V185" s="35">
        <v>24.67</v>
      </c>
      <c r="W185" s="35">
        <v>0.98</v>
      </c>
      <c r="X185" s="35">
        <v>15.63</v>
      </c>
      <c r="Y185" s="35">
        <v>9.3000000000000007</v>
      </c>
      <c r="Z185" s="35">
        <v>3.07</v>
      </c>
      <c r="AA185" s="35">
        <v>0</v>
      </c>
      <c r="AB185" s="41">
        <v>1090</v>
      </c>
      <c r="AC185" s="41">
        <v>9</v>
      </c>
      <c r="AD185" s="42">
        <v>447.7</v>
      </c>
      <c r="AE185" s="43">
        <v>59.6</v>
      </c>
      <c r="AF185" s="43">
        <v>76.099999999999994</v>
      </c>
      <c r="AG185" s="44">
        <f t="shared" si="104"/>
        <v>29.8</v>
      </c>
      <c r="AH185" s="44">
        <f t="shared" si="76"/>
        <v>2789.8599400938801</v>
      </c>
      <c r="AI185" s="44">
        <f t="shared" si="77"/>
        <v>212308.34144114426</v>
      </c>
      <c r="AJ185" s="44">
        <f t="shared" si="78"/>
        <v>2.1087254366033026</v>
      </c>
      <c r="AK185" s="45">
        <v>0</v>
      </c>
      <c r="AL185" s="43">
        <v>447</v>
      </c>
      <c r="AM185" s="43">
        <v>59.6</v>
      </c>
      <c r="AN185" s="43">
        <v>76</v>
      </c>
      <c r="AO185" s="44">
        <f t="shared" si="105"/>
        <v>29.8</v>
      </c>
      <c r="AP185" s="44">
        <f t="shared" si="79"/>
        <v>2789.8599400938801</v>
      </c>
      <c r="AQ185" s="46">
        <f t="shared" si="80"/>
        <v>212308.34144114426</v>
      </c>
      <c r="AR185" s="46">
        <f t="shared" si="81"/>
        <v>212029.35544713488</v>
      </c>
      <c r="AS185" s="47">
        <f t="shared" si="82"/>
        <v>0.13140604467805536</v>
      </c>
      <c r="AT185" s="46">
        <f t="shared" si="83"/>
        <v>2.1087254366033026</v>
      </c>
      <c r="AU185" s="46">
        <f t="shared" si="84"/>
        <v>2.1081986456891824</v>
      </c>
      <c r="AV185" s="47">
        <f t="shared" si="85"/>
        <v>2.4981484311621362E-2</v>
      </c>
      <c r="AW185" s="48">
        <v>0</v>
      </c>
      <c r="AX185" s="70">
        <v>150</v>
      </c>
      <c r="AY185" s="70">
        <v>12</v>
      </c>
      <c r="AZ185" s="71">
        <v>398.2</v>
      </c>
      <c r="BA185" s="43">
        <f t="shared" si="100"/>
        <v>12.430939226519337</v>
      </c>
      <c r="BB185" s="71">
        <v>59.4</v>
      </c>
      <c r="BC185" s="43">
        <v>74.7</v>
      </c>
      <c r="BD185" s="54">
        <f t="shared" si="86"/>
        <v>29.7</v>
      </c>
      <c r="BE185" s="44">
        <f t="shared" si="87"/>
        <v>2771.1674638050204</v>
      </c>
      <c r="BF185" s="50">
        <f t="shared" si="102"/>
        <v>212308.34144114426</v>
      </c>
      <c r="BG185" s="50">
        <f t="shared" si="88"/>
        <v>207006.20954623504</v>
      </c>
      <c r="BH185" s="72">
        <f t="shared" si="89"/>
        <v>2.4973733292429641</v>
      </c>
      <c r="BI185" s="73">
        <f t="shared" si="90"/>
        <v>2.1087254366033026</v>
      </c>
      <c r="BJ185" s="51">
        <f t="shared" si="91"/>
        <v>1.9236137933874957</v>
      </c>
      <c r="BK185" s="72">
        <f t="shared" si="92"/>
        <v>8.7783663061408994</v>
      </c>
      <c r="BL185" s="116">
        <v>0</v>
      </c>
      <c r="BM185" s="74">
        <f t="shared" si="103"/>
        <v>1090</v>
      </c>
      <c r="BN185" s="74">
        <f t="shared" si="75"/>
        <v>9</v>
      </c>
      <c r="BO185" s="71">
        <v>359.5</v>
      </c>
      <c r="BP185" s="71">
        <v>58.6</v>
      </c>
      <c r="BQ185" s="71">
        <v>69.900000000000006</v>
      </c>
      <c r="BR185" s="72">
        <f t="shared" si="93"/>
        <v>29.3</v>
      </c>
      <c r="BS185" s="54">
        <f t="shared" si="94"/>
        <v>2697.0258771803014</v>
      </c>
      <c r="BT185" s="50">
        <f t="shared" si="95"/>
        <v>207006.20954623504</v>
      </c>
      <c r="BU185" s="50">
        <f t="shared" si="96"/>
        <v>188522.1088149031</v>
      </c>
      <c r="BV185" s="72">
        <f t="shared" si="97"/>
        <v>8.929249403604727</v>
      </c>
      <c r="BW185" s="75">
        <f t="shared" si="98"/>
        <v>1.9236137933874957</v>
      </c>
      <c r="BX185" s="55">
        <f t="shared" si="99"/>
        <v>1.9069381424805105</v>
      </c>
      <c r="BY185" s="72">
        <f t="shared" si="106"/>
        <v>0.86689183474918174</v>
      </c>
      <c r="BZ185" s="124" t="s">
        <v>92</v>
      </c>
      <c r="CA185" s="124" t="s">
        <v>95</v>
      </c>
      <c r="CB185" s="125">
        <v>3</v>
      </c>
      <c r="CC185" s="125">
        <v>8</v>
      </c>
      <c r="CD185" s="125">
        <v>3</v>
      </c>
      <c r="CE185" s="125">
        <v>6</v>
      </c>
      <c r="CF185" s="124" t="s">
        <v>107</v>
      </c>
      <c r="CG185" s="126" t="s">
        <v>75</v>
      </c>
      <c r="CH185" s="129">
        <v>9.1199999999999992</v>
      </c>
      <c r="CI185" s="63">
        <v>11.084004965328427</v>
      </c>
      <c r="CJ185" s="64">
        <f>SUM((AF185-BQ185)/AF185)*100</f>
        <v>8.1471747700394079</v>
      </c>
      <c r="CK185" s="64">
        <f>SUM(BX185*CH185)</f>
        <v>17.391275859422255</v>
      </c>
      <c r="CL185" s="65" t="s">
        <v>107</v>
      </c>
    </row>
    <row r="186" spans="1:90" s="65" customFormat="1" ht="24.75" customHeight="1" x14ac:dyDescent="0.3">
      <c r="A186" s="61" t="s">
        <v>98</v>
      </c>
      <c r="B186" s="35">
        <v>3.83</v>
      </c>
      <c r="C186" s="35">
        <v>1.27</v>
      </c>
      <c r="D186" s="35">
        <v>3.68</v>
      </c>
      <c r="E186" s="35">
        <v>3.98</v>
      </c>
      <c r="F186" s="35">
        <v>1.33</v>
      </c>
      <c r="G186" s="66">
        <v>0.33900000000000002</v>
      </c>
      <c r="H186" s="66">
        <v>7.4800000000000005E-2</v>
      </c>
      <c r="I186" s="66">
        <v>4.0099999999999997E-2</v>
      </c>
      <c r="J186" s="66">
        <v>3.9800000000000002E-2</v>
      </c>
      <c r="K186" s="67">
        <v>3.9300000000000002E-2</v>
      </c>
      <c r="L186" s="66">
        <v>3.4222389999999998</v>
      </c>
      <c r="M186" s="68">
        <v>0.39489999999999997</v>
      </c>
      <c r="N186" s="35">
        <v>1.82</v>
      </c>
      <c r="O186" s="35">
        <v>20.55</v>
      </c>
      <c r="P186" s="35">
        <v>0.89</v>
      </c>
      <c r="Q186" s="35">
        <v>16.440000000000001</v>
      </c>
      <c r="R186" s="35">
        <v>3.94</v>
      </c>
      <c r="S186" s="35">
        <v>8.0850000000000009</v>
      </c>
      <c r="T186" s="35">
        <v>10.56</v>
      </c>
      <c r="U186" s="35">
        <v>6.34</v>
      </c>
      <c r="V186" s="35">
        <v>17.04</v>
      </c>
      <c r="W186" s="35">
        <v>2.68</v>
      </c>
      <c r="X186" s="35">
        <v>15.37</v>
      </c>
      <c r="Y186" s="35">
        <v>2.17</v>
      </c>
      <c r="Z186" s="35">
        <v>2.2000000000000002</v>
      </c>
      <c r="AA186" s="35">
        <v>0</v>
      </c>
      <c r="AB186" s="41">
        <v>1090</v>
      </c>
      <c r="AC186" s="41">
        <v>9</v>
      </c>
      <c r="AD186" s="42">
        <v>449.8</v>
      </c>
      <c r="AE186" s="43">
        <v>59.6</v>
      </c>
      <c r="AF186" s="43">
        <v>76.099999999999994</v>
      </c>
      <c r="AG186" s="44">
        <f t="shared" si="104"/>
        <v>29.8</v>
      </c>
      <c r="AH186" s="44">
        <f t="shared" si="76"/>
        <v>2789.8599400938801</v>
      </c>
      <c r="AI186" s="44">
        <f t="shared" si="77"/>
        <v>212308.34144114426</v>
      </c>
      <c r="AJ186" s="44">
        <f t="shared" si="78"/>
        <v>2.1186167107084333</v>
      </c>
      <c r="AK186" s="45">
        <v>0</v>
      </c>
      <c r="AL186" s="43">
        <v>447.6</v>
      </c>
      <c r="AM186" s="43">
        <v>59.5</v>
      </c>
      <c r="AN186" s="43">
        <v>76.099999999999994</v>
      </c>
      <c r="AO186" s="44">
        <f t="shared" si="105"/>
        <v>29.75</v>
      </c>
      <c r="AP186" s="44">
        <f t="shared" si="79"/>
        <v>2780.5058479678164</v>
      </c>
      <c r="AQ186" s="46">
        <f t="shared" si="80"/>
        <v>212308.34144114426</v>
      </c>
      <c r="AR186" s="46">
        <f t="shared" si="81"/>
        <v>211596.49503035081</v>
      </c>
      <c r="AS186" s="47">
        <f t="shared" si="82"/>
        <v>0.33528895094816269</v>
      </c>
      <c r="AT186" s="46">
        <f t="shared" si="83"/>
        <v>2.1186167107084333</v>
      </c>
      <c r="AU186" s="46">
        <f t="shared" si="84"/>
        <v>2.1153469481420166</v>
      </c>
      <c r="AV186" s="47">
        <f t="shared" si="85"/>
        <v>0.15433478598983044</v>
      </c>
      <c r="AW186" s="48">
        <v>0</v>
      </c>
      <c r="AX186" s="70">
        <v>150</v>
      </c>
      <c r="AY186" s="70">
        <v>12</v>
      </c>
      <c r="AZ186" s="71">
        <v>398.9</v>
      </c>
      <c r="BA186" s="43">
        <f t="shared" si="100"/>
        <v>12.760090248182513</v>
      </c>
      <c r="BB186" s="71">
        <v>59.4</v>
      </c>
      <c r="BC186" s="43">
        <v>74.7</v>
      </c>
      <c r="BD186" s="54">
        <f t="shared" si="86"/>
        <v>29.7</v>
      </c>
      <c r="BE186" s="44">
        <f t="shared" si="87"/>
        <v>2771.1674638050204</v>
      </c>
      <c r="BF186" s="50">
        <f t="shared" si="102"/>
        <v>212308.34144114426</v>
      </c>
      <c r="BG186" s="50">
        <f t="shared" si="88"/>
        <v>207006.20954623504</v>
      </c>
      <c r="BH186" s="72">
        <f t="shared" si="89"/>
        <v>2.4973733292429641</v>
      </c>
      <c r="BI186" s="73">
        <f t="shared" si="90"/>
        <v>2.1186167107084333</v>
      </c>
      <c r="BJ186" s="51">
        <f t="shared" si="91"/>
        <v>1.9269953344607533</v>
      </c>
      <c r="BK186" s="72">
        <f t="shared" si="92"/>
        <v>9.0446457482913303</v>
      </c>
      <c r="BL186" s="116">
        <v>0</v>
      </c>
      <c r="BM186" s="74">
        <f t="shared" si="103"/>
        <v>1090</v>
      </c>
      <c r="BN186" s="74">
        <f t="shared" si="75"/>
        <v>9</v>
      </c>
      <c r="BO186" s="71">
        <v>359.3</v>
      </c>
      <c r="BP186" s="71">
        <v>58.9</v>
      </c>
      <c r="BQ186" s="71">
        <v>70.8</v>
      </c>
      <c r="BR186" s="72">
        <f t="shared" si="93"/>
        <v>29.45</v>
      </c>
      <c r="BS186" s="54">
        <f t="shared" si="94"/>
        <v>2724.7111624400618</v>
      </c>
      <c r="BT186" s="50">
        <f t="shared" si="95"/>
        <v>207006.20954623504</v>
      </c>
      <c r="BU186" s="50">
        <f t="shared" si="96"/>
        <v>192909.55030075638</v>
      </c>
      <c r="BV186" s="72">
        <f t="shared" si="97"/>
        <v>6.8097760334721533</v>
      </c>
      <c r="BW186" s="75">
        <f t="shared" si="98"/>
        <v>1.9269953344607533</v>
      </c>
      <c r="BX186" s="55">
        <f t="shared" si="99"/>
        <v>1.8625309086037054</v>
      </c>
      <c r="BY186" s="72">
        <f t="shared" si="106"/>
        <v>3.3453337797046365</v>
      </c>
      <c r="BZ186" s="124" t="s">
        <v>92</v>
      </c>
      <c r="CA186" s="124" t="s">
        <v>95</v>
      </c>
      <c r="CB186" s="125">
        <v>3</v>
      </c>
      <c r="CC186" s="125">
        <v>8</v>
      </c>
      <c r="CD186" s="125">
        <v>3</v>
      </c>
      <c r="CE186" s="125">
        <v>6</v>
      </c>
      <c r="CF186" s="124" t="s">
        <v>107</v>
      </c>
      <c r="CG186" s="126" t="s">
        <v>75</v>
      </c>
      <c r="CH186" s="63">
        <f>SUM(CH184:CH185)/2</f>
        <v>9.1</v>
      </c>
      <c r="CI186" s="63">
        <f>SUM(CI184:CI185)/2</f>
        <v>12.540913938816907</v>
      </c>
      <c r="CJ186" s="64">
        <f>SUM((AF186-BQ186)/AF186)*100</f>
        <v>6.9645203679369221</v>
      </c>
      <c r="CK186" s="64">
        <f>SUM(BX186*CH186)</f>
        <v>16.949031268293719</v>
      </c>
      <c r="CL186" s="65" t="s">
        <v>107</v>
      </c>
    </row>
    <row r="187" spans="1:90" s="65" customFormat="1" ht="24.75" customHeight="1" x14ac:dyDescent="0.3">
      <c r="A187" s="61" t="s">
        <v>98</v>
      </c>
      <c r="B187" s="35">
        <v>4.16</v>
      </c>
      <c r="C187" s="35">
        <v>1.1299999999999999</v>
      </c>
      <c r="D187" s="35">
        <v>3.51</v>
      </c>
      <c r="E187" s="35">
        <v>3.87</v>
      </c>
      <c r="F187" s="35">
        <v>1.28</v>
      </c>
      <c r="G187" s="66">
        <v>0.3629</v>
      </c>
      <c r="H187" s="66">
        <v>7.5200000000000003E-2</v>
      </c>
      <c r="I187" s="66">
        <v>3.7400000000000003E-2</v>
      </c>
      <c r="J187" s="66">
        <v>3.9E-2</v>
      </c>
      <c r="K187" s="67">
        <v>4.2799999999999998E-2</v>
      </c>
      <c r="L187" s="66">
        <v>3.4222389999999998</v>
      </c>
      <c r="M187" s="68">
        <v>0.45400000000000001</v>
      </c>
      <c r="N187" s="35">
        <v>2.6619999999999999</v>
      </c>
      <c r="O187" s="35">
        <v>14.691999999999997</v>
      </c>
      <c r="P187" s="35">
        <v>2.37</v>
      </c>
      <c r="Q187" s="35">
        <v>16.490000000000002</v>
      </c>
      <c r="R187" s="35">
        <v>6.4139999999999997</v>
      </c>
      <c r="S187" s="35">
        <v>8.0850000000000009</v>
      </c>
      <c r="T187" s="35">
        <v>8.9879999999999995</v>
      </c>
      <c r="U187" s="35">
        <v>5.3179999999999996</v>
      </c>
      <c r="V187" s="35">
        <v>19.509999999999998</v>
      </c>
      <c r="W187" s="35">
        <v>4.8919999999999995</v>
      </c>
      <c r="X187" s="35">
        <v>10.059999999999999</v>
      </c>
      <c r="Y187" s="35">
        <v>5.0600000000000005</v>
      </c>
      <c r="Z187" s="35">
        <v>4.4440000000000008</v>
      </c>
      <c r="AA187" s="35">
        <v>0</v>
      </c>
      <c r="AB187" s="41">
        <v>1090</v>
      </c>
      <c r="AC187" s="41">
        <v>9</v>
      </c>
      <c r="AD187" s="42">
        <v>449.6</v>
      </c>
      <c r="AE187" s="43">
        <v>59.6</v>
      </c>
      <c r="AF187" s="43">
        <v>76.099999999999994</v>
      </c>
      <c r="AG187" s="44">
        <f t="shared" si="104"/>
        <v>29.8</v>
      </c>
      <c r="AH187" s="44">
        <f t="shared" si="76"/>
        <v>2789.8599400938801</v>
      </c>
      <c r="AI187" s="44">
        <f t="shared" si="77"/>
        <v>212308.34144114426</v>
      </c>
      <c r="AJ187" s="44">
        <f t="shared" si="78"/>
        <v>2.1176746846031826</v>
      </c>
      <c r="AK187" s="45">
        <v>0</v>
      </c>
      <c r="AL187" s="43">
        <v>448.2</v>
      </c>
      <c r="AM187" s="43">
        <v>59.6</v>
      </c>
      <c r="AN187" s="43">
        <v>76.099999999999994</v>
      </c>
      <c r="AO187" s="44">
        <f t="shared" si="105"/>
        <v>29.8</v>
      </c>
      <c r="AP187" s="44">
        <f t="shared" si="79"/>
        <v>2789.8599400938801</v>
      </c>
      <c r="AQ187" s="46">
        <f t="shared" si="80"/>
        <v>212308.34144114426</v>
      </c>
      <c r="AR187" s="46">
        <f t="shared" si="81"/>
        <v>212308.34144114426</v>
      </c>
      <c r="AS187" s="47">
        <f t="shared" si="82"/>
        <v>0</v>
      </c>
      <c r="AT187" s="46">
        <f t="shared" si="83"/>
        <v>2.1176746846031826</v>
      </c>
      <c r="AU187" s="46">
        <f t="shared" si="84"/>
        <v>2.1110805018664291</v>
      </c>
      <c r="AV187" s="47">
        <f t="shared" si="85"/>
        <v>0.31138790035586306</v>
      </c>
      <c r="AW187" s="48">
        <v>0</v>
      </c>
      <c r="AX187" s="70">
        <v>150</v>
      </c>
      <c r="AY187" s="70">
        <v>12</v>
      </c>
      <c r="AZ187" s="71">
        <v>399.3</v>
      </c>
      <c r="BA187" s="43">
        <f t="shared" si="100"/>
        <v>12.597044828449789</v>
      </c>
      <c r="BB187" s="71">
        <v>59.4</v>
      </c>
      <c r="BC187" s="43">
        <v>74.5</v>
      </c>
      <c r="BD187" s="54">
        <f t="shared" si="86"/>
        <v>29.7</v>
      </c>
      <c r="BE187" s="44">
        <f t="shared" si="87"/>
        <v>2771.1674638050204</v>
      </c>
      <c r="BF187" s="50">
        <f t="shared" si="102"/>
        <v>212308.34144114426</v>
      </c>
      <c r="BG187" s="50">
        <f t="shared" si="88"/>
        <v>206451.97605347401</v>
      </c>
      <c r="BH187" s="72">
        <f t="shared" si="89"/>
        <v>2.7584245385355008</v>
      </c>
      <c r="BI187" s="73">
        <f t="shared" si="90"/>
        <v>2.1176746846031826</v>
      </c>
      <c r="BJ187" s="51">
        <f t="shared" si="91"/>
        <v>1.9341059728901582</v>
      </c>
      <c r="BK187" s="72">
        <f t="shared" si="92"/>
        <v>8.6684094137632961</v>
      </c>
      <c r="BL187" s="116">
        <v>0</v>
      </c>
      <c r="BM187" s="74">
        <f t="shared" si="103"/>
        <v>1090</v>
      </c>
      <c r="BN187" s="74">
        <f t="shared" si="75"/>
        <v>9</v>
      </c>
      <c r="BO187" s="71">
        <v>359.6</v>
      </c>
      <c r="BP187" s="71">
        <v>58.7</v>
      </c>
      <c r="BQ187" s="71">
        <v>69.8</v>
      </c>
      <c r="BR187" s="72">
        <f t="shared" si="93"/>
        <v>29.35</v>
      </c>
      <c r="BS187" s="54">
        <f t="shared" si="94"/>
        <v>2706.2385976369542</v>
      </c>
      <c r="BT187" s="50">
        <f t="shared" si="95"/>
        <v>206451.97605347401</v>
      </c>
      <c r="BU187" s="50">
        <f t="shared" si="96"/>
        <v>188895.4541150594</v>
      </c>
      <c r="BV187" s="72">
        <f t="shared" si="97"/>
        <v>8.5039253554382128</v>
      </c>
      <c r="BW187" s="75">
        <f t="shared" si="98"/>
        <v>1.9341059728901582</v>
      </c>
      <c r="BX187" s="55">
        <f t="shared" si="99"/>
        <v>1.9036985388804624</v>
      </c>
      <c r="BY187" s="72">
        <f t="shared" si="106"/>
        <v>1.5721700070166069</v>
      </c>
      <c r="BZ187" s="124" t="s">
        <v>92</v>
      </c>
      <c r="CA187" s="124" t="s">
        <v>95</v>
      </c>
      <c r="CB187" s="125">
        <v>3</v>
      </c>
      <c r="CC187" s="125">
        <v>8</v>
      </c>
      <c r="CD187" s="125">
        <v>3</v>
      </c>
      <c r="CE187" s="125">
        <v>6</v>
      </c>
      <c r="CF187" s="124" t="s">
        <v>107</v>
      </c>
      <c r="CG187" s="126" t="s">
        <v>75</v>
      </c>
      <c r="CH187" s="129">
        <f>SUM(CH184:CH186)/3</f>
        <v>9.1</v>
      </c>
      <c r="CI187" s="129">
        <f>SUM(CI184:CI186)/3</f>
        <v>12.540913938816907</v>
      </c>
      <c r="CJ187" s="64">
        <f>SUM((AF187-BQ187)/AF187)*100</f>
        <v>8.2785808147174738</v>
      </c>
      <c r="CK187" s="64">
        <f>SUM(BX187*CH187)</f>
        <v>17.323656703812208</v>
      </c>
      <c r="CL187" s="65" t="s">
        <v>107</v>
      </c>
    </row>
    <row r="188" spans="1:90" s="65" customFormat="1" ht="24.75" customHeight="1" x14ac:dyDescent="0.3">
      <c r="A188" s="61" t="s">
        <v>98</v>
      </c>
      <c r="B188" s="35">
        <v>4.51</v>
      </c>
      <c r="C188" s="35">
        <v>1.08</v>
      </c>
      <c r="D188" s="35">
        <v>4.1100000000000003</v>
      </c>
      <c r="E188" s="35">
        <v>4.29</v>
      </c>
      <c r="F188" s="35">
        <v>2.06</v>
      </c>
      <c r="G188" s="66">
        <v>0.32540000000000002</v>
      </c>
      <c r="H188" s="66">
        <v>8.2199999999999995E-2</v>
      </c>
      <c r="I188" s="66">
        <v>4.5600000000000002E-2</v>
      </c>
      <c r="J188" s="66">
        <v>4.8000000000000001E-2</v>
      </c>
      <c r="K188" s="67">
        <v>5.6300000000000003E-2</v>
      </c>
      <c r="L188" s="66">
        <v>3.4222389999999998</v>
      </c>
      <c r="M188" s="68">
        <v>0.4612</v>
      </c>
      <c r="N188" s="35">
        <v>2.13</v>
      </c>
      <c r="O188" s="35">
        <v>21.95</v>
      </c>
      <c r="P188" s="35">
        <v>2.74</v>
      </c>
      <c r="Q188" s="35">
        <v>15.47</v>
      </c>
      <c r="R188" s="35">
        <v>5.94</v>
      </c>
      <c r="S188" s="35">
        <v>10.78</v>
      </c>
      <c r="T188" s="35">
        <v>11.7</v>
      </c>
      <c r="U188" s="35">
        <v>2.5099999999999998</v>
      </c>
      <c r="V188" s="35">
        <v>17.059999999999999</v>
      </c>
      <c r="W188" s="35">
        <v>2.62</v>
      </c>
      <c r="X188" s="35">
        <v>12.18</v>
      </c>
      <c r="Y188" s="35">
        <v>1.99</v>
      </c>
      <c r="Z188" s="35">
        <v>3.69</v>
      </c>
      <c r="AA188" s="35">
        <v>0</v>
      </c>
      <c r="AB188" s="41">
        <v>1090</v>
      </c>
      <c r="AC188" s="41">
        <v>9</v>
      </c>
      <c r="AD188" s="42">
        <v>449.4</v>
      </c>
      <c r="AE188" s="43">
        <v>59.6</v>
      </c>
      <c r="AF188" s="43">
        <v>76.099999999999994</v>
      </c>
      <c r="AG188" s="44">
        <f t="shared" si="104"/>
        <v>29.8</v>
      </c>
      <c r="AH188" s="44">
        <f t="shared" si="76"/>
        <v>2789.8599400938801</v>
      </c>
      <c r="AI188" s="44">
        <f t="shared" si="77"/>
        <v>212308.34144114426</v>
      </c>
      <c r="AJ188" s="44">
        <f t="shared" si="78"/>
        <v>2.116732658497932</v>
      </c>
      <c r="AK188" s="45">
        <v>0</v>
      </c>
      <c r="AL188" s="43">
        <v>447.7</v>
      </c>
      <c r="AM188" s="43">
        <v>59.6</v>
      </c>
      <c r="AN188" s="43">
        <v>76</v>
      </c>
      <c r="AO188" s="44">
        <f t="shared" si="105"/>
        <v>29.8</v>
      </c>
      <c r="AP188" s="44">
        <f t="shared" si="79"/>
        <v>2789.8599400938801</v>
      </c>
      <c r="AQ188" s="46">
        <f t="shared" si="80"/>
        <v>212308.34144114426</v>
      </c>
      <c r="AR188" s="46">
        <f t="shared" si="81"/>
        <v>212029.35544713488</v>
      </c>
      <c r="AS188" s="47">
        <f t="shared" si="82"/>
        <v>0.13140604467805536</v>
      </c>
      <c r="AT188" s="46">
        <f t="shared" si="83"/>
        <v>2.116732658497932</v>
      </c>
      <c r="AU188" s="46">
        <f t="shared" si="84"/>
        <v>2.1115000753356754</v>
      </c>
      <c r="AV188" s="47">
        <f t="shared" si="85"/>
        <v>0.24720094629095657</v>
      </c>
      <c r="AW188" s="48">
        <v>0</v>
      </c>
      <c r="AX188" s="70">
        <v>150</v>
      </c>
      <c r="AY188" s="70">
        <v>12</v>
      </c>
      <c r="AZ188" s="71">
        <v>400.1</v>
      </c>
      <c r="BA188" s="43">
        <f t="shared" si="100"/>
        <v>12.321919520119957</v>
      </c>
      <c r="BB188" s="71">
        <v>59.4</v>
      </c>
      <c r="BC188" s="43">
        <v>74.7</v>
      </c>
      <c r="BD188" s="54">
        <f t="shared" si="86"/>
        <v>29.7</v>
      </c>
      <c r="BE188" s="44">
        <f t="shared" si="87"/>
        <v>2771.1674638050204</v>
      </c>
      <c r="BF188" s="50">
        <f t="shared" si="102"/>
        <v>212308.34144114426</v>
      </c>
      <c r="BG188" s="50">
        <f t="shared" si="88"/>
        <v>207006.20954623504</v>
      </c>
      <c r="BH188" s="72">
        <f t="shared" si="89"/>
        <v>2.4973733292429641</v>
      </c>
      <c r="BI188" s="73">
        <f t="shared" si="90"/>
        <v>2.116732658497932</v>
      </c>
      <c r="BJ188" s="51">
        <f t="shared" si="91"/>
        <v>1.9327922620149096</v>
      </c>
      <c r="BK188" s="72">
        <f t="shared" si="92"/>
        <v>8.6898265468039551</v>
      </c>
      <c r="BL188" s="116">
        <v>0</v>
      </c>
      <c r="BM188" s="74">
        <f t="shared" si="103"/>
        <v>1090</v>
      </c>
      <c r="BN188" s="74">
        <f t="shared" si="75"/>
        <v>9</v>
      </c>
      <c r="BO188" s="71">
        <v>358.8</v>
      </c>
      <c r="BP188" s="71">
        <v>58.6</v>
      </c>
      <c r="BQ188" s="71">
        <v>70.900000000000006</v>
      </c>
      <c r="BR188" s="72">
        <f t="shared" si="93"/>
        <v>29.3</v>
      </c>
      <c r="BS188" s="54">
        <f t="shared" si="94"/>
        <v>2697.0258771803014</v>
      </c>
      <c r="BT188" s="50">
        <f t="shared" si="95"/>
        <v>207006.20954623504</v>
      </c>
      <c r="BU188" s="50">
        <f t="shared" si="96"/>
        <v>191219.13469208337</v>
      </c>
      <c r="BV188" s="72">
        <f t="shared" si="97"/>
        <v>7.6263774351298412</v>
      </c>
      <c r="BW188" s="75">
        <f t="shared" si="98"/>
        <v>1.9327922620149096</v>
      </c>
      <c r="BX188" s="55">
        <f t="shared" si="99"/>
        <v>1.876381255347531</v>
      </c>
      <c r="BY188" s="72">
        <f t="shared" si="106"/>
        <v>2.9186275098478989</v>
      </c>
      <c r="BZ188" s="124" t="s">
        <v>92</v>
      </c>
      <c r="CA188" s="124" t="s">
        <v>95</v>
      </c>
      <c r="CB188" s="125">
        <v>3</v>
      </c>
      <c r="CC188" s="125">
        <v>8</v>
      </c>
      <c r="CD188" s="125">
        <v>3</v>
      </c>
      <c r="CE188" s="125">
        <v>6</v>
      </c>
      <c r="CF188" s="124" t="s">
        <v>107</v>
      </c>
      <c r="CG188" s="126" t="s">
        <v>75</v>
      </c>
      <c r="CH188" s="129">
        <f>SUM(CH184:CH187)/4</f>
        <v>9.1</v>
      </c>
      <c r="CI188" s="129">
        <f>SUM(CI184:CI187)/4</f>
        <v>12.540913938816907</v>
      </c>
      <c r="CJ188" s="64">
        <f>SUM((AF188-BQ188)/AF188)*100</f>
        <v>6.8331143232588554</v>
      </c>
      <c r="CK188" s="64">
        <f>SUM(BX188*CH188)</f>
        <v>17.07506942366253</v>
      </c>
      <c r="CL188" s="65" t="s">
        <v>107</v>
      </c>
    </row>
    <row r="189" spans="1:90" s="65" customFormat="1" ht="24.75" customHeight="1" x14ac:dyDescent="0.3">
      <c r="A189" s="61" t="s">
        <v>98</v>
      </c>
      <c r="B189" s="35">
        <v>4.76</v>
      </c>
      <c r="C189" s="35">
        <v>1.36</v>
      </c>
      <c r="D189" s="35">
        <v>5.61</v>
      </c>
      <c r="E189" s="35">
        <v>4.47</v>
      </c>
      <c r="F189" s="35">
        <v>2.39</v>
      </c>
      <c r="G189" s="66">
        <v>0.3518</v>
      </c>
      <c r="H189" s="66">
        <v>8.4099999999999994E-2</v>
      </c>
      <c r="I189" s="66">
        <v>4.7600000000000003E-2</v>
      </c>
      <c r="J189" s="66">
        <v>4.9799999999999997E-2</v>
      </c>
      <c r="K189" s="67">
        <v>5.2600000000000001E-2</v>
      </c>
      <c r="L189" s="66">
        <v>3.4222389999999998</v>
      </c>
      <c r="M189" s="68">
        <v>0.58630000000000004</v>
      </c>
      <c r="N189" s="35">
        <v>4.17</v>
      </c>
      <c r="O189" s="35">
        <v>15.8</v>
      </c>
      <c r="P189" s="35">
        <v>2.74</v>
      </c>
      <c r="Q189" s="35">
        <v>14.38</v>
      </c>
      <c r="R189" s="35">
        <v>6.54</v>
      </c>
      <c r="S189" s="35">
        <v>5.39</v>
      </c>
      <c r="T189" s="35">
        <v>5.01</v>
      </c>
      <c r="U189" s="35">
        <v>6.98</v>
      </c>
      <c r="V189" s="35">
        <v>20.74</v>
      </c>
      <c r="W189" s="35">
        <v>1.3</v>
      </c>
      <c r="X189" s="35">
        <v>4.96</v>
      </c>
      <c r="Y189" s="35">
        <v>4.84</v>
      </c>
      <c r="Z189" s="35">
        <v>3.04</v>
      </c>
      <c r="AA189" s="35">
        <v>0</v>
      </c>
      <c r="AB189" s="41">
        <v>1090</v>
      </c>
      <c r="AC189" s="41">
        <v>9</v>
      </c>
      <c r="AD189" s="42">
        <v>445.2</v>
      </c>
      <c r="AE189" s="43">
        <v>59.6</v>
      </c>
      <c r="AF189" s="43">
        <v>76.099999999999994</v>
      </c>
      <c r="AG189" s="44">
        <f t="shared" si="104"/>
        <v>29.8</v>
      </c>
      <c r="AH189" s="44">
        <f t="shared" si="76"/>
        <v>2789.8599400938801</v>
      </c>
      <c r="AI189" s="44">
        <f t="shared" si="77"/>
        <v>212308.34144114426</v>
      </c>
      <c r="AJ189" s="44">
        <f t="shared" si="78"/>
        <v>2.0969501102876711</v>
      </c>
      <c r="AK189" s="45">
        <v>0</v>
      </c>
      <c r="AL189" s="43">
        <v>440.5</v>
      </c>
      <c r="AM189" s="43">
        <v>59.58</v>
      </c>
      <c r="AN189" s="43">
        <v>76.099999999999994</v>
      </c>
      <c r="AO189" s="44">
        <f t="shared" si="105"/>
        <v>29.79</v>
      </c>
      <c r="AP189" s="44">
        <f t="shared" si="79"/>
        <v>2787.9878650316055</v>
      </c>
      <c r="AQ189" s="46">
        <f t="shared" si="80"/>
        <v>212308.34144114426</v>
      </c>
      <c r="AR189" s="46">
        <f t="shared" si="81"/>
        <v>212165.87652890515</v>
      </c>
      <c r="AS189" s="47">
        <f t="shared" si="82"/>
        <v>6.7102833205734763E-2</v>
      </c>
      <c r="AT189" s="46">
        <f t="shared" si="83"/>
        <v>2.0969501102876711</v>
      </c>
      <c r="AU189" s="46">
        <f t="shared" si="84"/>
        <v>2.0762056896552212</v>
      </c>
      <c r="AV189" s="47">
        <f t="shared" si="85"/>
        <v>0.98926629349345951</v>
      </c>
      <c r="AW189" s="48">
        <v>0</v>
      </c>
      <c r="AX189" s="70">
        <v>150</v>
      </c>
      <c r="AY189" s="70">
        <v>12</v>
      </c>
      <c r="AZ189" s="71">
        <v>400.2</v>
      </c>
      <c r="BA189" s="43">
        <f t="shared" si="100"/>
        <v>11.244377811094452</v>
      </c>
      <c r="BB189" s="71">
        <v>59.4</v>
      </c>
      <c r="BC189" s="43">
        <v>74.7</v>
      </c>
      <c r="BD189" s="54">
        <f t="shared" si="86"/>
        <v>29.7</v>
      </c>
      <c r="BE189" s="44">
        <f t="shared" si="87"/>
        <v>2771.1674638050204</v>
      </c>
      <c r="BF189" s="50">
        <f t="shared" si="102"/>
        <v>212308.34144114426</v>
      </c>
      <c r="BG189" s="50">
        <f t="shared" si="88"/>
        <v>207006.20954623504</v>
      </c>
      <c r="BH189" s="72">
        <f t="shared" si="89"/>
        <v>2.4973733292429641</v>
      </c>
      <c r="BI189" s="73">
        <f t="shared" si="90"/>
        <v>2.0969501102876711</v>
      </c>
      <c r="BJ189" s="51">
        <f t="shared" si="91"/>
        <v>1.9332753393110893</v>
      </c>
      <c r="BK189" s="72">
        <f t="shared" si="92"/>
        <v>7.8053726778520254</v>
      </c>
      <c r="BL189" s="116">
        <v>0</v>
      </c>
      <c r="BM189" s="74">
        <f t="shared" si="103"/>
        <v>1090</v>
      </c>
      <c r="BN189" s="74">
        <f t="shared" si="75"/>
        <v>9</v>
      </c>
      <c r="BO189" s="71">
        <v>360.4</v>
      </c>
      <c r="BP189" s="71">
        <v>58.7</v>
      </c>
      <c r="BQ189" s="71">
        <v>70.900000000000006</v>
      </c>
      <c r="BR189" s="72">
        <f t="shared" si="93"/>
        <v>29.35</v>
      </c>
      <c r="BS189" s="54">
        <f t="shared" si="94"/>
        <v>2706.2385976369542</v>
      </c>
      <c r="BT189" s="50">
        <f t="shared" si="95"/>
        <v>207006.20954623504</v>
      </c>
      <c r="BU189" s="50">
        <f t="shared" si="96"/>
        <v>191872.31657246005</v>
      </c>
      <c r="BV189" s="72">
        <f t="shared" si="97"/>
        <v>7.3108400984439141</v>
      </c>
      <c r="BW189" s="75">
        <f t="shared" si="98"/>
        <v>1.9332753393110893</v>
      </c>
      <c r="BX189" s="55">
        <f t="shared" si="99"/>
        <v>1.8783324579494298</v>
      </c>
      <c r="BY189" s="72">
        <f t="shared" si="106"/>
        <v>2.8419584238444808</v>
      </c>
      <c r="BZ189" s="124" t="s">
        <v>92</v>
      </c>
      <c r="CA189" s="124" t="s">
        <v>95</v>
      </c>
      <c r="CB189" s="125">
        <v>3</v>
      </c>
      <c r="CC189" s="125">
        <v>8</v>
      </c>
      <c r="CD189" s="125">
        <v>3</v>
      </c>
      <c r="CE189" s="125">
        <v>6</v>
      </c>
      <c r="CF189" s="124" t="s">
        <v>107</v>
      </c>
      <c r="CG189" s="126" t="s">
        <v>75</v>
      </c>
      <c r="CH189" s="129">
        <f>SUM(CH184:CH188)/5</f>
        <v>9.1</v>
      </c>
      <c r="CI189" s="129">
        <f>SUM(CI184:CI188)/5</f>
        <v>12.540913938816907</v>
      </c>
      <c r="CJ189" s="64">
        <f>SUM((AF189-BQ189)/AF189)*100</f>
        <v>6.8331143232588554</v>
      </c>
      <c r="CK189" s="64">
        <f>SUM(BX189*CH189)</f>
        <v>17.09282536733981</v>
      </c>
      <c r="CL189" s="65" t="s">
        <v>107</v>
      </c>
    </row>
    <row r="190" spans="1:90" s="65" customFormat="1" ht="24.75" customHeight="1" x14ac:dyDescent="0.3">
      <c r="A190" s="61" t="s">
        <v>98</v>
      </c>
      <c r="B190" s="35">
        <v>4.82</v>
      </c>
      <c r="C190" s="35">
        <v>1.41</v>
      </c>
      <c r="D190" s="35">
        <v>5.0599999999999996</v>
      </c>
      <c r="E190" s="35">
        <v>4.46</v>
      </c>
      <c r="F190" s="35">
        <v>2.2999999999999998</v>
      </c>
      <c r="G190" s="66">
        <v>0.34189999999999998</v>
      </c>
      <c r="H190" s="66">
        <v>8.5199999999999998E-2</v>
      </c>
      <c r="I190" s="66">
        <v>4.5999999999999999E-2</v>
      </c>
      <c r="J190" s="66">
        <v>5.1900000000000002E-2</v>
      </c>
      <c r="K190" s="67">
        <v>5.3699999999999998E-2</v>
      </c>
      <c r="L190" s="66">
        <v>3.4222389999999998</v>
      </c>
      <c r="M190" s="68">
        <v>0.55189999999999995</v>
      </c>
      <c r="N190" s="35">
        <v>3.12</v>
      </c>
      <c r="O190" s="35">
        <v>10.220000000000001</v>
      </c>
      <c r="P190" s="35">
        <v>2.74</v>
      </c>
      <c r="Q190" s="35">
        <v>17.8</v>
      </c>
      <c r="R190" s="35">
        <v>7.18</v>
      </c>
      <c r="S190" s="35">
        <v>8.0850000000000009</v>
      </c>
      <c r="T190" s="35">
        <v>7.4</v>
      </c>
      <c r="U190" s="35">
        <v>8.49</v>
      </c>
      <c r="V190" s="35">
        <v>18.04</v>
      </c>
      <c r="W190" s="35">
        <v>16.88</v>
      </c>
      <c r="X190" s="35">
        <v>2.16</v>
      </c>
      <c r="Y190" s="35">
        <v>7</v>
      </c>
      <c r="Z190" s="35">
        <v>10.220000000000001</v>
      </c>
      <c r="AA190" s="35">
        <v>0</v>
      </c>
      <c r="AB190" s="41">
        <v>1090</v>
      </c>
      <c r="AC190" s="41">
        <v>9</v>
      </c>
      <c r="AD190" s="42">
        <v>450.7</v>
      </c>
      <c r="AE190" s="43">
        <v>59.6</v>
      </c>
      <c r="AF190" s="43">
        <v>76.099999999999994</v>
      </c>
      <c r="AG190" s="44">
        <f t="shared" si="104"/>
        <v>29.8</v>
      </c>
      <c r="AH190" s="44">
        <f t="shared" si="76"/>
        <v>2789.8599400938801</v>
      </c>
      <c r="AI190" s="44">
        <f t="shared" si="77"/>
        <v>212308.34144114426</v>
      </c>
      <c r="AJ190" s="44">
        <f t="shared" si="78"/>
        <v>2.1228558281820606</v>
      </c>
      <c r="AK190" s="45">
        <v>0</v>
      </c>
      <c r="AL190" s="43">
        <v>445.2</v>
      </c>
      <c r="AM190" s="43">
        <v>59.6</v>
      </c>
      <c r="AN190" s="43">
        <v>76</v>
      </c>
      <c r="AO190" s="44">
        <f t="shared" si="105"/>
        <v>29.8</v>
      </c>
      <c r="AP190" s="44">
        <f t="shared" si="79"/>
        <v>2789.8599400938801</v>
      </c>
      <c r="AQ190" s="46">
        <f t="shared" si="80"/>
        <v>212308.34144114426</v>
      </c>
      <c r="AR190" s="46">
        <f t="shared" si="81"/>
        <v>212029.35544713488</v>
      </c>
      <c r="AS190" s="47">
        <f t="shared" si="82"/>
        <v>0.13140604467805536</v>
      </c>
      <c r="AT190" s="46">
        <f t="shared" si="83"/>
        <v>2.1228558281820606</v>
      </c>
      <c r="AU190" s="46">
        <f t="shared" si="84"/>
        <v>2.0997092551696284</v>
      </c>
      <c r="AV190" s="47">
        <f t="shared" si="85"/>
        <v>1.0903506825639777</v>
      </c>
      <c r="AW190" s="48">
        <v>0</v>
      </c>
      <c r="AX190" s="70">
        <v>150</v>
      </c>
      <c r="AY190" s="70">
        <v>12</v>
      </c>
      <c r="AZ190" s="71">
        <v>397.8</v>
      </c>
      <c r="BA190" s="43">
        <f t="shared" si="100"/>
        <v>13.298139768727998</v>
      </c>
      <c r="BB190" s="71">
        <v>59.4</v>
      </c>
      <c r="BC190" s="43">
        <v>74.7</v>
      </c>
      <c r="BD190" s="54">
        <f t="shared" si="86"/>
        <v>29.7</v>
      </c>
      <c r="BE190" s="44">
        <f t="shared" si="87"/>
        <v>2771.1674638050204</v>
      </c>
      <c r="BF190" s="50">
        <f t="shared" si="102"/>
        <v>212308.34144114426</v>
      </c>
      <c r="BG190" s="50">
        <f t="shared" si="88"/>
        <v>207006.20954623504</v>
      </c>
      <c r="BH190" s="72">
        <f t="shared" si="89"/>
        <v>2.4973733292429641</v>
      </c>
      <c r="BI190" s="73">
        <f t="shared" si="90"/>
        <v>2.1228558281820606</v>
      </c>
      <c r="BJ190" s="51">
        <f t="shared" si="91"/>
        <v>1.921681484202777</v>
      </c>
      <c r="BK190" s="72">
        <f t="shared" si="92"/>
        <v>9.4765900401047176</v>
      </c>
      <c r="BL190" s="116">
        <v>0</v>
      </c>
      <c r="BM190" s="74">
        <f t="shared" si="103"/>
        <v>1090</v>
      </c>
      <c r="BN190" s="74">
        <f t="shared" si="103"/>
        <v>9</v>
      </c>
      <c r="BO190" s="71">
        <v>359.1</v>
      </c>
      <c r="BP190" s="71">
        <v>58.4</v>
      </c>
      <c r="BQ190" s="71">
        <v>71</v>
      </c>
      <c r="BR190" s="72">
        <f t="shared" si="93"/>
        <v>29.2</v>
      </c>
      <c r="BS190" s="54">
        <f t="shared" si="94"/>
        <v>2678.6475601568013</v>
      </c>
      <c r="BT190" s="50">
        <f t="shared" si="95"/>
        <v>207006.20954623504</v>
      </c>
      <c r="BU190" s="50">
        <f t="shared" si="96"/>
        <v>190183.9767711329</v>
      </c>
      <c r="BV190" s="72">
        <f t="shared" si="97"/>
        <v>8.1264387247015755</v>
      </c>
      <c r="BW190" s="75">
        <f t="shared" si="98"/>
        <v>1.921681484202777</v>
      </c>
      <c r="BX190" s="55">
        <f t="shared" si="99"/>
        <v>1.8881716856312263</v>
      </c>
      <c r="BY190" s="72">
        <f t="shared" si="106"/>
        <v>1.7437748579574024</v>
      </c>
      <c r="BZ190" s="124" t="s">
        <v>92</v>
      </c>
      <c r="CA190" s="124" t="s">
        <v>95</v>
      </c>
      <c r="CB190" s="125">
        <v>3</v>
      </c>
      <c r="CC190" s="125">
        <v>8</v>
      </c>
      <c r="CD190" s="125">
        <v>3</v>
      </c>
      <c r="CE190" s="125">
        <v>6</v>
      </c>
      <c r="CF190" s="124" t="s">
        <v>107</v>
      </c>
      <c r="CG190" s="126" t="s">
        <v>75</v>
      </c>
      <c r="CH190" s="129">
        <f t="shared" ref="CH190:CI192" si="107">SUM(CH188:CH189)/2</f>
        <v>9.1</v>
      </c>
      <c r="CI190" s="129">
        <f t="shared" si="107"/>
        <v>12.540913938816907</v>
      </c>
      <c r="CJ190" s="64">
        <f>SUM((AF190-BQ190)/AF190)*100</f>
        <v>6.7017082785808073</v>
      </c>
      <c r="CK190" s="64">
        <f>SUM(BX190*CH190)</f>
        <v>17.182362339244158</v>
      </c>
      <c r="CL190" s="65" t="s">
        <v>107</v>
      </c>
    </row>
    <row r="191" spans="1:90" s="65" customFormat="1" ht="24.75" customHeight="1" x14ac:dyDescent="0.3">
      <c r="A191" s="61" t="s">
        <v>111</v>
      </c>
      <c r="B191" s="35">
        <v>3.86</v>
      </c>
      <c r="C191" s="35">
        <v>1.71</v>
      </c>
      <c r="D191" s="35">
        <v>5.91</v>
      </c>
      <c r="E191" s="35">
        <v>5.2</v>
      </c>
      <c r="F191" s="35">
        <v>0.2666</v>
      </c>
      <c r="G191" s="66">
        <v>0.48509999999999998</v>
      </c>
      <c r="H191" s="66">
        <v>7.5899999999999995E-2</v>
      </c>
      <c r="I191" s="66">
        <v>4.07E-2</v>
      </c>
      <c r="J191" s="66">
        <v>3.6600000000000001E-2</v>
      </c>
      <c r="K191" s="67">
        <v>6.2899999999999998E-2</v>
      </c>
      <c r="L191" s="66">
        <v>1.7130490000000003</v>
      </c>
      <c r="M191" s="68">
        <v>2.7099999999999999E-2</v>
      </c>
      <c r="N191" s="35">
        <v>23.14</v>
      </c>
      <c r="O191" s="35">
        <v>9.0399999999999991</v>
      </c>
      <c r="P191" s="35">
        <v>1.4</v>
      </c>
      <c r="Q191" s="35">
        <v>16.04</v>
      </c>
      <c r="R191" s="35">
        <v>4.4800000000000004</v>
      </c>
      <c r="S191" s="35">
        <v>3.34</v>
      </c>
      <c r="T191" s="35">
        <v>7.01</v>
      </c>
      <c r="U191" s="35">
        <v>1.25</v>
      </c>
      <c r="V191" s="35">
        <v>1.25</v>
      </c>
      <c r="W191" s="35">
        <v>12.11</v>
      </c>
      <c r="X191" s="35">
        <v>2.8</v>
      </c>
      <c r="Y191" s="35">
        <v>13.4</v>
      </c>
      <c r="Z191" s="35">
        <v>0</v>
      </c>
      <c r="AA191" s="35">
        <v>6</v>
      </c>
      <c r="AB191" s="41">
        <v>1090</v>
      </c>
      <c r="AC191" s="41">
        <v>9</v>
      </c>
      <c r="AD191" s="88">
        <v>388.6</v>
      </c>
      <c r="AE191" s="69">
        <v>59.7</v>
      </c>
      <c r="AF191" s="69">
        <v>76.2</v>
      </c>
      <c r="AG191" s="44">
        <f t="shared" si="104"/>
        <v>29.85</v>
      </c>
      <c r="AH191" s="44">
        <f t="shared" si="76"/>
        <v>2799.2297401832116</v>
      </c>
      <c r="AI191" s="44">
        <f t="shared" si="77"/>
        <v>213301.30620196072</v>
      </c>
      <c r="AJ191" s="44">
        <f t="shared" si="78"/>
        <v>1.8218360070990878</v>
      </c>
      <c r="AK191" s="45">
        <v>0</v>
      </c>
      <c r="AL191" s="43">
        <v>372.5</v>
      </c>
      <c r="AM191" s="43">
        <v>59.4</v>
      </c>
      <c r="AN191" s="43">
        <v>76.099999999999994</v>
      </c>
      <c r="AO191" s="44">
        <f t="shared" si="105"/>
        <v>29.7</v>
      </c>
      <c r="AP191" s="44">
        <f t="shared" si="79"/>
        <v>2771.1674638050204</v>
      </c>
      <c r="AQ191" s="46">
        <f t="shared" si="80"/>
        <v>213301.30620196072</v>
      </c>
      <c r="AR191" s="46">
        <f t="shared" si="81"/>
        <v>210885.84399556203</v>
      </c>
      <c r="AS191" s="47">
        <f t="shared" si="82"/>
        <v>1.132417915955775</v>
      </c>
      <c r="AT191" s="46">
        <f t="shared" si="83"/>
        <v>1.8218360070990878</v>
      </c>
      <c r="AU191" s="46">
        <f t="shared" si="84"/>
        <v>1.7663584854365049</v>
      </c>
      <c r="AV191" s="47">
        <f t="shared" si="85"/>
        <v>3.0451435500454207</v>
      </c>
      <c r="AW191" s="52">
        <v>0</v>
      </c>
      <c r="AX191" s="49">
        <v>150</v>
      </c>
      <c r="AY191" s="49">
        <v>12</v>
      </c>
      <c r="AZ191" s="43">
        <v>328.3</v>
      </c>
      <c r="BA191" s="43">
        <f t="shared" si="100"/>
        <v>18.367346938775515</v>
      </c>
      <c r="BB191" s="43">
        <v>59.4</v>
      </c>
      <c r="BC191" s="43">
        <v>76.099999999999994</v>
      </c>
      <c r="BD191" s="44">
        <f t="shared" si="86"/>
        <v>29.7</v>
      </c>
      <c r="BE191" s="44">
        <f t="shared" si="87"/>
        <v>2771.1674638050204</v>
      </c>
      <c r="BF191" s="50">
        <f t="shared" si="102"/>
        <v>213301.30620196072</v>
      </c>
      <c r="BG191" s="50">
        <f t="shared" si="88"/>
        <v>210885.84399556203</v>
      </c>
      <c r="BH191" s="47">
        <f t="shared" si="89"/>
        <v>1.132417915955775</v>
      </c>
      <c r="BI191" s="51">
        <f t="shared" si="90"/>
        <v>1.8218360070990878</v>
      </c>
      <c r="BJ191" s="51">
        <f t="shared" si="91"/>
        <v>1.5567664181712875</v>
      </c>
      <c r="BK191" s="47">
        <f t="shared" si="92"/>
        <v>14.549585577127274</v>
      </c>
      <c r="BL191" s="52">
        <v>0</v>
      </c>
      <c r="BM191" s="53">
        <v>1000</v>
      </c>
      <c r="BN191" s="53">
        <v>3</v>
      </c>
      <c r="BO191" s="43">
        <v>304.89999999999998</v>
      </c>
      <c r="BP191" s="43">
        <v>59.3</v>
      </c>
      <c r="BQ191" s="43">
        <v>75.2</v>
      </c>
      <c r="BR191" s="47">
        <f t="shared" si="93"/>
        <v>29.65</v>
      </c>
      <c r="BS191" s="54">
        <f t="shared" si="94"/>
        <v>2761.8447876054929</v>
      </c>
      <c r="BT191" s="50">
        <f t="shared" si="95"/>
        <v>210885.84399556203</v>
      </c>
      <c r="BU191" s="50">
        <f t="shared" si="96"/>
        <v>207690.72802793307</v>
      </c>
      <c r="BV191" s="47">
        <f t="shared" si="97"/>
        <v>1.5150926715100863</v>
      </c>
      <c r="BW191" s="55">
        <f t="shared" si="98"/>
        <v>1.5567664181712875</v>
      </c>
      <c r="BX191" s="55">
        <f t="shared" si="99"/>
        <v>1.4680482027054809</v>
      </c>
      <c r="BY191" s="47">
        <f t="shared" si="106"/>
        <v>5.698877778338943</v>
      </c>
      <c r="BZ191" s="117" t="s">
        <v>94</v>
      </c>
      <c r="CA191" s="118" t="s">
        <v>95</v>
      </c>
      <c r="CB191" s="86">
        <v>5</v>
      </c>
      <c r="CC191" s="86">
        <v>5</v>
      </c>
      <c r="CD191" s="86">
        <v>6</v>
      </c>
      <c r="CE191" s="86">
        <v>2</v>
      </c>
      <c r="CF191" s="118" t="s">
        <v>112</v>
      </c>
      <c r="CG191" s="52" t="s">
        <v>113</v>
      </c>
      <c r="CH191" s="129">
        <f t="shared" si="107"/>
        <v>9.1</v>
      </c>
      <c r="CI191" s="129">
        <f t="shared" si="107"/>
        <v>12.540913938816907</v>
      </c>
      <c r="CJ191" s="64">
        <f>SUM((AF191-BQ191)/AF191)*100</f>
        <v>1.3123359580052494</v>
      </c>
      <c r="CK191" s="64">
        <f>SUM(BX191*CH191)</f>
        <v>13.359238644619875</v>
      </c>
      <c r="CL191" s="65" t="s">
        <v>112</v>
      </c>
    </row>
    <row r="192" spans="1:90" s="65" customFormat="1" ht="24.75" customHeight="1" x14ac:dyDescent="0.3">
      <c r="A192" s="61" t="s">
        <v>111</v>
      </c>
      <c r="B192" s="35">
        <v>3.33</v>
      </c>
      <c r="C192" s="35">
        <v>1.81</v>
      </c>
      <c r="D192" s="35">
        <v>6.81</v>
      </c>
      <c r="E192" s="35">
        <v>4.8099999999999996</v>
      </c>
      <c r="F192" s="35">
        <v>0.25769999999999998</v>
      </c>
      <c r="G192" s="66">
        <v>0.4199</v>
      </c>
      <c r="H192" s="66">
        <v>7.4800000000000005E-2</v>
      </c>
      <c r="I192" s="66">
        <v>3.7199999999999997E-2</v>
      </c>
      <c r="J192" s="66">
        <v>3.3799999999999997E-2</v>
      </c>
      <c r="K192" s="67">
        <v>4.8599999999999997E-2</v>
      </c>
      <c r="L192" s="66">
        <v>1.7130490000000003</v>
      </c>
      <c r="M192" s="68">
        <v>2.41E-2</v>
      </c>
      <c r="N192" s="35">
        <v>11.69</v>
      </c>
      <c r="O192" s="35">
        <v>28.43</v>
      </c>
      <c r="P192" s="35">
        <v>3.33</v>
      </c>
      <c r="Q192" s="35">
        <v>11.77</v>
      </c>
      <c r="R192" s="35">
        <v>2.4300000000000002</v>
      </c>
      <c r="S192" s="35">
        <v>3.06</v>
      </c>
      <c r="T192" s="35">
        <v>8.5299999999999994</v>
      </c>
      <c r="U192" s="35">
        <v>2.4300000000000002</v>
      </c>
      <c r="V192" s="35">
        <v>2.4300000000000002</v>
      </c>
      <c r="W192" s="35">
        <v>5.33</v>
      </c>
      <c r="X192" s="35">
        <v>4.29</v>
      </c>
      <c r="Y192" s="35">
        <v>2.8</v>
      </c>
      <c r="Z192" s="35">
        <v>0</v>
      </c>
      <c r="AA192" s="35">
        <v>5.25</v>
      </c>
      <c r="AB192" s="113">
        <v>1090</v>
      </c>
      <c r="AC192" s="113">
        <v>9</v>
      </c>
      <c r="AD192" s="88">
        <v>389.6</v>
      </c>
      <c r="AE192" s="69">
        <v>59.5</v>
      </c>
      <c r="AF192" s="69">
        <v>76.3</v>
      </c>
      <c r="AG192" s="44">
        <f t="shared" si="104"/>
        <v>29.75</v>
      </c>
      <c r="AH192" s="44">
        <f t="shared" si="76"/>
        <v>2780.5058479678164</v>
      </c>
      <c r="AI192" s="44">
        <f t="shared" si="77"/>
        <v>212152.59619994438</v>
      </c>
      <c r="AJ192" s="44">
        <f t="shared" si="78"/>
        <v>1.8364140103796767</v>
      </c>
      <c r="AK192" s="45">
        <v>0</v>
      </c>
      <c r="AL192" s="43">
        <v>370</v>
      </c>
      <c r="AM192" s="43">
        <v>59.4</v>
      </c>
      <c r="AN192" s="43">
        <v>76.099999999999994</v>
      </c>
      <c r="AO192" s="44">
        <f t="shared" si="105"/>
        <v>29.7</v>
      </c>
      <c r="AP192" s="44">
        <f t="shared" si="79"/>
        <v>2771.1674638050204</v>
      </c>
      <c r="AQ192" s="46">
        <f t="shared" si="80"/>
        <v>212152.59619994438</v>
      </c>
      <c r="AR192" s="46">
        <f t="shared" si="81"/>
        <v>210885.84399556203</v>
      </c>
      <c r="AS192" s="47">
        <f t="shared" si="82"/>
        <v>0.59709483978621591</v>
      </c>
      <c r="AT192" s="46">
        <f t="shared" si="83"/>
        <v>1.8364140103796767</v>
      </c>
      <c r="AU192" s="46">
        <f t="shared" si="84"/>
        <v>1.7545037305006894</v>
      </c>
      <c r="AV192" s="47">
        <f t="shared" si="85"/>
        <v>4.460338432184602</v>
      </c>
      <c r="AW192" s="52">
        <v>0</v>
      </c>
      <c r="AX192" s="49">
        <v>150</v>
      </c>
      <c r="AY192" s="49">
        <v>12</v>
      </c>
      <c r="AZ192" s="43">
        <v>329.1</v>
      </c>
      <c r="BA192" s="43">
        <f t="shared" si="100"/>
        <v>18.383470069887569</v>
      </c>
      <c r="BB192" s="43">
        <v>59.3</v>
      </c>
      <c r="BC192" s="43">
        <v>76.099999999999994</v>
      </c>
      <c r="BD192" s="44">
        <f t="shared" si="86"/>
        <v>29.65</v>
      </c>
      <c r="BE192" s="44">
        <f t="shared" si="87"/>
        <v>2761.8447876054929</v>
      </c>
      <c r="BF192" s="50">
        <f t="shared" si="102"/>
        <v>212152.59619994438</v>
      </c>
      <c r="BG192" s="50">
        <f t="shared" si="88"/>
        <v>210176.38833677801</v>
      </c>
      <c r="BH192" s="47">
        <f t="shared" si="89"/>
        <v>0.93150303063172857</v>
      </c>
      <c r="BI192" s="51">
        <f t="shared" si="90"/>
        <v>1.8364140103796767</v>
      </c>
      <c r="BJ192" s="51">
        <f t="shared" si="91"/>
        <v>1.5658276488825362</v>
      </c>
      <c r="BK192" s="47">
        <f t="shared" si="92"/>
        <v>14.734496685809809</v>
      </c>
      <c r="BL192" s="52">
        <v>0</v>
      </c>
      <c r="BM192" s="53">
        <v>1000</v>
      </c>
      <c r="BN192" s="53">
        <v>3</v>
      </c>
      <c r="BO192" s="43">
        <v>307.8</v>
      </c>
      <c r="BP192" s="43">
        <v>59.2</v>
      </c>
      <c r="BQ192" s="43">
        <v>75.5</v>
      </c>
      <c r="BR192" s="47">
        <f t="shared" si="93"/>
        <v>29.6</v>
      </c>
      <c r="BS192" s="54">
        <f t="shared" si="94"/>
        <v>2752.5378193692336</v>
      </c>
      <c r="BT192" s="50">
        <f t="shared" si="95"/>
        <v>210176.38833677801</v>
      </c>
      <c r="BU192" s="50">
        <f t="shared" si="96"/>
        <v>207816.60536237713</v>
      </c>
      <c r="BV192" s="47">
        <f t="shared" si="97"/>
        <v>1.1227631196229608</v>
      </c>
      <c r="BW192" s="55">
        <f t="shared" si="98"/>
        <v>1.5658276488825362</v>
      </c>
      <c r="BX192" s="55">
        <f t="shared" si="99"/>
        <v>1.4811135975552978</v>
      </c>
      <c r="BY192" s="47">
        <f t="shared" si="106"/>
        <v>5.4101772559512016</v>
      </c>
      <c r="BZ192" s="117" t="s">
        <v>94</v>
      </c>
      <c r="CA192" s="118" t="s">
        <v>95</v>
      </c>
      <c r="CB192" s="86">
        <v>5</v>
      </c>
      <c r="CC192" s="86">
        <v>5</v>
      </c>
      <c r="CD192" s="86">
        <v>6</v>
      </c>
      <c r="CE192" s="86">
        <v>2</v>
      </c>
      <c r="CF192" s="118" t="s">
        <v>112</v>
      </c>
      <c r="CG192" s="52" t="s">
        <v>113</v>
      </c>
      <c r="CH192" s="129">
        <f t="shared" si="107"/>
        <v>9.1</v>
      </c>
      <c r="CI192" s="129">
        <f t="shared" si="107"/>
        <v>12.540913938816907</v>
      </c>
      <c r="CJ192" s="64">
        <f>SUM((AF192-BQ192)/AF192)*100</f>
        <v>1.0484927916120541</v>
      </c>
      <c r="CK192" s="64">
        <f>SUM(BX192*CH192)</f>
        <v>13.478133737753209</v>
      </c>
      <c r="CL192" s="65" t="s">
        <v>112</v>
      </c>
    </row>
    <row r="193" spans="1:90" s="65" customFormat="1" ht="24.75" customHeight="1" x14ac:dyDescent="0.3">
      <c r="A193" s="61" t="s">
        <v>111</v>
      </c>
      <c r="B193" s="35">
        <v>3.87</v>
      </c>
      <c r="C193" s="35">
        <v>1.9</v>
      </c>
      <c r="D193" s="35">
        <v>6.9</v>
      </c>
      <c r="E193" s="35">
        <v>5.29</v>
      </c>
      <c r="F193" s="35">
        <v>0.30080000000000001</v>
      </c>
      <c r="G193" s="66">
        <v>0.503</v>
      </c>
      <c r="H193" s="66">
        <v>7.5200000000000003E-2</v>
      </c>
      <c r="I193" s="66">
        <v>4.0800000000000003E-2</v>
      </c>
      <c r="J193" s="66">
        <v>3.5700000000000003E-2</v>
      </c>
      <c r="K193" s="67">
        <v>5.45E-2</v>
      </c>
      <c r="L193" s="66">
        <v>1.7130490000000003</v>
      </c>
      <c r="M193" s="68">
        <v>3.7600000000000001E-2</v>
      </c>
      <c r="N193" s="35">
        <v>12.22</v>
      </c>
      <c r="O193" s="35">
        <v>7.22</v>
      </c>
      <c r="P193" s="35">
        <v>4.24</v>
      </c>
      <c r="Q193" s="35">
        <v>18.93</v>
      </c>
      <c r="R193" s="35">
        <v>7.96</v>
      </c>
      <c r="S193" s="35">
        <v>3.96</v>
      </c>
      <c r="T193" s="35">
        <v>8.9</v>
      </c>
      <c r="U193" s="35">
        <v>1.89</v>
      </c>
      <c r="V193" s="35">
        <v>1.89</v>
      </c>
      <c r="W193" s="35">
        <v>22.5</v>
      </c>
      <c r="X193" s="35">
        <v>2.2599999999999998</v>
      </c>
      <c r="Y193" s="35">
        <v>3.26</v>
      </c>
      <c r="Z193" s="35">
        <v>0</v>
      </c>
      <c r="AA193" s="35">
        <v>6.16</v>
      </c>
      <c r="AB193" s="41">
        <v>1000</v>
      </c>
      <c r="AC193" s="41">
        <v>3</v>
      </c>
      <c r="AD193" s="88">
        <v>388.7</v>
      </c>
      <c r="AE193" s="69">
        <v>59.8</v>
      </c>
      <c r="AF193" s="69">
        <v>76.3</v>
      </c>
      <c r="AG193" s="44">
        <f t="shared" si="104"/>
        <v>29.9</v>
      </c>
      <c r="AH193" s="44">
        <f t="shared" si="76"/>
        <v>2808.6152482358107</v>
      </c>
      <c r="AI193" s="44">
        <f t="shared" si="77"/>
        <v>214297.34344039235</v>
      </c>
      <c r="AJ193" s="44">
        <f t="shared" si="78"/>
        <v>1.8138348976226037</v>
      </c>
      <c r="AK193" s="45">
        <v>0</v>
      </c>
      <c r="AL193" s="43">
        <v>370</v>
      </c>
      <c r="AM193" s="43">
        <v>59.4</v>
      </c>
      <c r="AN193" s="43">
        <v>76.2</v>
      </c>
      <c r="AO193" s="44">
        <f t="shared" si="105"/>
        <v>29.7</v>
      </c>
      <c r="AP193" s="44">
        <f t="shared" si="79"/>
        <v>2771.1674638050204</v>
      </c>
      <c r="AQ193" s="46">
        <f t="shared" si="80"/>
        <v>214297.34344039235</v>
      </c>
      <c r="AR193" s="46">
        <f t="shared" si="81"/>
        <v>211162.96074194257</v>
      </c>
      <c r="AS193" s="47">
        <f t="shared" si="82"/>
        <v>1.4626325497691541</v>
      </c>
      <c r="AT193" s="46">
        <f t="shared" si="83"/>
        <v>1.8138348976226037</v>
      </c>
      <c r="AU193" s="46">
        <f t="shared" si="84"/>
        <v>1.7522012321666987</v>
      </c>
      <c r="AV193" s="47">
        <f t="shared" si="85"/>
        <v>3.3979755013363366</v>
      </c>
      <c r="AW193" s="52">
        <v>0</v>
      </c>
      <c r="AX193" s="49">
        <v>150</v>
      </c>
      <c r="AY193" s="49">
        <v>12</v>
      </c>
      <c r="AZ193" s="43">
        <v>327.9</v>
      </c>
      <c r="BA193" s="43">
        <f t="shared" si="100"/>
        <v>18.542238487343706</v>
      </c>
      <c r="BB193" s="43">
        <v>59.4</v>
      </c>
      <c r="BC193" s="43">
        <v>76.099999999999994</v>
      </c>
      <c r="BD193" s="44">
        <f t="shared" si="86"/>
        <v>29.7</v>
      </c>
      <c r="BE193" s="44">
        <f t="shared" si="87"/>
        <v>2771.1674638050204</v>
      </c>
      <c r="BF193" s="50">
        <f t="shared" si="102"/>
        <v>214297.34344039235</v>
      </c>
      <c r="BG193" s="50">
        <f t="shared" si="88"/>
        <v>210885.84399556203</v>
      </c>
      <c r="BH193" s="47">
        <f t="shared" si="89"/>
        <v>1.5919466802812889</v>
      </c>
      <c r="BI193" s="51">
        <f t="shared" si="90"/>
        <v>1.8138348976226037</v>
      </c>
      <c r="BJ193" s="51">
        <f t="shared" si="91"/>
        <v>1.554869657381557</v>
      </c>
      <c r="BK193" s="47">
        <f t="shared" si="92"/>
        <v>14.277222286354336</v>
      </c>
      <c r="BL193" s="52">
        <v>0</v>
      </c>
      <c r="BM193" s="53">
        <v>1000</v>
      </c>
      <c r="BN193" s="53">
        <v>3</v>
      </c>
      <c r="BO193" s="43">
        <v>304.5</v>
      </c>
      <c r="BP193" s="43">
        <v>59.1</v>
      </c>
      <c r="BQ193" s="43">
        <v>75.599999999999994</v>
      </c>
      <c r="BR193" s="47">
        <f t="shared" si="93"/>
        <v>29.55</v>
      </c>
      <c r="BS193" s="54">
        <f t="shared" si="94"/>
        <v>2743.2465590962411</v>
      </c>
      <c r="BT193" s="50">
        <f t="shared" si="95"/>
        <v>210885.84399556203</v>
      </c>
      <c r="BU193" s="50">
        <f t="shared" si="96"/>
        <v>207389.4398676758</v>
      </c>
      <c r="BV193" s="47">
        <f t="shared" si="97"/>
        <v>1.6579605637065935</v>
      </c>
      <c r="BW193" s="55">
        <f t="shared" si="98"/>
        <v>1.554869657381557</v>
      </c>
      <c r="BX193" s="55">
        <f t="shared" si="99"/>
        <v>1.4682521935267547</v>
      </c>
      <c r="BY193" s="47">
        <f t="shared" si="106"/>
        <v>5.570721857204961</v>
      </c>
      <c r="BZ193" s="117" t="s">
        <v>94</v>
      </c>
      <c r="CA193" s="118" t="s">
        <v>95</v>
      </c>
      <c r="CB193" s="86">
        <v>5</v>
      </c>
      <c r="CC193" s="86">
        <v>5</v>
      </c>
      <c r="CD193" s="86">
        <v>6</v>
      </c>
      <c r="CE193" s="86">
        <v>2</v>
      </c>
      <c r="CF193" s="118" t="s">
        <v>112</v>
      </c>
      <c r="CG193" s="52" t="s">
        <v>113</v>
      </c>
      <c r="CH193" s="62">
        <f>SUM(CH191:CH192)/2</f>
        <v>9.1</v>
      </c>
      <c r="CI193" s="63">
        <v>3.24</v>
      </c>
      <c r="CJ193" s="64">
        <f>SUM((AF193-BQ193)/AF193)*100</f>
        <v>0.91743119266055417</v>
      </c>
      <c r="CK193" s="64">
        <f>SUM(BX193*CH193)</f>
        <v>13.361094961093468</v>
      </c>
      <c r="CL193" s="65" t="s">
        <v>112</v>
      </c>
    </row>
    <row r="194" spans="1:90" s="65" customFormat="1" ht="24.75" customHeight="1" x14ac:dyDescent="0.3">
      <c r="A194" s="61" t="s">
        <v>111</v>
      </c>
      <c r="B194" s="35">
        <v>3.94</v>
      </c>
      <c r="C194" s="35">
        <v>1.9</v>
      </c>
      <c r="D194" s="35">
        <v>6.64</v>
      </c>
      <c r="E194" s="35">
        <v>4.97</v>
      </c>
      <c r="F194" s="35">
        <v>0.90800000000000003</v>
      </c>
      <c r="G194" s="66">
        <v>0.5242</v>
      </c>
      <c r="H194" s="66">
        <v>7.5399999999999995E-2</v>
      </c>
      <c r="I194" s="66">
        <v>3.8199999999999998E-2</v>
      </c>
      <c r="J194" s="66">
        <v>3.7499999999999999E-2</v>
      </c>
      <c r="K194" s="67">
        <v>5.74E-2</v>
      </c>
      <c r="L194" s="66">
        <v>1.7130490000000003</v>
      </c>
      <c r="M194" s="68">
        <v>2.6800000000000001E-2</v>
      </c>
      <c r="N194" s="35">
        <v>2.93</v>
      </c>
      <c r="O194" s="35">
        <v>25.37</v>
      </c>
      <c r="P194" s="35">
        <v>1.98</v>
      </c>
      <c r="Q194" s="35">
        <v>12.06</v>
      </c>
      <c r="R194" s="35">
        <v>4.67</v>
      </c>
      <c r="S194" s="35">
        <v>5.57</v>
      </c>
      <c r="T194" s="35">
        <v>12.63</v>
      </c>
      <c r="U194" s="35">
        <v>5.6</v>
      </c>
      <c r="V194" s="35">
        <v>5.6</v>
      </c>
      <c r="W194" s="35">
        <v>10.14</v>
      </c>
      <c r="X194" s="35">
        <v>3.48</v>
      </c>
      <c r="Y194" s="35">
        <v>11.88</v>
      </c>
      <c r="Z194" s="35">
        <v>0</v>
      </c>
      <c r="AA194" s="35">
        <v>3.68</v>
      </c>
      <c r="AB194" s="41">
        <v>1000</v>
      </c>
      <c r="AC194" s="41">
        <v>3</v>
      </c>
      <c r="AD194" s="88">
        <v>444.6</v>
      </c>
      <c r="AE194" s="69">
        <v>60</v>
      </c>
      <c r="AF194" s="69">
        <v>76.3</v>
      </c>
      <c r="AG194" s="44">
        <f t="shared" si="104"/>
        <v>30</v>
      </c>
      <c r="AH194" s="44">
        <f t="shared" ref="AH194:AH257" si="108">PI()*(AE194/2)^2</f>
        <v>2827.4333882308138</v>
      </c>
      <c r="AI194" s="44">
        <f t="shared" ref="AI194:AI257" si="109">PI()*(AE194/2)^2*AF194</f>
        <v>215733.16752201109</v>
      </c>
      <c r="AJ194" s="44">
        <f t="shared" ref="AJ194:AJ257" si="110">(AD194*1000/AI194)</f>
        <v>2.0608792106788019</v>
      </c>
      <c r="AK194" s="45">
        <v>0</v>
      </c>
      <c r="AL194" s="69">
        <v>420.5</v>
      </c>
      <c r="AM194" s="69">
        <v>59.96</v>
      </c>
      <c r="AN194" s="69">
        <v>76.2</v>
      </c>
      <c r="AO194" s="44">
        <f t="shared" si="105"/>
        <v>29.98</v>
      </c>
      <c r="AP194" s="44">
        <f t="shared" ref="AP194:AP257" si="111">PI()*(AM194/2)^2</f>
        <v>2823.6647336835676</v>
      </c>
      <c r="AQ194" s="46">
        <f t="shared" ref="AQ194:AQ257" si="112">SUM(AI194)</f>
        <v>215733.16752201109</v>
      </c>
      <c r="AR194" s="46">
        <f t="shared" ref="AR194:AR257" si="113">PI()*(AM194/2)^2*AN194</f>
        <v>215163.25270668787</v>
      </c>
      <c r="AS194" s="47">
        <f t="shared" ref="AS194:AS257" si="114">((AQ194-AR194)/AQ194)*100</f>
        <v>0.26417579729138108</v>
      </c>
      <c r="AT194" s="46">
        <f t="shared" ref="AT194:AT257" si="115">SUM(AJ194)</f>
        <v>2.0608792106788019</v>
      </c>
      <c r="AU194" s="46">
        <f t="shared" ref="AU194:AU257" si="116">(AL194*1000/AR194)</f>
        <v>1.9543300015696858</v>
      </c>
      <c r="AV194" s="47">
        <f t="shared" ref="AV194:AV257" si="117">((AT194-AU194)/AT194)*100</f>
        <v>5.1700851052799637</v>
      </c>
      <c r="AW194" s="48">
        <v>0</v>
      </c>
      <c r="AX194" s="70">
        <v>150</v>
      </c>
      <c r="AY194" s="70">
        <v>12</v>
      </c>
      <c r="AZ194" s="71">
        <v>393</v>
      </c>
      <c r="BA194" s="43">
        <f t="shared" si="100"/>
        <v>13.129770992366419</v>
      </c>
      <c r="BB194" s="71">
        <v>59.87</v>
      </c>
      <c r="BC194" s="69">
        <v>76</v>
      </c>
      <c r="BD194" s="54">
        <f t="shared" ref="BD194:BD257" si="118">SUM(BB194/2)</f>
        <v>29.934999999999999</v>
      </c>
      <c r="BE194" s="44">
        <f t="shared" ref="BE194:BE257" si="119">PI()*(BB194/2)^2</f>
        <v>2815.1944501107746</v>
      </c>
      <c r="BF194" s="50">
        <f t="shared" si="102"/>
        <v>215733.16752201109</v>
      </c>
      <c r="BG194" s="50">
        <f t="shared" ref="BG194:BG257" si="120">PI()*(BB194/2)^2*BC194</f>
        <v>213954.77820841887</v>
      </c>
      <c r="BH194" s="72">
        <f t="shared" ref="BH194:BH257" si="121">((BF194-BG194)/BF194)*100</f>
        <v>0.82434673074124243</v>
      </c>
      <c r="BI194" s="73">
        <f t="shared" ref="BI194:BI257" si="122">SUM(AJ194)</f>
        <v>2.0608792106788019</v>
      </c>
      <c r="BJ194" s="51">
        <f t="shared" ref="BJ194:BJ257" si="123">(AZ194*1000/BG194)</f>
        <v>1.8368367525644533</v>
      </c>
      <c r="BK194" s="72">
        <f t="shared" ref="BK194:BK257" si="124">((BI194-BJ194)/BI194)*100</f>
        <v>10.871207635723326</v>
      </c>
      <c r="BL194" s="116">
        <v>0</v>
      </c>
      <c r="BM194" s="74">
        <v>1020</v>
      </c>
      <c r="BN194" s="74">
        <v>3</v>
      </c>
      <c r="BO194" s="71">
        <v>366.8</v>
      </c>
      <c r="BP194" s="71">
        <v>59.6</v>
      </c>
      <c r="BQ194" s="71">
        <v>75.92</v>
      </c>
      <c r="BR194" s="72">
        <f t="shared" ref="BR194:BR257" si="125">BP194/2</f>
        <v>29.8</v>
      </c>
      <c r="BS194" s="54">
        <f t="shared" ref="BS194:BS257" si="126">PI()*(BP194/2)^2</f>
        <v>2789.8599400938801</v>
      </c>
      <c r="BT194" s="50">
        <f t="shared" ref="BT194:BT257" si="127">SUM(BG194)</f>
        <v>213954.77820841887</v>
      </c>
      <c r="BU194" s="50">
        <f t="shared" ref="BU194:BU257" si="128">PI()*(BP194/2)^2*BQ194</f>
        <v>211806.16665192737</v>
      </c>
      <c r="BV194" s="72">
        <f t="shared" ref="BV194:BV257" si="129">((BT194-BU194)/BT194)*100</f>
        <v>1.0042363038036368</v>
      </c>
      <c r="BW194" s="75">
        <f t="shared" ref="BW194:BW257" si="130">SUM(BJ194)</f>
        <v>1.8368367525644533</v>
      </c>
      <c r="BX194" s="55">
        <f t="shared" ref="BX194:BX257" si="131">(BO194*1000/BU194)</f>
        <v>1.7317720527126221</v>
      </c>
      <c r="BY194" s="72">
        <f t="shared" si="106"/>
        <v>5.719871387870902</v>
      </c>
      <c r="BZ194" s="85" t="s">
        <v>94</v>
      </c>
      <c r="CA194" s="87" t="s">
        <v>78</v>
      </c>
      <c r="CB194" s="86">
        <v>3</v>
      </c>
      <c r="CC194" s="86">
        <v>8</v>
      </c>
      <c r="CD194" s="86">
        <v>4</v>
      </c>
      <c r="CE194" s="86">
        <v>6</v>
      </c>
      <c r="CF194" s="87" t="s">
        <v>85</v>
      </c>
      <c r="CG194" s="71" t="s">
        <v>75</v>
      </c>
      <c r="CH194" s="62">
        <v>34.200000000000003</v>
      </c>
      <c r="CI194" s="63">
        <v>3.87</v>
      </c>
      <c r="CJ194" s="64">
        <f>SUM((AF194-BQ194)/AF194)*100</f>
        <v>0.49803407601572147</v>
      </c>
      <c r="CK194" s="64">
        <f>SUM(BX194*CH194)</f>
        <v>59.226604202771682</v>
      </c>
      <c r="CL194" s="65" t="s">
        <v>85</v>
      </c>
    </row>
    <row r="195" spans="1:90" s="65" customFormat="1" ht="24.75" customHeight="1" x14ac:dyDescent="0.3">
      <c r="A195" s="61" t="s">
        <v>111</v>
      </c>
      <c r="B195" s="35">
        <v>3.82</v>
      </c>
      <c r="C195" s="35">
        <v>1.66</v>
      </c>
      <c r="D195" s="35">
        <v>5.69</v>
      </c>
      <c r="E195" s="35">
        <v>4.82</v>
      </c>
      <c r="F195" s="35">
        <v>0.86080000000000001</v>
      </c>
      <c r="G195" s="66">
        <v>0.50860000000000005</v>
      </c>
      <c r="H195" s="66">
        <v>7.8100000000000003E-2</v>
      </c>
      <c r="I195" s="66">
        <v>4.07E-2</v>
      </c>
      <c r="J195" s="66">
        <v>3.7499999999999999E-2</v>
      </c>
      <c r="K195" s="67">
        <v>5.4600000000000003E-2</v>
      </c>
      <c r="L195" s="66">
        <v>1.7130490000000003</v>
      </c>
      <c r="M195" s="68">
        <v>2.5999999999999999E-2</v>
      </c>
      <c r="N195" s="35">
        <v>12.5</v>
      </c>
      <c r="O195" s="35">
        <v>9.0399999999999991</v>
      </c>
      <c r="P195" s="35">
        <v>1.4</v>
      </c>
      <c r="Q195" s="35">
        <v>16.04</v>
      </c>
      <c r="R195" s="35">
        <v>4.4800000000000004</v>
      </c>
      <c r="S195" s="35">
        <v>3.34</v>
      </c>
      <c r="T195" s="35">
        <v>7.01</v>
      </c>
      <c r="U195" s="35">
        <v>2.7925</v>
      </c>
      <c r="V195" s="35">
        <v>1.25</v>
      </c>
      <c r="W195" s="35">
        <v>12.11</v>
      </c>
      <c r="X195" s="35">
        <v>2.8</v>
      </c>
      <c r="Y195" s="35">
        <v>13.4</v>
      </c>
      <c r="Z195" s="35">
        <v>0</v>
      </c>
      <c r="AA195" s="35">
        <v>5.2725</v>
      </c>
      <c r="AB195" s="41">
        <v>1000</v>
      </c>
      <c r="AC195" s="41">
        <v>3</v>
      </c>
      <c r="AD195" s="88">
        <v>441.5</v>
      </c>
      <c r="AE195" s="69">
        <v>60.01</v>
      </c>
      <c r="AF195" s="69">
        <v>76</v>
      </c>
      <c r="AG195" s="44">
        <f t="shared" si="104"/>
        <v>30.004999999999999</v>
      </c>
      <c r="AH195" s="44">
        <f t="shared" si="108"/>
        <v>2828.3759445667069</v>
      </c>
      <c r="AI195" s="44">
        <f t="shared" si="109"/>
        <v>214956.57178706973</v>
      </c>
      <c r="AJ195" s="44">
        <f t="shared" si="110"/>
        <v>2.0539032434762596</v>
      </c>
      <c r="AK195" s="45">
        <v>0</v>
      </c>
      <c r="AL195" s="69">
        <v>417.7</v>
      </c>
      <c r="AM195" s="69">
        <v>59.96</v>
      </c>
      <c r="AN195" s="69">
        <v>75.94</v>
      </c>
      <c r="AO195" s="44">
        <f t="shared" si="105"/>
        <v>29.98</v>
      </c>
      <c r="AP195" s="44">
        <f t="shared" si="111"/>
        <v>2823.6647336835676</v>
      </c>
      <c r="AQ195" s="46">
        <f t="shared" si="112"/>
        <v>214956.57178706973</v>
      </c>
      <c r="AR195" s="46">
        <f t="shared" si="113"/>
        <v>214429.09987593011</v>
      </c>
      <c r="AS195" s="47">
        <f t="shared" si="114"/>
        <v>0.24538533842180515</v>
      </c>
      <c r="AT195" s="46">
        <f t="shared" si="115"/>
        <v>2.0539032434762596</v>
      </c>
      <c r="AU195" s="46">
        <f t="shared" si="116"/>
        <v>1.9479632206714648</v>
      </c>
      <c r="AV195" s="47">
        <f t="shared" si="117"/>
        <v>5.1579850775000438</v>
      </c>
      <c r="AW195" s="48">
        <v>0</v>
      </c>
      <c r="AX195" s="70">
        <v>150</v>
      </c>
      <c r="AY195" s="70">
        <v>12</v>
      </c>
      <c r="AZ195" s="71">
        <v>389.6</v>
      </c>
      <c r="BA195" s="43">
        <f t="shared" ref="BA195:BA258" si="132">(AD195-AZ195)/AZ195*100</f>
        <v>13.321355236139624</v>
      </c>
      <c r="BB195" s="71">
        <v>59.7</v>
      </c>
      <c r="BC195" s="69">
        <v>76.08</v>
      </c>
      <c r="BD195" s="54">
        <f t="shared" si="118"/>
        <v>29.85</v>
      </c>
      <c r="BE195" s="44">
        <f t="shared" si="119"/>
        <v>2799.2297401832116</v>
      </c>
      <c r="BF195" s="50">
        <f t="shared" si="102"/>
        <v>214956.57178706973</v>
      </c>
      <c r="BG195" s="50">
        <f t="shared" si="120"/>
        <v>212965.39863313874</v>
      </c>
      <c r="BH195" s="72">
        <f t="shared" si="121"/>
        <v>0.92631415610004564</v>
      </c>
      <c r="BI195" s="73">
        <f t="shared" si="122"/>
        <v>2.0539032434762596</v>
      </c>
      <c r="BJ195" s="51">
        <f t="shared" si="123"/>
        <v>1.8294051639399782</v>
      </c>
      <c r="BK195" s="72">
        <f t="shared" si="124"/>
        <v>10.930314280838045</v>
      </c>
      <c r="BL195" s="116">
        <v>0</v>
      </c>
      <c r="BM195" s="74">
        <v>1020</v>
      </c>
      <c r="BN195" s="74">
        <v>3</v>
      </c>
      <c r="BO195" s="71">
        <v>362.1</v>
      </c>
      <c r="BP195" s="71">
        <v>59</v>
      </c>
      <c r="BQ195" s="71">
        <v>76</v>
      </c>
      <c r="BR195" s="72">
        <f t="shared" si="125"/>
        <v>29.5</v>
      </c>
      <c r="BS195" s="54">
        <f t="shared" si="126"/>
        <v>2733.9710067865176</v>
      </c>
      <c r="BT195" s="50">
        <f t="shared" si="127"/>
        <v>212965.39863313874</v>
      </c>
      <c r="BU195" s="50">
        <f t="shared" si="128"/>
        <v>207781.79651577535</v>
      </c>
      <c r="BV195" s="72">
        <f t="shared" si="129"/>
        <v>2.4340114171752556</v>
      </c>
      <c r="BW195" s="75">
        <f t="shared" si="130"/>
        <v>1.8294051639399782</v>
      </c>
      <c r="BX195" s="55">
        <f t="shared" si="131"/>
        <v>1.7426935663851977</v>
      </c>
      <c r="BY195" s="72">
        <f t="shared" si="106"/>
        <v>4.7398793478876113</v>
      </c>
      <c r="BZ195" s="85" t="s">
        <v>94</v>
      </c>
      <c r="CA195" s="87" t="s">
        <v>78</v>
      </c>
      <c r="CB195" s="86">
        <v>3</v>
      </c>
      <c r="CC195" s="86">
        <v>8</v>
      </c>
      <c r="CD195" s="86">
        <v>4</v>
      </c>
      <c r="CE195" s="86">
        <v>6</v>
      </c>
      <c r="CF195" s="87" t="s">
        <v>85</v>
      </c>
      <c r="CG195" s="71" t="s">
        <v>75</v>
      </c>
      <c r="CH195" s="62">
        <v>34.200000000000003</v>
      </c>
      <c r="CI195" s="63">
        <v>3.56</v>
      </c>
      <c r="CJ195" s="64">
        <f>SUM((AF195-BQ195)/AF195)*100</f>
        <v>0</v>
      </c>
      <c r="CK195" s="64">
        <f>SUM(BX195*CH195)</f>
        <v>59.600119970373768</v>
      </c>
      <c r="CL195" s="65" t="s">
        <v>85</v>
      </c>
    </row>
    <row r="196" spans="1:90" s="65" customFormat="1" ht="24.75" customHeight="1" x14ac:dyDescent="0.3">
      <c r="A196" s="61" t="s">
        <v>111</v>
      </c>
      <c r="B196" s="35">
        <v>3.86</v>
      </c>
      <c r="C196" s="35">
        <v>1.8</v>
      </c>
      <c r="D196" s="35">
        <v>6.8</v>
      </c>
      <c r="E196" s="35">
        <v>4.97</v>
      </c>
      <c r="F196" s="35">
        <v>0.98599999999999999</v>
      </c>
      <c r="G196" s="66">
        <v>0.52869999999999995</v>
      </c>
      <c r="H196" s="66">
        <v>7.8600000000000003E-2</v>
      </c>
      <c r="I196" s="66">
        <v>3.95E-2</v>
      </c>
      <c r="J196" s="66">
        <v>3.7999999999999999E-2</v>
      </c>
      <c r="K196" s="67">
        <v>5.6000000000000001E-2</v>
      </c>
      <c r="L196" s="66">
        <v>1.7130490000000003</v>
      </c>
      <c r="M196" s="68">
        <v>2.9700000000000001E-2</v>
      </c>
      <c r="N196" s="35">
        <v>23.14</v>
      </c>
      <c r="O196" s="35">
        <v>28.43</v>
      </c>
      <c r="P196" s="35">
        <v>3.33</v>
      </c>
      <c r="Q196" s="35">
        <v>11.77</v>
      </c>
      <c r="R196" s="35">
        <v>2.4300000000000002</v>
      </c>
      <c r="S196" s="35">
        <v>3.06</v>
      </c>
      <c r="T196" s="35">
        <v>8.5299999999999994</v>
      </c>
      <c r="U196" s="35">
        <v>1.25</v>
      </c>
      <c r="V196" s="35">
        <v>2.4300000000000002</v>
      </c>
      <c r="W196" s="35">
        <v>5.33</v>
      </c>
      <c r="X196" s="35">
        <v>4.29</v>
      </c>
      <c r="Y196" s="35">
        <v>2.8</v>
      </c>
      <c r="Z196" s="35">
        <v>0</v>
      </c>
      <c r="AA196" s="35">
        <v>6</v>
      </c>
      <c r="AB196" s="41">
        <v>1020</v>
      </c>
      <c r="AC196" s="41">
        <v>3</v>
      </c>
      <c r="AD196" s="88">
        <v>437.7</v>
      </c>
      <c r="AE196" s="69">
        <v>60</v>
      </c>
      <c r="AF196" s="69">
        <v>76.5</v>
      </c>
      <c r="AG196" s="44">
        <f t="shared" si="104"/>
        <v>30</v>
      </c>
      <c r="AH196" s="44">
        <f t="shared" si="108"/>
        <v>2827.4333882308138</v>
      </c>
      <c r="AI196" s="44">
        <f t="shared" si="109"/>
        <v>216298.65419965726</v>
      </c>
      <c r="AJ196" s="44">
        <f t="shared" si="110"/>
        <v>2.0235909539962988</v>
      </c>
      <c r="AK196" s="45">
        <v>0</v>
      </c>
      <c r="AL196" s="69">
        <v>415.9</v>
      </c>
      <c r="AM196" s="69">
        <v>59.99</v>
      </c>
      <c r="AN196" s="69">
        <v>76.5</v>
      </c>
      <c r="AO196" s="44">
        <f t="shared" si="105"/>
        <v>29.995000000000001</v>
      </c>
      <c r="AP196" s="44">
        <f t="shared" si="111"/>
        <v>2826.4909889745536</v>
      </c>
      <c r="AQ196" s="46">
        <f t="shared" si="112"/>
        <v>216298.65419965726</v>
      </c>
      <c r="AR196" s="46">
        <f t="shared" si="113"/>
        <v>216226.56065655334</v>
      </c>
      <c r="AS196" s="47">
        <f t="shared" si="114"/>
        <v>3.3330555555550666E-2</v>
      </c>
      <c r="AT196" s="46">
        <f t="shared" si="115"/>
        <v>2.0235909539962988</v>
      </c>
      <c r="AU196" s="46">
        <f t="shared" si="116"/>
        <v>1.9234454765277469</v>
      </c>
      <c r="AV196" s="47">
        <f t="shared" si="117"/>
        <v>4.9488992462028527</v>
      </c>
      <c r="AW196" s="48">
        <v>0</v>
      </c>
      <c r="AX196" s="70">
        <v>150</v>
      </c>
      <c r="AY196" s="70">
        <v>12</v>
      </c>
      <c r="AZ196" s="71">
        <v>390.1</v>
      </c>
      <c r="BA196" s="43">
        <f t="shared" si="132"/>
        <v>12.201999487310937</v>
      </c>
      <c r="BB196" s="71">
        <v>59.87</v>
      </c>
      <c r="BC196" s="69">
        <v>76.06</v>
      </c>
      <c r="BD196" s="54">
        <f t="shared" si="118"/>
        <v>29.934999999999999</v>
      </c>
      <c r="BE196" s="44">
        <f t="shared" si="119"/>
        <v>2815.1944501107746</v>
      </c>
      <c r="BF196" s="50">
        <f t="shared" si="102"/>
        <v>216298.65419965726</v>
      </c>
      <c r="BG196" s="50">
        <f t="shared" si="120"/>
        <v>214123.68987542551</v>
      </c>
      <c r="BH196" s="72">
        <f t="shared" si="121"/>
        <v>1.0055376129266738</v>
      </c>
      <c r="BI196" s="73">
        <f t="shared" si="122"/>
        <v>2.0235909539962988</v>
      </c>
      <c r="BJ196" s="51">
        <f t="shared" si="123"/>
        <v>1.8218441884079024</v>
      </c>
      <c r="BK196" s="72">
        <f t="shared" si="124"/>
        <v>9.9697404354361154</v>
      </c>
      <c r="BL196" s="116">
        <v>0</v>
      </c>
      <c r="BM196" s="74">
        <v>1020</v>
      </c>
      <c r="BN196" s="74">
        <v>3</v>
      </c>
      <c r="BO196" s="71">
        <v>363.7</v>
      </c>
      <c r="BP196" s="71">
        <v>59</v>
      </c>
      <c r="BQ196" s="71">
        <v>76.5</v>
      </c>
      <c r="BR196" s="72">
        <f t="shared" si="125"/>
        <v>29.5</v>
      </c>
      <c r="BS196" s="54">
        <f t="shared" si="126"/>
        <v>2733.9710067865176</v>
      </c>
      <c r="BT196" s="50">
        <f t="shared" si="127"/>
        <v>214123.68987542551</v>
      </c>
      <c r="BU196" s="50">
        <f t="shared" si="128"/>
        <v>209148.7820191686</v>
      </c>
      <c r="BV196" s="72">
        <f t="shared" si="129"/>
        <v>2.3233804065076797</v>
      </c>
      <c r="BW196" s="75">
        <f t="shared" si="130"/>
        <v>1.8218441884079024</v>
      </c>
      <c r="BX196" s="55">
        <f t="shared" si="131"/>
        <v>1.7389534688596306</v>
      </c>
      <c r="BY196" s="72">
        <f t="shared" si="106"/>
        <v>4.5498248464765485</v>
      </c>
      <c r="BZ196" s="85" t="s">
        <v>94</v>
      </c>
      <c r="CA196" s="87" t="s">
        <v>78</v>
      </c>
      <c r="CB196" s="86">
        <v>3</v>
      </c>
      <c r="CC196" s="86">
        <v>8</v>
      </c>
      <c r="CD196" s="86">
        <v>4</v>
      </c>
      <c r="CE196" s="86">
        <v>6</v>
      </c>
      <c r="CF196" s="87" t="s">
        <v>85</v>
      </c>
      <c r="CG196" s="71" t="s">
        <v>75</v>
      </c>
      <c r="CH196" s="62">
        <v>34.200000000000003</v>
      </c>
      <c r="CI196" s="62">
        <f>SUM(CI194:CI195)/2</f>
        <v>3.7149999999999999</v>
      </c>
      <c r="CJ196" s="64">
        <f>SUM((AF196-BQ196)/AF196)*100</f>
        <v>0</v>
      </c>
      <c r="CK196" s="64">
        <f>SUM(BX196*CH196)</f>
        <v>59.472208634999376</v>
      </c>
      <c r="CL196" s="65" t="s">
        <v>85</v>
      </c>
    </row>
    <row r="197" spans="1:90" s="65" customFormat="1" ht="24.75" customHeight="1" x14ac:dyDescent="0.3">
      <c r="A197" s="61" t="s">
        <v>111</v>
      </c>
      <c r="B197" s="35">
        <v>2.84</v>
      </c>
      <c r="C197" s="35">
        <v>1.22</v>
      </c>
      <c r="D197" s="35">
        <v>4.49</v>
      </c>
      <c r="E197" s="35">
        <v>3.77</v>
      </c>
      <c r="F197" s="35">
        <v>0.89729999999999999</v>
      </c>
      <c r="G197" s="66">
        <v>0.37440000000000001</v>
      </c>
      <c r="H197" s="66">
        <v>6.2100000000000002E-2</v>
      </c>
      <c r="I197" s="66">
        <v>2.4500000000000001E-2</v>
      </c>
      <c r="J197" s="66">
        <v>2.58E-2</v>
      </c>
      <c r="K197" s="67">
        <v>4.4600000000000001E-2</v>
      </c>
      <c r="L197" s="66">
        <v>1.7130490000000003</v>
      </c>
      <c r="M197" s="68">
        <v>3.8800000000000001E-2</v>
      </c>
      <c r="N197" s="35">
        <v>11.69</v>
      </c>
      <c r="O197" s="35">
        <v>7.22</v>
      </c>
      <c r="P197" s="35">
        <v>4.24</v>
      </c>
      <c r="Q197" s="35">
        <v>18.93</v>
      </c>
      <c r="R197" s="35">
        <v>7.96</v>
      </c>
      <c r="S197" s="35">
        <v>3.96</v>
      </c>
      <c r="T197" s="35">
        <v>8.9</v>
      </c>
      <c r="U197" s="35">
        <v>2.4300000000000002</v>
      </c>
      <c r="V197" s="35">
        <v>1.89</v>
      </c>
      <c r="W197" s="35">
        <v>22.5</v>
      </c>
      <c r="X197" s="35">
        <v>2.2599999999999998</v>
      </c>
      <c r="Y197" s="35">
        <v>3.26</v>
      </c>
      <c r="Z197" s="35">
        <v>0</v>
      </c>
      <c r="AA197" s="35">
        <v>5.25</v>
      </c>
      <c r="AB197" s="41">
        <v>1020</v>
      </c>
      <c r="AC197" s="41">
        <v>3</v>
      </c>
      <c r="AD197" s="88">
        <v>488.9</v>
      </c>
      <c r="AE197" s="69">
        <v>59.98</v>
      </c>
      <c r="AF197" s="69">
        <v>76.099999999999994</v>
      </c>
      <c r="AG197" s="44">
        <f t="shared" si="104"/>
        <v>29.99</v>
      </c>
      <c r="AH197" s="44">
        <f t="shared" si="108"/>
        <v>2825.5487467979251</v>
      </c>
      <c r="AI197" s="44">
        <f t="shared" si="109"/>
        <v>215024.25963132209</v>
      </c>
      <c r="AJ197" s="44">
        <f t="shared" si="110"/>
        <v>2.2736969346540796</v>
      </c>
      <c r="AK197" s="45">
        <v>0</v>
      </c>
      <c r="AL197" s="69">
        <v>469.5</v>
      </c>
      <c r="AM197" s="69">
        <v>59.97</v>
      </c>
      <c r="AN197" s="69">
        <v>75.989999999999995</v>
      </c>
      <c r="AO197" s="44">
        <f t="shared" si="105"/>
        <v>29.984999999999999</v>
      </c>
      <c r="AP197" s="44">
        <f t="shared" si="111"/>
        <v>2824.6066617009296</v>
      </c>
      <c r="AQ197" s="46">
        <f t="shared" si="112"/>
        <v>215024.25963132209</v>
      </c>
      <c r="AR197" s="46">
        <f t="shared" si="113"/>
        <v>214641.86022265363</v>
      </c>
      <c r="AS197" s="47">
        <f t="shared" si="114"/>
        <v>0.17784012340008123</v>
      </c>
      <c r="AT197" s="46">
        <f t="shared" si="115"/>
        <v>2.2736969346540796</v>
      </c>
      <c r="AU197" s="46">
        <f t="shared" si="116"/>
        <v>2.1873645686492624</v>
      </c>
      <c r="AV197" s="47">
        <f t="shared" si="117"/>
        <v>3.797004107671536</v>
      </c>
      <c r="AW197" s="48">
        <v>0</v>
      </c>
      <c r="AX197" s="70">
        <v>150</v>
      </c>
      <c r="AY197" s="70">
        <v>12</v>
      </c>
      <c r="AZ197" s="71">
        <v>389.9</v>
      </c>
      <c r="BA197" s="43">
        <f t="shared" si="132"/>
        <v>25.391125929725572</v>
      </c>
      <c r="BB197" s="71">
        <v>59.6</v>
      </c>
      <c r="BC197" s="69">
        <v>76.09</v>
      </c>
      <c r="BD197" s="54">
        <f t="shared" si="118"/>
        <v>29.8</v>
      </c>
      <c r="BE197" s="44">
        <f t="shared" si="119"/>
        <v>2789.8599400938801</v>
      </c>
      <c r="BF197" s="50">
        <f t="shared" si="102"/>
        <v>215024.25963132209</v>
      </c>
      <c r="BG197" s="50">
        <f t="shared" si="120"/>
        <v>212280.44284174335</v>
      </c>
      <c r="BH197" s="72">
        <f t="shared" si="121"/>
        <v>1.276049871899686</v>
      </c>
      <c r="BI197" s="73">
        <f t="shared" si="122"/>
        <v>2.2736969346540796</v>
      </c>
      <c r="BJ197" s="51">
        <f t="shared" si="123"/>
        <v>1.8367212484603368</v>
      </c>
      <c r="BK197" s="72">
        <f t="shared" si="124"/>
        <v>19.218730497177027</v>
      </c>
      <c r="BL197" s="116">
        <v>0</v>
      </c>
      <c r="BM197" s="74">
        <v>1020</v>
      </c>
      <c r="BN197" s="74">
        <v>3</v>
      </c>
      <c r="BO197" s="71">
        <v>361.1</v>
      </c>
      <c r="BP197" s="71">
        <v>59.59</v>
      </c>
      <c r="BQ197" s="71">
        <v>75.3</v>
      </c>
      <c r="BR197" s="72">
        <f t="shared" si="125"/>
        <v>29.795000000000002</v>
      </c>
      <c r="BS197" s="54">
        <f t="shared" si="126"/>
        <v>2788.923824022927</v>
      </c>
      <c r="BT197" s="50">
        <f t="shared" si="127"/>
        <v>212280.44284174335</v>
      </c>
      <c r="BU197" s="50">
        <f t="shared" si="128"/>
        <v>210005.96394892639</v>
      </c>
      <c r="BV197" s="72">
        <f t="shared" si="129"/>
        <v>1.071450041449461</v>
      </c>
      <c r="BW197" s="75">
        <f t="shared" si="130"/>
        <v>1.8367212484603368</v>
      </c>
      <c r="BX197" s="55">
        <f t="shared" si="131"/>
        <v>1.7194749768526563</v>
      </c>
      <c r="BY197" s="72">
        <f t="shared" si="106"/>
        <v>6.3834548495567436</v>
      </c>
      <c r="BZ197" s="85" t="s">
        <v>94</v>
      </c>
      <c r="CA197" s="87" t="s">
        <v>78</v>
      </c>
      <c r="CB197" s="86">
        <v>3</v>
      </c>
      <c r="CC197" s="86">
        <v>8</v>
      </c>
      <c r="CD197" s="86">
        <v>4</v>
      </c>
      <c r="CE197" s="86">
        <v>6</v>
      </c>
      <c r="CF197" s="87" t="s">
        <v>85</v>
      </c>
      <c r="CG197" s="71" t="s">
        <v>75</v>
      </c>
      <c r="CH197" s="62">
        <v>34.200000000000003</v>
      </c>
      <c r="CI197" s="63">
        <f>SUM(CI194:CI196)/3</f>
        <v>3.7149999999999999</v>
      </c>
      <c r="CJ197" s="64">
        <f>SUM((AF197-BQ197)/AF197)*100</f>
        <v>1.051248357424438</v>
      </c>
      <c r="CK197" s="64">
        <f>SUM(BX197*CH197)</f>
        <v>58.806044208360852</v>
      </c>
      <c r="CL197" s="65" t="s">
        <v>85</v>
      </c>
    </row>
    <row r="198" spans="1:90" s="65" customFormat="1" ht="24.75" customHeight="1" x14ac:dyDescent="0.3">
      <c r="A198" s="61" t="s">
        <v>111</v>
      </c>
      <c r="B198" s="35">
        <v>3.13</v>
      </c>
      <c r="C198" s="35">
        <v>1.61</v>
      </c>
      <c r="D198" s="35">
        <v>5.4</v>
      </c>
      <c r="E198" s="35">
        <v>4.45</v>
      </c>
      <c r="F198" s="35">
        <v>1.18</v>
      </c>
      <c r="G198" s="66">
        <v>0.433</v>
      </c>
      <c r="H198" s="66">
        <v>6.2199999999999998E-2</v>
      </c>
      <c r="I198" s="66">
        <v>3.2399999999999998E-2</v>
      </c>
      <c r="J198" s="66">
        <v>3.1600000000000003E-2</v>
      </c>
      <c r="K198" s="67">
        <v>3.8899999999999997E-2</v>
      </c>
      <c r="L198" s="66">
        <v>1.7130490000000003</v>
      </c>
      <c r="M198" s="68">
        <v>4.2599999999999999E-2</v>
      </c>
      <c r="N198" s="35">
        <v>12.22</v>
      </c>
      <c r="O198" s="35">
        <v>25.37</v>
      </c>
      <c r="P198" s="35">
        <v>1.98</v>
      </c>
      <c r="Q198" s="35">
        <v>12.06</v>
      </c>
      <c r="R198" s="35">
        <v>4.67</v>
      </c>
      <c r="S198" s="35">
        <v>5.57</v>
      </c>
      <c r="T198" s="35">
        <v>12.63</v>
      </c>
      <c r="U198" s="35">
        <v>1.89</v>
      </c>
      <c r="V198" s="35">
        <v>5.6</v>
      </c>
      <c r="W198" s="35">
        <v>10.14</v>
      </c>
      <c r="X198" s="35">
        <v>3.48</v>
      </c>
      <c r="Y198" s="35">
        <v>11.88</v>
      </c>
      <c r="Z198" s="35">
        <v>0</v>
      </c>
      <c r="AA198" s="35">
        <v>6.16</v>
      </c>
      <c r="AB198" s="41">
        <v>1020</v>
      </c>
      <c r="AC198" s="41">
        <v>3</v>
      </c>
      <c r="AD198" s="88">
        <v>439.7</v>
      </c>
      <c r="AE198" s="69">
        <v>60.1</v>
      </c>
      <c r="AF198" s="69">
        <v>76</v>
      </c>
      <c r="AG198" s="44">
        <f t="shared" si="104"/>
        <v>30.05</v>
      </c>
      <c r="AH198" s="44">
        <f t="shared" si="108"/>
        <v>2836.8660201732173</v>
      </c>
      <c r="AI198" s="44">
        <f t="shared" si="109"/>
        <v>215601.81753316452</v>
      </c>
      <c r="AJ198" s="44">
        <f t="shared" si="110"/>
        <v>2.0394076684087508</v>
      </c>
      <c r="AK198" s="45">
        <v>0</v>
      </c>
      <c r="AL198" s="43">
        <v>412.9</v>
      </c>
      <c r="AM198" s="43">
        <v>60.05</v>
      </c>
      <c r="AN198" s="69">
        <v>75.55</v>
      </c>
      <c r="AO198" s="44">
        <f t="shared" si="105"/>
        <v>30.024999999999999</v>
      </c>
      <c r="AP198" s="44">
        <f t="shared" si="111"/>
        <v>2832.1477407066068</v>
      </c>
      <c r="AQ198" s="46">
        <f t="shared" si="112"/>
        <v>215601.81753316452</v>
      </c>
      <c r="AR198" s="46">
        <f t="shared" si="113"/>
        <v>213968.76181038414</v>
      </c>
      <c r="AS198" s="47">
        <f t="shared" si="114"/>
        <v>0.75744061041098532</v>
      </c>
      <c r="AT198" s="46">
        <f t="shared" si="115"/>
        <v>2.0394076684087508</v>
      </c>
      <c r="AU198" s="46">
        <f t="shared" si="116"/>
        <v>1.9297209391990859</v>
      </c>
      <c r="AV198" s="47">
        <f t="shared" si="117"/>
        <v>5.3783621052699075</v>
      </c>
      <c r="AW198" s="48">
        <v>0</v>
      </c>
      <c r="AX198" s="70">
        <v>150</v>
      </c>
      <c r="AY198" s="70">
        <v>12</v>
      </c>
      <c r="AZ198" s="71">
        <v>388.9</v>
      </c>
      <c r="BA198" s="43">
        <f t="shared" si="132"/>
        <v>13.062483929030602</v>
      </c>
      <c r="BB198" s="71">
        <v>59.98</v>
      </c>
      <c r="BC198" s="69">
        <v>75.48</v>
      </c>
      <c r="BD198" s="54">
        <f t="shared" si="118"/>
        <v>29.99</v>
      </c>
      <c r="BE198" s="44">
        <f t="shared" si="119"/>
        <v>2825.5487467979251</v>
      </c>
      <c r="BF198" s="50">
        <f t="shared" si="102"/>
        <v>215601.81753316452</v>
      </c>
      <c r="BG198" s="50">
        <f t="shared" si="120"/>
        <v>213272.41940830741</v>
      </c>
      <c r="BH198" s="72">
        <f t="shared" si="121"/>
        <v>1.0804167383694676</v>
      </c>
      <c r="BI198" s="73">
        <f t="shared" si="122"/>
        <v>2.0394076684087508</v>
      </c>
      <c r="BJ198" s="51">
        <f t="shared" si="123"/>
        <v>1.8234894182705161</v>
      </c>
      <c r="BK198" s="72">
        <f t="shared" si="124"/>
        <v>10.587302062402511</v>
      </c>
      <c r="BL198" s="116">
        <v>0</v>
      </c>
      <c r="BM198" s="74">
        <v>1040</v>
      </c>
      <c r="BN198" s="74">
        <v>3</v>
      </c>
      <c r="BO198" s="71">
        <v>360.4</v>
      </c>
      <c r="BP198" s="71">
        <v>59.67</v>
      </c>
      <c r="BQ198" s="71">
        <v>75.290000000000006</v>
      </c>
      <c r="BR198" s="72">
        <f t="shared" si="125"/>
        <v>29.835000000000001</v>
      </c>
      <c r="BS198" s="54">
        <f t="shared" si="126"/>
        <v>2796.4171508202689</v>
      </c>
      <c r="BT198" s="50">
        <f t="shared" si="127"/>
        <v>213272.41940830741</v>
      </c>
      <c r="BU198" s="50">
        <f t="shared" si="128"/>
        <v>210542.24728525805</v>
      </c>
      <c r="BV198" s="72">
        <f t="shared" si="129"/>
        <v>1.2801337044066987</v>
      </c>
      <c r="BW198" s="75">
        <f t="shared" si="130"/>
        <v>1.8234894182705161</v>
      </c>
      <c r="BX198" s="55">
        <f t="shared" si="131"/>
        <v>1.7117704624464452</v>
      </c>
      <c r="BY198" s="72">
        <f t="shared" si="106"/>
        <v>6.1266577532449045</v>
      </c>
      <c r="BZ198" s="85" t="s">
        <v>94</v>
      </c>
      <c r="CA198" s="87" t="s">
        <v>78</v>
      </c>
      <c r="CB198" s="86">
        <v>3</v>
      </c>
      <c r="CC198" s="86">
        <v>8</v>
      </c>
      <c r="CD198" s="86">
        <v>4</v>
      </c>
      <c r="CE198" s="86">
        <v>6</v>
      </c>
      <c r="CF198" s="87" t="s">
        <v>85</v>
      </c>
      <c r="CG198" s="71" t="s">
        <v>75</v>
      </c>
      <c r="CH198" s="62">
        <v>33.5</v>
      </c>
      <c r="CI198" s="63">
        <v>4.22</v>
      </c>
      <c r="CJ198" s="64">
        <f>SUM((AF198-BQ198)/AF198)*100</f>
        <v>0.93421052631578128</v>
      </c>
      <c r="CK198" s="64">
        <f>SUM(BX198*CH198)</f>
        <v>57.344310491955909</v>
      </c>
      <c r="CL198" s="65" t="s">
        <v>85</v>
      </c>
    </row>
    <row r="199" spans="1:90" s="65" customFormat="1" ht="24.75" customHeight="1" x14ac:dyDescent="0.3">
      <c r="A199" s="61" t="s">
        <v>111</v>
      </c>
      <c r="B199" s="35">
        <v>3.23</v>
      </c>
      <c r="C199" s="35">
        <v>1.51</v>
      </c>
      <c r="D199" s="35">
        <v>5.15</v>
      </c>
      <c r="E199" s="35">
        <v>4.28</v>
      </c>
      <c r="F199" s="35">
        <v>0.87370000000000003</v>
      </c>
      <c r="G199" s="66">
        <v>0.41909999999999997</v>
      </c>
      <c r="H199" s="66">
        <v>6.1499999999999999E-2</v>
      </c>
      <c r="I199" s="66">
        <v>2.8299999999999999E-2</v>
      </c>
      <c r="J199" s="66">
        <v>2.9700000000000001E-2</v>
      </c>
      <c r="K199" s="67">
        <v>4.6899999999999997E-2</v>
      </c>
      <c r="L199" s="66">
        <v>1.7130490000000003</v>
      </c>
      <c r="M199" s="68">
        <v>4.3799999999999999E-2</v>
      </c>
      <c r="N199" s="35">
        <v>2.93</v>
      </c>
      <c r="O199" s="35">
        <v>9.0399999999999991</v>
      </c>
      <c r="P199" s="35">
        <v>1.4</v>
      </c>
      <c r="Q199" s="35">
        <v>16.04</v>
      </c>
      <c r="R199" s="35">
        <v>4.4800000000000004</v>
      </c>
      <c r="S199" s="35">
        <v>3.34</v>
      </c>
      <c r="T199" s="35">
        <v>7.01</v>
      </c>
      <c r="U199" s="35">
        <v>5.6</v>
      </c>
      <c r="V199" s="35">
        <v>1.25</v>
      </c>
      <c r="W199" s="35">
        <v>12.11</v>
      </c>
      <c r="X199" s="35">
        <v>2.8</v>
      </c>
      <c r="Y199" s="35">
        <v>13.4</v>
      </c>
      <c r="Z199" s="35">
        <v>0</v>
      </c>
      <c r="AA199" s="35">
        <v>3.68</v>
      </c>
      <c r="AB199" s="41">
        <v>1020</v>
      </c>
      <c r="AC199" s="41">
        <v>3</v>
      </c>
      <c r="AD199" s="88">
        <v>442.7</v>
      </c>
      <c r="AE199" s="69">
        <v>60.4</v>
      </c>
      <c r="AF199" s="69">
        <v>76.25</v>
      </c>
      <c r="AG199" s="44">
        <f t="shared" si="104"/>
        <v>30.2</v>
      </c>
      <c r="AH199" s="44">
        <f t="shared" si="108"/>
        <v>2865.2581637800349</v>
      </c>
      <c r="AI199" s="44">
        <f t="shared" si="109"/>
        <v>218475.93498822767</v>
      </c>
      <c r="AJ199" s="44">
        <f t="shared" si="110"/>
        <v>2.0263101289570149</v>
      </c>
      <c r="AK199" s="45">
        <v>0</v>
      </c>
      <c r="AL199" s="43">
        <v>417.4</v>
      </c>
      <c r="AM199" s="43">
        <v>60.4</v>
      </c>
      <c r="AN199" s="69">
        <v>76.22</v>
      </c>
      <c r="AO199" s="44">
        <f t="shared" si="105"/>
        <v>30.2</v>
      </c>
      <c r="AP199" s="44">
        <f t="shared" si="111"/>
        <v>2865.2581637800349</v>
      </c>
      <c r="AQ199" s="46">
        <f t="shared" si="112"/>
        <v>218475.93498822767</v>
      </c>
      <c r="AR199" s="46">
        <f t="shared" si="113"/>
        <v>218389.97724331426</v>
      </c>
      <c r="AS199" s="47">
        <f t="shared" si="114"/>
        <v>3.9344262295085392E-2</v>
      </c>
      <c r="AT199" s="46">
        <f t="shared" si="115"/>
        <v>2.0263101289570149</v>
      </c>
      <c r="AU199" s="46">
        <f t="shared" si="116"/>
        <v>1.9112598722191505</v>
      </c>
      <c r="AV199" s="47">
        <f t="shared" si="117"/>
        <v>5.677820738974602</v>
      </c>
      <c r="AW199" s="48">
        <v>0</v>
      </c>
      <c r="AX199" s="70">
        <v>150</v>
      </c>
      <c r="AY199" s="70">
        <v>12</v>
      </c>
      <c r="AZ199" s="71">
        <v>387.3</v>
      </c>
      <c r="BA199" s="43">
        <f t="shared" si="132"/>
        <v>14.30415698424993</v>
      </c>
      <c r="BB199" s="71">
        <v>59.88</v>
      </c>
      <c r="BC199" s="69">
        <v>75.819999999999993</v>
      </c>
      <c r="BD199" s="54">
        <f t="shared" si="118"/>
        <v>29.94</v>
      </c>
      <c r="BE199" s="44">
        <f t="shared" si="119"/>
        <v>2816.1349644114439</v>
      </c>
      <c r="BF199" s="50">
        <f t="shared" si="102"/>
        <v>218475.93498822767</v>
      </c>
      <c r="BG199" s="50">
        <f t="shared" si="120"/>
        <v>213519.35300167566</v>
      </c>
      <c r="BH199" s="72">
        <f t="shared" si="121"/>
        <v>2.268708444625307</v>
      </c>
      <c r="BI199" s="73">
        <f t="shared" si="122"/>
        <v>2.0263101289570149</v>
      </c>
      <c r="BJ199" s="51">
        <f t="shared" si="123"/>
        <v>1.8138870999527643</v>
      </c>
      <c r="BK199" s="72">
        <f t="shared" si="124"/>
        <v>10.483243703351039</v>
      </c>
      <c r="BL199" s="116">
        <v>0</v>
      </c>
      <c r="BM199" s="74">
        <v>1040</v>
      </c>
      <c r="BN199" s="74">
        <v>3</v>
      </c>
      <c r="BO199" s="71">
        <v>354.9</v>
      </c>
      <c r="BP199" s="71">
        <v>59</v>
      </c>
      <c r="BQ199" s="71">
        <v>75.27</v>
      </c>
      <c r="BR199" s="72">
        <f t="shared" si="125"/>
        <v>29.5</v>
      </c>
      <c r="BS199" s="54">
        <f t="shared" si="126"/>
        <v>2733.9710067865176</v>
      </c>
      <c r="BT199" s="50">
        <f t="shared" si="127"/>
        <v>213519.35300167566</v>
      </c>
      <c r="BU199" s="50">
        <f t="shared" si="128"/>
        <v>205785.99768082116</v>
      </c>
      <c r="BV199" s="72">
        <f t="shared" si="129"/>
        <v>3.6218521703715547</v>
      </c>
      <c r="BW199" s="75">
        <f t="shared" si="130"/>
        <v>1.8138870999527643</v>
      </c>
      <c r="BX199" s="55">
        <f t="shared" si="131"/>
        <v>1.7246071355664252</v>
      </c>
      <c r="BY199" s="72">
        <f t="shared" si="106"/>
        <v>4.9220243304373277</v>
      </c>
      <c r="BZ199" s="85" t="s">
        <v>94</v>
      </c>
      <c r="CA199" s="87" t="s">
        <v>78</v>
      </c>
      <c r="CB199" s="86">
        <v>3</v>
      </c>
      <c r="CC199" s="86">
        <v>8</v>
      </c>
      <c r="CD199" s="86">
        <v>4</v>
      </c>
      <c r="CE199" s="86">
        <v>6</v>
      </c>
      <c r="CF199" s="87" t="s">
        <v>85</v>
      </c>
      <c r="CG199" s="71" t="s">
        <v>75</v>
      </c>
      <c r="CH199" s="62">
        <v>33.5</v>
      </c>
      <c r="CI199" s="63">
        <v>4.22</v>
      </c>
      <c r="CJ199" s="64">
        <f>SUM((AF199-BQ199)/AF199)*100</f>
        <v>1.2852459016393494</v>
      </c>
      <c r="CK199" s="64">
        <f>SUM(BX199*CH199)</f>
        <v>57.774339041475244</v>
      </c>
      <c r="CL199" s="65" t="s">
        <v>85</v>
      </c>
    </row>
    <row r="200" spans="1:90" s="65" customFormat="1" ht="24.75" customHeight="1" x14ac:dyDescent="0.3">
      <c r="A200" s="61" t="s">
        <v>111</v>
      </c>
      <c r="B200" s="35">
        <v>3.95</v>
      </c>
      <c r="C200" s="35">
        <v>2.02</v>
      </c>
      <c r="D200" s="35">
        <v>6.02</v>
      </c>
      <c r="E200" s="35">
        <v>4.9400000000000004</v>
      </c>
      <c r="F200" s="35">
        <v>0.74629999999999996</v>
      </c>
      <c r="G200" s="66">
        <v>0.57420000000000004</v>
      </c>
      <c r="H200" s="66">
        <v>6.2100000000000002E-2</v>
      </c>
      <c r="I200" s="66">
        <v>3.6499999999999998E-2</v>
      </c>
      <c r="J200" s="66">
        <v>3.1699999999999999E-2</v>
      </c>
      <c r="K200" s="67">
        <v>5.5899999999999998E-2</v>
      </c>
      <c r="L200" s="66">
        <v>1.7130490000000003</v>
      </c>
      <c r="M200" s="68">
        <v>2.7400000000000001E-2</v>
      </c>
      <c r="N200" s="35">
        <v>12.5</v>
      </c>
      <c r="O200" s="35">
        <v>28.43</v>
      </c>
      <c r="P200" s="35">
        <v>3.33</v>
      </c>
      <c r="Q200" s="35">
        <v>11.77</v>
      </c>
      <c r="R200" s="35">
        <v>2.4300000000000002</v>
      </c>
      <c r="S200" s="35">
        <v>3.06</v>
      </c>
      <c r="T200" s="35">
        <v>8.5299999999999994</v>
      </c>
      <c r="U200" s="35">
        <v>2.7925</v>
      </c>
      <c r="V200" s="35">
        <v>2.4300000000000002</v>
      </c>
      <c r="W200" s="35">
        <v>5.33</v>
      </c>
      <c r="X200" s="35">
        <v>4.29</v>
      </c>
      <c r="Y200" s="35">
        <v>2.8</v>
      </c>
      <c r="Z200" s="35">
        <v>0</v>
      </c>
      <c r="AA200" s="35">
        <v>5.2725</v>
      </c>
      <c r="AB200" s="41">
        <v>1040</v>
      </c>
      <c r="AC200" s="41">
        <v>3</v>
      </c>
      <c r="AD200" s="88">
        <v>442.6</v>
      </c>
      <c r="AE200" s="69">
        <v>60.1</v>
      </c>
      <c r="AF200" s="69">
        <v>76.599999999999994</v>
      </c>
      <c r="AG200" s="44">
        <f t="shared" si="104"/>
        <v>30.05</v>
      </c>
      <c r="AH200" s="44">
        <f t="shared" si="108"/>
        <v>2836.8660201732173</v>
      </c>
      <c r="AI200" s="44">
        <f t="shared" si="109"/>
        <v>217303.93714526843</v>
      </c>
      <c r="AJ200" s="44">
        <f t="shared" si="110"/>
        <v>2.0367785591667418</v>
      </c>
      <c r="AK200" s="45">
        <v>0</v>
      </c>
      <c r="AL200" s="43">
        <v>417.4</v>
      </c>
      <c r="AM200" s="43">
        <v>60.05</v>
      </c>
      <c r="AN200" s="69">
        <v>76.56</v>
      </c>
      <c r="AO200" s="44">
        <f t="shared" si="105"/>
        <v>30.024999999999999</v>
      </c>
      <c r="AP200" s="44">
        <f t="shared" si="111"/>
        <v>2832.1477407066068</v>
      </c>
      <c r="AQ200" s="46">
        <f t="shared" si="112"/>
        <v>217303.93714526843</v>
      </c>
      <c r="AR200" s="46">
        <f t="shared" si="113"/>
        <v>216829.23102849783</v>
      </c>
      <c r="AS200" s="47">
        <f t="shared" si="114"/>
        <v>0.21845260744321224</v>
      </c>
      <c r="AT200" s="46">
        <f t="shared" si="115"/>
        <v>2.0367785591667418</v>
      </c>
      <c r="AU200" s="46">
        <f t="shared" si="116"/>
        <v>1.92501720372352</v>
      </c>
      <c r="AV200" s="47">
        <f t="shared" si="117"/>
        <v>5.4871628012887159</v>
      </c>
      <c r="AW200" s="48">
        <v>0</v>
      </c>
      <c r="AX200" s="70">
        <v>150</v>
      </c>
      <c r="AY200" s="70">
        <v>12</v>
      </c>
      <c r="AZ200" s="71">
        <v>392.5</v>
      </c>
      <c r="BA200" s="43">
        <f t="shared" si="132"/>
        <v>12.764331210191088</v>
      </c>
      <c r="BB200" s="71">
        <v>59.73</v>
      </c>
      <c r="BC200" s="69">
        <v>76.64</v>
      </c>
      <c r="BD200" s="54">
        <f t="shared" si="118"/>
        <v>29.864999999999998</v>
      </c>
      <c r="BE200" s="44">
        <f t="shared" si="119"/>
        <v>2802.0437432628478</v>
      </c>
      <c r="BF200" s="50">
        <f t="shared" ref="BF200:BF263" si="133">SUM(AI200)</f>
        <v>217303.93714526843</v>
      </c>
      <c r="BG200" s="50">
        <f t="shared" si="120"/>
        <v>214748.63248366467</v>
      </c>
      <c r="BH200" s="72">
        <f t="shared" si="121"/>
        <v>1.1759127308841768</v>
      </c>
      <c r="BI200" s="73">
        <f t="shared" si="122"/>
        <v>2.0367785591667418</v>
      </c>
      <c r="BJ200" s="51">
        <f t="shared" si="123"/>
        <v>1.8277182744335119</v>
      </c>
      <c r="BK200" s="72">
        <f t="shared" si="124"/>
        <v>10.264261855680457</v>
      </c>
      <c r="BL200" s="116">
        <v>0</v>
      </c>
      <c r="BM200" s="74">
        <v>1040</v>
      </c>
      <c r="BN200" s="74">
        <v>3</v>
      </c>
      <c r="BO200" s="71">
        <v>364.9</v>
      </c>
      <c r="BP200" s="71">
        <v>59.61</v>
      </c>
      <c r="BQ200" s="71">
        <v>75.569999999999993</v>
      </c>
      <c r="BR200" s="72">
        <f t="shared" si="125"/>
        <v>29.805</v>
      </c>
      <c r="BS200" s="54">
        <f t="shared" si="126"/>
        <v>2790.7962132444659</v>
      </c>
      <c r="BT200" s="50">
        <f t="shared" si="127"/>
        <v>214748.63248366467</v>
      </c>
      <c r="BU200" s="50">
        <f t="shared" si="128"/>
        <v>210900.46983488428</v>
      </c>
      <c r="BV200" s="72">
        <f t="shared" si="129"/>
        <v>1.7919381391511804</v>
      </c>
      <c r="BW200" s="75">
        <f t="shared" si="130"/>
        <v>1.8277182744335119</v>
      </c>
      <c r="BX200" s="55">
        <f t="shared" si="131"/>
        <v>1.7302000336257346</v>
      </c>
      <c r="BY200" s="72">
        <f t="shared" si="106"/>
        <v>5.3355181797918139</v>
      </c>
      <c r="BZ200" s="85" t="s">
        <v>94</v>
      </c>
      <c r="CA200" s="87" t="s">
        <v>78</v>
      </c>
      <c r="CB200" s="86">
        <v>3</v>
      </c>
      <c r="CC200" s="86">
        <v>8</v>
      </c>
      <c r="CD200" s="86">
        <v>4</v>
      </c>
      <c r="CE200" s="86">
        <v>6</v>
      </c>
      <c r="CF200" s="87" t="s">
        <v>85</v>
      </c>
      <c r="CG200" s="71" t="s">
        <v>75</v>
      </c>
      <c r="CH200" s="62">
        <v>33.5</v>
      </c>
      <c r="CI200" s="63">
        <v>4.22</v>
      </c>
      <c r="CJ200" s="64">
        <f>SUM((AF200-BQ200)/AF200)*100</f>
        <v>1.3446475195822472</v>
      </c>
      <c r="CK200" s="64">
        <f>SUM(BX200*CH200)</f>
        <v>57.96170112646211</v>
      </c>
      <c r="CL200" s="65" t="s">
        <v>85</v>
      </c>
    </row>
    <row r="201" spans="1:90" s="65" customFormat="1" ht="24.75" customHeight="1" x14ac:dyDescent="0.3">
      <c r="A201" s="61" t="s">
        <v>111</v>
      </c>
      <c r="B201" s="35">
        <v>4.03</v>
      </c>
      <c r="C201" s="35">
        <v>1.77</v>
      </c>
      <c r="D201" s="35">
        <v>6.26</v>
      </c>
      <c r="E201" s="35">
        <v>5.04</v>
      </c>
      <c r="F201" s="35">
        <v>0.74529999999999996</v>
      </c>
      <c r="G201" s="66">
        <v>0.55379999999999996</v>
      </c>
      <c r="H201" s="66">
        <v>6.2199999999999998E-2</v>
      </c>
      <c r="I201" s="66">
        <v>3.78E-2</v>
      </c>
      <c r="J201" s="66">
        <v>3.2000000000000001E-2</v>
      </c>
      <c r="K201" s="67">
        <v>4.7600000000000003E-2</v>
      </c>
      <c r="L201" s="66">
        <v>1.7130490000000003</v>
      </c>
      <c r="M201" s="68">
        <v>2.9899999999999999E-2</v>
      </c>
      <c r="N201" s="35">
        <v>23.14</v>
      </c>
      <c r="O201" s="35">
        <v>7.22</v>
      </c>
      <c r="P201" s="35">
        <v>4.24</v>
      </c>
      <c r="Q201" s="35">
        <v>18.93</v>
      </c>
      <c r="R201" s="35">
        <v>7.96</v>
      </c>
      <c r="S201" s="35">
        <v>3.96</v>
      </c>
      <c r="T201" s="35">
        <v>8.9</v>
      </c>
      <c r="U201" s="35">
        <v>1.25</v>
      </c>
      <c r="V201" s="35">
        <v>1.89</v>
      </c>
      <c r="W201" s="35">
        <v>22.5</v>
      </c>
      <c r="X201" s="35">
        <v>2.2599999999999998</v>
      </c>
      <c r="Y201" s="35">
        <v>3.26</v>
      </c>
      <c r="Z201" s="35">
        <v>0</v>
      </c>
      <c r="AA201" s="35">
        <v>6</v>
      </c>
      <c r="AB201" s="41">
        <v>1040</v>
      </c>
      <c r="AC201" s="41">
        <v>3</v>
      </c>
      <c r="AD201" s="88">
        <v>442.7</v>
      </c>
      <c r="AE201" s="69">
        <v>60.2</v>
      </c>
      <c r="AF201" s="69">
        <v>76.099999999999994</v>
      </c>
      <c r="AG201" s="44">
        <f t="shared" si="104"/>
        <v>30.1</v>
      </c>
      <c r="AH201" s="44">
        <f t="shared" si="108"/>
        <v>2846.314360078889</v>
      </c>
      <c r="AI201" s="44">
        <f t="shared" si="109"/>
        <v>216604.52280200343</v>
      </c>
      <c r="AJ201" s="44">
        <f t="shared" si="110"/>
        <v>2.0438169723938255</v>
      </c>
      <c r="AK201" s="45">
        <v>0</v>
      </c>
      <c r="AL201" s="43">
        <v>415.3</v>
      </c>
      <c r="AM201" s="43">
        <v>60.12</v>
      </c>
      <c r="AN201" s="69">
        <v>76.099999999999994</v>
      </c>
      <c r="AO201" s="44">
        <f t="shared" si="105"/>
        <v>30.06</v>
      </c>
      <c r="AP201" s="44">
        <f t="shared" si="111"/>
        <v>2838.7544315172895</v>
      </c>
      <c r="AQ201" s="46">
        <f t="shared" si="112"/>
        <v>216604.52280200343</v>
      </c>
      <c r="AR201" s="46">
        <f t="shared" si="113"/>
        <v>216029.21223846573</v>
      </c>
      <c r="AS201" s="47">
        <f t="shared" si="114"/>
        <v>0.26560413240474517</v>
      </c>
      <c r="AT201" s="46">
        <f t="shared" si="115"/>
        <v>2.0438169723938255</v>
      </c>
      <c r="AU201" s="46">
        <f t="shared" si="116"/>
        <v>1.9224251928557119</v>
      </c>
      <c r="AV201" s="47">
        <f t="shared" si="117"/>
        <v>5.9394643051590492</v>
      </c>
      <c r="AW201" s="48">
        <v>0</v>
      </c>
      <c r="AX201" s="70">
        <v>150</v>
      </c>
      <c r="AY201" s="70">
        <v>12</v>
      </c>
      <c r="AZ201" s="71">
        <v>391.6</v>
      </c>
      <c r="BA201" s="43">
        <f t="shared" si="132"/>
        <v>13.049029622063321</v>
      </c>
      <c r="BB201" s="71">
        <v>59.8</v>
      </c>
      <c r="BC201" s="69">
        <v>76.36</v>
      </c>
      <c r="BD201" s="54">
        <f t="shared" si="118"/>
        <v>29.9</v>
      </c>
      <c r="BE201" s="44">
        <f t="shared" si="119"/>
        <v>2808.6152482358107</v>
      </c>
      <c r="BF201" s="50">
        <f t="shared" si="133"/>
        <v>216604.52280200343</v>
      </c>
      <c r="BG201" s="50">
        <f t="shared" si="120"/>
        <v>214465.86035528651</v>
      </c>
      <c r="BH201" s="72">
        <f t="shared" si="121"/>
        <v>0.9873581673416173</v>
      </c>
      <c r="BI201" s="73">
        <f t="shared" si="122"/>
        <v>2.0438169723938255</v>
      </c>
      <c r="BJ201" s="51">
        <f t="shared" si="123"/>
        <v>1.8259316394286305</v>
      </c>
      <c r="BK201" s="72">
        <f t="shared" si="124"/>
        <v>10.660706702616153</v>
      </c>
      <c r="BL201" s="116">
        <v>0</v>
      </c>
      <c r="BM201" s="74">
        <v>1040</v>
      </c>
      <c r="BN201" s="74">
        <v>3</v>
      </c>
      <c r="BO201" s="71">
        <v>363.3</v>
      </c>
      <c r="BP201" s="71">
        <v>59.51</v>
      </c>
      <c r="BQ201" s="71">
        <v>75.5</v>
      </c>
      <c r="BR201" s="72">
        <f t="shared" si="125"/>
        <v>29.754999999999999</v>
      </c>
      <c r="BS201" s="54">
        <f t="shared" si="126"/>
        <v>2781.4405503220755</v>
      </c>
      <c r="BT201" s="50">
        <f t="shared" si="127"/>
        <v>214465.86035528651</v>
      </c>
      <c r="BU201" s="50">
        <f t="shared" si="128"/>
        <v>209998.7615493167</v>
      </c>
      <c r="BV201" s="72">
        <f t="shared" si="129"/>
        <v>2.0828950577819558</v>
      </c>
      <c r="BW201" s="75">
        <f t="shared" si="130"/>
        <v>1.8259316394286305</v>
      </c>
      <c r="BX201" s="55">
        <f t="shared" si="131"/>
        <v>1.7300102025348449</v>
      </c>
      <c r="BY201" s="72">
        <f t="shared" si="106"/>
        <v>5.2532874080544003</v>
      </c>
      <c r="BZ201" s="85" t="s">
        <v>94</v>
      </c>
      <c r="CA201" s="87" t="s">
        <v>78</v>
      </c>
      <c r="CB201" s="86">
        <v>3</v>
      </c>
      <c r="CC201" s="86">
        <v>8</v>
      </c>
      <c r="CD201" s="86">
        <v>4</v>
      </c>
      <c r="CE201" s="86">
        <v>6</v>
      </c>
      <c r="CF201" s="87" t="s">
        <v>85</v>
      </c>
      <c r="CG201" s="71" t="s">
        <v>75</v>
      </c>
      <c r="CH201" s="62">
        <v>33.5</v>
      </c>
      <c r="CI201" s="63">
        <v>4.22</v>
      </c>
      <c r="CJ201" s="64">
        <f>SUM((AF201-BQ201)/AF201)*100</f>
        <v>0.78843626806832379</v>
      </c>
      <c r="CK201" s="64">
        <f>SUM(BX201*CH201)</f>
        <v>57.955341784917309</v>
      </c>
      <c r="CL201" s="65" t="s">
        <v>85</v>
      </c>
    </row>
    <row r="202" spans="1:90" s="65" customFormat="1" ht="24.75" customHeight="1" x14ac:dyDescent="0.3">
      <c r="A202" s="61" t="s">
        <v>111</v>
      </c>
      <c r="B202" s="35">
        <v>3.77</v>
      </c>
      <c r="C202" s="35">
        <v>1.93</v>
      </c>
      <c r="D202" s="35">
        <v>5.73</v>
      </c>
      <c r="E202" s="35">
        <v>4.91</v>
      </c>
      <c r="F202" s="35">
        <v>0.76039999999999996</v>
      </c>
      <c r="G202" s="66">
        <v>5.2700000000000004E-3</v>
      </c>
      <c r="H202" s="66">
        <v>6.1499999999999999E-2</v>
      </c>
      <c r="I202" s="66">
        <v>3.8600000000000002E-2</v>
      </c>
      <c r="J202" s="66">
        <v>3.1800000000000002E-2</v>
      </c>
      <c r="K202" s="67">
        <v>4.1000000000000002E-2</v>
      </c>
      <c r="L202" s="66">
        <v>1.7130490000000003</v>
      </c>
      <c r="M202" s="68">
        <v>2.35E-2</v>
      </c>
      <c r="N202" s="35">
        <v>11.69</v>
      </c>
      <c r="O202" s="35">
        <v>25.37</v>
      </c>
      <c r="P202" s="35">
        <v>1.98</v>
      </c>
      <c r="Q202" s="35">
        <v>12.06</v>
      </c>
      <c r="R202" s="35">
        <v>4.67</v>
      </c>
      <c r="S202" s="35">
        <v>5.57</v>
      </c>
      <c r="T202" s="35">
        <v>12.63</v>
      </c>
      <c r="U202" s="35">
        <v>2.4300000000000002</v>
      </c>
      <c r="V202" s="35">
        <v>5.6</v>
      </c>
      <c r="W202" s="35">
        <v>10.14</v>
      </c>
      <c r="X202" s="35">
        <v>3.48</v>
      </c>
      <c r="Y202" s="35">
        <v>11.88</v>
      </c>
      <c r="Z202" s="35">
        <v>0</v>
      </c>
      <c r="AA202" s="35">
        <v>5.25</v>
      </c>
      <c r="AB202" s="41">
        <v>1040</v>
      </c>
      <c r="AC202" s="41">
        <v>3</v>
      </c>
      <c r="AD202" s="88">
        <v>442.2</v>
      </c>
      <c r="AE202" s="69">
        <v>60.1</v>
      </c>
      <c r="AF202" s="69">
        <v>76.2</v>
      </c>
      <c r="AG202" s="44">
        <f t="shared" si="104"/>
        <v>30.05</v>
      </c>
      <c r="AH202" s="44">
        <f t="shared" si="108"/>
        <v>2836.8660201732173</v>
      </c>
      <c r="AI202" s="44">
        <f t="shared" si="109"/>
        <v>216169.19073719915</v>
      </c>
      <c r="AJ202" s="44">
        <f t="shared" si="110"/>
        <v>2.0456199076842112</v>
      </c>
      <c r="AK202" s="45">
        <v>0</v>
      </c>
      <c r="AL202" s="43">
        <v>418.5</v>
      </c>
      <c r="AM202" s="43">
        <v>60.03</v>
      </c>
      <c r="AN202" s="69">
        <v>75.94</v>
      </c>
      <c r="AO202" s="44">
        <f t="shared" si="105"/>
        <v>30.015000000000001</v>
      </c>
      <c r="AP202" s="44">
        <f t="shared" si="111"/>
        <v>2830.2615284773915</v>
      </c>
      <c r="AQ202" s="46">
        <f t="shared" si="112"/>
        <v>216169.19073719915</v>
      </c>
      <c r="AR202" s="46">
        <f t="shared" si="113"/>
        <v>214930.0604725731</v>
      </c>
      <c r="AS202" s="47">
        <f t="shared" si="114"/>
        <v>0.57322241916170769</v>
      </c>
      <c r="AT202" s="46">
        <f t="shared" si="115"/>
        <v>2.0456199076842112</v>
      </c>
      <c r="AU202" s="46">
        <f t="shared" si="116"/>
        <v>1.9471450344350698</v>
      </c>
      <c r="AV202" s="47">
        <f t="shared" si="117"/>
        <v>4.8139379597953775</v>
      </c>
      <c r="AW202" s="48">
        <v>0</v>
      </c>
      <c r="AX202" s="70">
        <v>150</v>
      </c>
      <c r="AY202" s="70">
        <v>12</v>
      </c>
      <c r="AZ202" s="71">
        <v>381.3</v>
      </c>
      <c r="BA202" s="43">
        <f t="shared" si="132"/>
        <v>15.971675845790708</v>
      </c>
      <c r="BB202" s="71">
        <v>59.6</v>
      </c>
      <c r="BC202" s="69">
        <v>76.08</v>
      </c>
      <c r="BD202" s="54">
        <f t="shared" si="118"/>
        <v>29.8</v>
      </c>
      <c r="BE202" s="44">
        <f t="shared" si="119"/>
        <v>2789.8599400938801</v>
      </c>
      <c r="BF202" s="50">
        <f t="shared" si="133"/>
        <v>216169.19073719915</v>
      </c>
      <c r="BG202" s="50">
        <f t="shared" si="120"/>
        <v>212252.54424234241</v>
      </c>
      <c r="BH202" s="72">
        <f t="shared" si="121"/>
        <v>1.8118430667662919</v>
      </c>
      <c r="BI202" s="73">
        <f t="shared" si="122"/>
        <v>2.0456199076842112</v>
      </c>
      <c r="BJ202" s="51">
        <f t="shared" si="123"/>
        <v>1.7964448970969471</v>
      </c>
      <c r="BK202" s="72">
        <f t="shared" si="124"/>
        <v>12.180904656395729</v>
      </c>
      <c r="BL202" s="116">
        <v>0</v>
      </c>
      <c r="BM202" s="74">
        <v>1060</v>
      </c>
      <c r="BN202" s="74">
        <v>3</v>
      </c>
      <c r="BO202" s="71">
        <v>359.6</v>
      </c>
      <c r="BP202" s="71">
        <v>59.7</v>
      </c>
      <c r="BQ202" s="71">
        <v>75.41</v>
      </c>
      <c r="BR202" s="72">
        <f t="shared" si="125"/>
        <v>29.85</v>
      </c>
      <c r="BS202" s="54">
        <f t="shared" si="126"/>
        <v>2799.2297401832116</v>
      </c>
      <c r="BT202" s="50">
        <f t="shared" si="127"/>
        <v>212252.54424234241</v>
      </c>
      <c r="BU202" s="50">
        <f t="shared" si="128"/>
        <v>211089.91470721597</v>
      </c>
      <c r="BV202" s="72">
        <f t="shared" si="129"/>
        <v>0.54775764374300862</v>
      </c>
      <c r="BW202" s="75">
        <f t="shared" si="130"/>
        <v>1.7964448970969471</v>
      </c>
      <c r="BX202" s="55">
        <f t="shared" si="131"/>
        <v>1.7035394632603322</v>
      </c>
      <c r="BY202" s="72">
        <f t="shared" si="106"/>
        <v>5.1716272503960425</v>
      </c>
      <c r="BZ202" s="85" t="s">
        <v>114</v>
      </c>
      <c r="CA202" s="87" t="s">
        <v>114</v>
      </c>
      <c r="CB202" s="86">
        <v>4</v>
      </c>
      <c r="CC202" s="86">
        <v>8</v>
      </c>
      <c r="CD202" s="86">
        <v>1</v>
      </c>
      <c r="CE202" s="86">
        <v>6</v>
      </c>
      <c r="CF202" s="87" t="s">
        <v>115</v>
      </c>
      <c r="CG202" s="71" t="s">
        <v>75</v>
      </c>
      <c r="CH202" s="62">
        <v>32.1</v>
      </c>
      <c r="CI202" s="63">
        <v>4.5</v>
      </c>
      <c r="CJ202" s="64">
        <f>SUM((AF202-BQ202)/AF202)*100</f>
        <v>1.0367454068241551</v>
      </c>
      <c r="CK202" s="64">
        <f>SUM(BX202*CH202)</f>
        <v>54.68361677065667</v>
      </c>
      <c r="CL202" s="65" t="s">
        <v>115</v>
      </c>
    </row>
    <row r="203" spans="1:90" s="65" customFormat="1" ht="24.75" customHeight="1" x14ac:dyDescent="0.3">
      <c r="A203" s="61" t="s">
        <v>111</v>
      </c>
      <c r="B203" s="35">
        <v>2.83</v>
      </c>
      <c r="C203" s="35">
        <v>1.27</v>
      </c>
      <c r="D203" s="35">
        <v>4.25</v>
      </c>
      <c r="E203" s="35">
        <v>4.4400000000000004</v>
      </c>
      <c r="F203" s="35">
        <v>2.14</v>
      </c>
      <c r="G203" s="66">
        <v>0.37740000000000001</v>
      </c>
      <c r="H203" s="66">
        <v>7.5399999999999995E-2</v>
      </c>
      <c r="I203" s="66">
        <v>3.4299999999999997E-2</v>
      </c>
      <c r="J203" s="66">
        <v>3.04E-2</v>
      </c>
      <c r="K203" s="67">
        <v>4.3400000000000001E-2</v>
      </c>
      <c r="L203" s="66">
        <v>1.7130490000000003</v>
      </c>
      <c r="M203" s="68">
        <v>6.54E-2</v>
      </c>
      <c r="N203" s="35">
        <v>12.22</v>
      </c>
      <c r="O203" s="35">
        <v>9.0399999999999991</v>
      </c>
      <c r="P203" s="35">
        <v>1.4</v>
      </c>
      <c r="Q203" s="35">
        <v>16.04</v>
      </c>
      <c r="R203" s="35">
        <v>4.4800000000000004</v>
      </c>
      <c r="S203" s="35">
        <v>3.34</v>
      </c>
      <c r="T203" s="35">
        <v>7.01</v>
      </c>
      <c r="U203" s="35">
        <v>1.89</v>
      </c>
      <c r="V203" s="35">
        <v>1.25</v>
      </c>
      <c r="W203" s="35">
        <v>12.11</v>
      </c>
      <c r="X203" s="35">
        <v>2.8</v>
      </c>
      <c r="Y203" s="35">
        <v>13.4</v>
      </c>
      <c r="Z203" s="35">
        <v>0</v>
      </c>
      <c r="AA203" s="35">
        <v>6.16</v>
      </c>
      <c r="AB203" s="41">
        <v>1040</v>
      </c>
      <c r="AC203" s="41">
        <v>3</v>
      </c>
      <c r="AD203" s="88">
        <v>441</v>
      </c>
      <c r="AE203" s="69">
        <v>59.7</v>
      </c>
      <c r="AF203" s="69">
        <v>76.2</v>
      </c>
      <c r="AG203" s="44">
        <f t="shared" si="104"/>
        <v>29.85</v>
      </c>
      <c r="AH203" s="44">
        <f t="shared" si="108"/>
        <v>2799.2297401832116</v>
      </c>
      <c r="AI203" s="44">
        <f t="shared" si="109"/>
        <v>213301.30620196072</v>
      </c>
      <c r="AJ203" s="44">
        <f t="shared" si="110"/>
        <v>2.0674978876240293</v>
      </c>
      <c r="AK203" s="45">
        <v>0</v>
      </c>
      <c r="AL203" s="43">
        <v>417.4</v>
      </c>
      <c r="AM203" s="43">
        <v>59.84</v>
      </c>
      <c r="AN203" s="69">
        <v>75.83</v>
      </c>
      <c r="AO203" s="44">
        <f t="shared" si="105"/>
        <v>29.92</v>
      </c>
      <c r="AP203" s="44">
        <f t="shared" si="111"/>
        <v>2812.3738496865662</v>
      </c>
      <c r="AQ203" s="46">
        <f t="shared" si="112"/>
        <v>213301.30620196072</v>
      </c>
      <c r="AR203" s="46">
        <f t="shared" si="113"/>
        <v>213262.3090217323</v>
      </c>
      <c r="AS203" s="47">
        <f t="shared" si="114"/>
        <v>1.8282672958171573E-2</v>
      </c>
      <c r="AT203" s="46">
        <f t="shared" si="115"/>
        <v>2.0674978876240293</v>
      </c>
      <c r="AU203" s="46">
        <f t="shared" si="116"/>
        <v>1.957214108365793</v>
      </c>
      <c r="AV203" s="47">
        <f t="shared" si="117"/>
        <v>5.3341664781565763</v>
      </c>
      <c r="AW203" s="48">
        <v>0</v>
      </c>
      <c r="AX203" s="70">
        <v>150</v>
      </c>
      <c r="AY203" s="70">
        <v>12</v>
      </c>
      <c r="AZ203" s="71">
        <v>391.9</v>
      </c>
      <c r="BA203" s="43">
        <f t="shared" si="132"/>
        <v>12.528706302628228</v>
      </c>
      <c r="BB203" s="71">
        <v>59.4</v>
      </c>
      <c r="BC203" s="69">
        <v>76.11</v>
      </c>
      <c r="BD203" s="54">
        <f t="shared" si="118"/>
        <v>29.7</v>
      </c>
      <c r="BE203" s="44">
        <f t="shared" si="119"/>
        <v>2771.1674638050204</v>
      </c>
      <c r="BF203" s="50">
        <f t="shared" si="133"/>
        <v>213301.30620196072</v>
      </c>
      <c r="BG203" s="50">
        <f t="shared" si="120"/>
        <v>210913.55567020009</v>
      </c>
      <c r="BH203" s="72">
        <f t="shared" si="121"/>
        <v>1.1194261180472216</v>
      </c>
      <c r="BI203" s="73">
        <f t="shared" si="122"/>
        <v>2.0674978876240293</v>
      </c>
      <c r="BJ203" s="51">
        <f t="shared" si="123"/>
        <v>1.8581072172184305</v>
      </c>
      <c r="BK203" s="72">
        <f t="shared" si="124"/>
        <v>10.127733220865863</v>
      </c>
      <c r="BL203" s="116">
        <v>0</v>
      </c>
      <c r="BM203" s="74">
        <v>1060</v>
      </c>
      <c r="BN203" s="74">
        <v>3</v>
      </c>
      <c r="BO203" s="71">
        <v>365.1</v>
      </c>
      <c r="BP203" s="71">
        <v>59.3</v>
      </c>
      <c r="BQ203" s="71">
        <v>75.56</v>
      </c>
      <c r="BR203" s="72">
        <f t="shared" si="125"/>
        <v>29.65</v>
      </c>
      <c r="BS203" s="54">
        <f t="shared" si="126"/>
        <v>2761.8447876054929</v>
      </c>
      <c r="BT203" s="50">
        <f t="shared" si="127"/>
        <v>210913.55567020009</v>
      </c>
      <c r="BU203" s="50">
        <f t="shared" si="128"/>
        <v>208684.99215147106</v>
      </c>
      <c r="BV203" s="72">
        <f t="shared" si="129"/>
        <v>1.0566241281398607</v>
      </c>
      <c r="BW203" s="75">
        <f t="shared" si="130"/>
        <v>1.8581072172184305</v>
      </c>
      <c r="BX203" s="55">
        <f t="shared" si="131"/>
        <v>1.7495268645624373</v>
      </c>
      <c r="BY203" s="72">
        <f t="shared" si="106"/>
        <v>5.8435999628986419</v>
      </c>
      <c r="BZ203" s="85" t="s">
        <v>114</v>
      </c>
      <c r="CA203" s="87" t="s">
        <v>114</v>
      </c>
      <c r="CB203" s="86">
        <v>4</v>
      </c>
      <c r="CC203" s="86">
        <v>8</v>
      </c>
      <c r="CD203" s="86">
        <v>1</v>
      </c>
      <c r="CE203" s="86">
        <v>6</v>
      </c>
      <c r="CF203" s="87" t="s">
        <v>115</v>
      </c>
      <c r="CG203" s="126" t="s">
        <v>75</v>
      </c>
      <c r="CH203" s="62">
        <v>32.1</v>
      </c>
      <c r="CI203" s="63">
        <v>4.5</v>
      </c>
      <c r="CJ203" s="64">
        <f>SUM((AF203-BQ203)/AF203)*100</f>
        <v>0.83989501312336023</v>
      </c>
      <c r="CK203" s="64">
        <f>SUM(BX203*CH203)</f>
        <v>56.159812352454239</v>
      </c>
      <c r="CL203" s="65" t="s">
        <v>115</v>
      </c>
    </row>
    <row r="204" spans="1:90" s="65" customFormat="1" ht="24.75" customHeight="1" x14ac:dyDescent="0.3">
      <c r="A204" s="61" t="s">
        <v>111</v>
      </c>
      <c r="B204" s="35">
        <v>3.27</v>
      </c>
      <c r="C204" s="35">
        <v>1.29</v>
      </c>
      <c r="D204" s="35">
        <v>5.99</v>
      </c>
      <c r="E204" s="35">
        <v>4.84</v>
      </c>
      <c r="F204" s="35">
        <v>1.78</v>
      </c>
      <c r="G204" s="66">
        <v>0.44240000000000002</v>
      </c>
      <c r="H204" s="66">
        <v>7.8399999999999997E-2</v>
      </c>
      <c r="I204" s="66">
        <v>3.7699999999999997E-2</v>
      </c>
      <c r="J204" s="66">
        <v>3.3300000000000003E-2</v>
      </c>
      <c r="K204" s="67">
        <v>4.82E-2</v>
      </c>
      <c r="L204" s="66">
        <v>1.7130490000000003</v>
      </c>
      <c r="M204" s="68">
        <v>0.11650000000000001</v>
      </c>
      <c r="N204" s="35">
        <v>2.93</v>
      </c>
      <c r="O204" s="35">
        <v>28.43</v>
      </c>
      <c r="P204" s="35">
        <v>3.33</v>
      </c>
      <c r="Q204" s="35">
        <v>11.77</v>
      </c>
      <c r="R204" s="35">
        <v>2.4300000000000002</v>
      </c>
      <c r="S204" s="35">
        <v>3.06</v>
      </c>
      <c r="T204" s="35">
        <v>8.5299999999999994</v>
      </c>
      <c r="U204" s="35">
        <v>5.6</v>
      </c>
      <c r="V204" s="35">
        <v>2.4300000000000002</v>
      </c>
      <c r="W204" s="35">
        <v>5.33</v>
      </c>
      <c r="X204" s="35">
        <v>4.29</v>
      </c>
      <c r="Y204" s="35">
        <v>2.8</v>
      </c>
      <c r="Z204" s="35">
        <v>0</v>
      </c>
      <c r="AA204" s="35">
        <v>3.68</v>
      </c>
      <c r="AB204" s="41">
        <v>1060</v>
      </c>
      <c r="AC204" s="41">
        <v>3</v>
      </c>
      <c r="AD204" s="88">
        <v>439.5</v>
      </c>
      <c r="AE204" s="69">
        <v>59.8</v>
      </c>
      <c r="AF204" s="69">
        <v>76</v>
      </c>
      <c r="AG204" s="44">
        <f t="shared" si="104"/>
        <v>29.9</v>
      </c>
      <c r="AH204" s="44">
        <f t="shared" si="108"/>
        <v>2808.6152482358107</v>
      </c>
      <c r="AI204" s="44">
        <f t="shared" si="109"/>
        <v>213454.75886592161</v>
      </c>
      <c r="AJ204" s="44">
        <f t="shared" si="110"/>
        <v>2.0589843128119965</v>
      </c>
      <c r="AK204" s="45">
        <v>0</v>
      </c>
      <c r="AL204" s="43">
        <v>414.6</v>
      </c>
      <c r="AM204" s="43">
        <v>59.7</v>
      </c>
      <c r="AN204" s="69">
        <v>75.760000000000005</v>
      </c>
      <c r="AO204" s="44">
        <f t="shared" si="105"/>
        <v>29.85</v>
      </c>
      <c r="AP204" s="44">
        <f t="shared" si="111"/>
        <v>2799.2297401832116</v>
      </c>
      <c r="AQ204" s="46">
        <f t="shared" si="112"/>
        <v>213454.75886592161</v>
      </c>
      <c r="AR204" s="46">
        <f t="shared" si="113"/>
        <v>212069.64511628012</v>
      </c>
      <c r="AS204" s="47">
        <f t="shared" si="114"/>
        <v>0.64890272627349899</v>
      </c>
      <c r="AT204" s="46">
        <f t="shared" si="115"/>
        <v>2.0589843128119965</v>
      </c>
      <c r="AU204" s="46">
        <f t="shared" si="116"/>
        <v>1.9550181251667123</v>
      </c>
      <c r="AV204" s="47">
        <f t="shared" si="117"/>
        <v>5.0493919258323769</v>
      </c>
      <c r="AW204" s="48">
        <v>0</v>
      </c>
      <c r="AX204" s="70">
        <v>150</v>
      </c>
      <c r="AY204" s="70">
        <v>12</v>
      </c>
      <c r="AZ204" s="71">
        <v>388.7</v>
      </c>
      <c r="BA204" s="43">
        <f t="shared" si="132"/>
        <v>13.069205042449191</v>
      </c>
      <c r="BB204" s="71">
        <v>59.3</v>
      </c>
      <c r="BC204" s="69">
        <v>76.05</v>
      </c>
      <c r="BD204" s="54">
        <f t="shared" si="118"/>
        <v>29.65</v>
      </c>
      <c r="BE204" s="44">
        <f t="shared" si="119"/>
        <v>2761.8447876054929</v>
      </c>
      <c r="BF204" s="50">
        <f t="shared" si="133"/>
        <v>213454.75886592161</v>
      </c>
      <c r="BG204" s="50">
        <f t="shared" si="120"/>
        <v>210038.29609739772</v>
      </c>
      <c r="BH204" s="72">
        <f t="shared" si="121"/>
        <v>1.6005559148343445</v>
      </c>
      <c r="BI204" s="73">
        <f t="shared" si="122"/>
        <v>2.0589843128119965</v>
      </c>
      <c r="BJ204" s="51">
        <f t="shared" si="123"/>
        <v>1.8506148984362087</v>
      </c>
      <c r="BK204" s="72">
        <f t="shared" si="124"/>
        <v>10.120009806738809</v>
      </c>
      <c r="BL204" s="116">
        <v>0</v>
      </c>
      <c r="BM204" s="74">
        <v>1060</v>
      </c>
      <c r="BN204" s="74">
        <v>3</v>
      </c>
      <c r="BO204" s="71">
        <v>361.1</v>
      </c>
      <c r="BP204" s="71">
        <v>59.2</v>
      </c>
      <c r="BQ204" s="71">
        <v>75.06</v>
      </c>
      <c r="BR204" s="72">
        <f t="shared" si="125"/>
        <v>29.6</v>
      </c>
      <c r="BS204" s="54">
        <f t="shared" si="126"/>
        <v>2752.5378193692336</v>
      </c>
      <c r="BT204" s="50">
        <f t="shared" si="127"/>
        <v>210038.29609739772</v>
      </c>
      <c r="BU204" s="50">
        <f t="shared" si="128"/>
        <v>206605.48872185469</v>
      </c>
      <c r="BV204" s="72">
        <f t="shared" si="129"/>
        <v>1.6343721308571184</v>
      </c>
      <c r="BW204" s="75">
        <f t="shared" si="130"/>
        <v>1.8506148984362087</v>
      </c>
      <c r="BX204" s="55">
        <f t="shared" si="131"/>
        <v>1.7477754450470362</v>
      </c>
      <c r="BY204" s="72">
        <f t="shared" si="106"/>
        <v>5.5570423363646908</v>
      </c>
      <c r="BZ204" s="85" t="s">
        <v>114</v>
      </c>
      <c r="CA204" s="87" t="s">
        <v>114</v>
      </c>
      <c r="CB204" s="86">
        <v>4</v>
      </c>
      <c r="CC204" s="86">
        <v>8</v>
      </c>
      <c r="CD204" s="86">
        <v>1</v>
      </c>
      <c r="CE204" s="86">
        <v>6</v>
      </c>
      <c r="CF204" s="87" t="s">
        <v>115</v>
      </c>
      <c r="CG204" s="126" t="s">
        <v>75</v>
      </c>
      <c r="CH204" s="62">
        <v>32.1</v>
      </c>
      <c r="CI204" s="63">
        <v>4.5</v>
      </c>
      <c r="CJ204" s="64">
        <f>SUM((AF204-BQ204)/AF204)*100</f>
        <v>1.2368421052631549</v>
      </c>
      <c r="CK204" s="64">
        <f>SUM(BX204*CH204)</f>
        <v>56.103591786009865</v>
      </c>
      <c r="CL204" s="65" t="s">
        <v>115</v>
      </c>
    </row>
    <row r="205" spans="1:90" s="65" customFormat="1" ht="24.75" customHeight="1" x14ac:dyDescent="0.3">
      <c r="A205" s="61" t="s">
        <v>111</v>
      </c>
      <c r="B205" s="35">
        <v>3.23</v>
      </c>
      <c r="C205" s="35">
        <v>1.44</v>
      </c>
      <c r="D205" s="35">
        <v>5.42</v>
      </c>
      <c r="E205" s="35">
        <v>4.82</v>
      </c>
      <c r="F205" s="35">
        <v>1.91</v>
      </c>
      <c r="G205" s="66">
        <v>0.4254</v>
      </c>
      <c r="H205" s="66">
        <v>7.4800000000000005E-2</v>
      </c>
      <c r="I205" s="66">
        <v>3.8699999999999998E-2</v>
      </c>
      <c r="J205" s="66">
        <v>3.3500000000000002E-2</v>
      </c>
      <c r="K205" s="67">
        <v>4.1700000000000001E-2</v>
      </c>
      <c r="L205" s="66">
        <v>1.7130490000000003</v>
      </c>
      <c r="M205" s="68">
        <v>7.6499999999999999E-2</v>
      </c>
      <c r="N205" s="35">
        <v>12.5</v>
      </c>
      <c r="O205" s="35">
        <v>7.22</v>
      </c>
      <c r="P205" s="35">
        <v>4.24</v>
      </c>
      <c r="Q205" s="35">
        <v>18.93</v>
      </c>
      <c r="R205" s="35">
        <v>7.96</v>
      </c>
      <c r="S205" s="35">
        <v>3.96</v>
      </c>
      <c r="T205" s="35">
        <v>8.9</v>
      </c>
      <c r="U205" s="35">
        <v>2.7925</v>
      </c>
      <c r="V205" s="35">
        <v>1.89</v>
      </c>
      <c r="W205" s="35">
        <v>22.5</v>
      </c>
      <c r="X205" s="35">
        <v>2.2599999999999998</v>
      </c>
      <c r="Y205" s="35">
        <v>3.26</v>
      </c>
      <c r="Z205" s="35">
        <v>0</v>
      </c>
      <c r="AA205" s="35">
        <v>5.2725</v>
      </c>
      <c r="AB205" s="41">
        <v>1060</v>
      </c>
      <c r="AC205" s="41">
        <v>3</v>
      </c>
      <c r="AD205" s="88">
        <v>421.2</v>
      </c>
      <c r="AE205" s="69">
        <v>60.03</v>
      </c>
      <c r="AF205" s="69">
        <v>75.2</v>
      </c>
      <c r="AG205" s="44">
        <f t="shared" si="104"/>
        <v>30.015000000000001</v>
      </c>
      <c r="AH205" s="44">
        <f t="shared" si="108"/>
        <v>2830.2615284773915</v>
      </c>
      <c r="AI205" s="44">
        <f t="shared" si="109"/>
        <v>212835.66694149986</v>
      </c>
      <c r="AJ205" s="44">
        <f t="shared" si="110"/>
        <v>1.9789916138246288</v>
      </c>
      <c r="AK205" s="45">
        <v>0</v>
      </c>
      <c r="AL205" s="43">
        <v>419.8</v>
      </c>
      <c r="AM205" s="43">
        <v>60</v>
      </c>
      <c r="AN205" s="69">
        <v>75.150000000000006</v>
      </c>
      <c r="AO205" s="44">
        <f t="shared" si="105"/>
        <v>30</v>
      </c>
      <c r="AP205" s="44">
        <f t="shared" si="111"/>
        <v>2827.4333882308138</v>
      </c>
      <c r="AQ205" s="46">
        <f t="shared" si="112"/>
        <v>212835.66694149986</v>
      </c>
      <c r="AR205" s="46">
        <f t="shared" si="113"/>
        <v>212481.61912554567</v>
      </c>
      <c r="AS205" s="47">
        <f t="shared" si="114"/>
        <v>0.16634797214299146</v>
      </c>
      <c r="AT205" s="46">
        <f t="shared" si="115"/>
        <v>1.9789916138246288</v>
      </c>
      <c r="AU205" s="46">
        <f t="shared" si="116"/>
        <v>1.9757003063496019</v>
      </c>
      <c r="AV205" s="47">
        <f t="shared" si="117"/>
        <v>0.16631235079698481</v>
      </c>
      <c r="AW205" s="48">
        <v>0</v>
      </c>
      <c r="AX205" s="70">
        <v>150</v>
      </c>
      <c r="AY205" s="70">
        <v>12</v>
      </c>
      <c r="AZ205" s="71">
        <v>397.2</v>
      </c>
      <c r="BA205" s="43">
        <f t="shared" si="132"/>
        <v>6.0422960725075532</v>
      </c>
      <c r="BB205" s="71">
        <v>59.85</v>
      </c>
      <c r="BC205" s="69">
        <v>75.03</v>
      </c>
      <c r="BD205" s="54">
        <f t="shared" si="118"/>
        <v>29.925000000000001</v>
      </c>
      <c r="BE205" s="44">
        <f t="shared" si="119"/>
        <v>2813.313892748336</v>
      </c>
      <c r="BF205" s="50">
        <f t="shared" si="133"/>
        <v>212835.66694149986</v>
      </c>
      <c r="BG205" s="50">
        <f t="shared" si="120"/>
        <v>211082.94137290766</v>
      </c>
      <c r="BH205" s="72">
        <f t="shared" si="121"/>
        <v>0.82351120645298337</v>
      </c>
      <c r="BI205" s="73">
        <f t="shared" si="122"/>
        <v>1.9789916138246288</v>
      </c>
      <c r="BJ205" s="51">
        <f t="shared" si="123"/>
        <v>1.8817247732884792</v>
      </c>
      <c r="BK205" s="72">
        <f t="shared" si="124"/>
        <v>4.9149698188043507</v>
      </c>
      <c r="BL205" s="116">
        <v>0</v>
      </c>
      <c r="BM205" s="74">
        <v>1060</v>
      </c>
      <c r="BN205" s="74">
        <v>3</v>
      </c>
      <c r="BO205" s="71">
        <v>372.3</v>
      </c>
      <c r="BP205" s="71">
        <v>59.3</v>
      </c>
      <c r="BQ205" s="71">
        <v>76.150000000000006</v>
      </c>
      <c r="BR205" s="72">
        <f t="shared" si="125"/>
        <v>29.65</v>
      </c>
      <c r="BS205" s="54">
        <f t="shared" si="126"/>
        <v>2761.8447876054929</v>
      </c>
      <c r="BT205" s="50">
        <f t="shared" si="127"/>
        <v>211082.94137290766</v>
      </c>
      <c r="BU205" s="50">
        <f t="shared" si="128"/>
        <v>210314.4805761583</v>
      </c>
      <c r="BV205" s="72">
        <f t="shared" si="129"/>
        <v>0.36405632390339437</v>
      </c>
      <c r="BW205" s="75">
        <f t="shared" si="130"/>
        <v>1.8817247732884792</v>
      </c>
      <c r="BX205" s="55">
        <f t="shared" si="131"/>
        <v>1.7702062120500739</v>
      </c>
      <c r="BY205" s="72">
        <f t="shared" si="106"/>
        <v>5.9264012899993253</v>
      </c>
      <c r="BZ205" s="85" t="s">
        <v>114</v>
      </c>
      <c r="CA205" s="87" t="s">
        <v>114</v>
      </c>
      <c r="CB205" s="86">
        <v>4</v>
      </c>
      <c r="CC205" s="86">
        <v>8</v>
      </c>
      <c r="CD205" s="86">
        <v>1</v>
      </c>
      <c r="CE205" s="86">
        <v>6</v>
      </c>
      <c r="CF205" s="87" t="s">
        <v>115</v>
      </c>
      <c r="CG205" s="126" t="s">
        <v>75</v>
      </c>
      <c r="CH205" s="62">
        <v>32.1</v>
      </c>
      <c r="CI205" s="63">
        <v>4.5</v>
      </c>
      <c r="CJ205" s="64">
        <f>SUM((AF205-BQ205)/AF205)*100</f>
        <v>-1.2632978723404293</v>
      </c>
      <c r="CK205" s="64">
        <f>SUM(BX205*CH205)</f>
        <v>56.823619406807374</v>
      </c>
      <c r="CL205" s="65" t="s">
        <v>115</v>
      </c>
    </row>
    <row r="206" spans="1:90" s="65" customFormat="1" ht="24.75" customHeight="1" x14ac:dyDescent="0.3">
      <c r="A206" s="61" t="s">
        <v>111</v>
      </c>
      <c r="B206" s="35">
        <v>3.86</v>
      </c>
      <c r="C206" s="35">
        <v>1.71</v>
      </c>
      <c r="D206" s="35">
        <v>5.91</v>
      </c>
      <c r="E206" s="35">
        <v>5.2</v>
      </c>
      <c r="F206" s="35">
        <v>0.2666</v>
      </c>
      <c r="G206" s="66">
        <v>0.48509999999999998</v>
      </c>
      <c r="H206" s="66">
        <v>6.2100000000000002E-2</v>
      </c>
      <c r="I206" s="66">
        <v>4.07E-2</v>
      </c>
      <c r="J206" s="66">
        <v>3.6600000000000001E-2</v>
      </c>
      <c r="K206" s="67">
        <v>6.2899999999999998E-2</v>
      </c>
      <c r="L206" s="66">
        <v>1.7130490000000003</v>
      </c>
      <c r="M206" s="68">
        <v>2.7099999999999999E-2</v>
      </c>
      <c r="N206" s="35">
        <v>23.14</v>
      </c>
      <c r="O206" s="35">
        <v>9.0399999999999991</v>
      </c>
      <c r="P206" s="35">
        <v>1.4</v>
      </c>
      <c r="Q206" s="35">
        <v>16.04</v>
      </c>
      <c r="R206" s="35">
        <v>4.4800000000000004</v>
      </c>
      <c r="S206" s="35">
        <v>3.34</v>
      </c>
      <c r="T206" s="35">
        <v>7.01</v>
      </c>
      <c r="U206" s="35">
        <v>1.25</v>
      </c>
      <c r="V206" s="35">
        <v>1.25</v>
      </c>
      <c r="W206" s="35">
        <v>12.11</v>
      </c>
      <c r="X206" s="35">
        <v>2.8</v>
      </c>
      <c r="Y206" s="35">
        <v>13.4</v>
      </c>
      <c r="Z206" s="35">
        <v>0</v>
      </c>
      <c r="AA206" s="35">
        <v>6</v>
      </c>
      <c r="AB206" s="41">
        <v>1060</v>
      </c>
      <c r="AC206" s="41">
        <v>3</v>
      </c>
      <c r="AD206" s="88">
        <v>421</v>
      </c>
      <c r="AE206" s="69">
        <v>59.93</v>
      </c>
      <c r="AF206" s="69">
        <v>75.099999999999994</v>
      </c>
      <c r="AG206" s="44">
        <f t="shared" si="104"/>
        <v>29.965</v>
      </c>
      <c r="AH206" s="44">
        <f t="shared" si="108"/>
        <v>2820.8398921092758</v>
      </c>
      <c r="AI206" s="44">
        <f t="shared" si="109"/>
        <v>211845.07589740658</v>
      </c>
      <c r="AJ206" s="44">
        <f t="shared" si="110"/>
        <v>1.9873013248789604</v>
      </c>
      <c r="AK206" s="45">
        <v>0</v>
      </c>
      <c r="AL206" s="43">
        <v>418.2</v>
      </c>
      <c r="AM206" s="43">
        <v>59.88</v>
      </c>
      <c r="AN206" s="69">
        <v>75.09</v>
      </c>
      <c r="AO206" s="44">
        <f t="shared" si="105"/>
        <v>29.94</v>
      </c>
      <c r="AP206" s="44">
        <f t="shared" si="111"/>
        <v>2816.1349644114439</v>
      </c>
      <c r="AQ206" s="46">
        <f t="shared" si="112"/>
        <v>211845.07589740658</v>
      </c>
      <c r="AR206" s="46">
        <f t="shared" si="113"/>
        <v>211463.57447765532</v>
      </c>
      <c r="AS206" s="47">
        <f t="shared" si="114"/>
        <v>0.18008510140496262</v>
      </c>
      <c r="AT206" s="46">
        <f t="shared" si="115"/>
        <v>1.9873013248789604</v>
      </c>
      <c r="AU206" s="46">
        <f t="shared" si="116"/>
        <v>1.9776455639370167</v>
      </c>
      <c r="AV206" s="47">
        <f t="shared" si="117"/>
        <v>0.4858730189057639</v>
      </c>
      <c r="AW206" s="48">
        <v>0</v>
      </c>
      <c r="AX206" s="70">
        <v>150</v>
      </c>
      <c r="AY206" s="70">
        <v>12</v>
      </c>
      <c r="AZ206" s="71">
        <v>398.4</v>
      </c>
      <c r="BA206" s="43">
        <f t="shared" si="132"/>
        <v>5.6726907630522145</v>
      </c>
      <c r="BB206" s="71">
        <v>59.7</v>
      </c>
      <c r="BC206" s="69">
        <v>74.760000000000005</v>
      </c>
      <c r="BD206" s="54">
        <f t="shared" si="118"/>
        <v>29.85</v>
      </c>
      <c r="BE206" s="44">
        <f t="shared" si="119"/>
        <v>2799.2297401832116</v>
      </c>
      <c r="BF206" s="50">
        <f t="shared" si="133"/>
        <v>211845.07589740658</v>
      </c>
      <c r="BG206" s="50">
        <f t="shared" si="120"/>
        <v>209270.41537609691</v>
      </c>
      <c r="BH206" s="72">
        <f t="shared" si="121"/>
        <v>1.2153506567962651</v>
      </c>
      <c r="BI206" s="73">
        <f t="shared" si="122"/>
        <v>1.9873013248789604</v>
      </c>
      <c r="BJ206" s="51">
        <f t="shared" si="123"/>
        <v>1.9037569131977061</v>
      </c>
      <c r="BK206" s="72">
        <f t="shared" si="124"/>
        <v>4.2039126445176933</v>
      </c>
      <c r="BL206" s="116">
        <v>0</v>
      </c>
      <c r="BM206" s="74">
        <v>1060</v>
      </c>
      <c r="BN206" s="74">
        <v>3</v>
      </c>
      <c r="BO206" s="71">
        <v>371.3</v>
      </c>
      <c r="BP206" s="71">
        <v>59.4</v>
      </c>
      <c r="BQ206" s="71">
        <v>76.12</v>
      </c>
      <c r="BR206" s="72">
        <f t="shared" si="125"/>
        <v>29.7</v>
      </c>
      <c r="BS206" s="54">
        <f t="shared" si="126"/>
        <v>2771.1674638050204</v>
      </c>
      <c r="BT206" s="50">
        <f t="shared" si="127"/>
        <v>209270.41537609691</v>
      </c>
      <c r="BU206" s="50">
        <f t="shared" si="128"/>
        <v>210941.26734483815</v>
      </c>
      <c r="BV206" s="72">
        <f t="shared" si="129"/>
        <v>-0.79841766727438479</v>
      </c>
      <c r="BW206" s="75">
        <f t="shared" si="130"/>
        <v>1.9037569131977061</v>
      </c>
      <c r="BX206" s="55">
        <f t="shared" si="131"/>
        <v>1.7602055997559451</v>
      </c>
      <c r="BY206" s="72">
        <f t="shared" si="106"/>
        <v>7.5404224376861446</v>
      </c>
      <c r="BZ206" s="85" t="s">
        <v>114</v>
      </c>
      <c r="CA206" s="87" t="s">
        <v>114</v>
      </c>
      <c r="CB206" s="86">
        <v>4</v>
      </c>
      <c r="CC206" s="86">
        <v>8</v>
      </c>
      <c r="CD206" s="86">
        <v>1</v>
      </c>
      <c r="CE206" s="86">
        <v>6</v>
      </c>
      <c r="CF206" s="87" t="s">
        <v>115</v>
      </c>
      <c r="CG206" s="126" t="s">
        <v>75</v>
      </c>
      <c r="CH206" s="62">
        <v>32.1</v>
      </c>
      <c r="CI206" s="63">
        <v>4.5</v>
      </c>
      <c r="CJ206" s="64">
        <f>SUM((AF206-BQ206)/AF206)*100</f>
        <v>-1.358189081225047</v>
      </c>
      <c r="CK206" s="64">
        <f>SUM(BX206*CH206)</f>
        <v>56.502599752165843</v>
      </c>
      <c r="CL206" s="65" t="s">
        <v>115</v>
      </c>
    </row>
    <row r="207" spans="1:90" s="65" customFormat="1" ht="24.75" customHeight="1" x14ac:dyDescent="0.3">
      <c r="A207" s="61" t="s">
        <v>111</v>
      </c>
      <c r="B207" s="35">
        <v>3.33</v>
      </c>
      <c r="C207" s="35">
        <v>1.81</v>
      </c>
      <c r="D207" s="35">
        <v>6.81</v>
      </c>
      <c r="E207" s="35">
        <v>4.8099999999999996</v>
      </c>
      <c r="F207" s="35">
        <v>0.25769999999999998</v>
      </c>
      <c r="G207" s="66">
        <v>0.4199</v>
      </c>
      <c r="H207" s="66">
        <v>6.2199999999999998E-2</v>
      </c>
      <c r="I207" s="66">
        <v>3.7199999999999997E-2</v>
      </c>
      <c r="J207" s="66">
        <v>3.3799999999999997E-2</v>
      </c>
      <c r="K207" s="67">
        <v>4.8599999999999997E-2</v>
      </c>
      <c r="L207" s="66">
        <v>1.7130490000000003</v>
      </c>
      <c r="M207" s="68">
        <v>2.41E-2</v>
      </c>
      <c r="N207" s="35">
        <v>11.69</v>
      </c>
      <c r="O207" s="35">
        <v>28.43</v>
      </c>
      <c r="P207" s="35">
        <v>3.33</v>
      </c>
      <c r="Q207" s="35">
        <v>11.77</v>
      </c>
      <c r="R207" s="35">
        <v>2.4300000000000002</v>
      </c>
      <c r="S207" s="35">
        <v>3.06</v>
      </c>
      <c r="T207" s="35">
        <v>8.5299999999999994</v>
      </c>
      <c r="U207" s="35">
        <v>2.4300000000000002</v>
      </c>
      <c r="V207" s="35">
        <v>2.4300000000000002</v>
      </c>
      <c r="W207" s="35">
        <v>5.33</v>
      </c>
      <c r="X207" s="35">
        <v>4.29</v>
      </c>
      <c r="Y207" s="35">
        <v>2.8</v>
      </c>
      <c r="Z207" s="35">
        <v>0</v>
      </c>
      <c r="AA207" s="35">
        <v>5.25</v>
      </c>
      <c r="AB207" s="41">
        <v>1060</v>
      </c>
      <c r="AC207" s="41">
        <v>3</v>
      </c>
      <c r="AD207" s="88">
        <v>441.1</v>
      </c>
      <c r="AE207" s="69">
        <v>60.4</v>
      </c>
      <c r="AF207" s="69">
        <v>76.2</v>
      </c>
      <c r="AG207" s="44">
        <f t="shared" si="104"/>
        <v>30.2</v>
      </c>
      <c r="AH207" s="44">
        <f t="shared" si="108"/>
        <v>2865.2581637800349</v>
      </c>
      <c r="AI207" s="44">
        <f t="shared" si="109"/>
        <v>218332.67208003867</v>
      </c>
      <c r="AJ207" s="44">
        <f t="shared" si="110"/>
        <v>2.0203114623096674</v>
      </c>
      <c r="AK207" s="45">
        <v>0</v>
      </c>
      <c r="AL207" s="43">
        <v>421.8</v>
      </c>
      <c r="AM207" s="43">
        <v>60.31</v>
      </c>
      <c r="AN207" s="69">
        <v>76.14</v>
      </c>
      <c r="AO207" s="44">
        <f t="shared" si="105"/>
        <v>30.155000000000001</v>
      </c>
      <c r="AP207" s="44">
        <f t="shared" si="111"/>
        <v>2856.7256766727019</v>
      </c>
      <c r="AQ207" s="46">
        <f t="shared" si="112"/>
        <v>218332.67208003867</v>
      </c>
      <c r="AR207" s="46">
        <f t="shared" si="113"/>
        <v>217511.09302185953</v>
      </c>
      <c r="AS207" s="47">
        <f t="shared" si="114"/>
        <v>0.37629689150598317</v>
      </c>
      <c r="AT207" s="46">
        <f t="shared" si="115"/>
        <v>2.0203114623096674</v>
      </c>
      <c r="AU207" s="46">
        <f t="shared" si="116"/>
        <v>1.9392114403912712</v>
      </c>
      <c r="AV207" s="47">
        <f t="shared" si="117"/>
        <v>4.0142336184976504</v>
      </c>
      <c r="AW207" s="48">
        <v>0</v>
      </c>
      <c r="AX207" s="70">
        <v>150</v>
      </c>
      <c r="AY207" s="70">
        <v>12</v>
      </c>
      <c r="AZ207" s="71">
        <v>385.3</v>
      </c>
      <c r="BA207" s="43">
        <f t="shared" si="132"/>
        <v>14.482221645471064</v>
      </c>
      <c r="BB207" s="71">
        <v>60.03</v>
      </c>
      <c r="BC207" s="69">
        <v>76.319999999999993</v>
      </c>
      <c r="BD207" s="54">
        <f t="shared" si="118"/>
        <v>30.015000000000001</v>
      </c>
      <c r="BE207" s="44">
        <f t="shared" si="119"/>
        <v>2830.2615284773915</v>
      </c>
      <c r="BF207" s="50">
        <f t="shared" si="133"/>
        <v>218332.67208003867</v>
      </c>
      <c r="BG207" s="50">
        <f t="shared" si="120"/>
        <v>216005.55985339449</v>
      </c>
      <c r="BH207" s="72">
        <f t="shared" si="121"/>
        <v>1.0658561563296787</v>
      </c>
      <c r="BI207" s="73">
        <f t="shared" si="122"/>
        <v>2.0203114623096674</v>
      </c>
      <c r="BJ207" s="51">
        <f t="shared" si="123"/>
        <v>1.7837503824508389</v>
      </c>
      <c r="BK207" s="72">
        <f t="shared" si="124"/>
        <v>11.709139123944102</v>
      </c>
      <c r="BL207" s="116">
        <v>0</v>
      </c>
      <c r="BM207" s="74">
        <v>1080</v>
      </c>
      <c r="BN207" s="74">
        <v>3</v>
      </c>
      <c r="BO207" s="71">
        <v>354</v>
      </c>
      <c r="BP207" s="71">
        <v>58.05</v>
      </c>
      <c r="BQ207" s="71">
        <v>78.33</v>
      </c>
      <c r="BR207" s="72">
        <f t="shared" si="125"/>
        <v>29.024999999999999</v>
      </c>
      <c r="BS207" s="54">
        <f t="shared" si="126"/>
        <v>2646.6366945121295</v>
      </c>
      <c r="BT207" s="50">
        <f t="shared" si="127"/>
        <v>216005.55985339449</v>
      </c>
      <c r="BU207" s="50">
        <f t="shared" si="128"/>
        <v>207311.05228113508</v>
      </c>
      <c r="BV207" s="72">
        <f t="shared" si="129"/>
        <v>4.0251313800258055</v>
      </c>
      <c r="BW207" s="75">
        <f t="shared" si="130"/>
        <v>1.7837503824508389</v>
      </c>
      <c r="BX207" s="55">
        <f t="shared" si="131"/>
        <v>1.7075790031683387</v>
      </c>
      <c r="BY207" s="72">
        <f t="shared" si="106"/>
        <v>4.2702936482537579</v>
      </c>
      <c r="BZ207" s="85" t="s">
        <v>114</v>
      </c>
      <c r="CA207" s="87" t="s">
        <v>114</v>
      </c>
      <c r="CB207" s="86">
        <v>4</v>
      </c>
      <c r="CC207" s="86">
        <v>8</v>
      </c>
      <c r="CD207" s="86">
        <v>2</v>
      </c>
      <c r="CE207" s="86">
        <v>6</v>
      </c>
      <c r="CF207" s="87" t="s">
        <v>104</v>
      </c>
      <c r="CG207" s="71" t="s">
        <v>75</v>
      </c>
      <c r="CH207" s="62">
        <v>25.3</v>
      </c>
      <c r="CI207" s="63">
        <v>9.5</v>
      </c>
      <c r="CJ207" s="64">
        <f>SUM((AF207-BQ207)/AF207)*100</f>
        <v>-2.7952755905511752</v>
      </c>
      <c r="CK207" s="64">
        <f>SUM(BX207*CH207)</f>
        <v>43.201748780158972</v>
      </c>
      <c r="CL207" s="65" t="s">
        <v>104</v>
      </c>
    </row>
    <row r="208" spans="1:90" s="65" customFormat="1" ht="24.75" customHeight="1" x14ac:dyDescent="0.3">
      <c r="A208" s="61" t="s">
        <v>111</v>
      </c>
      <c r="B208" s="35">
        <v>3.87</v>
      </c>
      <c r="C208" s="35">
        <v>1.9</v>
      </c>
      <c r="D208" s="35">
        <v>6.9</v>
      </c>
      <c r="E208" s="35">
        <v>5.29</v>
      </c>
      <c r="F208" s="35">
        <v>0.30080000000000001</v>
      </c>
      <c r="G208" s="66">
        <v>0.503</v>
      </c>
      <c r="H208" s="66">
        <v>6.1499999999999999E-2</v>
      </c>
      <c r="I208" s="66">
        <v>4.0800000000000003E-2</v>
      </c>
      <c r="J208" s="66">
        <v>3.5700000000000003E-2</v>
      </c>
      <c r="K208" s="67">
        <v>5.45E-2</v>
      </c>
      <c r="L208" s="66">
        <v>1.7130490000000003</v>
      </c>
      <c r="M208" s="68">
        <v>3.7600000000000001E-2</v>
      </c>
      <c r="N208" s="35">
        <v>12.22</v>
      </c>
      <c r="O208" s="35">
        <v>7.22</v>
      </c>
      <c r="P208" s="35">
        <v>4.24</v>
      </c>
      <c r="Q208" s="35">
        <v>18.93</v>
      </c>
      <c r="R208" s="35">
        <v>7.96</v>
      </c>
      <c r="S208" s="35">
        <v>3.96</v>
      </c>
      <c r="T208" s="35">
        <v>8.9</v>
      </c>
      <c r="U208" s="35">
        <v>1.89</v>
      </c>
      <c r="V208" s="35">
        <v>1.89</v>
      </c>
      <c r="W208" s="35">
        <v>22.5</v>
      </c>
      <c r="X208" s="35">
        <v>2.2599999999999998</v>
      </c>
      <c r="Y208" s="35">
        <v>3.26</v>
      </c>
      <c r="Z208" s="35">
        <v>0</v>
      </c>
      <c r="AA208" s="35">
        <v>6.16</v>
      </c>
      <c r="AB208" s="41">
        <v>1060</v>
      </c>
      <c r="AC208" s="41">
        <v>3</v>
      </c>
      <c r="AD208" s="88">
        <v>444.3</v>
      </c>
      <c r="AE208" s="69">
        <v>60.4</v>
      </c>
      <c r="AF208" s="69">
        <v>76.099999999999994</v>
      </c>
      <c r="AG208" s="44">
        <f t="shared" ref="AG208:AG271" si="134">SUM(AE208/2)</f>
        <v>30.2</v>
      </c>
      <c r="AH208" s="44">
        <f t="shared" si="108"/>
        <v>2865.2581637800349</v>
      </c>
      <c r="AI208" s="44">
        <f t="shared" si="109"/>
        <v>218046.14626366063</v>
      </c>
      <c r="AJ208" s="44">
        <f t="shared" si="110"/>
        <v>2.0376420662016836</v>
      </c>
      <c r="AK208" s="45">
        <v>0</v>
      </c>
      <c r="AL208" s="43">
        <v>423.5</v>
      </c>
      <c r="AM208" s="43">
        <v>60.32</v>
      </c>
      <c r="AN208" s="69">
        <v>75.53</v>
      </c>
      <c r="AO208" s="44">
        <f t="shared" si="105"/>
        <v>30.16</v>
      </c>
      <c r="AP208" s="44">
        <f t="shared" si="111"/>
        <v>2857.6731024772075</v>
      </c>
      <c r="AQ208" s="46">
        <f t="shared" si="112"/>
        <v>218046.14626366063</v>
      </c>
      <c r="AR208" s="46">
        <f t="shared" si="113"/>
        <v>215840.04943010348</v>
      </c>
      <c r="AS208" s="47">
        <f t="shared" si="114"/>
        <v>1.0117568557664613</v>
      </c>
      <c r="AT208" s="46">
        <f t="shared" si="115"/>
        <v>2.0376420662016836</v>
      </c>
      <c r="AU208" s="46">
        <f t="shared" si="116"/>
        <v>1.9621011073625798</v>
      </c>
      <c r="AV208" s="47">
        <f t="shared" si="117"/>
        <v>3.7072732297835707</v>
      </c>
      <c r="AW208" s="48">
        <v>0</v>
      </c>
      <c r="AX208" s="70">
        <v>150</v>
      </c>
      <c r="AY208" s="70">
        <v>12</v>
      </c>
      <c r="AZ208" s="71">
        <v>388.7</v>
      </c>
      <c r="BA208" s="43">
        <f t="shared" si="132"/>
        <v>14.304090558271165</v>
      </c>
      <c r="BB208" s="71">
        <v>59.99</v>
      </c>
      <c r="BC208" s="69">
        <v>76.3</v>
      </c>
      <c r="BD208" s="54">
        <f t="shared" si="118"/>
        <v>29.995000000000001</v>
      </c>
      <c r="BE208" s="44">
        <f t="shared" si="119"/>
        <v>2826.4909889745536</v>
      </c>
      <c r="BF208" s="50">
        <f t="shared" si="133"/>
        <v>218046.14626366063</v>
      </c>
      <c r="BG208" s="50">
        <f t="shared" si="120"/>
        <v>215661.26245875843</v>
      </c>
      <c r="BH208" s="72">
        <f t="shared" si="121"/>
        <v>1.0937518712293168</v>
      </c>
      <c r="BI208" s="73">
        <f t="shared" si="122"/>
        <v>2.0376420662016836</v>
      </c>
      <c r="BJ208" s="51">
        <f t="shared" si="123"/>
        <v>1.8023635564793761</v>
      </c>
      <c r="BK208" s="72">
        <f t="shared" si="124"/>
        <v>11.546606424399366</v>
      </c>
      <c r="BL208" s="116">
        <v>0</v>
      </c>
      <c r="BM208" s="74">
        <v>1080</v>
      </c>
      <c r="BN208" s="74">
        <v>3</v>
      </c>
      <c r="BO208" s="71">
        <v>355.4</v>
      </c>
      <c r="BP208" s="71">
        <v>58.36</v>
      </c>
      <c r="BQ208" s="71">
        <v>79.81</v>
      </c>
      <c r="BR208" s="72">
        <f t="shared" si="125"/>
        <v>29.18</v>
      </c>
      <c r="BS208" s="54">
        <f t="shared" si="126"/>
        <v>2674.9794365744697</v>
      </c>
      <c r="BT208" s="50">
        <f t="shared" si="127"/>
        <v>215661.26245875843</v>
      </c>
      <c r="BU208" s="50">
        <f t="shared" si="128"/>
        <v>213490.10883300842</v>
      </c>
      <c r="BV208" s="72">
        <f t="shared" si="129"/>
        <v>1.0067425187985293</v>
      </c>
      <c r="BW208" s="75">
        <f t="shared" si="130"/>
        <v>1.8023635564793761</v>
      </c>
      <c r="BX208" s="55">
        <f t="shared" si="131"/>
        <v>1.6647141263017167</v>
      </c>
      <c r="BY208" s="72">
        <f t="shared" si="106"/>
        <v>7.6371623073945836</v>
      </c>
      <c r="BZ208" s="85" t="s">
        <v>114</v>
      </c>
      <c r="CA208" s="87" t="s">
        <v>114</v>
      </c>
      <c r="CB208" s="86">
        <v>4</v>
      </c>
      <c r="CC208" s="86">
        <v>8</v>
      </c>
      <c r="CD208" s="86">
        <v>2</v>
      </c>
      <c r="CE208" s="86">
        <v>6</v>
      </c>
      <c r="CF208" s="87" t="s">
        <v>104</v>
      </c>
      <c r="CG208" s="71" t="s">
        <v>75</v>
      </c>
      <c r="CH208" s="62">
        <v>25.3</v>
      </c>
      <c r="CI208" s="63">
        <v>9.5</v>
      </c>
      <c r="CJ208" s="64">
        <f>SUM((AF208-BQ208)/AF208)*100</f>
        <v>-4.8751642575558582</v>
      </c>
      <c r="CK208" s="64">
        <f>SUM(BX208*CH208)</f>
        <v>42.11726739543343</v>
      </c>
      <c r="CL208" s="65" t="s">
        <v>104</v>
      </c>
    </row>
    <row r="209" spans="1:90" s="65" customFormat="1" ht="24.75" customHeight="1" x14ac:dyDescent="0.3">
      <c r="A209" s="61" t="s">
        <v>111</v>
      </c>
      <c r="B209" s="35">
        <v>3.94</v>
      </c>
      <c r="C209" s="35">
        <v>1.9</v>
      </c>
      <c r="D209" s="35">
        <v>6.64</v>
      </c>
      <c r="E209" s="35">
        <v>4.97</v>
      </c>
      <c r="F209" s="35">
        <v>0.90800000000000003</v>
      </c>
      <c r="G209" s="66">
        <v>0.5242</v>
      </c>
      <c r="H209" s="66">
        <v>7.5399999999999995E-2</v>
      </c>
      <c r="I209" s="66">
        <v>3.8199999999999998E-2</v>
      </c>
      <c r="J209" s="66">
        <v>3.7499999999999999E-2</v>
      </c>
      <c r="K209" s="67">
        <v>5.74E-2</v>
      </c>
      <c r="L209" s="66">
        <v>1.7130490000000003</v>
      </c>
      <c r="M209" s="68">
        <v>2.6800000000000001E-2</v>
      </c>
      <c r="N209" s="35">
        <v>2.93</v>
      </c>
      <c r="O209" s="35">
        <v>25.37</v>
      </c>
      <c r="P209" s="35">
        <v>1.98</v>
      </c>
      <c r="Q209" s="35">
        <v>12.06</v>
      </c>
      <c r="R209" s="35">
        <v>4.67</v>
      </c>
      <c r="S209" s="35">
        <v>5.57</v>
      </c>
      <c r="T209" s="35">
        <v>12.63</v>
      </c>
      <c r="U209" s="35">
        <v>5.6</v>
      </c>
      <c r="V209" s="35">
        <v>5.6</v>
      </c>
      <c r="W209" s="35">
        <v>10.14</v>
      </c>
      <c r="X209" s="35">
        <v>3.48</v>
      </c>
      <c r="Y209" s="35">
        <v>11.88</v>
      </c>
      <c r="Z209" s="35">
        <v>0</v>
      </c>
      <c r="AA209" s="35">
        <v>3.68</v>
      </c>
      <c r="AB209" s="41">
        <v>1080</v>
      </c>
      <c r="AC209" s="41">
        <v>3</v>
      </c>
      <c r="AD209" s="88">
        <v>444.3</v>
      </c>
      <c r="AE209" s="69">
        <v>60.4</v>
      </c>
      <c r="AF209" s="69">
        <v>76.099999999999994</v>
      </c>
      <c r="AG209" s="44">
        <f t="shared" si="134"/>
        <v>30.2</v>
      </c>
      <c r="AH209" s="44">
        <f t="shared" si="108"/>
        <v>2865.2581637800349</v>
      </c>
      <c r="AI209" s="44">
        <f t="shared" si="109"/>
        <v>218046.14626366063</v>
      </c>
      <c r="AJ209" s="44">
        <f t="shared" si="110"/>
        <v>2.0376420662016836</v>
      </c>
      <c r="AK209" s="45">
        <v>0</v>
      </c>
      <c r="AL209" s="43">
        <v>424.5</v>
      </c>
      <c r="AM209" s="43">
        <v>60.33</v>
      </c>
      <c r="AN209" s="69">
        <v>75.88</v>
      </c>
      <c r="AO209" s="44">
        <f t="shared" si="105"/>
        <v>30.164999999999999</v>
      </c>
      <c r="AP209" s="44">
        <f t="shared" si="111"/>
        <v>2858.6206853613467</v>
      </c>
      <c r="AQ209" s="46">
        <f t="shared" si="112"/>
        <v>218046.14626366063</v>
      </c>
      <c r="AR209" s="46">
        <f t="shared" si="113"/>
        <v>216912.13760521897</v>
      </c>
      <c r="AS209" s="47">
        <f t="shared" si="114"/>
        <v>0.52007736796706205</v>
      </c>
      <c r="AT209" s="46">
        <f t="shared" si="115"/>
        <v>2.0376420662016836</v>
      </c>
      <c r="AU209" s="46">
        <f t="shared" si="116"/>
        <v>1.9570135847934513</v>
      </c>
      <c r="AV209" s="47">
        <f t="shared" si="117"/>
        <v>3.9569501800936902</v>
      </c>
      <c r="AW209" s="48">
        <v>0</v>
      </c>
      <c r="AX209" s="70">
        <v>150</v>
      </c>
      <c r="AY209" s="70">
        <v>12</v>
      </c>
      <c r="AZ209" s="71">
        <v>387.6</v>
      </c>
      <c r="BA209" s="43">
        <f t="shared" si="132"/>
        <v>14.62848297213622</v>
      </c>
      <c r="BB209" s="71">
        <v>59.6</v>
      </c>
      <c r="BC209" s="69">
        <v>76.25</v>
      </c>
      <c r="BD209" s="54">
        <f t="shared" si="118"/>
        <v>29.8</v>
      </c>
      <c r="BE209" s="44">
        <f t="shared" si="119"/>
        <v>2789.8599400938801</v>
      </c>
      <c r="BF209" s="50">
        <f t="shared" si="133"/>
        <v>218046.14626366063</v>
      </c>
      <c r="BG209" s="50">
        <f t="shared" si="120"/>
        <v>212726.82043215836</v>
      </c>
      <c r="BH209" s="72">
        <f t="shared" si="121"/>
        <v>2.4395413185015244</v>
      </c>
      <c r="BI209" s="73">
        <f t="shared" si="122"/>
        <v>2.0376420662016836</v>
      </c>
      <c r="BJ209" s="51">
        <f t="shared" si="123"/>
        <v>1.8220551560568792</v>
      </c>
      <c r="BK209" s="72">
        <f t="shared" si="124"/>
        <v>10.58021493179489</v>
      </c>
      <c r="BL209" s="116">
        <v>0</v>
      </c>
      <c r="BM209" s="74">
        <v>1080</v>
      </c>
      <c r="BN209" s="74">
        <v>3</v>
      </c>
      <c r="BO209" s="71">
        <v>356.3</v>
      </c>
      <c r="BP209" s="71">
        <v>58.3</v>
      </c>
      <c r="BQ209" s="71">
        <v>78.930000000000007</v>
      </c>
      <c r="BR209" s="72">
        <f t="shared" si="125"/>
        <v>29.15</v>
      </c>
      <c r="BS209" s="54">
        <f t="shared" si="126"/>
        <v>2669.481963589953</v>
      </c>
      <c r="BT209" s="50">
        <f t="shared" si="127"/>
        <v>212726.82043215836</v>
      </c>
      <c r="BU209" s="50">
        <f t="shared" si="128"/>
        <v>210702.21138615502</v>
      </c>
      <c r="BV209" s="72">
        <f t="shared" si="129"/>
        <v>0.95174131869705714</v>
      </c>
      <c r="BW209" s="75">
        <f t="shared" si="130"/>
        <v>1.8220551560568792</v>
      </c>
      <c r="BX209" s="55">
        <f t="shared" si="131"/>
        <v>1.6910121524401429</v>
      </c>
      <c r="BY209" s="72">
        <f t="shared" si="106"/>
        <v>7.1920437304613349</v>
      </c>
      <c r="BZ209" s="85" t="s">
        <v>114</v>
      </c>
      <c r="CA209" s="87" t="s">
        <v>114</v>
      </c>
      <c r="CB209" s="86">
        <v>4</v>
      </c>
      <c r="CC209" s="86">
        <v>8</v>
      </c>
      <c r="CD209" s="86">
        <v>2</v>
      </c>
      <c r="CE209" s="86">
        <v>6</v>
      </c>
      <c r="CF209" s="87" t="s">
        <v>104</v>
      </c>
      <c r="CG209" s="71" t="s">
        <v>75</v>
      </c>
      <c r="CH209" s="62">
        <v>25.3</v>
      </c>
      <c r="CI209" s="63">
        <v>9.5</v>
      </c>
      <c r="CJ209" s="64">
        <f>SUM((AF209-BQ209)/AF209)*100</f>
        <v>-3.7187910643889786</v>
      </c>
      <c r="CK209" s="64">
        <f>SUM(BX209*CH209)</f>
        <v>42.782607456735619</v>
      </c>
      <c r="CL209" s="65" t="s">
        <v>104</v>
      </c>
    </row>
    <row r="210" spans="1:90" s="65" customFormat="1" ht="24.75" customHeight="1" x14ac:dyDescent="0.3">
      <c r="A210" s="61" t="s">
        <v>111</v>
      </c>
      <c r="B210" s="35">
        <v>3.82</v>
      </c>
      <c r="C210" s="35">
        <v>1.66</v>
      </c>
      <c r="D210" s="35">
        <v>5.69</v>
      </c>
      <c r="E210" s="35">
        <v>4.82</v>
      </c>
      <c r="F210" s="35">
        <v>0.86080000000000001</v>
      </c>
      <c r="G210" s="66">
        <v>0.50860000000000005</v>
      </c>
      <c r="H210" s="66">
        <v>7.8100000000000003E-2</v>
      </c>
      <c r="I210" s="66">
        <v>4.07E-2</v>
      </c>
      <c r="J210" s="66">
        <v>3.7499999999999999E-2</v>
      </c>
      <c r="K210" s="67">
        <v>5.4600000000000003E-2</v>
      </c>
      <c r="L210" s="66">
        <v>1.7130490000000003</v>
      </c>
      <c r="M210" s="68">
        <v>2.5999999999999999E-2</v>
      </c>
      <c r="N210" s="35">
        <v>12.5</v>
      </c>
      <c r="O210" s="35">
        <v>9.0399999999999991</v>
      </c>
      <c r="P210" s="35">
        <v>1.4</v>
      </c>
      <c r="Q210" s="35">
        <v>16.04</v>
      </c>
      <c r="R210" s="35">
        <v>4.4800000000000004</v>
      </c>
      <c r="S210" s="35">
        <v>3.34</v>
      </c>
      <c r="T210" s="35">
        <v>7.01</v>
      </c>
      <c r="U210" s="35">
        <v>2.7925</v>
      </c>
      <c r="V210" s="35">
        <v>1.25</v>
      </c>
      <c r="W210" s="35">
        <v>12.11</v>
      </c>
      <c r="X210" s="35">
        <v>2.8</v>
      </c>
      <c r="Y210" s="35">
        <v>13.4</v>
      </c>
      <c r="Z210" s="35">
        <v>0</v>
      </c>
      <c r="AA210" s="35">
        <v>5.2725</v>
      </c>
      <c r="AB210" s="41">
        <v>1080</v>
      </c>
      <c r="AC210" s="41">
        <v>3</v>
      </c>
      <c r="AD210" s="88">
        <v>441.1</v>
      </c>
      <c r="AE210" s="69">
        <v>60.2</v>
      </c>
      <c r="AF210" s="69">
        <v>76.5</v>
      </c>
      <c r="AG210" s="44">
        <f t="shared" si="134"/>
        <v>30.1</v>
      </c>
      <c r="AH210" s="44">
        <f t="shared" si="108"/>
        <v>2846.314360078889</v>
      </c>
      <c r="AI210" s="44">
        <f t="shared" si="109"/>
        <v>217743.04854603502</v>
      </c>
      <c r="AJ210" s="44">
        <f t="shared" si="110"/>
        <v>2.025782237115795</v>
      </c>
      <c r="AK210" s="45">
        <v>0</v>
      </c>
      <c r="AL210" s="43">
        <v>423.7</v>
      </c>
      <c r="AM210" s="43">
        <v>60.14</v>
      </c>
      <c r="AN210" s="69">
        <v>76.45</v>
      </c>
      <c r="AO210" s="44">
        <f t="shared" si="105"/>
        <v>30.07</v>
      </c>
      <c r="AP210" s="44">
        <f t="shared" si="111"/>
        <v>2840.6434711798938</v>
      </c>
      <c r="AQ210" s="46">
        <f t="shared" si="112"/>
        <v>217743.04854603502</v>
      </c>
      <c r="AR210" s="46">
        <f t="shared" si="113"/>
        <v>217167.19337170289</v>
      </c>
      <c r="AS210" s="47">
        <f t="shared" si="114"/>
        <v>0.26446546889894523</v>
      </c>
      <c r="AT210" s="46">
        <f t="shared" si="115"/>
        <v>2.025782237115795</v>
      </c>
      <c r="AU210" s="46">
        <f t="shared" si="116"/>
        <v>1.9510313386736826</v>
      </c>
      <c r="AV210" s="47">
        <f t="shared" si="117"/>
        <v>3.6899769912356848</v>
      </c>
      <c r="AW210" s="48">
        <v>0</v>
      </c>
      <c r="AX210" s="70">
        <v>150</v>
      </c>
      <c r="AY210" s="70">
        <v>12</v>
      </c>
      <c r="AZ210" s="71">
        <v>388.2</v>
      </c>
      <c r="BA210" s="43">
        <f t="shared" si="132"/>
        <v>13.626996393611549</v>
      </c>
      <c r="BB210" s="71">
        <v>59.4</v>
      </c>
      <c r="BC210" s="69">
        <v>76.099999999999994</v>
      </c>
      <c r="BD210" s="54">
        <f t="shared" si="118"/>
        <v>29.7</v>
      </c>
      <c r="BE210" s="44">
        <f t="shared" si="119"/>
        <v>2771.1674638050204</v>
      </c>
      <c r="BF210" s="50">
        <f t="shared" si="133"/>
        <v>217743.04854603502</v>
      </c>
      <c r="BG210" s="50">
        <f t="shared" si="120"/>
        <v>210885.84399556203</v>
      </c>
      <c r="BH210" s="72">
        <f t="shared" si="121"/>
        <v>3.1492185841346143</v>
      </c>
      <c r="BI210" s="73">
        <f t="shared" si="122"/>
        <v>2.025782237115795</v>
      </c>
      <c r="BJ210" s="51">
        <f t="shared" si="123"/>
        <v>1.8408063464334261</v>
      </c>
      <c r="BK210" s="72">
        <f t="shared" si="124"/>
        <v>9.1310846394688525</v>
      </c>
      <c r="BL210" s="116">
        <v>0</v>
      </c>
      <c r="BM210" s="74">
        <v>1080</v>
      </c>
      <c r="BN210" s="74">
        <v>3</v>
      </c>
      <c r="BO210" s="71">
        <v>358.2</v>
      </c>
      <c r="BP210" s="71">
        <v>58.56</v>
      </c>
      <c r="BQ210" s="71">
        <v>76.06</v>
      </c>
      <c r="BR210" s="72">
        <f t="shared" si="125"/>
        <v>29.28</v>
      </c>
      <c r="BS210" s="54">
        <f t="shared" si="126"/>
        <v>2693.3451872273558</v>
      </c>
      <c r="BT210" s="50">
        <f t="shared" si="127"/>
        <v>210885.84399556203</v>
      </c>
      <c r="BU210" s="50">
        <f t="shared" si="128"/>
        <v>204855.83494051269</v>
      </c>
      <c r="BV210" s="72">
        <f t="shared" si="129"/>
        <v>2.8593711843343224</v>
      </c>
      <c r="BW210" s="75">
        <f t="shared" si="130"/>
        <v>1.8408063464334261</v>
      </c>
      <c r="BX210" s="55">
        <f t="shared" si="131"/>
        <v>1.748546728503078</v>
      </c>
      <c r="BY210" s="72">
        <f t="shared" si="106"/>
        <v>5.0119132905588728</v>
      </c>
      <c r="BZ210" s="85" t="s">
        <v>114</v>
      </c>
      <c r="CA210" s="87" t="s">
        <v>114</v>
      </c>
      <c r="CB210" s="86">
        <v>4</v>
      </c>
      <c r="CC210" s="86">
        <v>8</v>
      </c>
      <c r="CD210" s="86">
        <v>2</v>
      </c>
      <c r="CE210" s="86">
        <v>6</v>
      </c>
      <c r="CF210" s="87" t="s">
        <v>104</v>
      </c>
      <c r="CG210" s="126" t="s">
        <v>75</v>
      </c>
      <c r="CH210" s="62">
        <v>25.3</v>
      </c>
      <c r="CI210" s="63">
        <v>9.5</v>
      </c>
      <c r="CJ210" s="64">
        <f>SUM((AF210-BQ210)/AF210)*100</f>
        <v>0.57516339869280753</v>
      </c>
      <c r="CK210" s="64">
        <f>SUM(BX210*CH210)</f>
        <v>44.238232231127874</v>
      </c>
      <c r="CL210" s="65" t="s">
        <v>104</v>
      </c>
    </row>
    <row r="211" spans="1:90" s="65" customFormat="1" ht="24.75" customHeight="1" x14ac:dyDescent="0.3">
      <c r="A211" s="61" t="s">
        <v>111</v>
      </c>
      <c r="B211" s="35">
        <v>3.86</v>
      </c>
      <c r="C211" s="35">
        <v>1.8</v>
      </c>
      <c r="D211" s="35">
        <v>6.8</v>
      </c>
      <c r="E211" s="35">
        <v>4.97</v>
      </c>
      <c r="F211" s="35">
        <v>0.98599999999999999</v>
      </c>
      <c r="G211" s="66">
        <v>0.52869999999999995</v>
      </c>
      <c r="H211" s="66">
        <v>7.8600000000000003E-2</v>
      </c>
      <c r="I211" s="66">
        <v>3.95E-2</v>
      </c>
      <c r="J211" s="66">
        <v>3.7999999999999999E-2</v>
      </c>
      <c r="K211" s="67">
        <v>5.6000000000000001E-2</v>
      </c>
      <c r="L211" s="66">
        <v>1.7130490000000003</v>
      </c>
      <c r="M211" s="68">
        <v>2.9700000000000001E-2</v>
      </c>
      <c r="N211" s="35">
        <v>23.14</v>
      </c>
      <c r="O211" s="35">
        <v>28.43</v>
      </c>
      <c r="P211" s="35">
        <v>3.33</v>
      </c>
      <c r="Q211" s="35">
        <v>11.77</v>
      </c>
      <c r="R211" s="35">
        <v>2.4300000000000002</v>
      </c>
      <c r="S211" s="35">
        <v>3.06</v>
      </c>
      <c r="T211" s="35">
        <v>8.5299999999999994</v>
      </c>
      <c r="U211" s="35">
        <v>1.25</v>
      </c>
      <c r="V211" s="35">
        <v>2.4300000000000002</v>
      </c>
      <c r="W211" s="35">
        <v>5.33</v>
      </c>
      <c r="X211" s="35">
        <v>4.29</v>
      </c>
      <c r="Y211" s="35">
        <v>2.8</v>
      </c>
      <c r="Z211" s="35">
        <v>0</v>
      </c>
      <c r="AA211" s="35">
        <v>6</v>
      </c>
      <c r="AB211" s="41">
        <v>1080</v>
      </c>
      <c r="AC211" s="41">
        <v>3</v>
      </c>
      <c r="AD211" s="88">
        <v>441.9</v>
      </c>
      <c r="AE211" s="69">
        <v>59.6</v>
      </c>
      <c r="AF211" s="69">
        <v>76.099999999999994</v>
      </c>
      <c r="AG211" s="44">
        <f t="shared" si="134"/>
        <v>29.8</v>
      </c>
      <c r="AH211" s="44">
        <f t="shared" si="108"/>
        <v>2789.8599400938801</v>
      </c>
      <c r="AI211" s="44">
        <f t="shared" si="109"/>
        <v>212308.34144114426</v>
      </c>
      <c r="AJ211" s="44">
        <f t="shared" si="110"/>
        <v>2.0814066795510375</v>
      </c>
      <c r="AK211" s="45">
        <v>0</v>
      </c>
      <c r="AL211" s="43">
        <v>438.5</v>
      </c>
      <c r="AM211" s="43">
        <v>59.4</v>
      </c>
      <c r="AN211" s="43">
        <v>76.2</v>
      </c>
      <c r="AO211" s="44">
        <f t="shared" ref="AO211:AO213" si="135">SUM(BB211/2)</f>
        <v>29.7</v>
      </c>
      <c r="AP211" s="44">
        <f t="shared" si="111"/>
        <v>2771.1674638050204</v>
      </c>
      <c r="AQ211" s="46">
        <f t="shared" si="112"/>
        <v>212308.34144114426</v>
      </c>
      <c r="AR211" s="46">
        <f t="shared" si="113"/>
        <v>211162.96074194257</v>
      </c>
      <c r="AS211" s="47">
        <f t="shared" si="114"/>
        <v>0.53948925954904647</v>
      </c>
      <c r="AT211" s="46">
        <f t="shared" si="115"/>
        <v>2.0814066795510375</v>
      </c>
      <c r="AU211" s="46">
        <f t="shared" si="116"/>
        <v>2.0765952440678306</v>
      </c>
      <c r="AV211" s="47">
        <f t="shared" si="117"/>
        <v>0.23116268101170803</v>
      </c>
      <c r="AW211" s="48">
        <v>0</v>
      </c>
      <c r="AX211" s="49">
        <v>150</v>
      </c>
      <c r="AY211" s="49">
        <v>12</v>
      </c>
      <c r="AZ211" s="43">
        <v>389.6</v>
      </c>
      <c r="BA211" s="43">
        <f t="shared" si="132"/>
        <v>13.424024640657073</v>
      </c>
      <c r="BB211" s="43">
        <v>59.4</v>
      </c>
      <c r="BC211" s="43">
        <v>76.099999999999994</v>
      </c>
      <c r="BD211" s="44">
        <f t="shared" si="118"/>
        <v>29.7</v>
      </c>
      <c r="BE211" s="44">
        <f t="shared" si="119"/>
        <v>2771.1674638050204</v>
      </c>
      <c r="BF211" s="50">
        <f t="shared" si="133"/>
        <v>212308.34144114426</v>
      </c>
      <c r="BG211" s="50">
        <f t="shared" si="120"/>
        <v>210885.84399556203</v>
      </c>
      <c r="BH211" s="47">
        <f t="shared" si="121"/>
        <v>0.67001486419532874</v>
      </c>
      <c r="BI211" s="51">
        <f t="shared" si="122"/>
        <v>2.0814066795510375</v>
      </c>
      <c r="BJ211" s="51">
        <f t="shared" si="123"/>
        <v>1.8474450091974828</v>
      </c>
      <c r="BK211" s="47">
        <f t="shared" si="124"/>
        <v>11.240555373062444</v>
      </c>
      <c r="BL211" s="52">
        <v>0</v>
      </c>
      <c r="BM211" s="53">
        <v>1100</v>
      </c>
      <c r="BN211" s="53">
        <v>3</v>
      </c>
      <c r="BO211" s="43">
        <v>357.1</v>
      </c>
      <c r="BP211" s="43">
        <v>58.6</v>
      </c>
      <c r="BQ211" s="43">
        <v>73.400000000000006</v>
      </c>
      <c r="BR211" s="47">
        <f t="shared" si="125"/>
        <v>29.3</v>
      </c>
      <c r="BS211" s="54">
        <f t="shared" si="126"/>
        <v>2697.0258771803014</v>
      </c>
      <c r="BT211" s="50">
        <f t="shared" si="127"/>
        <v>210885.84399556203</v>
      </c>
      <c r="BU211" s="50">
        <f t="shared" si="128"/>
        <v>197961.69938503415</v>
      </c>
      <c r="BV211" s="47">
        <f t="shared" si="129"/>
        <v>6.1285026845139283</v>
      </c>
      <c r="BW211" s="55">
        <f t="shared" si="130"/>
        <v>1.8474450091974828</v>
      </c>
      <c r="BX211" s="55">
        <f t="shared" si="131"/>
        <v>1.8038842923117311</v>
      </c>
      <c r="BY211" s="47">
        <f t="shared" si="106"/>
        <v>2.3578897704064365</v>
      </c>
      <c r="BZ211" s="131" t="s">
        <v>77</v>
      </c>
      <c r="CA211" s="131" t="s">
        <v>78</v>
      </c>
      <c r="CB211" s="125">
        <v>3</v>
      </c>
      <c r="CC211" s="125">
        <v>8</v>
      </c>
      <c r="CD211" s="125">
        <v>3</v>
      </c>
      <c r="CE211" s="125">
        <v>3</v>
      </c>
      <c r="CF211" s="131" t="s">
        <v>85</v>
      </c>
      <c r="CG211" s="132" t="s">
        <v>75</v>
      </c>
      <c r="CH211" s="129">
        <v>16.5</v>
      </c>
      <c r="CI211" s="63">
        <v>15.56</v>
      </c>
      <c r="CJ211" s="64">
        <f>SUM((AF211-BQ211)/AF211)*100</f>
        <v>3.5479632063074757</v>
      </c>
      <c r="CK211" s="64">
        <f>SUM(BX211*CH211)</f>
        <v>29.764090823143562</v>
      </c>
      <c r="CL211" s="65" t="s">
        <v>85</v>
      </c>
    </row>
    <row r="212" spans="1:90" s="65" customFormat="1" ht="24.75" customHeight="1" x14ac:dyDescent="0.3">
      <c r="A212" s="61" t="s">
        <v>111</v>
      </c>
      <c r="B212" s="35">
        <v>2.84</v>
      </c>
      <c r="C212" s="35">
        <v>1.22</v>
      </c>
      <c r="D212" s="35">
        <v>4.49</v>
      </c>
      <c r="E212" s="35">
        <v>3.77</v>
      </c>
      <c r="F212" s="35">
        <v>0.89729999999999999</v>
      </c>
      <c r="G212" s="66">
        <v>0.37440000000000001</v>
      </c>
      <c r="H212" s="66">
        <v>6.2100000000000002E-2</v>
      </c>
      <c r="I212" s="66">
        <v>2.4500000000000001E-2</v>
      </c>
      <c r="J212" s="66">
        <v>2.58E-2</v>
      </c>
      <c r="K212" s="67">
        <v>4.4600000000000001E-2</v>
      </c>
      <c r="L212" s="66">
        <v>1.7130490000000003</v>
      </c>
      <c r="M212" s="68">
        <v>3.8800000000000001E-2</v>
      </c>
      <c r="N212" s="35">
        <v>11.69</v>
      </c>
      <c r="O212" s="35">
        <v>7.22</v>
      </c>
      <c r="P212" s="35">
        <v>4.24</v>
      </c>
      <c r="Q212" s="35">
        <v>18.93</v>
      </c>
      <c r="R212" s="35">
        <v>7.96</v>
      </c>
      <c r="S212" s="35">
        <v>3.96</v>
      </c>
      <c r="T212" s="35">
        <v>8.9</v>
      </c>
      <c r="U212" s="35">
        <v>2.4300000000000002</v>
      </c>
      <c r="V212" s="35">
        <v>1.89</v>
      </c>
      <c r="W212" s="35">
        <v>22.5</v>
      </c>
      <c r="X212" s="35">
        <v>2.2599999999999998</v>
      </c>
      <c r="Y212" s="35">
        <v>3.26</v>
      </c>
      <c r="Z212" s="35">
        <v>0</v>
      </c>
      <c r="AA212" s="35">
        <v>5.25</v>
      </c>
      <c r="AB212" s="41">
        <v>1080</v>
      </c>
      <c r="AC212" s="41">
        <v>3</v>
      </c>
      <c r="AD212" s="88">
        <v>441.5</v>
      </c>
      <c r="AE212" s="69">
        <v>59.5</v>
      </c>
      <c r="AF212" s="69">
        <v>76.099999999999994</v>
      </c>
      <c r="AG212" s="44">
        <f t="shared" si="134"/>
        <v>29.75</v>
      </c>
      <c r="AH212" s="44">
        <f t="shared" si="108"/>
        <v>2780.5058479678164</v>
      </c>
      <c r="AI212" s="44">
        <f t="shared" si="109"/>
        <v>211596.49503035081</v>
      </c>
      <c r="AJ212" s="44">
        <f t="shared" si="110"/>
        <v>2.0865184933080885</v>
      </c>
      <c r="AK212" s="45">
        <v>0</v>
      </c>
      <c r="AL212" s="43">
        <v>440.6</v>
      </c>
      <c r="AM212" s="43">
        <v>59.5</v>
      </c>
      <c r="AN212" s="43">
        <v>76.099999999999994</v>
      </c>
      <c r="AO212" s="44">
        <f t="shared" si="135"/>
        <v>29.7</v>
      </c>
      <c r="AP212" s="44">
        <f t="shared" si="111"/>
        <v>2780.5058479678164</v>
      </c>
      <c r="AQ212" s="46">
        <f t="shared" si="112"/>
        <v>211596.49503035081</v>
      </c>
      <c r="AR212" s="46">
        <f t="shared" si="113"/>
        <v>211596.49503035081</v>
      </c>
      <c r="AS212" s="47">
        <f t="shared" si="114"/>
        <v>0</v>
      </c>
      <c r="AT212" s="46">
        <f t="shared" si="115"/>
        <v>2.0865184933080885</v>
      </c>
      <c r="AU212" s="46">
        <f t="shared" si="116"/>
        <v>2.0822651147260336</v>
      </c>
      <c r="AV212" s="47">
        <f t="shared" si="117"/>
        <v>0.20385050962626858</v>
      </c>
      <c r="AW212" s="48">
        <v>0</v>
      </c>
      <c r="AX212" s="49">
        <v>150</v>
      </c>
      <c r="AY212" s="49">
        <v>12</v>
      </c>
      <c r="AZ212" s="43">
        <v>388.5</v>
      </c>
      <c r="BA212" s="43">
        <f t="shared" si="132"/>
        <v>13.64221364221364</v>
      </c>
      <c r="BB212" s="43">
        <v>59.4</v>
      </c>
      <c r="BC212" s="43">
        <v>76.2</v>
      </c>
      <c r="BD212" s="44">
        <f t="shared" si="118"/>
        <v>29.7</v>
      </c>
      <c r="BE212" s="44">
        <f t="shared" si="119"/>
        <v>2771.1674638050204</v>
      </c>
      <c r="BF212" s="50">
        <f t="shared" si="133"/>
        <v>211596.49503035081</v>
      </c>
      <c r="BG212" s="50">
        <f t="shared" si="120"/>
        <v>211162.96074194257</v>
      </c>
      <c r="BH212" s="47">
        <f t="shared" si="121"/>
        <v>0.20488727298911533</v>
      </c>
      <c r="BI212" s="51">
        <f t="shared" si="122"/>
        <v>2.0865184933080885</v>
      </c>
      <c r="BJ212" s="51">
        <f t="shared" si="123"/>
        <v>1.8398112937750337</v>
      </c>
      <c r="BK212" s="47">
        <f t="shared" si="124"/>
        <v>11.823868339739024</v>
      </c>
      <c r="BL212" s="52">
        <v>0</v>
      </c>
      <c r="BM212" s="53">
        <v>1100</v>
      </c>
      <c r="BN212" s="53">
        <v>3</v>
      </c>
      <c r="BO212" s="43">
        <v>357.2</v>
      </c>
      <c r="BP212" s="43">
        <v>58.6</v>
      </c>
      <c r="BQ212" s="43">
        <v>73.5</v>
      </c>
      <c r="BR212" s="47">
        <f t="shared" si="125"/>
        <v>29.3</v>
      </c>
      <c r="BS212" s="54">
        <f t="shared" si="126"/>
        <v>2697.0258771803014</v>
      </c>
      <c r="BT212" s="50">
        <f t="shared" si="127"/>
        <v>211162.96074194257</v>
      </c>
      <c r="BU212" s="50">
        <f t="shared" si="128"/>
        <v>198231.40197275215</v>
      </c>
      <c r="BV212" s="47">
        <f t="shared" si="129"/>
        <v>6.1239711376247392</v>
      </c>
      <c r="BW212" s="55">
        <f t="shared" si="130"/>
        <v>1.8398112937750337</v>
      </c>
      <c r="BX212" s="55">
        <f t="shared" si="131"/>
        <v>1.8019344889115945</v>
      </c>
      <c r="BY212" s="47">
        <f t="shared" si="106"/>
        <v>2.0587331424475268</v>
      </c>
      <c r="BZ212" s="131" t="s">
        <v>77</v>
      </c>
      <c r="CA212" s="131" t="s">
        <v>78</v>
      </c>
      <c r="CB212" s="125">
        <v>3</v>
      </c>
      <c r="CC212" s="125">
        <v>8</v>
      </c>
      <c r="CD212" s="125">
        <v>3</v>
      </c>
      <c r="CE212" s="125">
        <v>3</v>
      </c>
      <c r="CF212" s="131" t="s">
        <v>85</v>
      </c>
      <c r="CG212" s="132" t="s">
        <v>75</v>
      </c>
      <c r="CH212" s="129">
        <v>16.5</v>
      </c>
      <c r="CI212" s="63">
        <v>16.02</v>
      </c>
      <c r="CJ212" s="64">
        <f>SUM((AF212-BQ212)/AF212)*100</f>
        <v>3.4165571616294277</v>
      </c>
      <c r="CK212" s="64">
        <f>SUM(BX212*CH212)</f>
        <v>29.731919067041307</v>
      </c>
      <c r="CL212" s="65" t="s">
        <v>85</v>
      </c>
    </row>
    <row r="213" spans="1:90" s="65" customFormat="1" ht="24.75" customHeight="1" x14ac:dyDescent="0.3">
      <c r="A213" s="61" t="s">
        <v>111</v>
      </c>
      <c r="B213" s="35">
        <v>3.13</v>
      </c>
      <c r="C213" s="35">
        <v>1.61</v>
      </c>
      <c r="D213" s="35">
        <v>5.4</v>
      </c>
      <c r="E213" s="35">
        <v>4.45</v>
      </c>
      <c r="F213" s="35">
        <v>1.18</v>
      </c>
      <c r="G213" s="66">
        <v>0.433</v>
      </c>
      <c r="H213" s="66">
        <v>6.2199999999999998E-2</v>
      </c>
      <c r="I213" s="66">
        <v>3.2399999999999998E-2</v>
      </c>
      <c r="J213" s="66">
        <v>3.1600000000000003E-2</v>
      </c>
      <c r="K213" s="67">
        <v>3.8899999999999997E-2</v>
      </c>
      <c r="L213" s="66">
        <v>1.7130490000000003</v>
      </c>
      <c r="M213" s="68">
        <v>4.2599999999999999E-2</v>
      </c>
      <c r="N213" s="35">
        <v>12.22</v>
      </c>
      <c r="O213" s="35">
        <v>25.37</v>
      </c>
      <c r="P213" s="35">
        <v>1.98</v>
      </c>
      <c r="Q213" s="35">
        <v>12.06</v>
      </c>
      <c r="R213" s="35">
        <v>4.67</v>
      </c>
      <c r="S213" s="35">
        <v>5.57</v>
      </c>
      <c r="T213" s="35">
        <v>12.63</v>
      </c>
      <c r="U213" s="35">
        <v>1.89</v>
      </c>
      <c r="V213" s="35">
        <v>5.6</v>
      </c>
      <c r="W213" s="35">
        <v>10.14</v>
      </c>
      <c r="X213" s="35">
        <v>3.48</v>
      </c>
      <c r="Y213" s="35">
        <v>11.88</v>
      </c>
      <c r="Z213" s="35">
        <v>0</v>
      </c>
      <c r="AA213" s="35">
        <v>6.16</v>
      </c>
      <c r="AB213" s="41">
        <v>1100</v>
      </c>
      <c r="AC213" s="41">
        <v>3</v>
      </c>
      <c r="AD213" s="88">
        <v>444.6</v>
      </c>
      <c r="AE213" s="69">
        <v>59.7</v>
      </c>
      <c r="AF213" s="69">
        <v>76.2</v>
      </c>
      <c r="AG213" s="44">
        <f t="shared" si="134"/>
        <v>29.85</v>
      </c>
      <c r="AH213" s="44">
        <f t="shared" si="108"/>
        <v>2799.2297401832116</v>
      </c>
      <c r="AI213" s="44">
        <f t="shared" si="109"/>
        <v>213301.30620196072</v>
      </c>
      <c r="AJ213" s="44">
        <f t="shared" si="110"/>
        <v>2.0843754214005519</v>
      </c>
      <c r="AK213" s="45">
        <v>0</v>
      </c>
      <c r="AL213" s="43">
        <v>438.3</v>
      </c>
      <c r="AM213" s="43">
        <v>59.4</v>
      </c>
      <c r="AN213" s="43">
        <v>76.099999999999994</v>
      </c>
      <c r="AO213" s="44">
        <f t="shared" si="135"/>
        <v>29.7</v>
      </c>
      <c r="AP213" s="44">
        <f t="shared" si="111"/>
        <v>2771.1674638050204</v>
      </c>
      <c r="AQ213" s="46">
        <f t="shared" si="112"/>
        <v>213301.30620196072</v>
      </c>
      <c r="AR213" s="46">
        <f t="shared" si="113"/>
        <v>210885.84399556203</v>
      </c>
      <c r="AS213" s="47">
        <f t="shared" si="114"/>
        <v>1.132417915955775</v>
      </c>
      <c r="AT213" s="46">
        <f t="shared" si="115"/>
        <v>2.0843754214005519</v>
      </c>
      <c r="AU213" s="46">
        <f t="shared" si="116"/>
        <v>2.0783756353471681</v>
      </c>
      <c r="AV213" s="47">
        <f t="shared" si="117"/>
        <v>0.28784574946447872</v>
      </c>
      <c r="AW213" s="48">
        <v>0</v>
      </c>
      <c r="AX213" s="49">
        <v>150</v>
      </c>
      <c r="AY213" s="49">
        <v>12</v>
      </c>
      <c r="AZ213" s="43">
        <v>387.5</v>
      </c>
      <c r="BA213" s="43">
        <f t="shared" si="132"/>
        <v>14.735483870967748</v>
      </c>
      <c r="BB213" s="43">
        <v>59.4</v>
      </c>
      <c r="BC213" s="43">
        <v>76.099999999999994</v>
      </c>
      <c r="BD213" s="44">
        <f t="shared" si="118"/>
        <v>29.7</v>
      </c>
      <c r="BE213" s="44">
        <f t="shared" si="119"/>
        <v>2771.1674638050204</v>
      </c>
      <c r="BF213" s="50">
        <f t="shared" si="133"/>
        <v>213301.30620196072</v>
      </c>
      <c r="BG213" s="50">
        <f t="shared" si="120"/>
        <v>210885.84399556203</v>
      </c>
      <c r="BH213" s="47">
        <f t="shared" si="121"/>
        <v>1.132417915955775</v>
      </c>
      <c r="BI213" s="51">
        <f t="shared" si="122"/>
        <v>2.0843754214005519</v>
      </c>
      <c r="BJ213" s="51">
        <f t="shared" si="123"/>
        <v>1.8374870150513978</v>
      </c>
      <c r="BK213" s="47">
        <f t="shared" si="124"/>
        <v>11.844718749526544</v>
      </c>
      <c r="BL213" s="52">
        <v>0</v>
      </c>
      <c r="BM213" s="53">
        <v>1100</v>
      </c>
      <c r="BN213" s="53">
        <v>3</v>
      </c>
      <c r="BO213" s="43">
        <v>357.2</v>
      </c>
      <c r="BP213" s="43">
        <v>58.2</v>
      </c>
      <c r="BQ213" s="43">
        <v>73.599999999999994</v>
      </c>
      <c r="BR213" s="47">
        <f t="shared" si="125"/>
        <v>29.1</v>
      </c>
      <c r="BS213" s="54">
        <f t="shared" si="126"/>
        <v>2660.3320749863728</v>
      </c>
      <c r="BT213" s="50">
        <f t="shared" si="127"/>
        <v>210885.84399556203</v>
      </c>
      <c r="BU213" s="50">
        <f t="shared" si="128"/>
        <v>195800.44071899704</v>
      </c>
      <c r="BV213" s="47">
        <f t="shared" si="129"/>
        <v>7.1533503580650262</v>
      </c>
      <c r="BW213" s="55">
        <f t="shared" si="130"/>
        <v>1.8374870150513978</v>
      </c>
      <c r="BX213" s="55">
        <f t="shared" si="131"/>
        <v>1.8243064146757233</v>
      </c>
      <c r="BY213" s="47">
        <f t="shared" si="106"/>
        <v>0.71731665408834433</v>
      </c>
      <c r="BZ213" s="131" t="s">
        <v>77</v>
      </c>
      <c r="CA213" s="131" t="s">
        <v>78</v>
      </c>
      <c r="CB213" s="125">
        <v>3</v>
      </c>
      <c r="CC213" s="125">
        <v>8</v>
      </c>
      <c r="CD213" s="125">
        <v>3</v>
      </c>
      <c r="CE213" s="125">
        <v>3</v>
      </c>
      <c r="CF213" s="131" t="s">
        <v>85</v>
      </c>
      <c r="CG213" s="132" t="s">
        <v>75</v>
      </c>
      <c r="CH213" s="129">
        <v>16.5</v>
      </c>
      <c r="CI213" s="63">
        <f>SUM(CI211:CI212)/2</f>
        <v>15.79</v>
      </c>
      <c r="CJ213" s="64">
        <f>SUM((AF213-BQ213)/AF213)*100</f>
        <v>3.4120734908136594</v>
      </c>
      <c r="CK213" s="64">
        <f>SUM(BX213*CH213)</f>
        <v>30.101055842149435</v>
      </c>
      <c r="CL213" s="65" t="s">
        <v>85</v>
      </c>
    </row>
    <row r="214" spans="1:90" s="65" customFormat="1" ht="24.75" customHeight="1" x14ac:dyDescent="0.3">
      <c r="A214" s="61" t="s">
        <v>111</v>
      </c>
      <c r="B214" s="35">
        <v>3.23</v>
      </c>
      <c r="C214" s="35">
        <v>1.51</v>
      </c>
      <c r="D214" s="35">
        <v>5.15</v>
      </c>
      <c r="E214" s="35">
        <v>4.28</v>
      </c>
      <c r="F214" s="35">
        <v>0.87370000000000003</v>
      </c>
      <c r="G214" s="66">
        <v>0.41909999999999997</v>
      </c>
      <c r="H214" s="66">
        <v>6.1499999999999999E-2</v>
      </c>
      <c r="I214" s="66">
        <v>2.8299999999999999E-2</v>
      </c>
      <c r="J214" s="66">
        <v>2.9700000000000001E-2</v>
      </c>
      <c r="K214" s="67">
        <v>4.6899999999999997E-2</v>
      </c>
      <c r="L214" s="66">
        <v>1.7130490000000003</v>
      </c>
      <c r="M214" s="68">
        <v>4.3799999999999999E-2</v>
      </c>
      <c r="N214" s="35">
        <v>2.93</v>
      </c>
      <c r="O214" s="35">
        <v>9.0399999999999991</v>
      </c>
      <c r="P214" s="35">
        <v>1.4</v>
      </c>
      <c r="Q214" s="35">
        <v>16.04</v>
      </c>
      <c r="R214" s="35">
        <v>4.4800000000000004</v>
      </c>
      <c r="S214" s="35">
        <v>3.34</v>
      </c>
      <c r="T214" s="35">
        <v>7.01</v>
      </c>
      <c r="U214" s="35">
        <v>5.6</v>
      </c>
      <c r="V214" s="35">
        <v>1.25</v>
      </c>
      <c r="W214" s="35">
        <v>12.11</v>
      </c>
      <c r="X214" s="35">
        <v>2.8</v>
      </c>
      <c r="Y214" s="35">
        <v>13.4</v>
      </c>
      <c r="Z214" s="35">
        <v>0</v>
      </c>
      <c r="AA214" s="35">
        <v>3.68</v>
      </c>
      <c r="AB214" s="41">
        <v>1100</v>
      </c>
      <c r="AC214" s="41">
        <v>3</v>
      </c>
      <c r="AD214" s="88">
        <v>439.6</v>
      </c>
      <c r="AE214" s="69">
        <v>60.1</v>
      </c>
      <c r="AF214" s="69">
        <v>76.2</v>
      </c>
      <c r="AG214" s="44">
        <f t="shared" si="134"/>
        <v>30.05</v>
      </c>
      <c r="AH214" s="44">
        <f t="shared" si="108"/>
        <v>2836.8660201732173</v>
      </c>
      <c r="AI214" s="44">
        <f t="shared" si="109"/>
        <v>216169.19073719915</v>
      </c>
      <c r="AJ214" s="44">
        <f t="shared" si="110"/>
        <v>2.0335922917638607</v>
      </c>
      <c r="AK214" s="45">
        <v>0</v>
      </c>
      <c r="AL214" s="43">
        <v>417</v>
      </c>
      <c r="AM214" s="43">
        <v>60</v>
      </c>
      <c r="AN214" s="69">
        <v>75.77</v>
      </c>
      <c r="AO214" s="44">
        <f t="shared" ref="AO214:AO277" si="136">SUM(AM214/2)</f>
        <v>30</v>
      </c>
      <c r="AP214" s="44">
        <f t="shared" si="111"/>
        <v>2827.4333882308138</v>
      </c>
      <c r="AQ214" s="46">
        <f t="shared" si="112"/>
        <v>216169.19073719915</v>
      </c>
      <c r="AR214" s="46">
        <f t="shared" si="113"/>
        <v>214234.62782624876</v>
      </c>
      <c r="AS214" s="47">
        <f t="shared" si="114"/>
        <v>0.89492998717947603</v>
      </c>
      <c r="AT214" s="46">
        <f t="shared" si="115"/>
        <v>2.0335922917638607</v>
      </c>
      <c r="AU214" s="46">
        <f t="shared" si="116"/>
        <v>1.9464640437968812</v>
      </c>
      <c r="AV214" s="47">
        <f t="shared" si="117"/>
        <v>4.2844501486287472</v>
      </c>
      <c r="AW214" s="48">
        <v>0</v>
      </c>
      <c r="AX214" s="70">
        <v>150</v>
      </c>
      <c r="AY214" s="70">
        <v>12</v>
      </c>
      <c r="AZ214" s="71">
        <v>387.3</v>
      </c>
      <c r="BA214" s="43">
        <f t="shared" si="132"/>
        <v>13.50374386780274</v>
      </c>
      <c r="BB214" s="71">
        <v>60.13</v>
      </c>
      <c r="BC214" s="69">
        <v>75.790000000000006</v>
      </c>
      <c r="BD214" s="54">
        <f t="shared" si="118"/>
        <v>30.065000000000001</v>
      </c>
      <c r="BE214" s="44">
        <f t="shared" si="119"/>
        <v>2839.6988728087758</v>
      </c>
      <c r="BF214" s="50">
        <f t="shared" si="133"/>
        <v>216169.19073719915</v>
      </c>
      <c r="BG214" s="50">
        <f t="shared" si="120"/>
        <v>215220.77757017713</v>
      </c>
      <c r="BH214" s="72">
        <f t="shared" si="121"/>
        <v>0.43873651179784739</v>
      </c>
      <c r="BI214" s="73">
        <f t="shared" si="122"/>
        <v>2.0335922917638607</v>
      </c>
      <c r="BJ214" s="51">
        <f t="shared" si="123"/>
        <v>1.7995474432003338</v>
      </c>
      <c r="BK214" s="72">
        <f t="shared" si="124"/>
        <v>11.508936649269323</v>
      </c>
      <c r="BL214" s="116">
        <v>0</v>
      </c>
      <c r="BM214" s="74">
        <f t="shared" ref="BM214:BM240" si="137">SUM(AB214)</f>
        <v>1100</v>
      </c>
      <c r="BN214" s="74">
        <f t="shared" ref="BN214:BN240" si="138">SUM(AC214)</f>
        <v>3</v>
      </c>
      <c r="BO214" s="71">
        <v>357.1</v>
      </c>
      <c r="BP214" s="71">
        <v>59.39</v>
      </c>
      <c r="BQ214" s="71">
        <v>75.5</v>
      </c>
      <c r="BR214" s="72">
        <f t="shared" si="125"/>
        <v>29.695</v>
      </c>
      <c r="BS214" s="54">
        <f t="shared" si="126"/>
        <v>2770.2344893267209</v>
      </c>
      <c r="BT214" s="50">
        <f t="shared" si="127"/>
        <v>215220.77757017713</v>
      </c>
      <c r="BU214" s="50">
        <f t="shared" si="128"/>
        <v>209152.70394416744</v>
      </c>
      <c r="BV214" s="72">
        <f t="shared" si="129"/>
        <v>2.8194645956202207</v>
      </c>
      <c r="BW214" s="75">
        <f t="shared" si="130"/>
        <v>1.7995474432003338</v>
      </c>
      <c r="BX214" s="55">
        <f t="shared" si="131"/>
        <v>1.7073649695455362</v>
      </c>
      <c r="BY214" s="72">
        <f t="shared" si="106"/>
        <v>5.1225364467668228</v>
      </c>
      <c r="BZ214" s="83" t="s">
        <v>94</v>
      </c>
      <c r="CA214" s="83" t="s">
        <v>78</v>
      </c>
      <c r="CB214" s="112">
        <v>3</v>
      </c>
      <c r="CC214" s="112">
        <v>8</v>
      </c>
      <c r="CD214" s="112">
        <v>4</v>
      </c>
      <c r="CE214" s="112">
        <v>6</v>
      </c>
      <c r="CF214" s="83" t="s">
        <v>85</v>
      </c>
      <c r="CG214" s="71" t="s">
        <v>75</v>
      </c>
      <c r="CH214" s="62">
        <v>25.3</v>
      </c>
      <c r="CI214" s="63">
        <v>3.42</v>
      </c>
      <c r="CJ214" s="64">
        <f>SUM((AF214-BQ214)/AF214)*100</f>
        <v>0.91863517060367816</v>
      </c>
      <c r="CK214" s="64">
        <f>SUM(BX214*CH214)</f>
        <v>43.196333729502065</v>
      </c>
      <c r="CL214" s="65" t="s">
        <v>85</v>
      </c>
    </row>
    <row r="215" spans="1:90" s="65" customFormat="1" ht="24.75" customHeight="1" x14ac:dyDescent="0.3">
      <c r="A215" s="61" t="s">
        <v>111</v>
      </c>
      <c r="B215" s="35">
        <v>3.95</v>
      </c>
      <c r="C215" s="35">
        <v>2.02</v>
      </c>
      <c r="D215" s="35">
        <v>6.02</v>
      </c>
      <c r="E215" s="35">
        <v>4.9400000000000004</v>
      </c>
      <c r="F215" s="35">
        <v>0.74629999999999996</v>
      </c>
      <c r="G215" s="66">
        <v>0.57420000000000004</v>
      </c>
      <c r="H215" s="66">
        <v>6.2100000000000002E-2</v>
      </c>
      <c r="I215" s="66">
        <v>3.6499999999999998E-2</v>
      </c>
      <c r="J215" s="66">
        <v>3.1699999999999999E-2</v>
      </c>
      <c r="K215" s="67">
        <v>5.5899999999999998E-2</v>
      </c>
      <c r="L215" s="66">
        <v>1.7130490000000003</v>
      </c>
      <c r="M215" s="68">
        <v>2.7400000000000001E-2</v>
      </c>
      <c r="N215" s="35">
        <v>12.5</v>
      </c>
      <c r="O215" s="35">
        <v>28.43</v>
      </c>
      <c r="P215" s="35">
        <v>3.33</v>
      </c>
      <c r="Q215" s="35">
        <v>11.77</v>
      </c>
      <c r="R215" s="35">
        <v>2.4300000000000002</v>
      </c>
      <c r="S215" s="35">
        <v>3.06</v>
      </c>
      <c r="T215" s="35">
        <v>8.5299999999999994</v>
      </c>
      <c r="U215" s="35">
        <v>2.7925</v>
      </c>
      <c r="V215" s="35">
        <v>2.4300000000000002</v>
      </c>
      <c r="W215" s="35">
        <v>5.33</v>
      </c>
      <c r="X215" s="35">
        <v>4.29</v>
      </c>
      <c r="Y215" s="35">
        <v>2.8</v>
      </c>
      <c r="Z215" s="35">
        <v>0</v>
      </c>
      <c r="AA215" s="35">
        <v>5.2725</v>
      </c>
      <c r="AB215" s="41">
        <v>1100</v>
      </c>
      <c r="AC215" s="41">
        <v>3</v>
      </c>
      <c r="AD215" s="88">
        <v>440.4</v>
      </c>
      <c r="AE215" s="69">
        <v>60.25</v>
      </c>
      <c r="AF215" s="69">
        <v>76.099999999999994</v>
      </c>
      <c r="AG215" s="44">
        <f t="shared" si="134"/>
        <v>30.125</v>
      </c>
      <c r="AH215" s="44">
        <f t="shared" si="108"/>
        <v>2851.0444205179497</v>
      </c>
      <c r="AI215" s="44">
        <f t="shared" si="109"/>
        <v>216964.48040141596</v>
      </c>
      <c r="AJ215" s="44">
        <f t="shared" si="110"/>
        <v>2.0298253390840553</v>
      </c>
      <c r="AK215" s="45">
        <v>0</v>
      </c>
      <c r="AL215" s="43">
        <v>417.2</v>
      </c>
      <c r="AM215" s="43">
        <v>60.2</v>
      </c>
      <c r="AN215" s="69">
        <v>75.87</v>
      </c>
      <c r="AO215" s="44">
        <f t="shared" si="136"/>
        <v>30.1</v>
      </c>
      <c r="AP215" s="44">
        <f t="shared" si="111"/>
        <v>2846.314360078889</v>
      </c>
      <c r="AQ215" s="46">
        <f t="shared" si="112"/>
        <v>216964.48040141596</v>
      </c>
      <c r="AR215" s="46">
        <f t="shared" si="113"/>
        <v>215949.87049918532</v>
      </c>
      <c r="AS215" s="47">
        <f t="shared" si="114"/>
        <v>0.46763871226915488</v>
      </c>
      <c r="AT215" s="46">
        <f t="shared" si="115"/>
        <v>2.0298253390840553</v>
      </c>
      <c r="AU215" s="46">
        <f t="shared" si="116"/>
        <v>1.9319298457350726</v>
      </c>
      <c r="AV215" s="47">
        <f t="shared" si="117"/>
        <v>4.8228530536108734</v>
      </c>
      <c r="AW215" s="48">
        <v>0</v>
      </c>
      <c r="AX215" s="70">
        <v>150</v>
      </c>
      <c r="AY215" s="70">
        <v>12</v>
      </c>
      <c r="AZ215" s="71">
        <v>390.5</v>
      </c>
      <c r="BA215" s="43">
        <f t="shared" si="132"/>
        <v>12.77848911651728</v>
      </c>
      <c r="BB215" s="71">
        <v>59.94</v>
      </c>
      <c r="BC215" s="69">
        <v>76.349999999999994</v>
      </c>
      <c r="BD215" s="54">
        <f t="shared" si="118"/>
        <v>29.97</v>
      </c>
      <c r="BE215" s="44">
        <f t="shared" si="119"/>
        <v>2821.78134888774</v>
      </c>
      <c r="BF215" s="50">
        <f t="shared" si="133"/>
        <v>216964.48040141596</v>
      </c>
      <c r="BG215" s="50">
        <f t="shared" si="120"/>
        <v>215443.00598757894</v>
      </c>
      <c r="BH215" s="72">
        <f t="shared" si="121"/>
        <v>0.70125506765995305</v>
      </c>
      <c r="BI215" s="73">
        <f t="shared" si="122"/>
        <v>2.0298253390840553</v>
      </c>
      <c r="BJ215" s="51">
        <f t="shared" si="123"/>
        <v>1.8125443349157211</v>
      </c>
      <c r="BK215" s="72">
        <f t="shared" si="124"/>
        <v>10.704418748973778</v>
      </c>
      <c r="BL215" s="116">
        <v>0</v>
      </c>
      <c r="BM215" s="74">
        <f t="shared" si="137"/>
        <v>1100</v>
      </c>
      <c r="BN215" s="74">
        <f t="shared" si="138"/>
        <v>3</v>
      </c>
      <c r="BO215" s="71">
        <v>364</v>
      </c>
      <c r="BP215" s="71">
        <v>59.88</v>
      </c>
      <c r="BQ215" s="71">
        <v>75.760000000000005</v>
      </c>
      <c r="BR215" s="72">
        <f t="shared" si="125"/>
        <v>29.94</v>
      </c>
      <c r="BS215" s="54">
        <f t="shared" si="126"/>
        <v>2816.1349644114439</v>
      </c>
      <c r="BT215" s="50">
        <f t="shared" si="127"/>
        <v>215443.00598757894</v>
      </c>
      <c r="BU215" s="50">
        <f t="shared" si="128"/>
        <v>213350.38490381101</v>
      </c>
      <c r="BV215" s="72">
        <f t="shared" si="129"/>
        <v>0.97131075301120984</v>
      </c>
      <c r="BW215" s="75">
        <f t="shared" si="130"/>
        <v>1.8125443349157211</v>
      </c>
      <c r="BX215" s="55">
        <f t="shared" si="131"/>
        <v>1.7061136316398462</v>
      </c>
      <c r="BY215" s="72">
        <f t="shared" si="106"/>
        <v>5.8718951710951481</v>
      </c>
      <c r="BZ215" s="124" t="s">
        <v>94</v>
      </c>
      <c r="CA215" s="124" t="s">
        <v>78</v>
      </c>
      <c r="CB215" s="125">
        <v>3</v>
      </c>
      <c r="CC215" s="125">
        <v>8</v>
      </c>
      <c r="CD215" s="125">
        <v>4</v>
      </c>
      <c r="CE215" s="125">
        <v>6</v>
      </c>
      <c r="CF215" s="124" t="s">
        <v>85</v>
      </c>
      <c r="CG215" s="126" t="s">
        <v>75</v>
      </c>
      <c r="CH215" s="62">
        <v>25.3</v>
      </c>
      <c r="CI215" s="63">
        <v>3.25</v>
      </c>
      <c r="CJ215" s="64">
        <f>SUM((AF215-BQ215)/AF215)*100</f>
        <v>0.44678055190537347</v>
      </c>
      <c r="CK215" s="64">
        <f>SUM(BX215*CH215)</f>
        <v>43.164674880488107</v>
      </c>
      <c r="CL215" s="65" t="s">
        <v>85</v>
      </c>
    </row>
    <row r="216" spans="1:90" s="65" customFormat="1" ht="24.75" customHeight="1" x14ac:dyDescent="0.3">
      <c r="A216" s="61" t="s">
        <v>111</v>
      </c>
      <c r="B216" s="35">
        <v>4.03</v>
      </c>
      <c r="C216" s="35">
        <v>1.77</v>
      </c>
      <c r="D216" s="35">
        <v>6.26</v>
      </c>
      <c r="E216" s="35">
        <v>5.04</v>
      </c>
      <c r="F216" s="35">
        <v>0.74529999999999996</v>
      </c>
      <c r="G216" s="66">
        <v>0.55379999999999996</v>
      </c>
      <c r="H216" s="66">
        <v>6.2199999999999998E-2</v>
      </c>
      <c r="I216" s="66">
        <v>3.78E-2</v>
      </c>
      <c r="J216" s="66">
        <v>3.2000000000000001E-2</v>
      </c>
      <c r="K216" s="67">
        <v>4.7600000000000003E-2</v>
      </c>
      <c r="L216" s="66">
        <v>1.7130490000000003</v>
      </c>
      <c r="M216" s="68">
        <v>2.9899999999999999E-2</v>
      </c>
      <c r="N216" s="35">
        <v>23.14</v>
      </c>
      <c r="O216" s="35">
        <v>7.22</v>
      </c>
      <c r="P216" s="35">
        <v>4.24</v>
      </c>
      <c r="Q216" s="35">
        <v>18.93</v>
      </c>
      <c r="R216" s="35">
        <v>7.96</v>
      </c>
      <c r="S216" s="35">
        <v>3.96</v>
      </c>
      <c r="T216" s="35">
        <v>8.9</v>
      </c>
      <c r="U216" s="35">
        <v>1.25</v>
      </c>
      <c r="V216" s="35">
        <v>1.89</v>
      </c>
      <c r="W216" s="35">
        <v>22.5</v>
      </c>
      <c r="X216" s="35">
        <v>2.2599999999999998</v>
      </c>
      <c r="Y216" s="35">
        <v>3.26</v>
      </c>
      <c r="Z216" s="35">
        <v>0</v>
      </c>
      <c r="AA216" s="35">
        <v>6</v>
      </c>
      <c r="AB216" s="41">
        <v>1000</v>
      </c>
      <c r="AC216" s="41">
        <v>6</v>
      </c>
      <c r="AD216" s="88">
        <v>439.8</v>
      </c>
      <c r="AE216" s="69">
        <v>60.15</v>
      </c>
      <c r="AF216" s="69">
        <v>76.400000000000006</v>
      </c>
      <c r="AG216" s="44">
        <f t="shared" si="134"/>
        <v>30.074999999999999</v>
      </c>
      <c r="AH216" s="44">
        <f t="shared" si="108"/>
        <v>2841.5882266306444</v>
      </c>
      <c r="AI216" s="44">
        <f t="shared" si="109"/>
        <v>217097.34051458124</v>
      </c>
      <c r="AJ216" s="44">
        <f t="shared" si="110"/>
        <v>2.0258193811013592</v>
      </c>
      <c r="AK216" s="45">
        <v>0</v>
      </c>
      <c r="AL216" s="43">
        <v>417</v>
      </c>
      <c r="AM216" s="43">
        <v>60.1</v>
      </c>
      <c r="AN216" s="69">
        <v>75.59</v>
      </c>
      <c r="AO216" s="44">
        <f t="shared" si="136"/>
        <v>30.05</v>
      </c>
      <c r="AP216" s="44">
        <f t="shared" si="111"/>
        <v>2836.8660201732173</v>
      </c>
      <c r="AQ216" s="46">
        <f t="shared" si="112"/>
        <v>217097.34051458124</v>
      </c>
      <c r="AR216" s="46">
        <f t="shared" si="113"/>
        <v>214438.70246489352</v>
      </c>
      <c r="AS216" s="47">
        <f t="shared" si="114"/>
        <v>1.2246294880379516</v>
      </c>
      <c r="AT216" s="46">
        <f t="shared" si="115"/>
        <v>2.0258193811013592</v>
      </c>
      <c r="AU216" s="46">
        <f t="shared" si="116"/>
        <v>1.9446116545508778</v>
      </c>
      <c r="AV216" s="47">
        <f t="shared" si="117"/>
        <v>4.008636076249398</v>
      </c>
      <c r="AW216" s="48">
        <v>0</v>
      </c>
      <c r="AX216" s="70">
        <v>150</v>
      </c>
      <c r="AY216" s="70">
        <v>12</v>
      </c>
      <c r="AZ216" s="71">
        <v>390.8</v>
      </c>
      <c r="BA216" s="43">
        <f t="shared" si="132"/>
        <v>12.538382804503581</v>
      </c>
      <c r="BB216" s="71">
        <v>60.02</v>
      </c>
      <c r="BC216" s="69">
        <v>75.900000000000006</v>
      </c>
      <c r="BD216" s="54">
        <f t="shared" si="118"/>
        <v>30.01</v>
      </c>
      <c r="BE216" s="44">
        <f t="shared" si="119"/>
        <v>2829.3186579822332</v>
      </c>
      <c r="BF216" s="50">
        <f t="shared" si="133"/>
        <v>217097.34051458124</v>
      </c>
      <c r="BG216" s="50">
        <f t="shared" si="120"/>
        <v>214745.2861408515</v>
      </c>
      <c r="BH216" s="72">
        <f t="shared" si="121"/>
        <v>1.0834100354038039</v>
      </c>
      <c r="BI216" s="73">
        <f t="shared" si="122"/>
        <v>2.0258193811013592</v>
      </c>
      <c r="BJ216" s="51">
        <f t="shared" si="123"/>
        <v>1.8198304001125973</v>
      </c>
      <c r="BK216" s="72">
        <f t="shared" si="124"/>
        <v>10.168180979529065</v>
      </c>
      <c r="BL216" s="116">
        <v>0</v>
      </c>
      <c r="BM216" s="74">
        <f t="shared" si="137"/>
        <v>1000</v>
      </c>
      <c r="BN216" s="74">
        <f t="shared" si="138"/>
        <v>6</v>
      </c>
      <c r="BO216" s="71">
        <v>367</v>
      </c>
      <c r="BP216" s="71">
        <v>59.57</v>
      </c>
      <c r="BQ216" s="71">
        <v>75.290000000000006</v>
      </c>
      <c r="BR216" s="72">
        <f t="shared" si="125"/>
        <v>29.785</v>
      </c>
      <c r="BS216" s="54">
        <f t="shared" si="126"/>
        <v>2787.0520631199174</v>
      </c>
      <c r="BT216" s="50">
        <f t="shared" si="127"/>
        <v>214745.2861408515</v>
      </c>
      <c r="BU216" s="50">
        <f t="shared" si="128"/>
        <v>209837.1498322986</v>
      </c>
      <c r="BV216" s="72">
        <f t="shared" si="129"/>
        <v>2.2855618378201106</v>
      </c>
      <c r="BW216" s="75">
        <f t="shared" si="130"/>
        <v>1.8198304001125973</v>
      </c>
      <c r="BX216" s="55">
        <f t="shared" si="131"/>
        <v>1.7489753377478945</v>
      </c>
      <c r="BY216" s="72">
        <f t="shared" si="106"/>
        <v>3.8934981172047065</v>
      </c>
      <c r="BZ216" s="124" t="s">
        <v>94</v>
      </c>
      <c r="CA216" s="124" t="s">
        <v>78</v>
      </c>
      <c r="CB216" s="125">
        <v>3</v>
      </c>
      <c r="CC216" s="125">
        <v>8</v>
      </c>
      <c r="CD216" s="125">
        <v>4</v>
      </c>
      <c r="CE216" s="125">
        <v>6</v>
      </c>
      <c r="CF216" s="124" t="s">
        <v>85</v>
      </c>
      <c r="CG216" s="126" t="s">
        <v>75</v>
      </c>
      <c r="CH216" s="62">
        <v>25.3</v>
      </c>
      <c r="CI216" s="63">
        <f>SUM(CI214:CI215)/2</f>
        <v>3.335</v>
      </c>
      <c r="CJ216" s="64">
        <f>SUM((AF216-BQ216)/AF216)*100</f>
        <v>1.4528795811518316</v>
      </c>
      <c r="CK216" s="64">
        <f>SUM(BX216*CH216)</f>
        <v>44.249076045021731</v>
      </c>
      <c r="CL216" s="65" t="s">
        <v>85</v>
      </c>
    </row>
    <row r="217" spans="1:90" s="65" customFormat="1" ht="24.75" customHeight="1" x14ac:dyDescent="0.3">
      <c r="A217" s="61" t="s">
        <v>111</v>
      </c>
      <c r="B217" s="35">
        <v>3.77</v>
      </c>
      <c r="C217" s="35">
        <v>1.93</v>
      </c>
      <c r="D217" s="35">
        <v>5.73</v>
      </c>
      <c r="E217" s="35">
        <v>4.91</v>
      </c>
      <c r="F217" s="35">
        <v>0.76039999999999996</v>
      </c>
      <c r="G217" s="66">
        <v>5.2700000000000004E-3</v>
      </c>
      <c r="H217" s="66">
        <v>6.1499999999999999E-2</v>
      </c>
      <c r="I217" s="66">
        <v>3.8600000000000002E-2</v>
      </c>
      <c r="J217" s="66">
        <v>3.1800000000000002E-2</v>
      </c>
      <c r="K217" s="67">
        <v>4.1000000000000002E-2</v>
      </c>
      <c r="L217" s="66">
        <v>1.7130490000000003</v>
      </c>
      <c r="M217" s="68">
        <v>2.35E-2</v>
      </c>
      <c r="N217" s="35">
        <v>11.69</v>
      </c>
      <c r="O217" s="35">
        <v>25.37</v>
      </c>
      <c r="P217" s="35">
        <v>1.98</v>
      </c>
      <c r="Q217" s="35">
        <v>12.06</v>
      </c>
      <c r="R217" s="35">
        <v>4.67</v>
      </c>
      <c r="S217" s="35">
        <v>5.57</v>
      </c>
      <c r="T217" s="35">
        <v>12.63</v>
      </c>
      <c r="U217" s="35">
        <v>2.4300000000000002</v>
      </c>
      <c r="V217" s="35">
        <v>5.6</v>
      </c>
      <c r="W217" s="35">
        <v>10.14</v>
      </c>
      <c r="X217" s="35">
        <v>3.48</v>
      </c>
      <c r="Y217" s="35">
        <v>11.88</v>
      </c>
      <c r="Z217" s="35">
        <v>0</v>
      </c>
      <c r="AA217" s="35">
        <v>5.25</v>
      </c>
      <c r="AB217" s="41">
        <v>1000</v>
      </c>
      <c r="AC217" s="41">
        <v>6</v>
      </c>
      <c r="AD217" s="88">
        <v>423.4</v>
      </c>
      <c r="AE217" s="69">
        <v>60.2</v>
      </c>
      <c r="AF217" s="69">
        <v>76.08</v>
      </c>
      <c r="AG217" s="44">
        <f t="shared" si="134"/>
        <v>30.1</v>
      </c>
      <c r="AH217" s="44">
        <f t="shared" si="108"/>
        <v>2846.314360078889</v>
      </c>
      <c r="AI217" s="44">
        <f t="shared" si="109"/>
        <v>216547.59651480187</v>
      </c>
      <c r="AJ217" s="44">
        <f t="shared" si="110"/>
        <v>1.9552283507845767</v>
      </c>
      <c r="AK217" s="45">
        <v>0</v>
      </c>
      <c r="AL217" s="43">
        <v>412.1</v>
      </c>
      <c r="AM217" s="43">
        <v>60.19</v>
      </c>
      <c r="AN217" s="69">
        <v>76.040000000000006</v>
      </c>
      <c r="AO217" s="44">
        <f t="shared" si="136"/>
        <v>30.094999999999999</v>
      </c>
      <c r="AP217" s="44">
        <f t="shared" si="111"/>
        <v>2845.3688192299737</v>
      </c>
      <c r="AQ217" s="46">
        <f t="shared" si="112"/>
        <v>216547.59651480187</v>
      </c>
      <c r="AR217" s="46">
        <f t="shared" si="113"/>
        <v>216361.84501424723</v>
      </c>
      <c r="AS217" s="47">
        <f t="shared" si="114"/>
        <v>8.5778601815120079E-2</v>
      </c>
      <c r="AT217" s="46">
        <f t="shared" si="115"/>
        <v>1.9552283507845767</v>
      </c>
      <c r="AU217" s="46">
        <f t="shared" si="116"/>
        <v>1.9046796350477766</v>
      </c>
      <c r="AV217" s="47">
        <f t="shared" si="117"/>
        <v>2.5853100849584321</v>
      </c>
      <c r="AW217" s="48">
        <v>0</v>
      </c>
      <c r="AX217" s="70">
        <v>150</v>
      </c>
      <c r="AY217" s="70">
        <v>12</v>
      </c>
      <c r="AZ217" s="71">
        <v>388.7</v>
      </c>
      <c r="BA217" s="43">
        <f t="shared" si="132"/>
        <v>8.9271932081296601</v>
      </c>
      <c r="BB217" s="71">
        <v>60.03</v>
      </c>
      <c r="BC217" s="69">
        <v>75.5</v>
      </c>
      <c r="BD217" s="54">
        <f t="shared" si="118"/>
        <v>30.015000000000001</v>
      </c>
      <c r="BE217" s="44">
        <f t="shared" si="119"/>
        <v>2830.2615284773915</v>
      </c>
      <c r="BF217" s="50">
        <f t="shared" si="133"/>
        <v>216547.59651480187</v>
      </c>
      <c r="BG217" s="50">
        <f t="shared" si="120"/>
        <v>213684.74540004306</v>
      </c>
      <c r="BH217" s="72">
        <f t="shared" si="121"/>
        <v>1.3220424335502274</v>
      </c>
      <c r="BI217" s="73">
        <f t="shared" si="122"/>
        <v>1.9552283507845767</v>
      </c>
      <c r="BJ217" s="51">
        <f t="shared" si="123"/>
        <v>1.8190348556342089</v>
      </c>
      <c r="BK217" s="72">
        <f t="shared" si="124"/>
        <v>6.9656055823718654</v>
      </c>
      <c r="BL217" s="116">
        <v>0</v>
      </c>
      <c r="BM217" s="74">
        <f t="shared" si="137"/>
        <v>1000</v>
      </c>
      <c r="BN217" s="74">
        <f t="shared" si="138"/>
        <v>6</v>
      </c>
      <c r="BO217" s="71">
        <v>361.7</v>
      </c>
      <c r="BP217" s="71">
        <v>59.92</v>
      </c>
      <c r="BQ217" s="71">
        <v>75</v>
      </c>
      <c r="BR217" s="72">
        <f t="shared" si="125"/>
        <v>29.96</v>
      </c>
      <c r="BS217" s="54">
        <f t="shared" si="126"/>
        <v>2819.8985924104445</v>
      </c>
      <c r="BT217" s="50">
        <f t="shared" si="127"/>
        <v>213684.74540004306</v>
      </c>
      <c r="BU217" s="50">
        <f t="shared" si="128"/>
        <v>211492.39443078334</v>
      </c>
      <c r="BV217" s="72">
        <f t="shared" si="129"/>
        <v>1.0259744864591878</v>
      </c>
      <c r="BW217" s="75">
        <f t="shared" si="130"/>
        <v>1.8190348556342089</v>
      </c>
      <c r="BX217" s="55">
        <f t="shared" si="131"/>
        <v>1.7102269846321883</v>
      </c>
      <c r="BY217" s="72">
        <f t="shared" si="106"/>
        <v>5.9816265018233858</v>
      </c>
      <c r="BZ217" s="124" t="s">
        <v>94</v>
      </c>
      <c r="CA217" s="124" t="s">
        <v>78</v>
      </c>
      <c r="CB217" s="125">
        <v>3</v>
      </c>
      <c r="CC217" s="125">
        <v>8</v>
      </c>
      <c r="CD217" s="125">
        <v>4</v>
      </c>
      <c r="CE217" s="125">
        <v>6</v>
      </c>
      <c r="CF217" s="124" t="s">
        <v>85</v>
      </c>
      <c r="CG217" s="126" t="s">
        <v>75</v>
      </c>
      <c r="CH217" s="62">
        <v>25.3</v>
      </c>
      <c r="CI217" s="62">
        <f>SUM(CI214:CI216)/3</f>
        <v>3.3349999999999995</v>
      </c>
      <c r="CJ217" s="64">
        <f>SUM((AF217-BQ217)/AF217)*100</f>
        <v>1.4195583596214489</v>
      </c>
      <c r="CK217" s="64">
        <f>SUM(BX217*CH217)</f>
        <v>43.268742711194363</v>
      </c>
      <c r="CL217" s="65" t="s">
        <v>85</v>
      </c>
    </row>
    <row r="218" spans="1:90" s="65" customFormat="1" ht="24.75" customHeight="1" x14ac:dyDescent="0.3">
      <c r="A218" s="61" t="s">
        <v>111</v>
      </c>
      <c r="B218" s="35">
        <v>2.83</v>
      </c>
      <c r="C218" s="35">
        <v>1.27</v>
      </c>
      <c r="D218" s="35">
        <v>4.25</v>
      </c>
      <c r="E218" s="35">
        <v>4.4400000000000004</v>
      </c>
      <c r="F218" s="35">
        <v>2.14</v>
      </c>
      <c r="G218" s="66">
        <v>0.37740000000000001</v>
      </c>
      <c r="H218" s="66">
        <v>7.5399999999999995E-2</v>
      </c>
      <c r="I218" s="66">
        <v>3.4299999999999997E-2</v>
      </c>
      <c r="J218" s="66">
        <v>3.04E-2</v>
      </c>
      <c r="K218" s="67">
        <v>4.3400000000000001E-2</v>
      </c>
      <c r="L218" s="66">
        <v>1.7130490000000003</v>
      </c>
      <c r="M218" s="68">
        <v>6.54E-2</v>
      </c>
      <c r="N218" s="35">
        <v>12.22</v>
      </c>
      <c r="O218" s="35">
        <v>9.0399999999999991</v>
      </c>
      <c r="P218" s="35">
        <v>1.4</v>
      </c>
      <c r="Q218" s="35">
        <v>16.04</v>
      </c>
      <c r="R218" s="35">
        <v>4.4800000000000004</v>
      </c>
      <c r="S218" s="35">
        <v>3.34</v>
      </c>
      <c r="T218" s="35">
        <v>7.01</v>
      </c>
      <c r="U218" s="35">
        <v>1.89</v>
      </c>
      <c r="V218" s="35">
        <v>1.25</v>
      </c>
      <c r="W218" s="35">
        <v>12.11</v>
      </c>
      <c r="X218" s="35">
        <v>2.8</v>
      </c>
      <c r="Y218" s="35">
        <v>13.4</v>
      </c>
      <c r="Z218" s="35">
        <v>0</v>
      </c>
      <c r="AA218" s="35">
        <v>6.16</v>
      </c>
      <c r="AB218" s="41">
        <v>1000</v>
      </c>
      <c r="AC218" s="41">
        <v>6</v>
      </c>
      <c r="AD218" s="88">
        <v>437.8</v>
      </c>
      <c r="AE218" s="69">
        <v>60.3</v>
      </c>
      <c r="AF218" s="69">
        <v>76</v>
      </c>
      <c r="AG218" s="44">
        <f t="shared" si="134"/>
        <v>30.15</v>
      </c>
      <c r="AH218" s="44">
        <f t="shared" si="108"/>
        <v>2855.7784079478274</v>
      </c>
      <c r="AI218" s="44">
        <f t="shared" si="109"/>
        <v>217039.15900403488</v>
      </c>
      <c r="AJ218" s="44">
        <f t="shared" si="110"/>
        <v>2.017147513881866</v>
      </c>
      <c r="AK218" s="45">
        <v>0</v>
      </c>
      <c r="AL218" s="43">
        <v>383.1</v>
      </c>
      <c r="AM218" s="43">
        <v>58.82</v>
      </c>
      <c r="AN218" s="69">
        <v>76.33</v>
      </c>
      <c r="AO218" s="44">
        <f t="shared" si="136"/>
        <v>29.41</v>
      </c>
      <c r="AP218" s="44">
        <f t="shared" si="111"/>
        <v>2717.3145966964494</v>
      </c>
      <c r="AQ218" s="46">
        <f t="shared" si="112"/>
        <v>217039.15900403488</v>
      </c>
      <c r="AR218" s="46">
        <f t="shared" si="113"/>
        <v>207412.62316583996</v>
      </c>
      <c r="AS218" s="47">
        <f t="shared" si="114"/>
        <v>4.4353912364800285</v>
      </c>
      <c r="AT218" s="46">
        <f t="shared" si="115"/>
        <v>2.017147513881866</v>
      </c>
      <c r="AU218" s="46">
        <f t="shared" si="116"/>
        <v>1.8470428373768095</v>
      </c>
      <c r="AV218" s="47">
        <f t="shared" si="117"/>
        <v>8.4329319166996051</v>
      </c>
      <c r="AW218" s="48">
        <v>0</v>
      </c>
      <c r="AX218" s="70">
        <v>150</v>
      </c>
      <c r="AY218" s="70">
        <v>12</v>
      </c>
      <c r="AZ218" s="71">
        <v>390.6</v>
      </c>
      <c r="BA218" s="43">
        <f t="shared" si="132"/>
        <v>12.083973374295951</v>
      </c>
      <c r="BB218" s="71">
        <v>59.81</v>
      </c>
      <c r="BC218" s="69">
        <v>75.64</v>
      </c>
      <c r="BD218" s="54">
        <f t="shared" si="118"/>
        <v>29.905000000000001</v>
      </c>
      <c r="BE218" s="44">
        <f t="shared" si="119"/>
        <v>2809.5546629790506</v>
      </c>
      <c r="BF218" s="50">
        <f t="shared" si="133"/>
        <v>217039.15900403488</v>
      </c>
      <c r="BG218" s="50">
        <f t="shared" si="120"/>
        <v>212514.7147077354</v>
      </c>
      <c r="BH218" s="72">
        <f t="shared" si="121"/>
        <v>2.0846211886654831</v>
      </c>
      <c r="BI218" s="73">
        <f t="shared" si="122"/>
        <v>2.017147513881866</v>
      </c>
      <c r="BJ218" s="51">
        <f t="shared" si="123"/>
        <v>1.8379903741591708</v>
      </c>
      <c r="BK218" s="72">
        <f t="shared" si="124"/>
        <v>8.8817073857885198</v>
      </c>
      <c r="BL218" s="116">
        <v>0</v>
      </c>
      <c r="BM218" s="74">
        <f t="shared" si="137"/>
        <v>1000</v>
      </c>
      <c r="BN218" s="74">
        <f t="shared" si="138"/>
        <v>6</v>
      </c>
      <c r="BO218" s="71">
        <v>362.5</v>
      </c>
      <c r="BP218" s="71">
        <v>59.7</v>
      </c>
      <c r="BQ218" s="71">
        <v>75.23</v>
      </c>
      <c r="BR218" s="72">
        <f t="shared" si="125"/>
        <v>29.85</v>
      </c>
      <c r="BS218" s="54">
        <f t="shared" si="126"/>
        <v>2799.2297401832116</v>
      </c>
      <c r="BT218" s="50">
        <f t="shared" si="127"/>
        <v>212514.7147077354</v>
      </c>
      <c r="BU218" s="50">
        <f t="shared" si="128"/>
        <v>210586.05335398301</v>
      </c>
      <c r="BV218" s="72">
        <f t="shared" si="129"/>
        <v>0.90754249954165322</v>
      </c>
      <c r="BW218" s="75">
        <f t="shared" si="130"/>
        <v>1.8379903741591708</v>
      </c>
      <c r="BX218" s="55">
        <f t="shared" si="131"/>
        <v>1.7213865506594515</v>
      </c>
      <c r="BY218" s="72">
        <f t="shared" si="106"/>
        <v>6.3440932628965649</v>
      </c>
      <c r="BZ218" s="124" t="s">
        <v>94</v>
      </c>
      <c r="CA218" s="124" t="s">
        <v>78</v>
      </c>
      <c r="CB218" s="125">
        <v>3</v>
      </c>
      <c r="CC218" s="125">
        <v>8</v>
      </c>
      <c r="CD218" s="125">
        <v>4</v>
      </c>
      <c r="CE218" s="125">
        <v>6</v>
      </c>
      <c r="CF218" s="124" t="s">
        <v>85</v>
      </c>
      <c r="CG218" s="126" t="s">
        <v>75</v>
      </c>
      <c r="CH218" s="62">
        <v>15.807560137457044</v>
      </c>
      <c r="CI218" s="63">
        <v>4.2300000000000004</v>
      </c>
      <c r="CJ218" s="64">
        <f>SUM((AF218-BQ218)/AF218)*100</f>
        <v>1.0131578947368369</v>
      </c>
      <c r="CK218" s="64">
        <f>SUM(BX218*CH218)</f>
        <v>27.210921419359025</v>
      </c>
      <c r="CL218" s="65" t="s">
        <v>85</v>
      </c>
    </row>
    <row r="219" spans="1:90" s="65" customFormat="1" ht="24.75" customHeight="1" x14ac:dyDescent="0.3">
      <c r="A219" s="61" t="s">
        <v>111</v>
      </c>
      <c r="B219" s="35">
        <v>3.27</v>
      </c>
      <c r="C219" s="35">
        <v>1.29</v>
      </c>
      <c r="D219" s="35">
        <v>5.99</v>
      </c>
      <c r="E219" s="35">
        <v>4.84</v>
      </c>
      <c r="F219" s="35">
        <v>1.78</v>
      </c>
      <c r="G219" s="66">
        <v>0.44240000000000002</v>
      </c>
      <c r="H219" s="66">
        <v>7.8399999999999997E-2</v>
      </c>
      <c r="I219" s="66">
        <v>3.7699999999999997E-2</v>
      </c>
      <c r="J219" s="66">
        <v>3.3300000000000003E-2</v>
      </c>
      <c r="K219" s="67">
        <v>4.82E-2</v>
      </c>
      <c r="L219" s="66">
        <v>1.7130490000000003</v>
      </c>
      <c r="M219" s="68">
        <v>0.11650000000000001</v>
      </c>
      <c r="N219" s="35">
        <v>2.93</v>
      </c>
      <c r="O219" s="35">
        <v>28.43</v>
      </c>
      <c r="P219" s="35">
        <v>3.33</v>
      </c>
      <c r="Q219" s="35">
        <v>11.77</v>
      </c>
      <c r="R219" s="35">
        <v>2.4300000000000002</v>
      </c>
      <c r="S219" s="35">
        <v>3.06</v>
      </c>
      <c r="T219" s="35">
        <v>8.5299999999999994</v>
      </c>
      <c r="U219" s="35">
        <v>5.6</v>
      </c>
      <c r="V219" s="35">
        <v>2.4300000000000002</v>
      </c>
      <c r="W219" s="35">
        <v>5.33</v>
      </c>
      <c r="X219" s="35">
        <v>4.29</v>
      </c>
      <c r="Y219" s="35">
        <v>2.8</v>
      </c>
      <c r="Z219" s="35">
        <v>0</v>
      </c>
      <c r="AA219" s="35">
        <v>3.68</v>
      </c>
      <c r="AB219" s="41">
        <v>1000</v>
      </c>
      <c r="AC219" s="41">
        <v>6</v>
      </c>
      <c r="AD219" s="88">
        <v>442.2</v>
      </c>
      <c r="AE219" s="69">
        <v>60.2</v>
      </c>
      <c r="AF219" s="69">
        <v>76.2</v>
      </c>
      <c r="AG219" s="44">
        <f t="shared" si="134"/>
        <v>30.1</v>
      </c>
      <c r="AH219" s="44">
        <f t="shared" si="108"/>
        <v>2846.314360078889</v>
      </c>
      <c r="AI219" s="44">
        <f t="shared" si="109"/>
        <v>216889.15423801134</v>
      </c>
      <c r="AJ219" s="44">
        <f t="shared" si="110"/>
        <v>2.0388294728409306</v>
      </c>
      <c r="AK219" s="45">
        <v>0</v>
      </c>
      <c r="AL219" s="43">
        <v>402.1</v>
      </c>
      <c r="AM219" s="43">
        <v>58.44</v>
      </c>
      <c r="AN219" s="69">
        <v>75.63</v>
      </c>
      <c r="AO219" s="44">
        <f t="shared" si="136"/>
        <v>29.22</v>
      </c>
      <c r="AP219" s="44">
        <f t="shared" si="111"/>
        <v>2682.318197013255</v>
      </c>
      <c r="AQ219" s="46">
        <f t="shared" si="112"/>
        <v>216889.15423801134</v>
      </c>
      <c r="AR219" s="46">
        <f t="shared" si="113"/>
        <v>202863.72524011246</v>
      </c>
      <c r="AS219" s="47">
        <f t="shared" si="114"/>
        <v>6.4666345567964907</v>
      </c>
      <c r="AT219" s="46">
        <f t="shared" si="115"/>
        <v>2.0388294728409306</v>
      </c>
      <c r="AU219" s="46">
        <f t="shared" si="116"/>
        <v>1.9821187820743633</v>
      </c>
      <c r="AV219" s="47">
        <f t="shared" si="117"/>
        <v>2.7815318309846644</v>
      </c>
      <c r="AW219" s="48">
        <v>0</v>
      </c>
      <c r="AX219" s="70">
        <v>150</v>
      </c>
      <c r="AY219" s="70">
        <v>12</v>
      </c>
      <c r="AZ219" s="71">
        <v>394.4</v>
      </c>
      <c r="BA219" s="43">
        <f t="shared" si="132"/>
        <v>12.119675456389455</v>
      </c>
      <c r="BB219" s="71">
        <v>59.79</v>
      </c>
      <c r="BC219" s="69">
        <v>76.31</v>
      </c>
      <c r="BD219" s="54">
        <f t="shared" si="118"/>
        <v>29.895</v>
      </c>
      <c r="BE219" s="44">
        <f t="shared" si="119"/>
        <v>2807.6759905722038</v>
      </c>
      <c r="BF219" s="50">
        <f t="shared" si="133"/>
        <v>216889.15423801134</v>
      </c>
      <c r="BG219" s="50">
        <f t="shared" si="120"/>
        <v>214253.75484056488</v>
      </c>
      <c r="BH219" s="72">
        <f t="shared" si="121"/>
        <v>1.215090448715753</v>
      </c>
      <c r="BI219" s="73">
        <f t="shared" si="122"/>
        <v>2.0388294728409306</v>
      </c>
      <c r="BJ219" s="51">
        <f t="shared" si="123"/>
        <v>1.8408078789260398</v>
      </c>
      <c r="BK219" s="72">
        <f t="shared" si="124"/>
        <v>9.7125138003309832</v>
      </c>
      <c r="BL219" s="116">
        <v>0</v>
      </c>
      <c r="BM219" s="74">
        <f t="shared" si="137"/>
        <v>1000</v>
      </c>
      <c r="BN219" s="74">
        <f t="shared" si="138"/>
        <v>6</v>
      </c>
      <c r="BO219" s="71">
        <v>366.4</v>
      </c>
      <c r="BP219" s="71">
        <v>59.78</v>
      </c>
      <c r="BQ219" s="71">
        <v>75.5</v>
      </c>
      <c r="BR219" s="72">
        <f t="shared" si="125"/>
        <v>29.89</v>
      </c>
      <c r="BS219" s="54">
        <f t="shared" si="126"/>
        <v>2806.7368899882294</v>
      </c>
      <c r="BT219" s="50">
        <f t="shared" si="127"/>
        <v>214253.75484056488</v>
      </c>
      <c r="BU219" s="50">
        <f t="shared" si="128"/>
        <v>211908.63519411132</v>
      </c>
      <c r="BV219" s="72">
        <f t="shared" si="129"/>
        <v>1.0945524143549603</v>
      </c>
      <c r="BW219" s="75">
        <f t="shared" si="130"/>
        <v>1.8408078789260398</v>
      </c>
      <c r="BX219" s="55">
        <f t="shared" si="131"/>
        <v>1.729047047395555</v>
      </c>
      <c r="BY219" s="72">
        <f t="shared" si="106"/>
        <v>6.071292545514746</v>
      </c>
      <c r="BZ219" s="124" t="s">
        <v>94</v>
      </c>
      <c r="CA219" s="124" t="s">
        <v>78</v>
      </c>
      <c r="CB219" s="125">
        <v>3</v>
      </c>
      <c r="CC219" s="125">
        <v>8</v>
      </c>
      <c r="CD219" s="125">
        <v>4</v>
      </c>
      <c r="CE219" s="125">
        <v>6</v>
      </c>
      <c r="CF219" s="124" t="s">
        <v>85</v>
      </c>
      <c r="CG219" s="126" t="s">
        <v>75</v>
      </c>
      <c r="CH219" s="62">
        <v>15.807560137457044</v>
      </c>
      <c r="CI219" s="63">
        <v>4.01</v>
      </c>
      <c r="CJ219" s="64">
        <f>SUM((AF219-BQ219)/AF219)*100</f>
        <v>0.91863517060367816</v>
      </c>
      <c r="CK219" s="64">
        <f>SUM(BX219*CH219)</f>
        <v>27.332015182197775</v>
      </c>
      <c r="CL219" s="65" t="s">
        <v>85</v>
      </c>
    </row>
    <row r="220" spans="1:90" s="65" customFormat="1" ht="24.75" customHeight="1" x14ac:dyDescent="0.3">
      <c r="A220" s="61" t="s">
        <v>111</v>
      </c>
      <c r="B220" s="35">
        <v>3.23</v>
      </c>
      <c r="C220" s="35">
        <v>1.44</v>
      </c>
      <c r="D220" s="35">
        <v>5.42</v>
      </c>
      <c r="E220" s="35">
        <v>4.82</v>
      </c>
      <c r="F220" s="35">
        <v>1.91</v>
      </c>
      <c r="G220" s="66">
        <v>0.4254</v>
      </c>
      <c r="H220" s="66">
        <v>7.4800000000000005E-2</v>
      </c>
      <c r="I220" s="66">
        <v>3.8699999999999998E-2</v>
      </c>
      <c r="J220" s="66">
        <v>3.3500000000000002E-2</v>
      </c>
      <c r="K220" s="67">
        <v>4.1700000000000001E-2</v>
      </c>
      <c r="L220" s="66">
        <v>1.7130490000000003</v>
      </c>
      <c r="M220" s="68">
        <v>7.6499999999999999E-2</v>
      </c>
      <c r="N220" s="35">
        <v>12.5</v>
      </c>
      <c r="O220" s="35">
        <v>7.22</v>
      </c>
      <c r="P220" s="35">
        <v>4.24</v>
      </c>
      <c r="Q220" s="35">
        <v>18.93</v>
      </c>
      <c r="R220" s="35">
        <v>7.96</v>
      </c>
      <c r="S220" s="35">
        <v>3.96</v>
      </c>
      <c r="T220" s="35">
        <v>8.9</v>
      </c>
      <c r="U220" s="35">
        <v>2.7925</v>
      </c>
      <c r="V220" s="35">
        <v>1.89</v>
      </c>
      <c r="W220" s="35">
        <v>22.5</v>
      </c>
      <c r="X220" s="35">
        <v>2.2599999999999998</v>
      </c>
      <c r="Y220" s="35">
        <v>3.26</v>
      </c>
      <c r="Z220" s="35">
        <v>0</v>
      </c>
      <c r="AA220" s="35">
        <v>5.2725</v>
      </c>
      <c r="AB220" s="41">
        <v>1020</v>
      </c>
      <c r="AC220" s="41">
        <v>6</v>
      </c>
      <c r="AD220" s="88">
        <v>442.9</v>
      </c>
      <c r="AE220" s="69">
        <v>60.3</v>
      </c>
      <c r="AF220" s="69">
        <v>76.400000000000006</v>
      </c>
      <c r="AG220" s="44">
        <f t="shared" si="134"/>
        <v>30.15</v>
      </c>
      <c r="AH220" s="44">
        <f t="shared" si="108"/>
        <v>2855.7784079478274</v>
      </c>
      <c r="AI220" s="44">
        <f t="shared" si="109"/>
        <v>218181.47036721403</v>
      </c>
      <c r="AJ220" s="44">
        <f t="shared" si="110"/>
        <v>2.0299615693971154</v>
      </c>
      <c r="AK220" s="45">
        <v>0</v>
      </c>
      <c r="AL220" s="43">
        <v>424.23</v>
      </c>
      <c r="AM220" s="43">
        <v>58.86</v>
      </c>
      <c r="AN220" s="69">
        <v>79.86</v>
      </c>
      <c r="AO220" s="44">
        <f t="shared" si="136"/>
        <v>29.43</v>
      </c>
      <c r="AP220" s="44">
        <f t="shared" si="111"/>
        <v>2721.0116229311943</v>
      </c>
      <c r="AQ220" s="46">
        <f t="shared" si="112"/>
        <v>218181.47036721403</v>
      </c>
      <c r="AR220" s="46">
        <f t="shared" si="113"/>
        <v>217299.98820728518</v>
      </c>
      <c r="AS220" s="47">
        <f t="shared" si="114"/>
        <v>0.40401330069197067</v>
      </c>
      <c r="AT220" s="46">
        <f t="shared" si="115"/>
        <v>2.0299615693971154</v>
      </c>
      <c r="AU220" s="46">
        <f t="shared" si="116"/>
        <v>1.9522780626905589</v>
      </c>
      <c r="AV220" s="47">
        <f t="shared" si="117"/>
        <v>3.8268461766804727</v>
      </c>
      <c r="AW220" s="48">
        <v>0</v>
      </c>
      <c r="AX220" s="70">
        <v>150</v>
      </c>
      <c r="AY220" s="70">
        <v>12</v>
      </c>
      <c r="AZ220" s="71">
        <v>394.4</v>
      </c>
      <c r="BA220" s="43">
        <f t="shared" si="132"/>
        <v>12.29716024340771</v>
      </c>
      <c r="BB220" s="71">
        <v>59.96</v>
      </c>
      <c r="BC220" s="69">
        <v>75.97</v>
      </c>
      <c r="BD220" s="54">
        <f t="shared" si="118"/>
        <v>29.98</v>
      </c>
      <c r="BE220" s="44">
        <f t="shared" si="119"/>
        <v>2823.6647336835676</v>
      </c>
      <c r="BF220" s="50">
        <f t="shared" si="133"/>
        <v>218181.47036721403</v>
      </c>
      <c r="BG220" s="50">
        <f t="shared" si="120"/>
        <v>214513.80981794064</v>
      </c>
      <c r="BH220" s="72">
        <f t="shared" si="121"/>
        <v>1.6810137648721846</v>
      </c>
      <c r="BI220" s="73">
        <f t="shared" si="122"/>
        <v>2.0299615693971154</v>
      </c>
      <c r="BJ220" s="51">
        <f t="shared" si="123"/>
        <v>1.8385762685149736</v>
      </c>
      <c r="BK220" s="72">
        <f t="shared" si="124"/>
        <v>9.428025819177547</v>
      </c>
      <c r="BL220" s="116">
        <v>0</v>
      </c>
      <c r="BM220" s="74">
        <f t="shared" si="137"/>
        <v>1020</v>
      </c>
      <c r="BN220" s="74">
        <f t="shared" si="138"/>
        <v>6</v>
      </c>
      <c r="BO220" s="71">
        <v>365.7</v>
      </c>
      <c r="BP220" s="71">
        <v>59.76</v>
      </c>
      <c r="BQ220" s="71">
        <v>75.61</v>
      </c>
      <c r="BR220" s="72">
        <f t="shared" si="125"/>
        <v>29.88</v>
      </c>
      <c r="BS220" s="54">
        <f t="shared" si="126"/>
        <v>2804.859160059179</v>
      </c>
      <c r="BT220" s="50">
        <f t="shared" si="127"/>
        <v>214513.80981794064</v>
      </c>
      <c r="BU220" s="50">
        <f t="shared" si="128"/>
        <v>212075.40109207452</v>
      </c>
      <c r="BV220" s="72">
        <f t="shared" si="129"/>
        <v>1.1367141015003235</v>
      </c>
      <c r="BW220" s="75">
        <f t="shared" si="130"/>
        <v>1.8385762685149736</v>
      </c>
      <c r="BX220" s="55">
        <f t="shared" si="131"/>
        <v>1.7243866950944864</v>
      </c>
      <c r="BY220" s="72">
        <f t="shared" si="106"/>
        <v>6.2107607596131231</v>
      </c>
      <c r="BZ220" s="124" t="s">
        <v>94</v>
      </c>
      <c r="CA220" s="124" t="s">
        <v>78</v>
      </c>
      <c r="CB220" s="125">
        <v>3</v>
      </c>
      <c r="CC220" s="125">
        <v>8</v>
      </c>
      <c r="CD220" s="125">
        <v>4</v>
      </c>
      <c r="CE220" s="125">
        <v>6</v>
      </c>
      <c r="CF220" s="124" t="s">
        <v>85</v>
      </c>
      <c r="CG220" s="126" t="s">
        <v>75</v>
      </c>
      <c r="CH220" s="62">
        <v>15.807560137457044</v>
      </c>
      <c r="CI220" s="63">
        <f>SUM(CI218:CI219)/2</f>
        <v>4.12</v>
      </c>
      <c r="CJ220" s="64">
        <f>SUM((AF220-BQ220)/AF220)*100</f>
        <v>1.0340314136125734</v>
      </c>
      <c r="CK220" s="64">
        <f>SUM(BX220*CH220)</f>
        <v>27.258346382936896</v>
      </c>
      <c r="CL220" s="65" t="s">
        <v>85</v>
      </c>
    </row>
    <row r="221" spans="1:90" s="65" customFormat="1" ht="24.75" customHeight="1" x14ac:dyDescent="0.3">
      <c r="A221" s="61" t="s">
        <v>111</v>
      </c>
      <c r="B221" s="35">
        <v>3.86</v>
      </c>
      <c r="C221" s="35">
        <v>1.71</v>
      </c>
      <c r="D221" s="35">
        <v>5.91</v>
      </c>
      <c r="E221" s="35">
        <v>5.2</v>
      </c>
      <c r="F221" s="35">
        <v>0.2666</v>
      </c>
      <c r="G221" s="66">
        <v>0.48509999999999998</v>
      </c>
      <c r="H221" s="66">
        <v>6.2100000000000002E-2</v>
      </c>
      <c r="I221" s="66">
        <v>4.07E-2</v>
      </c>
      <c r="J221" s="66">
        <v>3.6600000000000001E-2</v>
      </c>
      <c r="K221" s="67">
        <v>6.2899999999999998E-2</v>
      </c>
      <c r="L221" s="66">
        <v>1.7130490000000003</v>
      </c>
      <c r="M221" s="68">
        <v>2.7099999999999999E-2</v>
      </c>
      <c r="N221" s="35">
        <v>23.14</v>
      </c>
      <c r="O221" s="35">
        <v>9.0399999999999991</v>
      </c>
      <c r="P221" s="35">
        <v>1.4</v>
      </c>
      <c r="Q221" s="35">
        <v>16.04</v>
      </c>
      <c r="R221" s="35">
        <v>4.4800000000000004</v>
      </c>
      <c r="S221" s="35">
        <v>3.34</v>
      </c>
      <c r="T221" s="35">
        <v>7.01</v>
      </c>
      <c r="U221" s="35">
        <v>1.25</v>
      </c>
      <c r="V221" s="35">
        <v>1.25</v>
      </c>
      <c r="W221" s="35">
        <v>12.11</v>
      </c>
      <c r="X221" s="35">
        <v>2.8</v>
      </c>
      <c r="Y221" s="35">
        <v>13.4</v>
      </c>
      <c r="Z221" s="35">
        <v>0</v>
      </c>
      <c r="AA221" s="35">
        <v>6</v>
      </c>
      <c r="AB221" s="41">
        <v>1020</v>
      </c>
      <c r="AC221" s="41">
        <v>6</v>
      </c>
      <c r="AD221" s="88">
        <v>421.3</v>
      </c>
      <c r="AE221" s="69">
        <v>60.2</v>
      </c>
      <c r="AF221" s="69">
        <v>74.23</v>
      </c>
      <c r="AG221" s="44">
        <f t="shared" si="134"/>
        <v>30.1</v>
      </c>
      <c r="AH221" s="44">
        <f t="shared" si="108"/>
        <v>2846.314360078889</v>
      </c>
      <c r="AI221" s="44">
        <f t="shared" si="109"/>
        <v>211281.91494865593</v>
      </c>
      <c r="AJ221" s="44">
        <f t="shared" si="110"/>
        <v>1.9940182769660195</v>
      </c>
      <c r="AK221" s="45">
        <v>0</v>
      </c>
      <c r="AL221" s="43">
        <v>346.4</v>
      </c>
      <c r="AM221" s="43">
        <v>59.28</v>
      </c>
      <c r="AN221" s="69">
        <v>75.400000000000006</v>
      </c>
      <c r="AO221" s="44">
        <f t="shared" si="136"/>
        <v>29.64</v>
      </c>
      <c r="AP221" s="44">
        <f t="shared" si="111"/>
        <v>2759.9821373211798</v>
      </c>
      <c r="AQ221" s="46">
        <f t="shared" si="112"/>
        <v>211281.91494865593</v>
      </c>
      <c r="AR221" s="46">
        <f t="shared" si="113"/>
        <v>208102.65315401697</v>
      </c>
      <c r="AS221" s="47">
        <f t="shared" si="114"/>
        <v>1.5047486650296429</v>
      </c>
      <c r="AT221" s="46">
        <f t="shared" si="115"/>
        <v>1.9940182769660195</v>
      </c>
      <c r="AU221" s="46">
        <f t="shared" si="116"/>
        <v>1.6645631122426345</v>
      </c>
      <c r="AV221" s="47">
        <f t="shared" si="117"/>
        <v>16.522173769874591</v>
      </c>
      <c r="AW221" s="48">
        <v>0</v>
      </c>
      <c r="AX221" s="70">
        <v>150</v>
      </c>
      <c r="AY221" s="70">
        <v>12</v>
      </c>
      <c r="AZ221" s="71">
        <v>396</v>
      </c>
      <c r="BA221" s="43">
        <f t="shared" si="132"/>
        <v>6.3888888888888911</v>
      </c>
      <c r="BB221" s="71">
        <v>59.4</v>
      </c>
      <c r="BC221" s="69">
        <v>75.3</v>
      </c>
      <c r="BD221" s="54">
        <f t="shared" si="118"/>
        <v>29.7</v>
      </c>
      <c r="BE221" s="44">
        <f t="shared" si="119"/>
        <v>2771.1674638050204</v>
      </c>
      <c r="BF221" s="50">
        <f t="shared" si="133"/>
        <v>211281.91494865593</v>
      </c>
      <c r="BG221" s="50">
        <f t="shared" si="120"/>
        <v>208668.91002451803</v>
      </c>
      <c r="BH221" s="72">
        <f t="shared" si="121"/>
        <v>1.2367385655193885</v>
      </c>
      <c r="BI221" s="73">
        <f t="shared" si="122"/>
        <v>1.9940182769660195</v>
      </c>
      <c r="BJ221" s="51">
        <f t="shared" si="123"/>
        <v>1.8977431757968692</v>
      </c>
      <c r="BK221" s="72">
        <f t="shared" si="124"/>
        <v>4.8281955226426909</v>
      </c>
      <c r="BL221" s="116">
        <v>0</v>
      </c>
      <c r="BM221" s="74">
        <f t="shared" si="137"/>
        <v>1020</v>
      </c>
      <c r="BN221" s="74">
        <f t="shared" si="138"/>
        <v>6</v>
      </c>
      <c r="BO221" s="71">
        <v>368.8</v>
      </c>
      <c r="BP221" s="71">
        <v>59.4</v>
      </c>
      <c r="BQ221" s="71">
        <v>74.8</v>
      </c>
      <c r="BR221" s="72">
        <f t="shared" si="125"/>
        <v>29.7</v>
      </c>
      <c r="BS221" s="54">
        <f t="shared" si="126"/>
        <v>2771.1674638050204</v>
      </c>
      <c r="BT221" s="50">
        <f t="shared" si="127"/>
        <v>208668.91002451803</v>
      </c>
      <c r="BU221" s="50">
        <f t="shared" si="128"/>
        <v>207283.32629261553</v>
      </c>
      <c r="BV221" s="72">
        <f t="shared" si="129"/>
        <v>0.66401062416998247</v>
      </c>
      <c r="BW221" s="75">
        <f t="shared" si="130"/>
        <v>1.8977431757968692</v>
      </c>
      <c r="BX221" s="55">
        <f t="shared" si="131"/>
        <v>1.779207264743409</v>
      </c>
      <c r="BY221" s="72">
        <f t="shared" si="106"/>
        <v>6.246151353103226</v>
      </c>
      <c r="BZ221" s="124" t="s">
        <v>94</v>
      </c>
      <c r="CA221" s="124" t="s">
        <v>78</v>
      </c>
      <c r="CB221" s="125">
        <v>3</v>
      </c>
      <c r="CC221" s="125">
        <v>8</v>
      </c>
      <c r="CD221" s="125">
        <v>4</v>
      </c>
      <c r="CE221" s="125">
        <v>6</v>
      </c>
      <c r="CF221" s="124" t="s">
        <v>85</v>
      </c>
      <c r="CG221" s="126" t="s">
        <v>75</v>
      </c>
      <c r="CH221" s="62">
        <v>15.807560137457044</v>
      </c>
      <c r="CI221" s="129">
        <f>SUM(CI218:CI220)/4</f>
        <v>3.09</v>
      </c>
      <c r="CJ221" s="64">
        <f>SUM((AF221-BQ221)/AF221)*100</f>
        <v>-0.76788360501144171</v>
      </c>
      <c r="CK221" s="64">
        <f>SUM(BX221*CH221)</f>
        <v>28.124925834431892</v>
      </c>
      <c r="CL221" s="65" t="s">
        <v>85</v>
      </c>
    </row>
    <row r="222" spans="1:90" s="65" customFormat="1" ht="24.75" customHeight="1" x14ac:dyDescent="0.3">
      <c r="A222" s="61" t="s">
        <v>111</v>
      </c>
      <c r="B222" s="35">
        <v>3.33</v>
      </c>
      <c r="C222" s="35">
        <v>1.81</v>
      </c>
      <c r="D222" s="35">
        <v>6.81</v>
      </c>
      <c r="E222" s="35">
        <v>4.8099999999999996</v>
      </c>
      <c r="F222" s="35">
        <v>0.25769999999999998</v>
      </c>
      <c r="G222" s="66">
        <v>0.4199</v>
      </c>
      <c r="H222" s="66">
        <v>6.2199999999999998E-2</v>
      </c>
      <c r="I222" s="66">
        <v>3.7199999999999997E-2</v>
      </c>
      <c r="J222" s="66">
        <v>3.3799999999999997E-2</v>
      </c>
      <c r="K222" s="67">
        <v>4.8599999999999997E-2</v>
      </c>
      <c r="L222" s="66">
        <v>1.7130490000000003</v>
      </c>
      <c r="M222" s="68">
        <v>2.41E-2</v>
      </c>
      <c r="N222" s="35">
        <v>11.69</v>
      </c>
      <c r="O222" s="35">
        <v>28.43</v>
      </c>
      <c r="P222" s="35">
        <v>3.33</v>
      </c>
      <c r="Q222" s="35">
        <v>11.77</v>
      </c>
      <c r="R222" s="35">
        <v>2.4300000000000002</v>
      </c>
      <c r="S222" s="35">
        <v>3.06</v>
      </c>
      <c r="T222" s="35">
        <v>8.5299999999999994</v>
      </c>
      <c r="U222" s="35">
        <v>2.4300000000000002</v>
      </c>
      <c r="V222" s="35">
        <v>2.4300000000000002</v>
      </c>
      <c r="W222" s="35">
        <v>5.33</v>
      </c>
      <c r="X222" s="35">
        <v>4.29</v>
      </c>
      <c r="Y222" s="35">
        <v>2.8</v>
      </c>
      <c r="Z222" s="35">
        <v>0</v>
      </c>
      <c r="AA222" s="35">
        <v>5.25</v>
      </c>
      <c r="AB222" s="41">
        <v>1020</v>
      </c>
      <c r="AC222" s="41">
        <v>6</v>
      </c>
      <c r="AD222" s="88">
        <v>442.2</v>
      </c>
      <c r="AE222" s="69">
        <v>60.5</v>
      </c>
      <c r="AF222" s="69">
        <v>76.400000000000006</v>
      </c>
      <c r="AG222" s="44">
        <f t="shared" si="134"/>
        <v>30.25</v>
      </c>
      <c r="AH222" s="44">
        <f t="shared" si="108"/>
        <v>2874.7536275755101</v>
      </c>
      <c r="AI222" s="44">
        <f t="shared" si="109"/>
        <v>219631.17714676898</v>
      </c>
      <c r="AJ222" s="44">
        <f t="shared" si="110"/>
        <v>2.0133753583831995</v>
      </c>
      <c r="AK222" s="45">
        <v>0</v>
      </c>
      <c r="AL222" s="43">
        <v>427.7</v>
      </c>
      <c r="AM222" s="43">
        <v>60.05</v>
      </c>
      <c r="AN222" s="69">
        <v>75.739999999999995</v>
      </c>
      <c r="AO222" s="44">
        <f t="shared" si="136"/>
        <v>30.024999999999999</v>
      </c>
      <c r="AP222" s="44">
        <f t="shared" si="111"/>
        <v>2832.1477407066068</v>
      </c>
      <c r="AQ222" s="46">
        <f t="shared" si="112"/>
        <v>219631.17714676898</v>
      </c>
      <c r="AR222" s="46">
        <f t="shared" si="113"/>
        <v>214506.86988111839</v>
      </c>
      <c r="AS222" s="47">
        <f t="shared" si="114"/>
        <v>2.3331420120861384</v>
      </c>
      <c r="AT222" s="46">
        <f t="shared" si="115"/>
        <v>2.0133753583831995</v>
      </c>
      <c r="AU222" s="46">
        <f t="shared" si="116"/>
        <v>1.9938755352545825</v>
      </c>
      <c r="AV222" s="47">
        <f t="shared" si="117"/>
        <v>0.96851404520396622</v>
      </c>
      <c r="AW222" s="48">
        <v>0</v>
      </c>
      <c r="AX222" s="70">
        <v>150</v>
      </c>
      <c r="AY222" s="70">
        <v>12</v>
      </c>
      <c r="AZ222" s="71">
        <v>394.2</v>
      </c>
      <c r="BA222" s="43">
        <f t="shared" si="132"/>
        <v>12.176560121765602</v>
      </c>
      <c r="BB222" s="71">
        <v>60.03</v>
      </c>
      <c r="BC222" s="69">
        <v>75.72</v>
      </c>
      <c r="BD222" s="54">
        <f t="shared" si="118"/>
        <v>30.015000000000001</v>
      </c>
      <c r="BE222" s="44">
        <f t="shared" si="119"/>
        <v>2830.2615284773915</v>
      </c>
      <c r="BF222" s="50">
        <f t="shared" si="133"/>
        <v>219631.17714676898</v>
      </c>
      <c r="BG222" s="50">
        <f t="shared" si="120"/>
        <v>214307.40293630809</v>
      </c>
      <c r="BH222" s="72">
        <f t="shared" si="121"/>
        <v>2.4239610603658828</v>
      </c>
      <c r="BI222" s="73">
        <f t="shared" si="122"/>
        <v>2.0133753583831995</v>
      </c>
      <c r="BJ222" s="51">
        <f t="shared" si="123"/>
        <v>1.8394138261157305</v>
      </c>
      <c r="BK222" s="72">
        <f t="shared" si="124"/>
        <v>8.6402931049660481</v>
      </c>
      <c r="BL222" s="116">
        <v>0</v>
      </c>
      <c r="BM222" s="74">
        <f t="shared" si="137"/>
        <v>1020</v>
      </c>
      <c r="BN222" s="74">
        <f t="shared" si="138"/>
        <v>6</v>
      </c>
      <c r="BO222" s="71">
        <v>366.5</v>
      </c>
      <c r="BP222" s="71">
        <v>59.79</v>
      </c>
      <c r="BQ222" s="71">
        <v>75.77</v>
      </c>
      <c r="BR222" s="72">
        <f t="shared" si="125"/>
        <v>29.895</v>
      </c>
      <c r="BS222" s="54">
        <f t="shared" si="126"/>
        <v>2807.6759905722038</v>
      </c>
      <c r="BT222" s="50">
        <f t="shared" si="127"/>
        <v>214307.40293630809</v>
      </c>
      <c r="BU222" s="50">
        <f t="shared" si="128"/>
        <v>212737.60980565587</v>
      </c>
      <c r="BV222" s="72">
        <f t="shared" si="129"/>
        <v>0.73249598900639146</v>
      </c>
      <c r="BW222" s="75">
        <f t="shared" si="130"/>
        <v>1.8394138261157305</v>
      </c>
      <c r="BX222" s="55">
        <f t="shared" si="131"/>
        <v>1.7227795326590916</v>
      </c>
      <c r="BY222" s="72">
        <f t="shared" si="106"/>
        <v>6.3408403155767417</v>
      </c>
      <c r="BZ222" s="124" t="s">
        <v>94</v>
      </c>
      <c r="CA222" s="124" t="s">
        <v>78</v>
      </c>
      <c r="CB222" s="125">
        <v>3</v>
      </c>
      <c r="CC222" s="125">
        <v>8</v>
      </c>
      <c r="CD222" s="125">
        <v>4</v>
      </c>
      <c r="CE222" s="125">
        <v>6</v>
      </c>
      <c r="CF222" s="124" t="s">
        <v>85</v>
      </c>
      <c r="CG222" s="126" t="s">
        <v>75</v>
      </c>
      <c r="CH222" s="62">
        <v>15.67</v>
      </c>
      <c r="CI222" s="63">
        <v>4.08</v>
      </c>
      <c r="CJ222" s="64">
        <f>SUM((AF222-BQ222)/AF222)*100</f>
        <v>0.8246073298429446</v>
      </c>
      <c r="CK222" s="64">
        <f>SUM(BX222*CH222)</f>
        <v>26.995955276767965</v>
      </c>
      <c r="CL222" s="65" t="s">
        <v>85</v>
      </c>
    </row>
    <row r="223" spans="1:90" s="65" customFormat="1" ht="24.75" customHeight="1" x14ac:dyDescent="0.3">
      <c r="A223" s="61" t="s">
        <v>111</v>
      </c>
      <c r="B223" s="35">
        <v>3.87</v>
      </c>
      <c r="C223" s="35">
        <v>1.9</v>
      </c>
      <c r="D223" s="35">
        <v>6.9</v>
      </c>
      <c r="E223" s="35">
        <v>5.29</v>
      </c>
      <c r="F223" s="35">
        <v>0.30080000000000001</v>
      </c>
      <c r="G223" s="66">
        <v>0.503</v>
      </c>
      <c r="H223" s="66">
        <v>6.1499999999999999E-2</v>
      </c>
      <c r="I223" s="66">
        <v>4.0800000000000003E-2</v>
      </c>
      <c r="J223" s="66">
        <v>3.5700000000000003E-2</v>
      </c>
      <c r="K223" s="67">
        <v>5.45E-2</v>
      </c>
      <c r="L223" s="66">
        <v>1.7130490000000003</v>
      </c>
      <c r="M223" s="68">
        <v>3.7600000000000001E-2</v>
      </c>
      <c r="N223" s="35">
        <v>12.22</v>
      </c>
      <c r="O223" s="35">
        <v>7.22</v>
      </c>
      <c r="P223" s="35">
        <v>4.24</v>
      </c>
      <c r="Q223" s="35">
        <v>18.93</v>
      </c>
      <c r="R223" s="35">
        <v>7.96</v>
      </c>
      <c r="S223" s="35">
        <v>3.96</v>
      </c>
      <c r="T223" s="35">
        <v>8.9</v>
      </c>
      <c r="U223" s="35">
        <v>1.89</v>
      </c>
      <c r="V223" s="35">
        <v>1.89</v>
      </c>
      <c r="W223" s="35">
        <v>22.5</v>
      </c>
      <c r="X223" s="35">
        <v>2.2599999999999998</v>
      </c>
      <c r="Y223" s="35">
        <v>3.26</v>
      </c>
      <c r="Z223" s="35">
        <v>0</v>
      </c>
      <c r="AA223" s="35">
        <v>6.16</v>
      </c>
      <c r="AB223" s="41">
        <v>1020</v>
      </c>
      <c r="AC223" s="41">
        <v>6</v>
      </c>
      <c r="AD223" s="88">
        <v>441.2</v>
      </c>
      <c r="AE223" s="69">
        <v>60.3</v>
      </c>
      <c r="AF223" s="69">
        <v>76</v>
      </c>
      <c r="AG223" s="44">
        <f t="shared" si="134"/>
        <v>30.15</v>
      </c>
      <c r="AH223" s="44">
        <f t="shared" si="108"/>
        <v>2855.7784079478274</v>
      </c>
      <c r="AI223" s="44">
        <f t="shared" si="109"/>
        <v>217039.15900403488</v>
      </c>
      <c r="AJ223" s="44">
        <f t="shared" si="110"/>
        <v>2.0328128897320221</v>
      </c>
      <c r="AK223" s="45">
        <v>0</v>
      </c>
      <c r="AL223" s="43">
        <v>431.4</v>
      </c>
      <c r="AM223" s="43">
        <v>59.97</v>
      </c>
      <c r="AN223" s="69">
        <v>75.83</v>
      </c>
      <c r="AO223" s="44">
        <f t="shared" si="136"/>
        <v>29.984999999999999</v>
      </c>
      <c r="AP223" s="44">
        <f t="shared" si="111"/>
        <v>2824.6066617009296</v>
      </c>
      <c r="AQ223" s="46">
        <f t="shared" si="112"/>
        <v>217039.15900403488</v>
      </c>
      <c r="AR223" s="46">
        <f t="shared" si="113"/>
        <v>214189.9231567815</v>
      </c>
      <c r="AS223" s="47">
        <f t="shared" si="114"/>
        <v>1.3127750127341824</v>
      </c>
      <c r="AT223" s="46">
        <f t="shared" si="115"/>
        <v>2.0328128897320221</v>
      </c>
      <c r="AU223" s="46">
        <f t="shared" si="116"/>
        <v>2.0141003537511253</v>
      </c>
      <c r="AV223" s="47">
        <f t="shared" si="117"/>
        <v>0.92052426838771373</v>
      </c>
      <c r="AW223" s="48">
        <v>0</v>
      </c>
      <c r="AX223" s="70">
        <v>150</v>
      </c>
      <c r="AY223" s="70">
        <v>12</v>
      </c>
      <c r="AZ223" s="71">
        <v>393.1</v>
      </c>
      <c r="BA223" s="43">
        <f t="shared" si="132"/>
        <v>12.236072246247765</v>
      </c>
      <c r="BB223" s="71">
        <v>59.97</v>
      </c>
      <c r="BC223" s="69">
        <v>75.62</v>
      </c>
      <c r="BD223" s="54">
        <f t="shared" si="118"/>
        <v>29.984999999999999</v>
      </c>
      <c r="BE223" s="44">
        <f t="shared" si="119"/>
        <v>2824.6066617009296</v>
      </c>
      <c r="BF223" s="50">
        <f t="shared" si="133"/>
        <v>217039.15900403488</v>
      </c>
      <c r="BG223" s="50">
        <f t="shared" si="120"/>
        <v>213596.75575782431</v>
      </c>
      <c r="BH223" s="72">
        <f t="shared" si="121"/>
        <v>1.5860747258731185</v>
      </c>
      <c r="BI223" s="73">
        <f t="shared" si="122"/>
        <v>2.0328128897320221</v>
      </c>
      <c r="BJ223" s="51">
        <f t="shared" si="123"/>
        <v>1.8403837577275575</v>
      </c>
      <c r="BK223" s="72">
        <f t="shared" si="124"/>
        <v>9.4661507203366781</v>
      </c>
      <c r="BL223" s="116">
        <v>0</v>
      </c>
      <c r="BM223" s="74">
        <f t="shared" si="137"/>
        <v>1020</v>
      </c>
      <c r="BN223" s="74">
        <f t="shared" si="138"/>
        <v>6</v>
      </c>
      <c r="BO223" s="71">
        <v>365.3</v>
      </c>
      <c r="BP223" s="71">
        <v>59.63</v>
      </c>
      <c r="BQ223" s="71">
        <v>75.62</v>
      </c>
      <c r="BR223" s="72">
        <f t="shared" si="125"/>
        <v>29.815000000000001</v>
      </c>
      <c r="BS223" s="54">
        <f t="shared" si="126"/>
        <v>2792.6692307845365</v>
      </c>
      <c r="BT223" s="50">
        <f t="shared" si="127"/>
        <v>213596.75575782431</v>
      </c>
      <c r="BU223" s="50">
        <f t="shared" si="128"/>
        <v>211181.64723192665</v>
      </c>
      <c r="BV223" s="72">
        <f t="shared" si="129"/>
        <v>1.1306859588428926</v>
      </c>
      <c r="BW223" s="75">
        <f t="shared" si="130"/>
        <v>1.8403837577275575</v>
      </c>
      <c r="BX223" s="55">
        <f t="shared" si="131"/>
        <v>1.7297904661138261</v>
      </c>
      <c r="BY223" s="72">
        <f t="shared" si="106"/>
        <v>6.0092516655487174</v>
      </c>
      <c r="BZ223" s="124" t="s">
        <v>94</v>
      </c>
      <c r="CA223" s="124" t="s">
        <v>78</v>
      </c>
      <c r="CB223" s="125">
        <v>3</v>
      </c>
      <c r="CC223" s="125">
        <v>8</v>
      </c>
      <c r="CD223" s="125">
        <v>4</v>
      </c>
      <c r="CE223" s="125">
        <v>6</v>
      </c>
      <c r="CF223" s="124" t="s">
        <v>85</v>
      </c>
      <c r="CG223" s="126" t="s">
        <v>75</v>
      </c>
      <c r="CH223" s="62">
        <v>15.67</v>
      </c>
      <c r="CI223" s="63">
        <v>3.57</v>
      </c>
      <c r="CJ223" s="64">
        <f>SUM((AF223-BQ223)/AF223)*100</f>
        <v>0.499999999999994</v>
      </c>
      <c r="CK223" s="64">
        <f>SUM(BX223*CH223)</f>
        <v>27.105816604003657</v>
      </c>
      <c r="CL223" s="65" t="s">
        <v>85</v>
      </c>
    </row>
    <row r="224" spans="1:90" s="65" customFormat="1" ht="24.75" customHeight="1" x14ac:dyDescent="0.3">
      <c r="A224" s="61" t="s">
        <v>111</v>
      </c>
      <c r="B224" s="35">
        <v>3.94</v>
      </c>
      <c r="C224" s="35">
        <v>1.9</v>
      </c>
      <c r="D224" s="35">
        <v>6.64</v>
      </c>
      <c r="E224" s="35">
        <v>4.97</v>
      </c>
      <c r="F224" s="35">
        <v>0.90800000000000003</v>
      </c>
      <c r="G224" s="66">
        <v>0.5242</v>
      </c>
      <c r="H224" s="66">
        <v>7.5399999999999995E-2</v>
      </c>
      <c r="I224" s="66">
        <v>3.8199999999999998E-2</v>
      </c>
      <c r="J224" s="66">
        <v>3.7499999999999999E-2</v>
      </c>
      <c r="K224" s="67">
        <v>5.74E-2</v>
      </c>
      <c r="L224" s="66">
        <v>1.7130490000000003</v>
      </c>
      <c r="M224" s="68">
        <v>2.6800000000000001E-2</v>
      </c>
      <c r="N224" s="35">
        <v>2.93</v>
      </c>
      <c r="O224" s="35">
        <v>25.37</v>
      </c>
      <c r="P224" s="35">
        <v>1.98</v>
      </c>
      <c r="Q224" s="35">
        <v>12.06</v>
      </c>
      <c r="R224" s="35">
        <v>4.67</v>
      </c>
      <c r="S224" s="35">
        <v>5.57</v>
      </c>
      <c r="T224" s="35">
        <v>12.63</v>
      </c>
      <c r="U224" s="35">
        <v>5.6</v>
      </c>
      <c r="V224" s="35">
        <v>5.6</v>
      </c>
      <c r="W224" s="35">
        <v>10.14</v>
      </c>
      <c r="X224" s="35">
        <v>3.48</v>
      </c>
      <c r="Y224" s="35">
        <v>11.88</v>
      </c>
      <c r="Z224" s="35">
        <v>0</v>
      </c>
      <c r="AA224" s="35">
        <v>3.68</v>
      </c>
      <c r="AB224" s="41">
        <v>1040</v>
      </c>
      <c r="AC224" s="41">
        <v>6</v>
      </c>
      <c r="AD224" s="88">
        <v>439.8</v>
      </c>
      <c r="AE224" s="69">
        <v>60.15</v>
      </c>
      <c r="AF224" s="69">
        <v>76.400000000000006</v>
      </c>
      <c r="AG224" s="44">
        <f t="shared" si="134"/>
        <v>30.074999999999999</v>
      </c>
      <c r="AH224" s="44">
        <f t="shared" si="108"/>
        <v>2841.5882266306444</v>
      </c>
      <c r="AI224" s="44">
        <f t="shared" si="109"/>
        <v>217097.34051458124</v>
      </c>
      <c r="AJ224" s="44">
        <f t="shared" si="110"/>
        <v>2.0258193811013592</v>
      </c>
      <c r="AK224" s="45">
        <v>0</v>
      </c>
      <c r="AL224" s="43">
        <v>423.3</v>
      </c>
      <c r="AM224" s="43">
        <v>59.9</v>
      </c>
      <c r="AN224" s="69">
        <v>76.37</v>
      </c>
      <c r="AO224" s="44">
        <f t="shared" si="136"/>
        <v>29.95</v>
      </c>
      <c r="AP224" s="44">
        <f t="shared" si="111"/>
        <v>2818.0164642516784</v>
      </c>
      <c r="AQ224" s="46">
        <f t="shared" si="112"/>
        <v>217097.34051458124</v>
      </c>
      <c r="AR224" s="46">
        <f t="shared" si="113"/>
        <v>215211.91737490069</v>
      </c>
      <c r="AS224" s="47">
        <f t="shared" si="114"/>
        <v>0.8684690172673587</v>
      </c>
      <c r="AT224" s="46">
        <f t="shared" si="115"/>
        <v>2.0258193811013592</v>
      </c>
      <c r="AU224" s="46">
        <f t="shared" si="116"/>
        <v>1.9668985117706488</v>
      </c>
      <c r="AV224" s="47">
        <f t="shared" si="117"/>
        <v>2.9084956872451979</v>
      </c>
      <c r="AW224" s="48">
        <v>0</v>
      </c>
      <c r="AX224" s="70">
        <v>150</v>
      </c>
      <c r="AY224" s="70">
        <v>12</v>
      </c>
      <c r="AZ224" s="71">
        <v>392.4</v>
      </c>
      <c r="BA224" s="43">
        <f t="shared" si="132"/>
        <v>12.079510703363924</v>
      </c>
      <c r="BB224" s="71">
        <v>59.97</v>
      </c>
      <c r="BC224" s="69">
        <v>76.06</v>
      </c>
      <c r="BD224" s="54">
        <f t="shared" si="118"/>
        <v>29.984999999999999</v>
      </c>
      <c r="BE224" s="44">
        <f t="shared" si="119"/>
        <v>2824.6066617009296</v>
      </c>
      <c r="BF224" s="50">
        <f t="shared" si="133"/>
        <v>217097.34051458124</v>
      </c>
      <c r="BG224" s="50">
        <f t="shared" si="120"/>
        <v>214839.5826889727</v>
      </c>
      <c r="BH224" s="72">
        <f t="shared" si="121"/>
        <v>1.0399748888019651</v>
      </c>
      <c r="BI224" s="73">
        <f t="shared" si="122"/>
        <v>2.0258193811013592</v>
      </c>
      <c r="BJ224" s="51">
        <f t="shared" si="123"/>
        <v>1.8264790644659037</v>
      </c>
      <c r="BK224" s="72">
        <f t="shared" si="124"/>
        <v>9.8399846746002559</v>
      </c>
      <c r="BL224" s="116">
        <v>0</v>
      </c>
      <c r="BM224" s="74">
        <f t="shared" si="137"/>
        <v>1040</v>
      </c>
      <c r="BN224" s="74">
        <f t="shared" si="138"/>
        <v>6</v>
      </c>
      <c r="BO224" s="71">
        <v>364.7</v>
      </c>
      <c r="BP224" s="71">
        <v>59.77</v>
      </c>
      <c r="BQ224" s="71">
        <v>76.13</v>
      </c>
      <c r="BR224" s="72">
        <f t="shared" si="125"/>
        <v>29.885000000000002</v>
      </c>
      <c r="BS224" s="54">
        <f t="shared" si="126"/>
        <v>2805.7979464838882</v>
      </c>
      <c r="BT224" s="50">
        <f t="shared" si="127"/>
        <v>214839.5826889727</v>
      </c>
      <c r="BU224" s="50">
        <f t="shared" si="128"/>
        <v>213605.3976658184</v>
      </c>
      <c r="BV224" s="72">
        <f t="shared" si="129"/>
        <v>0.57446817188295307</v>
      </c>
      <c r="BW224" s="75">
        <f t="shared" si="130"/>
        <v>1.8264790644659037</v>
      </c>
      <c r="BX224" s="55">
        <f t="shared" si="131"/>
        <v>1.7073538589627133</v>
      </c>
      <c r="BY224" s="72">
        <f t="shared" si="106"/>
        <v>6.5221226906329086</v>
      </c>
      <c r="BZ224" s="124" t="s">
        <v>94</v>
      </c>
      <c r="CA224" s="124" t="s">
        <v>78</v>
      </c>
      <c r="CB224" s="125">
        <v>3</v>
      </c>
      <c r="CC224" s="125">
        <v>8</v>
      </c>
      <c r="CD224" s="125">
        <v>4</v>
      </c>
      <c r="CE224" s="125">
        <v>6</v>
      </c>
      <c r="CF224" s="124" t="s">
        <v>85</v>
      </c>
      <c r="CG224" s="126" t="s">
        <v>75</v>
      </c>
      <c r="CH224" s="62">
        <v>15.67</v>
      </c>
      <c r="CI224" s="63">
        <f>SUM(CI222:CI223)/2</f>
        <v>3.8250000000000002</v>
      </c>
      <c r="CJ224" s="64">
        <f>SUM((AF224-BQ224)/AF224)*100</f>
        <v>0.35340314136126993</v>
      </c>
      <c r="CK224" s="64">
        <f>SUM(BX224*CH224)</f>
        <v>26.754234969945717</v>
      </c>
      <c r="CL224" s="65" t="s">
        <v>85</v>
      </c>
    </row>
    <row r="225" spans="1:90" s="65" customFormat="1" ht="24.75" customHeight="1" x14ac:dyDescent="0.3">
      <c r="A225" s="61" t="s">
        <v>111</v>
      </c>
      <c r="B225" s="35">
        <v>3.82</v>
      </c>
      <c r="C225" s="35">
        <v>1.66</v>
      </c>
      <c r="D225" s="35">
        <v>5.69</v>
      </c>
      <c r="E225" s="35">
        <v>4.82</v>
      </c>
      <c r="F225" s="35">
        <v>0.86080000000000001</v>
      </c>
      <c r="G225" s="66">
        <v>0.50860000000000005</v>
      </c>
      <c r="H225" s="66">
        <v>7.8100000000000003E-2</v>
      </c>
      <c r="I225" s="66">
        <v>4.07E-2</v>
      </c>
      <c r="J225" s="66">
        <v>3.7499999999999999E-2</v>
      </c>
      <c r="K225" s="67">
        <v>5.4600000000000003E-2</v>
      </c>
      <c r="L225" s="66">
        <v>1.7130490000000003</v>
      </c>
      <c r="M225" s="68">
        <v>2.5999999999999999E-2</v>
      </c>
      <c r="N225" s="35">
        <v>12.5</v>
      </c>
      <c r="O225" s="35">
        <v>9.0399999999999991</v>
      </c>
      <c r="P225" s="35">
        <v>1.4</v>
      </c>
      <c r="Q225" s="35">
        <v>16.04</v>
      </c>
      <c r="R225" s="35">
        <v>4.4800000000000004</v>
      </c>
      <c r="S225" s="35">
        <v>3.34</v>
      </c>
      <c r="T225" s="35">
        <v>7.01</v>
      </c>
      <c r="U225" s="35">
        <v>2.7925</v>
      </c>
      <c r="V225" s="35">
        <v>1.25</v>
      </c>
      <c r="W225" s="35">
        <v>12.11</v>
      </c>
      <c r="X225" s="35">
        <v>2.8</v>
      </c>
      <c r="Y225" s="35">
        <v>13.4</v>
      </c>
      <c r="Z225" s="35">
        <v>0</v>
      </c>
      <c r="AA225" s="35">
        <v>5.2725</v>
      </c>
      <c r="AB225" s="41">
        <v>1040</v>
      </c>
      <c r="AC225" s="41">
        <v>6</v>
      </c>
      <c r="AD225" s="88">
        <v>441.5</v>
      </c>
      <c r="AE225" s="69">
        <v>60.4</v>
      </c>
      <c r="AF225" s="69">
        <v>76.099999999999994</v>
      </c>
      <c r="AG225" s="44">
        <f t="shared" si="134"/>
        <v>30.2</v>
      </c>
      <c r="AH225" s="44">
        <f t="shared" si="108"/>
        <v>2865.2581637800349</v>
      </c>
      <c r="AI225" s="44">
        <f t="shared" si="109"/>
        <v>218046.14626366063</v>
      </c>
      <c r="AJ225" s="44">
        <f t="shared" si="110"/>
        <v>2.0248007477561183</v>
      </c>
      <c r="AK225" s="45">
        <v>0</v>
      </c>
      <c r="AL225" s="43">
        <v>424.6</v>
      </c>
      <c r="AM225" s="43">
        <v>59.96</v>
      </c>
      <c r="AN225" s="69">
        <v>75.900000000000006</v>
      </c>
      <c r="AO225" s="44">
        <f t="shared" si="136"/>
        <v>29.98</v>
      </c>
      <c r="AP225" s="44">
        <f t="shared" si="111"/>
        <v>2823.6647336835676</v>
      </c>
      <c r="AQ225" s="46">
        <f t="shared" si="112"/>
        <v>218046.14626366063</v>
      </c>
      <c r="AR225" s="46">
        <f t="shared" si="113"/>
        <v>214316.15328658279</v>
      </c>
      <c r="AS225" s="47">
        <f t="shared" si="114"/>
        <v>1.71064384351354</v>
      </c>
      <c r="AT225" s="46">
        <f t="shared" si="115"/>
        <v>2.0248007477561183</v>
      </c>
      <c r="AU225" s="46">
        <f t="shared" si="116"/>
        <v>1.9811852419366001</v>
      </c>
      <c r="AV225" s="47">
        <f t="shared" si="117"/>
        <v>2.1540640908915547</v>
      </c>
      <c r="AW225" s="48">
        <v>0</v>
      </c>
      <c r="AX225" s="70">
        <v>150</v>
      </c>
      <c r="AY225" s="70">
        <v>12</v>
      </c>
      <c r="AZ225" s="71">
        <v>391.2</v>
      </c>
      <c r="BA225" s="43">
        <f t="shared" si="132"/>
        <v>12.857873210633949</v>
      </c>
      <c r="BB225" s="71">
        <v>59.99</v>
      </c>
      <c r="BC225" s="69">
        <v>75.66</v>
      </c>
      <c r="BD225" s="54">
        <f t="shared" si="118"/>
        <v>29.995000000000001</v>
      </c>
      <c r="BE225" s="44">
        <f t="shared" si="119"/>
        <v>2826.4909889745536</v>
      </c>
      <c r="BF225" s="50">
        <f t="shared" si="133"/>
        <v>218046.14626366063</v>
      </c>
      <c r="BG225" s="50">
        <f t="shared" si="120"/>
        <v>213852.30822581472</v>
      </c>
      <c r="BH225" s="72">
        <f t="shared" si="121"/>
        <v>1.9233717768965919</v>
      </c>
      <c r="BI225" s="73">
        <f t="shared" si="122"/>
        <v>2.0248007477561183</v>
      </c>
      <c r="BJ225" s="51">
        <f t="shared" si="123"/>
        <v>1.8292998716989164</v>
      </c>
      <c r="BK225" s="72">
        <f t="shared" si="124"/>
        <v>9.6553142956834517</v>
      </c>
      <c r="BL225" s="116">
        <v>0</v>
      </c>
      <c r="BM225" s="74">
        <f t="shared" si="137"/>
        <v>1040</v>
      </c>
      <c r="BN225" s="74">
        <f t="shared" si="138"/>
        <v>6</v>
      </c>
      <c r="BO225" s="71">
        <v>361.9</v>
      </c>
      <c r="BP225" s="71">
        <v>59.83</v>
      </c>
      <c r="BQ225" s="71">
        <v>75.64</v>
      </c>
      <c r="BR225" s="72">
        <f t="shared" si="125"/>
        <v>29.914999999999999</v>
      </c>
      <c r="BS225" s="54">
        <f t="shared" si="126"/>
        <v>2811.4339637044277</v>
      </c>
      <c r="BT225" s="50">
        <f t="shared" si="127"/>
        <v>213852.30822581472</v>
      </c>
      <c r="BU225" s="50">
        <f t="shared" si="128"/>
        <v>212656.86501460292</v>
      </c>
      <c r="BV225" s="72">
        <f t="shared" si="129"/>
        <v>0.55900411883769807</v>
      </c>
      <c r="BW225" s="75">
        <f t="shared" si="130"/>
        <v>1.8292998716989164</v>
      </c>
      <c r="BX225" s="55">
        <f t="shared" si="131"/>
        <v>1.7018025727744492</v>
      </c>
      <c r="BY225" s="72">
        <f t="shared" si="106"/>
        <v>6.9697320213583813</v>
      </c>
      <c r="BZ225" s="124" t="s">
        <v>94</v>
      </c>
      <c r="CA225" s="124" t="s">
        <v>78</v>
      </c>
      <c r="CB225" s="125">
        <v>3</v>
      </c>
      <c r="CC225" s="125">
        <v>8</v>
      </c>
      <c r="CD225" s="125">
        <v>4</v>
      </c>
      <c r="CE225" s="125">
        <v>6</v>
      </c>
      <c r="CF225" s="124" t="s">
        <v>85</v>
      </c>
      <c r="CG225" s="126" t="s">
        <v>75</v>
      </c>
      <c r="CH225" s="62">
        <v>15.67</v>
      </c>
      <c r="CI225" s="129">
        <f>SUM(CI222:CI224)/3</f>
        <v>3.8250000000000006</v>
      </c>
      <c r="CJ225" s="64">
        <f>SUM((AF225-BQ225)/AF225)*100</f>
        <v>0.60446780551904566</v>
      </c>
      <c r="CK225" s="64">
        <f>SUM(BX225*CH225)</f>
        <v>26.667246315375621</v>
      </c>
      <c r="CL225" s="65" t="s">
        <v>85</v>
      </c>
    </row>
    <row r="226" spans="1:90" s="65" customFormat="1" ht="24.75" customHeight="1" x14ac:dyDescent="0.3">
      <c r="A226" s="61" t="s">
        <v>111</v>
      </c>
      <c r="B226" s="35">
        <v>3.86</v>
      </c>
      <c r="C226" s="35">
        <v>1.8</v>
      </c>
      <c r="D226" s="35">
        <v>6.8</v>
      </c>
      <c r="E226" s="35">
        <v>4.97</v>
      </c>
      <c r="F226" s="35">
        <v>0.98599999999999999</v>
      </c>
      <c r="G226" s="66">
        <v>0.52869999999999995</v>
      </c>
      <c r="H226" s="66">
        <v>7.8600000000000003E-2</v>
      </c>
      <c r="I226" s="66">
        <v>3.95E-2</v>
      </c>
      <c r="J226" s="66">
        <v>3.7999999999999999E-2</v>
      </c>
      <c r="K226" s="67">
        <v>5.6000000000000001E-2</v>
      </c>
      <c r="L226" s="66">
        <v>1.7130490000000003</v>
      </c>
      <c r="M226" s="68">
        <v>2.9700000000000001E-2</v>
      </c>
      <c r="N226" s="35">
        <v>23.14</v>
      </c>
      <c r="O226" s="35">
        <v>28.43</v>
      </c>
      <c r="P226" s="35">
        <v>3.33</v>
      </c>
      <c r="Q226" s="35">
        <v>11.77</v>
      </c>
      <c r="R226" s="35">
        <v>2.4300000000000002</v>
      </c>
      <c r="S226" s="35">
        <v>3.06</v>
      </c>
      <c r="T226" s="35">
        <v>8.5299999999999994</v>
      </c>
      <c r="U226" s="35">
        <v>1.25</v>
      </c>
      <c r="V226" s="35">
        <v>2.4300000000000002</v>
      </c>
      <c r="W226" s="35">
        <v>5.33</v>
      </c>
      <c r="X226" s="35">
        <v>4.29</v>
      </c>
      <c r="Y226" s="35">
        <v>2.8</v>
      </c>
      <c r="Z226" s="35">
        <v>0</v>
      </c>
      <c r="AA226" s="35">
        <v>6</v>
      </c>
      <c r="AB226" s="41">
        <v>1040</v>
      </c>
      <c r="AC226" s="41">
        <v>6</v>
      </c>
      <c r="AD226" s="88">
        <v>438.8</v>
      </c>
      <c r="AE226" s="69">
        <v>60.3</v>
      </c>
      <c r="AF226" s="69">
        <v>76.2</v>
      </c>
      <c r="AG226" s="44">
        <f t="shared" si="134"/>
        <v>30.15</v>
      </c>
      <c r="AH226" s="44">
        <f t="shared" si="108"/>
        <v>2855.7784079478274</v>
      </c>
      <c r="AI226" s="44">
        <f t="shared" si="109"/>
        <v>217610.31468562447</v>
      </c>
      <c r="AJ226" s="44">
        <f t="shared" si="110"/>
        <v>2.0164485338570559</v>
      </c>
      <c r="AK226" s="45">
        <v>0</v>
      </c>
      <c r="AL226" s="43">
        <v>425.7</v>
      </c>
      <c r="AM226" s="43">
        <v>60.26</v>
      </c>
      <c r="AN226" s="69">
        <v>76.099999999999994</v>
      </c>
      <c r="AO226" s="44">
        <f t="shared" si="136"/>
        <v>30.13</v>
      </c>
      <c r="AP226" s="44">
        <f t="shared" si="111"/>
        <v>2851.9909038446594</v>
      </c>
      <c r="AQ226" s="46">
        <f t="shared" si="112"/>
        <v>217610.31468562447</v>
      </c>
      <c r="AR226" s="46">
        <f t="shared" si="113"/>
        <v>217036.50778257856</v>
      </c>
      <c r="AS226" s="47">
        <f t="shared" si="114"/>
        <v>0.26368552606289747</v>
      </c>
      <c r="AT226" s="46">
        <f t="shared" si="115"/>
        <v>2.0164485338570559</v>
      </c>
      <c r="AU226" s="46">
        <f t="shared" si="116"/>
        <v>1.9614211652652236</v>
      </c>
      <c r="AV226" s="47">
        <f t="shared" si="117"/>
        <v>2.7289250217845216</v>
      </c>
      <c r="AW226" s="48">
        <v>0</v>
      </c>
      <c r="AX226" s="70">
        <v>150</v>
      </c>
      <c r="AY226" s="70">
        <v>12</v>
      </c>
      <c r="AZ226" s="71">
        <v>386.7</v>
      </c>
      <c r="BA226" s="43">
        <f t="shared" si="132"/>
        <v>13.472976467545909</v>
      </c>
      <c r="BB226" s="71">
        <v>59.99</v>
      </c>
      <c r="BC226" s="69">
        <v>75.73</v>
      </c>
      <c r="BD226" s="54">
        <f t="shared" si="118"/>
        <v>29.995000000000001</v>
      </c>
      <c r="BE226" s="44">
        <f t="shared" si="119"/>
        <v>2826.4909889745536</v>
      </c>
      <c r="BF226" s="50">
        <f t="shared" si="133"/>
        <v>217610.31468562447</v>
      </c>
      <c r="BG226" s="50">
        <f t="shared" si="120"/>
        <v>214050.16259504296</v>
      </c>
      <c r="BH226" s="72">
        <f t="shared" si="121"/>
        <v>1.6360217555517826</v>
      </c>
      <c r="BI226" s="73">
        <f t="shared" si="122"/>
        <v>2.0164485338570559</v>
      </c>
      <c r="BJ226" s="51">
        <f t="shared" si="123"/>
        <v>1.8065858736654625</v>
      </c>
      <c r="BK226" s="72">
        <f t="shared" si="124"/>
        <v>10.407538633786443</v>
      </c>
      <c r="BL226" s="116">
        <v>0</v>
      </c>
      <c r="BM226" s="74">
        <f t="shared" si="137"/>
        <v>1040</v>
      </c>
      <c r="BN226" s="74">
        <f t="shared" si="138"/>
        <v>6</v>
      </c>
      <c r="BO226" s="71">
        <v>361.3</v>
      </c>
      <c r="BP226" s="71">
        <v>59.81</v>
      </c>
      <c r="BQ226" s="71">
        <v>75.27</v>
      </c>
      <c r="BR226" s="72">
        <f t="shared" si="125"/>
        <v>29.905000000000001</v>
      </c>
      <c r="BS226" s="54">
        <f t="shared" si="126"/>
        <v>2809.5546629790506</v>
      </c>
      <c r="BT226" s="50">
        <f t="shared" si="127"/>
        <v>214050.16259504296</v>
      </c>
      <c r="BU226" s="50">
        <f t="shared" si="128"/>
        <v>211475.17948243313</v>
      </c>
      <c r="BV226" s="72">
        <f t="shared" si="129"/>
        <v>1.2029811523579106</v>
      </c>
      <c r="BW226" s="75">
        <f t="shared" si="130"/>
        <v>1.8065858736654625</v>
      </c>
      <c r="BX226" s="55">
        <f t="shared" si="131"/>
        <v>1.70847472920581</v>
      </c>
      <c r="BY226" s="72">
        <f t="shared" si="106"/>
        <v>5.4307490105959069</v>
      </c>
      <c r="BZ226" s="124" t="s">
        <v>94</v>
      </c>
      <c r="CA226" s="124" t="s">
        <v>78</v>
      </c>
      <c r="CB226" s="125">
        <v>3</v>
      </c>
      <c r="CC226" s="125">
        <v>8</v>
      </c>
      <c r="CD226" s="125">
        <v>4</v>
      </c>
      <c r="CE226" s="125">
        <v>6</v>
      </c>
      <c r="CF226" s="124" t="s">
        <v>85</v>
      </c>
      <c r="CG226" s="126" t="s">
        <v>75</v>
      </c>
      <c r="CH226" s="62">
        <v>15.67</v>
      </c>
      <c r="CI226" s="129">
        <f>SUM(CI222:CI225)/4</f>
        <v>3.8250000000000006</v>
      </c>
      <c r="CJ226" s="64">
        <f>SUM((AF226-BQ226)/AF226)*100</f>
        <v>1.2204724409448908</v>
      </c>
      <c r="CK226" s="64">
        <f>SUM(BX226*CH226)</f>
        <v>26.771799006655044</v>
      </c>
      <c r="CL226" s="65" t="s">
        <v>85</v>
      </c>
    </row>
    <row r="227" spans="1:90" s="65" customFormat="1" ht="24.75" customHeight="1" x14ac:dyDescent="0.3">
      <c r="A227" s="61" t="s">
        <v>111</v>
      </c>
      <c r="B227" s="35">
        <v>2.84</v>
      </c>
      <c r="C227" s="35">
        <v>1.22</v>
      </c>
      <c r="D227" s="35">
        <v>4.49</v>
      </c>
      <c r="E227" s="35">
        <v>3.77</v>
      </c>
      <c r="F227" s="35">
        <v>0.89729999999999999</v>
      </c>
      <c r="G227" s="66">
        <v>0.37440000000000001</v>
      </c>
      <c r="H227" s="66">
        <v>6.2100000000000002E-2</v>
      </c>
      <c r="I227" s="66">
        <v>2.4500000000000001E-2</v>
      </c>
      <c r="J227" s="66">
        <v>2.58E-2</v>
      </c>
      <c r="K227" s="67">
        <v>4.4600000000000001E-2</v>
      </c>
      <c r="L227" s="66">
        <v>1.7130490000000003</v>
      </c>
      <c r="M227" s="68">
        <v>3.8800000000000001E-2</v>
      </c>
      <c r="N227" s="35">
        <v>11.69</v>
      </c>
      <c r="O227" s="35">
        <v>7.22</v>
      </c>
      <c r="P227" s="35">
        <v>4.24</v>
      </c>
      <c r="Q227" s="35">
        <v>18.93</v>
      </c>
      <c r="R227" s="35">
        <v>7.96</v>
      </c>
      <c r="S227" s="35">
        <v>3.96</v>
      </c>
      <c r="T227" s="35">
        <v>8.9</v>
      </c>
      <c r="U227" s="35">
        <v>2.4300000000000002</v>
      </c>
      <c r="V227" s="35">
        <v>1.89</v>
      </c>
      <c r="W227" s="35">
        <v>22.5</v>
      </c>
      <c r="X227" s="35">
        <v>2.2599999999999998</v>
      </c>
      <c r="Y227" s="35">
        <v>3.26</v>
      </c>
      <c r="Z227" s="35">
        <v>0</v>
      </c>
      <c r="AA227" s="35">
        <v>5.25</v>
      </c>
      <c r="AB227" s="41">
        <v>1040</v>
      </c>
      <c r="AC227" s="41">
        <v>6</v>
      </c>
      <c r="AD227" s="88">
        <v>439.6</v>
      </c>
      <c r="AE227" s="69">
        <v>60.3</v>
      </c>
      <c r="AF227" s="69">
        <v>76.400000000000006</v>
      </c>
      <c r="AG227" s="44">
        <f t="shared" si="134"/>
        <v>30.15</v>
      </c>
      <c r="AH227" s="44">
        <f t="shared" si="108"/>
        <v>2855.7784079478274</v>
      </c>
      <c r="AI227" s="44">
        <f t="shared" si="109"/>
        <v>218181.47036721403</v>
      </c>
      <c r="AJ227" s="44">
        <f t="shared" si="110"/>
        <v>2.0148365452855539</v>
      </c>
      <c r="AK227" s="45">
        <v>0</v>
      </c>
      <c r="AL227" s="43">
        <v>420.2</v>
      </c>
      <c r="AM227" s="43">
        <v>60.01</v>
      </c>
      <c r="AN227" s="69">
        <v>75.8</v>
      </c>
      <c r="AO227" s="44">
        <f t="shared" si="136"/>
        <v>30.004999999999999</v>
      </c>
      <c r="AP227" s="44">
        <f t="shared" si="111"/>
        <v>2828.3759445667069</v>
      </c>
      <c r="AQ227" s="46">
        <f t="shared" si="112"/>
        <v>218181.47036721403</v>
      </c>
      <c r="AR227" s="46">
        <f t="shared" si="113"/>
        <v>214390.89659815637</v>
      </c>
      <c r="AS227" s="47">
        <f t="shared" si="114"/>
        <v>1.7373490804135998</v>
      </c>
      <c r="AT227" s="46">
        <f t="shared" si="115"/>
        <v>2.0148365452855539</v>
      </c>
      <c r="AU227" s="46">
        <f t="shared" si="116"/>
        <v>1.9599712798794904</v>
      </c>
      <c r="AV227" s="47">
        <f t="shared" si="117"/>
        <v>2.7230628476757004</v>
      </c>
      <c r="AW227" s="48">
        <v>0</v>
      </c>
      <c r="AX227" s="70">
        <v>150</v>
      </c>
      <c r="AY227" s="70">
        <v>12</v>
      </c>
      <c r="AZ227" s="71">
        <v>389.1</v>
      </c>
      <c r="BA227" s="43">
        <f t="shared" si="132"/>
        <v>12.978668722693396</v>
      </c>
      <c r="BB227" s="71">
        <v>60</v>
      </c>
      <c r="BC227" s="69">
        <v>75.400000000000006</v>
      </c>
      <c r="BD227" s="54">
        <f t="shared" si="118"/>
        <v>30</v>
      </c>
      <c r="BE227" s="44">
        <f t="shared" si="119"/>
        <v>2827.4333882308138</v>
      </c>
      <c r="BF227" s="50">
        <f t="shared" si="133"/>
        <v>218181.47036721403</v>
      </c>
      <c r="BG227" s="50">
        <f t="shared" si="120"/>
        <v>213188.47747260338</v>
      </c>
      <c r="BH227" s="72">
        <f t="shared" si="121"/>
        <v>2.288458724843641</v>
      </c>
      <c r="BI227" s="73">
        <f t="shared" si="122"/>
        <v>2.0148365452855539</v>
      </c>
      <c r="BJ227" s="51">
        <f t="shared" si="123"/>
        <v>1.825145545448172</v>
      </c>
      <c r="BK227" s="72">
        <f t="shared" si="124"/>
        <v>9.4147091128177767</v>
      </c>
      <c r="BL227" s="116">
        <v>0</v>
      </c>
      <c r="BM227" s="74">
        <f t="shared" si="137"/>
        <v>1040</v>
      </c>
      <c r="BN227" s="74">
        <f t="shared" si="138"/>
        <v>6</v>
      </c>
      <c r="BO227" s="71">
        <v>360.3</v>
      </c>
      <c r="BP227" s="71">
        <v>59.5</v>
      </c>
      <c r="BQ227" s="71">
        <v>75.180000000000007</v>
      </c>
      <c r="BR227" s="72">
        <f t="shared" si="125"/>
        <v>29.75</v>
      </c>
      <c r="BS227" s="54">
        <f t="shared" si="126"/>
        <v>2780.5058479678164</v>
      </c>
      <c r="BT227" s="50">
        <f t="shared" si="127"/>
        <v>213188.47747260338</v>
      </c>
      <c r="BU227" s="50">
        <f t="shared" si="128"/>
        <v>209038.42965022047</v>
      </c>
      <c r="BV227" s="72">
        <f t="shared" si="129"/>
        <v>1.9466567197170543</v>
      </c>
      <c r="BW227" s="75">
        <f t="shared" si="130"/>
        <v>1.825145545448172</v>
      </c>
      <c r="BX227" s="55">
        <f t="shared" si="131"/>
        <v>1.7236065186811931</v>
      </c>
      <c r="BY227" s="72">
        <f t="shared" si="106"/>
        <v>5.5633386071709463</v>
      </c>
      <c r="BZ227" s="124" t="s">
        <v>94</v>
      </c>
      <c r="CA227" s="124" t="s">
        <v>78</v>
      </c>
      <c r="CB227" s="125">
        <v>3</v>
      </c>
      <c r="CC227" s="125">
        <v>8</v>
      </c>
      <c r="CD227" s="125">
        <v>4</v>
      </c>
      <c r="CE227" s="125">
        <v>6</v>
      </c>
      <c r="CF227" s="124" t="s">
        <v>85</v>
      </c>
      <c r="CG227" s="126" t="s">
        <v>75</v>
      </c>
      <c r="CH227" s="62">
        <v>15.67</v>
      </c>
      <c r="CI227" s="129">
        <f>SUM(CI221:CI226)/6</f>
        <v>3.7025000000000001</v>
      </c>
      <c r="CJ227" s="64">
        <f>SUM((AF227-BQ227)/AF227)*100</f>
        <v>1.596858638743454</v>
      </c>
      <c r="CK227" s="64">
        <f>SUM(BX227*CH227)</f>
        <v>27.008914147734295</v>
      </c>
      <c r="CL227" s="65" t="s">
        <v>85</v>
      </c>
    </row>
    <row r="228" spans="1:90" s="65" customFormat="1" ht="24.75" customHeight="1" x14ac:dyDescent="0.3">
      <c r="A228" s="61" t="s">
        <v>111</v>
      </c>
      <c r="B228" s="35">
        <v>3.13</v>
      </c>
      <c r="C228" s="35">
        <v>1.61</v>
      </c>
      <c r="D228" s="35">
        <v>5.4</v>
      </c>
      <c r="E228" s="35">
        <v>4.45</v>
      </c>
      <c r="F228" s="35">
        <v>1.18</v>
      </c>
      <c r="G228" s="66">
        <v>0.433</v>
      </c>
      <c r="H228" s="66">
        <v>6.2199999999999998E-2</v>
      </c>
      <c r="I228" s="66">
        <v>3.2399999999999998E-2</v>
      </c>
      <c r="J228" s="66">
        <v>3.1600000000000003E-2</v>
      </c>
      <c r="K228" s="67">
        <v>3.8899999999999997E-2</v>
      </c>
      <c r="L228" s="66">
        <v>1.7130490000000003</v>
      </c>
      <c r="M228" s="68">
        <v>4.2599999999999999E-2</v>
      </c>
      <c r="N228" s="35">
        <v>12.22</v>
      </c>
      <c r="O228" s="35">
        <v>25.37</v>
      </c>
      <c r="P228" s="35">
        <v>1.98</v>
      </c>
      <c r="Q228" s="35">
        <v>12.06</v>
      </c>
      <c r="R228" s="35">
        <v>4.67</v>
      </c>
      <c r="S228" s="35">
        <v>5.57</v>
      </c>
      <c r="T228" s="35">
        <v>12.63</v>
      </c>
      <c r="U228" s="35">
        <v>1.89</v>
      </c>
      <c r="V228" s="35">
        <v>5.6</v>
      </c>
      <c r="W228" s="35">
        <v>10.14</v>
      </c>
      <c r="X228" s="35">
        <v>3.48</v>
      </c>
      <c r="Y228" s="35">
        <v>11.88</v>
      </c>
      <c r="Z228" s="35">
        <v>0</v>
      </c>
      <c r="AA228" s="35">
        <v>6.16</v>
      </c>
      <c r="AB228" s="41">
        <v>1040</v>
      </c>
      <c r="AC228" s="41">
        <v>6</v>
      </c>
      <c r="AD228" s="88">
        <v>443.5</v>
      </c>
      <c r="AE228" s="69">
        <v>60.5</v>
      </c>
      <c r="AF228" s="69">
        <v>76.400000000000006</v>
      </c>
      <c r="AG228" s="44">
        <f t="shared" si="134"/>
        <v>30.25</v>
      </c>
      <c r="AH228" s="44">
        <f t="shared" si="108"/>
        <v>2874.7536275755101</v>
      </c>
      <c r="AI228" s="44">
        <f t="shared" si="109"/>
        <v>219631.17714676898</v>
      </c>
      <c r="AJ228" s="44">
        <f t="shared" si="110"/>
        <v>2.0192943723268861</v>
      </c>
      <c r="AK228" s="45">
        <v>0</v>
      </c>
      <c r="AL228" s="43">
        <v>424.3</v>
      </c>
      <c r="AM228" s="43">
        <v>60.01</v>
      </c>
      <c r="AN228" s="69">
        <v>76.31</v>
      </c>
      <c r="AO228" s="44">
        <f t="shared" si="136"/>
        <v>30.004999999999999</v>
      </c>
      <c r="AP228" s="44">
        <f t="shared" si="111"/>
        <v>2828.3759445667069</v>
      </c>
      <c r="AQ228" s="46">
        <f t="shared" si="112"/>
        <v>219631.17714676898</v>
      </c>
      <c r="AR228" s="46">
        <f t="shared" si="113"/>
        <v>215833.36832988542</v>
      </c>
      <c r="AS228" s="47">
        <f t="shared" si="114"/>
        <v>1.7291756417376365</v>
      </c>
      <c r="AT228" s="46">
        <f t="shared" si="115"/>
        <v>2.0192943723268861</v>
      </c>
      <c r="AU228" s="46">
        <f t="shared" si="116"/>
        <v>1.9658684071106589</v>
      </c>
      <c r="AV228" s="47">
        <f t="shared" si="117"/>
        <v>2.6457739866160805</v>
      </c>
      <c r="AW228" s="48">
        <v>0</v>
      </c>
      <c r="AX228" s="70">
        <v>150</v>
      </c>
      <c r="AY228" s="70">
        <v>12</v>
      </c>
      <c r="AZ228" s="71">
        <v>391.4</v>
      </c>
      <c r="BA228" s="43">
        <f t="shared" si="132"/>
        <v>13.311190597853864</v>
      </c>
      <c r="BB228" s="71">
        <v>60.09</v>
      </c>
      <c r="BC228" s="69">
        <v>75.930000000000007</v>
      </c>
      <c r="BD228" s="54">
        <f t="shared" si="118"/>
        <v>30.045000000000002</v>
      </c>
      <c r="BE228" s="44">
        <f t="shared" si="119"/>
        <v>2835.92205012063</v>
      </c>
      <c r="BF228" s="50">
        <f t="shared" si="133"/>
        <v>219631.17714676898</v>
      </c>
      <c r="BG228" s="50">
        <f t="shared" si="120"/>
        <v>215331.56126565946</v>
      </c>
      <c r="BH228" s="72">
        <f t="shared" si="121"/>
        <v>1.9576527963679289</v>
      </c>
      <c r="BI228" s="73">
        <f t="shared" si="122"/>
        <v>2.0192943723268861</v>
      </c>
      <c r="BJ228" s="51">
        <f t="shared" si="123"/>
        <v>1.8176620171212194</v>
      </c>
      <c r="BK228" s="72">
        <f t="shared" si="124"/>
        <v>9.9852878296947072</v>
      </c>
      <c r="BL228" s="116">
        <v>0</v>
      </c>
      <c r="BM228" s="74">
        <f t="shared" si="137"/>
        <v>1040</v>
      </c>
      <c r="BN228" s="74">
        <f t="shared" si="138"/>
        <v>6</v>
      </c>
      <c r="BO228" s="71">
        <v>354.1</v>
      </c>
      <c r="BP228" s="71">
        <v>59.36</v>
      </c>
      <c r="BQ228" s="71">
        <v>75.040000000000006</v>
      </c>
      <c r="BR228" s="72">
        <f t="shared" si="125"/>
        <v>29.68</v>
      </c>
      <c r="BS228" s="54">
        <f t="shared" si="126"/>
        <v>2767.4365083696171</v>
      </c>
      <c r="BT228" s="50">
        <f t="shared" si="127"/>
        <v>215331.56126565946</v>
      </c>
      <c r="BU228" s="50">
        <f t="shared" si="128"/>
        <v>207668.43558805608</v>
      </c>
      <c r="BV228" s="72">
        <f t="shared" si="129"/>
        <v>3.5587563813505305</v>
      </c>
      <c r="BW228" s="75">
        <f t="shared" si="130"/>
        <v>1.8176620171212194</v>
      </c>
      <c r="BX228" s="55">
        <f t="shared" si="131"/>
        <v>1.7051219122313543</v>
      </c>
      <c r="BY228" s="72">
        <f t="shared" si="106"/>
        <v>6.1914758535860317</v>
      </c>
      <c r="BZ228" s="124" t="s">
        <v>94</v>
      </c>
      <c r="CA228" s="124" t="s">
        <v>78</v>
      </c>
      <c r="CB228" s="125">
        <v>3</v>
      </c>
      <c r="CC228" s="125">
        <v>8</v>
      </c>
      <c r="CD228" s="125">
        <v>4</v>
      </c>
      <c r="CE228" s="125">
        <v>6</v>
      </c>
      <c r="CF228" s="124" t="s">
        <v>85</v>
      </c>
      <c r="CG228" s="126" t="s">
        <v>75</v>
      </c>
      <c r="CH228" s="62">
        <v>15.67</v>
      </c>
      <c r="CI228" s="129">
        <f>SUM(CI222:CI227)/8</f>
        <v>2.8534375000000005</v>
      </c>
      <c r="CJ228" s="64">
        <f>SUM((AF228-BQ228)/AF228)*100</f>
        <v>1.7801047120418838</v>
      </c>
      <c r="CK228" s="64">
        <f>SUM(BX228*CH228)</f>
        <v>26.719260364665324</v>
      </c>
      <c r="CL228" s="65" t="s">
        <v>85</v>
      </c>
    </row>
    <row r="229" spans="1:90" s="65" customFormat="1" ht="24.75" customHeight="1" x14ac:dyDescent="0.3">
      <c r="A229" s="61" t="s">
        <v>111</v>
      </c>
      <c r="B229" s="35">
        <v>3.23</v>
      </c>
      <c r="C229" s="35">
        <v>1.51</v>
      </c>
      <c r="D229" s="35">
        <v>5.15</v>
      </c>
      <c r="E229" s="35">
        <v>4.28</v>
      </c>
      <c r="F229" s="35">
        <v>0.87370000000000003</v>
      </c>
      <c r="G229" s="66">
        <v>0.41909999999999997</v>
      </c>
      <c r="H229" s="66">
        <v>6.1499999999999999E-2</v>
      </c>
      <c r="I229" s="66">
        <v>2.8299999999999999E-2</v>
      </c>
      <c r="J229" s="66">
        <v>2.9700000000000001E-2</v>
      </c>
      <c r="K229" s="67">
        <v>4.6899999999999997E-2</v>
      </c>
      <c r="L229" s="66">
        <v>1.7130490000000003</v>
      </c>
      <c r="M229" s="68">
        <v>4.3799999999999999E-2</v>
      </c>
      <c r="N229" s="35">
        <v>2.93</v>
      </c>
      <c r="O229" s="35">
        <v>9.0399999999999991</v>
      </c>
      <c r="P229" s="35">
        <v>1.4</v>
      </c>
      <c r="Q229" s="35">
        <v>16.04</v>
      </c>
      <c r="R229" s="35">
        <v>4.4800000000000004</v>
      </c>
      <c r="S229" s="35">
        <v>3.34</v>
      </c>
      <c r="T229" s="35">
        <v>7.01</v>
      </c>
      <c r="U229" s="35">
        <v>5.6</v>
      </c>
      <c r="V229" s="35">
        <v>1.25</v>
      </c>
      <c r="W229" s="35">
        <v>12.11</v>
      </c>
      <c r="X229" s="35">
        <v>2.8</v>
      </c>
      <c r="Y229" s="35">
        <v>13.4</v>
      </c>
      <c r="Z229" s="35">
        <v>0</v>
      </c>
      <c r="AA229" s="35">
        <v>3.68</v>
      </c>
      <c r="AB229" s="41">
        <v>1040</v>
      </c>
      <c r="AC229" s="41">
        <v>6</v>
      </c>
      <c r="AD229" s="88">
        <v>439.9</v>
      </c>
      <c r="AE229" s="69">
        <v>60.5</v>
      </c>
      <c r="AF229" s="69">
        <v>76.3</v>
      </c>
      <c r="AG229" s="44">
        <f t="shared" si="134"/>
        <v>30.25</v>
      </c>
      <c r="AH229" s="44">
        <f t="shared" si="108"/>
        <v>2874.7536275755101</v>
      </c>
      <c r="AI229" s="44">
        <f t="shared" si="109"/>
        <v>219343.70178401141</v>
      </c>
      <c r="AJ229" s="44">
        <f t="shared" si="110"/>
        <v>2.0055282938243253</v>
      </c>
      <c r="AK229" s="45">
        <v>0</v>
      </c>
      <c r="AL229" s="43">
        <v>422.3</v>
      </c>
      <c r="AM229" s="43">
        <v>59.99</v>
      </c>
      <c r="AN229" s="69">
        <v>76.12</v>
      </c>
      <c r="AO229" s="44">
        <f t="shared" si="136"/>
        <v>29.995000000000001</v>
      </c>
      <c r="AP229" s="44">
        <f t="shared" si="111"/>
        <v>2826.4909889745536</v>
      </c>
      <c r="AQ229" s="46">
        <f t="shared" si="112"/>
        <v>219343.70178401141</v>
      </c>
      <c r="AR229" s="46">
        <f t="shared" si="113"/>
        <v>215152.49408074302</v>
      </c>
      <c r="AS229" s="47">
        <f t="shared" si="114"/>
        <v>1.9107946429186677</v>
      </c>
      <c r="AT229" s="46">
        <f t="shared" si="115"/>
        <v>2.0055282938243253</v>
      </c>
      <c r="AU229" s="46">
        <f t="shared" si="116"/>
        <v>1.9627938862819694</v>
      </c>
      <c r="AV229" s="47">
        <f t="shared" si="117"/>
        <v>2.1308304487126444</v>
      </c>
      <c r="AW229" s="48">
        <v>0</v>
      </c>
      <c r="AX229" s="70">
        <v>150</v>
      </c>
      <c r="AY229" s="70">
        <v>12</v>
      </c>
      <c r="AZ229" s="71">
        <v>389.7</v>
      </c>
      <c r="BA229" s="43">
        <f t="shared" si="132"/>
        <v>12.881703874775466</v>
      </c>
      <c r="BB229" s="71">
        <v>59.85</v>
      </c>
      <c r="BC229" s="69">
        <v>75.89</v>
      </c>
      <c r="BD229" s="54">
        <f t="shared" si="118"/>
        <v>29.925000000000001</v>
      </c>
      <c r="BE229" s="44">
        <f t="shared" si="119"/>
        <v>2813.313892748336</v>
      </c>
      <c r="BF229" s="50">
        <f t="shared" si="133"/>
        <v>219343.70178401141</v>
      </c>
      <c r="BG229" s="50">
        <f t="shared" si="120"/>
        <v>213502.39132067122</v>
      </c>
      <c r="BH229" s="72">
        <f t="shared" si="121"/>
        <v>2.6630855665471338</v>
      </c>
      <c r="BI229" s="73">
        <f t="shared" si="122"/>
        <v>2.0055282938243253</v>
      </c>
      <c r="BJ229" s="51">
        <f t="shared" si="123"/>
        <v>1.825272295965471</v>
      </c>
      <c r="BK229" s="72">
        <f t="shared" si="124"/>
        <v>8.9879558624987332</v>
      </c>
      <c r="BL229" s="116">
        <v>0</v>
      </c>
      <c r="BM229" s="74">
        <f t="shared" si="137"/>
        <v>1040</v>
      </c>
      <c r="BN229" s="74">
        <f t="shared" si="138"/>
        <v>6</v>
      </c>
      <c r="BO229" s="71">
        <v>360.8</v>
      </c>
      <c r="BP229" s="71">
        <v>59.53</v>
      </c>
      <c r="BQ229" s="71">
        <v>75.84</v>
      </c>
      <c r="BR229" s="72">
        <f t="shared" si="125"/>
        <v>29.765000000000001</v>
      </c>
      <c r="BS229" s="54">
        <f t="shared" si="126"/>
        <v>2783.3104262694924</v>
      </c>
      <c r="BT229" s="50">
        <f t="shared" si="127"/>
        <v>213502.39132067122</v>
      </c>
      <c r="BU229" s="50">
        <f t="shared" si="128"/>
        <v>211086.26272827832</v>
      </c>
      <c r="BV229" s="72">
        <f t="shared" si="129"/>
        <v>1.1316634804169365</v>
      </c>
      <c r="BW229" s="75">
        <f t="shared" si="130"/>
        <v>1.825272295965471</v>
      </c>
      <c r="BX229" s="55">
        <f t="shared" si="131"/>
        <v>1.7092538156518566</v>
      </c>
      <c r="BY229" s="72">
        <f t="shared" si="106"/>
        <v>6.356228633396686</v>
      </c>
      <c r="BZ229" s="124" t="s">
        <v>94</v>
      </c>
      <c r="CA229" s="124" t="s">
        <v>78</v>
      </c>
      <c r="CB229" s="125">
        <v>3</v>
      </c>
      <c r="CC229" s="125">
        <v>8</v>
      </c>
      <c r="CD229" s="125">
        <v>4</v>
      </c>
      <c r="CE229" s="125">
        <v>6</v>
      </c>
      <c r="CF229" s="124" t="s">
        <v>85</v>
      </c>
      <c r="CG229" s="126" t="s">
        <v>75</v>
      </c>
      <c r="CH229" s="62">
        <v>15.67</v>
      </c>
      <c r="CI229" s="129">
        <f>SUM(CI222:CI228)/9.5</f>
        <v>2.7032565789473693</v>
      </c>
      <c r="CJ229" s="64">
        <f>SUM((AF229-BQ229)/AF229)*100</f>
        <v>0.60288335517692504</v>
      </c>
      <c r="CK229" s="64">
        <f>SUM(BX229*CH229)</f>
        <v>26.784007291264594</v>
      </c>
      <c r="CL229" s="65" t="s">
        <v>85</v>
      </c>
    </row>
    <row r="230" spans="1:90" s="65" customFormat="1" ht="24.75" customHeight="1" x14ac:dyDescent="0.3">
      <c r="A230" s="61" t="s">
        <v>111</v>
      </c>
      <c r="B230" s="35">
        <v>3.95</v>
      </c>
      <c r="C230" s="35">
        <v>2.02</v>
      </c>
      <c r="D230" s="35">
        <v>6.02</v>
      </c>
      <c r="E230" s="35">
        <v>4.9400000000000004</v>
      </c>
      <c r="F230" s="35">
        <v>0.74629999999999996</v>
      </c>
      <c r="G230" s="66">
        <v>0.57420000000000004</v>
      </c>
      <c r="H230" s="66">
        <v>6.2100000000000002E-2</v>
      </c>
      <c r="I230" s="66">
        <v>3.6499999999999998E-2</v>
      </c>
      <c r="J230" s="66">
        <v>3.1699999999999999E-2</v>
      </c>
      <c r="K230" s="67">
        <v>5.5899999999999998E-2</v>
      </c>
      <c r="L230" s="66">
        <v>1.7130490000000003</v>
      </c>
      <c r="M230" s="68">
        <v>2.7400000000000001E-2</v>
      </c>
      <c r="N230" s="35">
        <v>12.5</v>
      </c>
      <c r="O230" s="35">
        <v>28.43</v>
      </c>
      <c r="P230" s="35">
        <v>3.33</v>
      </c>
      <c r="Q230" s="35">
        <v>11.77</v>
      </c>
      <c r="R230" s="35">
        <v>2.4300000000000002</v>
      </c>
      <c r="S230" s="35">
        <v>3.06</v>
      </c>
      <c r="T230" s="35">
        <v>8.5299999999999994</v>
      </c>
      <c r="U230" s="35">
        <v>2.7925</v>
      </c>
      <c r="V230" s="35">
        <v>2.4300000000000002</v>
      </c>
      <c r="W230" s="35">
        <v>5.33</v>
      </c>
      <c r="X230" s="35">
        <v>4.29</v>
      </c>
      <c r="Y230" s="35">
        <v>2.8</v>
      </c>
      <c r="Z230" s="35">
        <v>0</v>
      </c>
      <c r="AA230" s="35">
        <v>5.2725</v>
      </c>
      <c r="AB230" s="41">
        <v>1040</v>
      </c>
      <c r="AC230" s="41">
        <v>6</v>
      </c>
      <c r="AD230" s="88">
        <v>442.8</v>
      </c>
      <c r="AE230" s="69">
        <v>60.5</v>
      </c>
      <c r="AF230" s="69">
        <v>76.5</v>
      </c>
      <c r="AG230" s="44">
        <f t="shared" si="134"/>
        <v>30.25</v>
      </c>
      <c r="AH230" s="44">
        <f t="shared" si="108"/>
        <v>2874.7536275755101</v>
      </c>
      <c r="AI230" s="44">
        <f t="shared" si="109"/>
        <v>219918.65250952652</v>
      </c>
      <c r="AJ230" s="44">
        <f t="shared" si="110"/>
        <v>2.013471776709884</v>
      </c>
      <c r="AK230" s="45">
        <v>0</v>
      </c>
      <c r="AL230" s="43">
        <v>423.1</v>
      </c>
      <c r="AM230" s="43">
        <v>60.18</v>
      </c>
      <c r="AN230" s="69">
        <v>77.3</v>
      </c>
      <c r="AO230" s="44">
        <f t="shared" si="136"/>
        <v>30.09</v>
      </c>
      <c r="AP230" s="44">
        <f t="shared" si="111"/>
        <v>2844.4234354606929</v>
      </c>
      <c r="AQ230" s="46">
        <f t="shared" si="112"/>
        <v>219918.65250952652</v>
      </c>
      <c r="AR230" s="46">
        <f t="shared" si="113"/>
        <v>219873.93156111156</v>
      </c>
      <c r="AS230" s="47">
        <f t="shared" si="114"/>
        <v>2.0335223003891009E-2</v>
      </c>
      <c r="AT230" s="46">
        <f t="shared" si="115"/>
        <v>2.013471776709884</v>
      </c>
      <c r="AU230" s="46">
        <f t="shared" si="116"/>
        <v>1.9242845070171675</v>
      </c>
      <c r="AV230" s="47">
        <f t="shared" si="117"/>
        <v>4.4295266874042349</v>
      </c>
      <c r="AW230" s="48">
        <v>0</v>
      </c>
      <c r="AX230" s="70">
        <v>150</v>
      </c>
      <c r="AY230" s="70">
        <v>12</v>
      </c>
      <c r="AZ230" s="71">
        <v>387.2</v>
      </c>
      <c r="BA230" s="43">
        <f t="shared" si="132"/>
        <v>14.359504132231409</v>
      </c>
      <c r="BB230" s="71">
        <v>59.7</v>
      </c>
      <c r="BC230" s="69">
        <v>76.099999999999994</v>
      </c>
      <c r="BD230" s="54">
        <f t="shared" si="118"/>
        <v>29.85</v>
      </c>
      <c r="BE230" s="44">
        <f t="shared" si="119"/>
        <v>2799.2297401832116</v>
      </c>
      <c r="BF230" s="50">
        <f t="shared" si="133"/>
        <v>219918.65250952652</v>
      </c>
      <c r="BG230" s="50">
        <f t="shared" si="120"/>
        <v>213021.3832279424</v>
      </c>
      <c r="BH230" s="72">
        <f t="shared" si="121"/>
        <v>3.1362820765216135</v>
      </c>
      <c r="BI230" s="73">
        <f t="shared" si="122"/>
        <v>2.013471776709884</v>
      </c>
      <c r="BJ230" s="51">
        <f t="shared" si="123"/>
        <v>1.8176578995624992</v>
      </c>
      <c r="BK230" s="72">
        <f t="shared" si="124"/>
        <v>9.725186089638397</v>
      </c>
      <c r="BL230" s="116">
        <v>0</v>
      </c>
      <c r="BM230" s="74">
        <f t="shared" si="137"/>
        <v>1040</v>
      </c>
      <c r="BN230" s="74">
        <f t="shared" si="138"/>
        <v>6</v>
      </c>
      <c r="BO230" s="71">
        <v>353.1</v>
      </c>
      <c r="BP230" s="71">
        <v>58.8</v>
      </c>
      <c r="BQ230" s="71">
        <v>74.7</v>
      </c>
      <c r="BR230" s="72">
        <f t="shared" si="125"/>
        <v>29.4</v>
      </c>
      <c r="BS230" s="54">
        <f t="shared" si="126"/>
        <v>2715.4670260568732</v>
      </c>
      <c r="BT230" s="50">
        <f t="shared" si="127"/>
        <v>213021.3832279424</v>
      </c>
      <c r="BU230" s="50">
        <f t="shared" si="128"/>
        <v>202845.38684644844</v>
      </c>
      <c r="BV230" s="72">
        <f t="shared" si="129"/>
        <v>4.7769835249849937</v>
      </c>
      <c r="BW230" s="75">
        <f t="shared" si="130"/>
        <v>1.8176578995624992</v>
      </c>
      <c r="BX230" s="55">
        <f t="shared" si="131"/>
        <v>1.7407346821611109</v>
      </c>
      <c r="BY230" s="72">
        <f t="shared" si="106"/>
        <v>4.2319964290256884</v>
      </c>
      <c r="BZ230" s="124" t="s">
        <v>94</v>
      </c>
      <c r="CA230" s="124" t="s">
        <v>78</v>
      </c>
      <c r="CB230" s="125">
        <v>3</v>
      </c>
      <c r="CC230" s="125">
        <v>8</v>
      </c>
      <c r="CD230" s="125">
        <v>4</v>
      </c>
      <c r="CE230" s="125">
        <v>6</v>
      </c>
      <c r="CF230" s="124" t="s">
        <v>85</v>
      </c>
      <c r="CG230" s="126" t="s">
        <v>75</v>
      </c>
      <c r="CH230" s="62">
        <v>15.2</v>
      </c>
      <c r="CI230" s="129">
        <v>5.63</v>
      </c>
      <c r="CJ230" s="64">
        <f>SUM((AF230-BQ230)/AF230)*100</f>
        <v>2.3529411764705843</v>
      </c>
      <c r="CK230" s="64">
        <f>SUM(BX230*CH230)</f>
        <v>26.459167168848886</v>
      </c>
      <c r="CL230" s="65" t="s">
        <v>85</v>
      </c>
    </row>
    <row r="231" spans="1:90" s="65" customFormat="1" ht="24.75" customHeight="1" x14ac:dyDescent="0.3">
      <c r="A231" s="61" t="s">
        <v>111</v>
      </c>
      <c r="B231" s="35">
        <v>4.03</v>
      </c>
      <c r="C231" s="35">
        <v>1.77</v>
      </c>
      <c r="D231" s="35">
        <v>6.26</v>
      </c>
      <c r="E231" s="35">
        <v>5.04</v>
      </c>
      <c r="F231" s="35">
        <v>0.74529999999999996</v>
      </c>
      <c r="G231" s="66">
        <v>0.55379999999999996</v>
      </c>
      <c r="H231" s="66">
        <v>6.2199999999999998E-2</v>
      </c>
      <c r="I231" s="66">
        <v>3.78E-2</v>
      </c>
      <c r="J231" s="66">
        <v>3.2000000000000001E-2</v>
      </c>
      <c r="K231" s="67">
        <v>4.7600000000000003E-2</v>
      </c>
      <c r="L231" s="66">
        <v>1.7130490000000003</v>
      </c>
      <c r="M231" s="68">
        <v>2.9899999999999999E-2</v>
      </c>
      <c r="N231" s="35">
        <v>23.14</v>
      </c>
      <c r="O231" s="35">
        <v>7.22</v>
      </c>
      <c r="P231" s="35">
        <v>4.24</v>
      </c>
      <c r="Q231" s="35">
        <v>18.93</v>
      </c>
      <c r="R231" s="35">
        <v>7.96</v>
      </c>
      <c r="S231" s="35">
        <v>3.96</v>
      </c>
      <c r="T231" s="35">
        <v>8.9</v>
      </c>
      <c r="U231" s="35">
        <v>1.25</v>
      </c>
      <c r="V231" s="35">
        <v>1.89</v>
      </c>
      <c r="W231" s="35">
        <v>22.5</v>
      </c>
      <c r="X231" s="35">
        <v>2.2599999999999998</v>
      </c>
      <c r="Y231" s="35">
        <v>3.26</v>
      </c>
      <c r="Z231" s="35">
        <v>0</v>
      </c>
      <c r="AA231" s="35">
        <v>6</v>
      </c>
      <c r="AB231" s="41">
        <v>1040</v>
      </c>
      <c r="AC231" s="41">
        <v>6</v>
      </c>
      <c r="AD231" s="88">
        <v>441.9</v>
      </c>
      <c r="AE231" s="69">
        <v>60.4</v>
      </c>
      <c r="AF231" s="69">
        <v>76.3</v>
      </c>
      <c r="AG231" s="44">
        <f t="shared" si="134"/>
        <v>30.2</v>
      </c>
      <c r="AH231" s="44">
        <f t="shared" si="108"/>
        <v>2865.2581637800349</v>
      </c>
      <c r="AI231" s="44">
        <f t="shared" si="109"/>
        <v>218619.19789641665</v>
      </c>
      <c r="AJ231" s="44">
        <f t="shared" si="110"/>
        <v>2.0213229407665074</v>
      </c>
      <c r="AK231" s="45">
        <v>0</v>
      </c>
      <c r="AL231" s="43">
        <v>422.8</v>
      </c>
      <c r="AM231" s="43">
        <v>60.3</v>
      </c>
      <c r="AN231" s="69">
        <v>76.3</v>
      </c>
      <c r="AO231" s="44">
        <f t="shared" si="136"/>
        <v>30.15</v>
      </c>
      <c r="AP231" s="44">
        <f t="shared" si="111"/>
        <v>2855.7784079478274</v>
      </c>
      <c r="AQ231" s="46">
        <f t="shared" si="112"/>
        <v>218619.19789641665</v>
      </c>
      <c r="AR231" s="46">
        <f t="shared" si="113"/>
        <v>217895.89252641922</v>
      </c>
      <c r="AS231" s="47">
        <f t="shared" si="114"/>
        <v>0.33085171702996252</v>
      </c>
      <c r="AT231" s="46">
        <f t="shared" si="115"/>
        <v>2.0213229407665074</v>
      </c>
      <c r="AU231" s="46">
        <f t="shared" si="116"/>
        <v>1.940376181936228</v>
      </c>
      <c r="AV231" s="47">
        <f t="shared" si="117"/>
        <v>4.0046425634284635</v>
      </c>
      <c r="AW231" s="48">
        <v>0</v>
      </c>
      <c r="AX231" s="70">
        <v>150</v>
      </c>
      <c r="AY231" s="70">
        <v>12</v>
      </c>
      <c r="AZ231" s="71">
        <v>391.9</v>
      </c>
      <c r="BA231" s="43">
        <f t="shared" si="132"/>
        <v>12.758356723653993</v>
      </c>
      <c r="BB231" s="71">
        <v>59.6</v>
      </c>
      <c r="BC231" s="69">
        <v>76.5</v>
      </c>
      <c r="BD231" s="54">
        <f t="shared" si="118"/>
        <v>29.8</v>
      </c>
      <c r="BE231" s="44">
        <f t="shared" si="119"/>
        <v>2789.8599400938801</v>
      </c>
      <c r="BF231" s="50">
        <f t="shared" si="133"/>
        <v>218619.19789641665</v>
      </c>
      <c r="BG231" s="50">
        <f t="shared" si="120"/>
        <v>213424.28541718182</v>
      </c>
      <c r="BH231" s="72">
        <f t="shared" si="121"/>
        <v>2.3762380107607095</v>
      </c>
      <c r="BI231" s="73">
        <f t="shared" si="122"/>
        <v>2.0213229407665074</v>
      </c>
      <c r="BJ231" s="51">
        <f t="shared" si="123"/>
        <v>1.836248387731277</v>
      </c>
      <c r="BK231" s="72">
        <f t="shared" si="124"/>
        <v>9.1561100555781643</v>
      </c>
      <c r="BL231" s="116">
        <v>0</v>
      </c>
      <c r="BM231" s="74">
        <f t="shared" si="137"/>
        <v>1040</v>
      </c>
      <c r="BN231" s="74">
        <f t="shared" si="138"/>
        <v>6</v>
      </c>
      <c r="BO231" s="71">
        <v>361.1</v>
      </c>
      <c r="BP231" s="71">
        <v>59.1</v>
      </c>
      <c r="BQ231" s="71">
        <v>74.8</v>
      </c>
      <c r="BR231" s="72">
        <f t="shared" si="125"/>
        <v>29.55</v>
      </c>
      <c r="BS231" s="54">
        <f t="shared" si="126"/>
        <v>2743.2465590962411</v>
      </c>
      <c r="BT231" s="50">
        <f t="shared" si="127"/>
        <v>213424.28541718182</v>
      </c>
      <c r="BU231" s="50">
        <f t="shared" si="128"/>
        <v>205194.84262039882</v>
      </c>
      <c r="BV231" s="72">
        <f t="shared" si="129"/>
        <v>3.855907391558957</v>
      </c>
      <c r="BW231" s="75">
        <f t="shared" si="130"/>
        <v>1.836248387731277</v>
      </c>
      <c r="BX231" s="55">
        <f t="shared" si="131"/>
        <v>1.7597908182712889</v>
      </c>
      <c r="BY231" s="72">
        <f t="shared" si="106"/>
        <v>4.1637923262905057</v>
      </c>
      <c r="BZ231" s="124" t="s">
        <v>94</v>
      </c>
      <c r="CA231" s="124" t="s">
        <v>78</v>
      </c>
      <c r="CB231" s="125">
        <v>3</v>
      </c>
      <c r="CC231" s="125">
        <v>8</v>
      </c>
      <c r="CD231" s="125">
        <v>4</v>
      </c>
      <c r="CE231" s="125">
        <v>6</v>
      </c>
      <c r="CF231" s="124" t="s">
        <v>85</v>
      </c>
      <c r="CG231" s="126" t="s">
        <v>75</v>
      </c>
      <c r="CH231" s="62">
        <v>15.2</v>
      </c>
      <c r="CI231" s="63">
        <v>5.7</v>
      </c>
      <c r="CJ231" s="64">
        <f>SUM((AF231-BQ231)/AF231)*100</f>
        <v>1.9659239842726082</v>
      </c>
      <c r="CK231" s="64">
        <f>SUM(BX231*CH231)</f>
        <v>26.748820437723591</v>
      </c>
      <c r="CL231" s="65" t="s">
        <v>85</v>
      </c>
    </row>
    <row r="232" spans="1:90" s="65" customFormat="1" ht="24.75" customHeight="1" x14ac:dyDescent="0.3">
      <c r="A232" s="61" t="s">
        <v>111</v>
      </c>
      <c r="B232" s="35">
        <v>3.77</v>
      </c>
      <c r="C232" s="35">
        <v>1.93</v>
      </c>
      <c r="D232" s="35">
        <v>5.73</v>
      </c>
      <c r="E232" s="35">
        <v>4.91</v>
      </c>
      <c r="F232" s="35">
        <v>0.76039999999999996</v>
      </c>
      <c r="G232" s="66">
        <v>5.2700000000000004E-3</v>
      </c>
      <c r="H232" s="66">
        <v>6.1499999999999999E-2</v>
      </c>
      <c r="I232" s="66">
        <v>3.8600000000000002E-2</v>
      </c>
      <c r="J232" s="66">
        <v>3.1800000000000002E-2</v>
      </c>
      <c r="K232" s="67">
        <v>4.1000000000000002E-2</v>
      </c>
      <c r="L232" s="66">
        <v>1.7130490000000003</v>
      </c>
      <c r="M232" s="68">
        <v>2.35E-2</v>
      </c>
      <c r="N232" s="35">
        <v>11.69</v>
      </c>
      <c r="O232" s="35">
        <v>25.37</v>
      </c>
      <c r="P232" s="35">
        <v>1.98</v>
      </c>
      <c r="Q232" s="35">
        <v>12.06</v>
      </c>
      <c r="R232" s="35">
        <v>4.67</v>
      </c>
      <c r="S232" s="35">
        <v>5.57</v>
      </c>
      <c r="T232" s="35">
        <v>12.63</v>
      </c>
      <c r="U232" s="35">
        <v>2.4300000000000002</v>
      </c>
      <c r="V232" s="35">
        <v>5.6</v>
      </c>
      <c r="W232" s="35">
        <v>10.14</v>
      </c>
      <c r="X232" s="35">
        <v>3.48</v>
      </c>
      <c r="Y232" s="35">
        <v>11.88</v>
      </c>
      <c r="Z232" s="35">
        <v>0</v>
      </c>
      <c r="AA232" s="35">
        <v>5.25</v>
      </c>
      <c r="AB232" s="41">
        <v>1060</v>
      </c>
      <c r="AC232" s="41">
        <v>6</v>
      </c>
      <c r="AD232" s="88">
        <v>441.4</v>
      </c>
      <c r="AE232" s="69">
        <v>60.2</v>
      </c>
      <c r="AF232" s="69">
        <v>76.400000000000006</v>
      </c>
      <c r="AG232" s="44">
        <f t="shared" si="134"/>
        <v>30.1</v>
      </c>
      <c r="AH232" s="44">
        <f t="shared" si="108"/>
        <v>2846.314360078889</v>
      </c>
      <c r="AI232" s="44">
        <f t="shared" si="109"/>
        <v>217458.41711002713</v>
      </c>
      <c r="AJ232" s="44">
        <f t="shared" si="110"/>
        <v>2.0298133586462437</v>
      </c>
      <c r="AK232" s="45">
        <v>0</v>
      </c>
      <c r="AL232" s="43">
        <v>423.5</v>
      </c>
      <c r="AM232" s="43">
        <v>60.2</v>
      </c>
      <c r="AN232" s="69">
        <v>76.3</v>
      </c>
      <c r="AO232" s="44">
        <f t="shared" si="136"/>
        <v>30.1</v>
      </c>
      <c r="AP232" s="44">
        <f t="shared" si="111"/>
        <v>2846.314360078889</v>
      </c>
      <c r="AQ232" s="46">
        <f t="shared" si="112"/>
        <v>217458.41711002713</v>
      </c>
      <c r="AR232" s="46">
        <f t="shared" si="113"/>
        <v>217173.78567401922</v>
      </c>
      <c r="AS232" s="47">
        <f t="shared" si="114"/>
        <v>0.13089005235603168</v>
      </c>
      <c r="AT232" s="46">
        <f t="shared" si="115"/>
        <v>2.0298133586462437</v>
      </c>
      <c r="AU232" s="46">
        <f t="shared" si="116"/>
        <v>1.9500511937277698</v>
      </c>
      <c r="AV232" s="47">
        <f t="shared" si="117"/>
        <v>3.9295319729135176</v>
      </c>
      <c r="AW232" s="48">
        <v>0</v>
      </c>
      <c r="AX232" s="70">
        <v>150</v>
      </c>
      <c r="AY232" s="70">
        <v>12</v>
      </c>
      <c r="AZ232" s="71">
        <v>389.6</v>
      </c>
      <c r="BA232" s="43">
        <f t="shared" si="132"/>
        <v>13.295687885010254</v>
      </c>
      <c r="BB232" s="71">
        <v>59.5</v>
      </c>
      <c r="BC232" s="69">
        <v>76</v>
      </c>
      <c r="BD232" s="54">
        <f t="shared" si="118"/>
        <v>29.75</v>
      </c>
      <c r="BE232" s="44">
        <f t="shared" si="119"/>
        <v>2780.5058479678164</v>
      </c>
      <c r="BF232" s="50">
        <f t="shared" si="133"/>
        <v>217458.41711002713</v>
      </c>
      <c r="BG232" s="50">
        <f t="shared" si="120"/>
        <v>211318.44444555405</v>
      </c>
      <c r="BH232" s="72">
        <f t="shared" si="121"/>
        <v>2.8235157535274666</v>
      </c>
      <c r="BI232" s="73">
        <f t="shared" si="122"/>
        <v>2.0298133586462437</v>
      </c>
      <c r="BJ232" s="51">
        <f t="shared" si="123"/>
        <v>1.8436630130522278</v>
      </c>
      <c r="BK232" s="72">
        <f t="shared" si="124"/>
        <v>9.1708109418575479</v>
      </c>
      <c r="BL232" s="116">
        <v>0</v>
      </c>
      <c r="BM232" s="74">
        <f t="shared" si="137"/>
        <v>1060</v>
      </c>
      <c r="BN232" s="74">
        <f t="shared" si="138"/>
        <v>6</v>
      </c>
      <c r="BO232" s="71">
        <v>357.1</v>
      </c>
      <c r="BP232" s="71">
        <v>59</v>
      </c>
      <c r="BQ232" s="71">
        <v>74.180000000000007</v>
      </c>
      <c r="BR232" s="72">
        <f t="shared" si="125"/>
        <v>29.5</v>
      </c>
      <c r="BS232" s="54">
        <f t="shared" si="126"/>
        <v>2733.9710067865176</v>
      </c>
      <c r="BT232" s="50">
        <f t="shared" si="127"/>
        <v>211318.44444555405</v>
      </c>
      <c r="BU232" s="50">
        <f t="shared" si="128"/>
        <v>202805.96928342388</v>
      </c>
      <c r="BV232" s="72">
        <f t="shared" si="129"/>
        <v>4.0282688926963957</v>
      </c>
      <c r="BW232" s="75">
        <f t="shared" si="130"/>
        <v>1.8436630130522278</v>
      </c>
      <c r="BX232" s="55">
        <f t="shared" si="131"/>
        <v>1.7607962983621468</v>
      </c>
      <c r="BY232" s="72">
        <f t="shared" si="106"/>
        <v>4.4946779375311756</v>
      </c>
      <c r="BZ232" s="124" t="s">
        <v>94</v>
      </c>
      <c r="CA232" s="124" t="s">
        <v>78</v>
      </c>
      <c r="CB232" s="125">
        <v>3</v>
      </c>
      <c r="CC232" s="125">
        <v>8</v>
      </c>
      <c r="CD232" s="125">
        <v>4</v>
      </c>
      <c r="CE232" s="125">
        <v>6</v>
      </c>
      <c r="CF232" s="124" t="s">
        <v>85</v>
      </c>
      <c r="CG232" s="126" t="s">
        <v>75</v>
      </c>
      <c r="CH232" s="62">
        <v>15.2</v>
      </c>
      <c r="CI232" s="63">
        <f>SUM(CI230:CI231)/1.9</f>
        <v>5.9631578947368427</v>
      </c>
      <c r="CJ232" s="64">
        <f>SUM((AF232-BQ232)/AF232)*100</f>
        <v>2.9057591623036632</v>
      </c>
      <c r="CK232" s="64">
        <f>SUM(BX232*CH232)</f>
        <v>26.76410373510463</v>
      </c>
      <c r="CL232" s="65" t="s">
        <v>85</v>
      </c>
    </row>
    <row r="233" spans="1:90" s="65" customFormat="1" ht="24.75" customHeight="1" x14ac:dyDescent="0.3">
      <c r="A233" s="61" t="s">
        <v>111</v>
      </c>
      <c r="B233" s="35">
        <v>2.83</v>
      </c>
      <c r="C233" s="35">
        <v>1.27</v>
      </c>
      <c r="D233" s="35">
        <v>4.25</v>
      </c>
      <c r="E233" s="35">
        <v>4.4400000000000004</v>
      </c>
      <c r="F233" s="35">
        <v>2.14</v>
      </c>
      <c r="G233" s="66">
        <v>0.37740000000000001</v>
      </c>
      <c r="H233" s="66">
        <v>7.5399999999999995E-2</v>
      </c>
      <c r="I233" s="66">
        <v>3.4299999999999997E-2</v>
      </c>
      <c r="J233" s="66">
        <v>3.04E-2</v>
      </c>
      <c r="K233" s="67">
        <v>4.3400000000000001E-2</v>
      </c>
      <c r="L233" s="66">
        <v>1.7130490000000003</v>
      </c>
      <c r="M233" s="68">
        <v>6.54E-2</v>
      </c>
      <c r="N233" s="35">
        <v>12.22</v>
      </c>
      <c r="O233" s="35">
        <v>9.0399999999999991</v>
      </c>
      <c r="P233" s="35">
        <v>1.4</v>
      </c>
      <c r="Q233" s="35">
        <v>16.04</v>
      </c>
      <c r="R233" s="35">
        <v>4.4800000000000004</v>
      </c>
      <c r="S233" s="35">
        <v>3.34</v>
      </c>
      <c r="T233" s="35">
        <v>7.01</v>
      </c>
      <c r="U233" s="35">
        <v>1.89</v>
      </c>
      <c r="V233" s="35">
        <v>1.25</v>
      </c>
      <c r="W233" s="35">
        <v>12.11</v>
      </c>
      <c r="X233" s="35">
        <v>2.8</v>
      </c>
      <c r="Y233" s="35">
        <v>13.4</v>
      </c>
      <c r="Z233" s="35">
        <v>0</v>
      </c>
      <c r="AA233" s="35">
        <v>6.16</v>
      </c>
      <c r="AB233" s="41">
        <v>1060</v>
      </c>
      <c r="AC233" s="41">
        <v>6</v>
      </c>
      <c r="AD233" s="88">
        <v>442.2</v>
      </c>
      <c r="AE233" s="69">
        <v>60.4</v>
      </c>
      <c r="AF233" s="69">
        <v>76.3</v>
      </c>
      <c r="AG233" s="44">
        <f t="shared" si="134"/>
        <v>30.2</v>
      </c>
      <c r="AH233" s="44">
        <f t="shared" si="108"/>
        <v>2865.2581637800349</v>
      </c>
      <c r="AI233" s="44">
        <f t="shared" si="109"/>
        <v>218619.19789641665</v>
      </c>
      <c r="AJ233" s="44">
        <f t="shared" si="110"/>
        <v>2.0226951898776866</v>
      </c>
      <c r="AK233" s="45">
        <v>0</v>
      </c>
      <c r="AL233" s="43">
        <v>425.7</v>
      </c>
      <c r="AM233" s="43">
        <v>60.24</v>
      </c>
      <c r="AN233" s="69">
        <v>76.38</v>
      </c>
      <c r="AO233" s="44">
        <f t="shared" si="136"/>
        <v>30.12</v>
      </c>
      <c r="AP233" s="44">
        <f t="shared" si="111"/>
        <v>2850.098094270872</v>
      </c>
      <c r="AQ233" s="46">
        <f t="shared" si="112"/>
        <v>218619.19789641665</v>
      </c>
      <c r="AR233" s="46">
        <f t="shared" si="113"/>
        <v>217690.4924404092</v>
      </c>
      <c r="AS233" s="47">
        <f t="shared" si="114"/>
        <v>0.42480507885106872</v>
      </c>
      <c r="AT233" s="46">
        <f t="shared" si="115"/>
        <v>2.0226951898776866</v>
      </c>
      <c r="AU233" s="46">
        <f t="shared" si="116"/>
        <v>1.9555286738879123</v>
      </c>
      <c r="AV233" s="47">
        <f t="shared" si="117"/>
        <v>3.3206444710948211</v>
      </c>
      <c r="AW233" s="48">
        <v>0</v>
      </c>
      <c r="AX233" s="70">
        <v>150</v>
      </c>
      <c r="AY233" s="70">
        <v>12</v>
      </c>
      <c r="AZ233" s="71">
        <v>388.4</v>
      </c>
      <c r="BA233" s="43">
        <f t="shared" si="132"/>
        <v>13.851699279093721</v>
      </c>
      <c r="BB233" s="71">
        <v>59.5</v>
      </c>
      <c r="BC233" s="69">
        <v>76.3</v>
      </c>
      <c r="BD233" s="54">
        <f t="shared" si="118"/>
        <v>29.75</v>
      </c>
      <c r="BE233" s="44">
        <f t="shared" si="119"/>
        <v>2780.5058479678164</v>
      </c>
      <c r="BF233" s="50">
        <f t="shared" si="133"/>
        <v>218619.19789641665</v>
      </c>
      <c r="BG233" s="50">
        <f t="shared" si="120"/>
        <v>212152.59619994438</v>
      </c>
      <c r="BH233" s="72">
        <f t="shared" si="121"/>
        <v>2.957929476777327</v>
      </c>
      <c r="BI233" s="73">
        <f t="shared" si="122"/>
        <v>2.0226951898776866</v>
      </c>
      <c r="BJ233" s="51">
        <f t="shared" si="123"/>
        <v>1.8307577043928809</v>
      </c>
      <c r="BK233" s="72">
        <f t="shared" si="124"/>
        <v>9.4891947360794529</v>
      </c>
      <c r="BL233" s="116">
        <v>0</v>
      </c>
      <c r="BM233" s="74">
        <f t="shared" si="137"/>
        <v>1060</v>
      </c>
      <c r="BN233" s="74">
        <f t="shared" si="138"/>
        <v>6</v>
      </c>
      <c r="BO233" s="71">
        <v>355.9</v>
      </c>
      <c r="BP233" s="71">
        <v>59.1</v>
      </c>
      <c r="BQ233" s="71">
        <v>74.7</v>
      </c>
      <c r="BR233" s="72">
        <f t="shared" si="125"/>
        <v>29.55</v>
      </c>
      <c r="BS233" s="54">
        <f t="shared" si="126"/>
        <v>2743.2465590962411</v>
      </c>
      <c r="BT233" s="50">
        <f t="shared" si="127"/>
        <v>212152.59619994438</v>
      </c>
      <c r="BU233" s="50">
        <f t="shared" si="128"/>
        <v>204920.51796448921</v>
      </c>
      <c r="BV233" s="72">
        <f t="shared" si="129"/>
        <v>3.4089039516816779</v>
      </c>
      <c r="BW233" s="75">
        <f t="shared" si="130"/>
        <v>1.8307577043928809</v>
      </c>
      <c r="BX233" s="55">
        <f t="shared" si="131"/>
        <v>1.7367709370209288</v>
      </c>
      <c r="BY233" s="72">
        <f t="shared" ref="BY233:BY296" si="139">((BW233-BX233)/BW233)*100</f>
        <v>5.1337633126673179</v>
      </c>
      <c r="BZ233" s="124" t="s">
        <v>94</v>
      </c>
      <c r="CA233" s="124" t="s">
        <v>78</v>
      </c>
      <c r="CB233" s="125">
        <v>3</v>
      </c>
      <c r="CC233" s="125">
        <v>8</v>
      </c>
      <c r="CD233" s="125">
        <v>4</v>
      </c>
      <c r="CE233" s="125">
        <v>6</v>
      </c>
      <c r="CF233" s="124" t="s">
        <v>85</v>
      </c>
      <c r="CG233" s="126" t="s">
        <v>75</v>
      </c>
      <c r="CH233" s="62">
        <v>15.2</v>
      </c>
      <c r="CI233" s="129">
        <f>SUM(CI231:CI232)/2</f>
        <v>5.8315789473684214</v>
      </c>
      <c r="CJ233" s="64">
        <f>SUM((AF233-BQ233)/AF233)*100</f>
        <v>2.0969855832241082</v>
      </c>
      <c r="CK233" s="64">
        <f>SUM(BX233*CH233)</f>
        <v>26.398918242718118</v>
      </c>
      <c r="CL233" s="65" t="s">
        <v>85</v>
      </c>
    </row>
    <row r="234" spans="1:90" s="65" customFormat="1" ht="24.75" customHeight="1" x14ac:dyDescent="0.3">
      <c r="A234" s="61" t="s">
        <v>111</v>
      </c>
      <c r="B234" s="35">
        <v>3.27</v>
      </c>
      <c r="C234" s="35">
        <v>1.29</v>
      </c>
      <c r="D234" s="35">
        <v>5.99</v>
      </c>
      <c r="E234" s="35">
        <v>4.84</v>
      </c>
      <c r="F234" s="35">
        <v>1.78</v>
      </c>
      <c r="G234" s="66">
        <v>0.44240000000000002</v>
      </c>
      <c r="H234" s="66">
        <v>7.8399999999999997E-2</v>
      </c>
      <c r="I234" s="66">
        <v>3.7699999999999997E-2</v>
      </c>
      <c r="J234" s="66">
        <v>3.3300000000000003E-2</v>
      </c>
      <c r="K234" s="67">
        <v>4.82E-2</v>
      </c>
      <c r="L234" s="66">
        <v>1.7130490000000003</v>
      </c>
      <c r="M234" s="68">
        <v>0.11650000000000001</v>
      </c>
      <c r="N234" s="35">
        <v>2.93</v>
      </c>
      <c r="O234" s="35">
        <v>28.43</v>
      </c>
      <c r="P234" s="35">
        <v>3.33</v>
      </c>
      <c r="Q234" s="35">
        <v>11.77</v>
      </c>
      <c r="R234" s="35">
        <v>2.4300000000000002</v>
      </c>
      <c r="S234" s="35">
        <v>3.06</v>
      </c>
      <c r="T234" s="35">
        <v>8.5299999999999994</v>
      </c>
      <c r="U234" s="35">
        <v>5.6</v>
      </c>
      <c r="V234" s="35">
        <v>2.4300000000000002</v>
      </c>
      <c r="W234" s="35">
        <v>5.33</v>
      </c>
      <c r="X234" s="35">
        <v>4.29</v>
      </c>
      <c r="Y234" s="35">
        <v>2.8</v>
      </c>
      <c r="Z234" s="35">
        <v>0</v>
      </c>
      <c r="AA234" s="35">
        <v>3.68</v>
      </c>
      <c r="AB234" s="41">
        <v>1060</v>
      </c>
      <c r="AC234" s="41">
        <v>6</v>
      </c>
      <c r="AD234" s="88">
        <v>442.2</v>
      </c>
      <c r="AE234" s="69">
        <v>60.5</v>
      </c>
      <c r="AF234" s="69">
        <v>76.400000000000006</v>
      </c>
      <c r="AG234" s="44">
        <f t="shared" si="134"/>
        <v>30.25</v>
      </c>
      <c r="AH234" s="44">
        <f t="shared" si="108"/>
        <v>2874.7536275755101</v>
      </c>
      <c r="AI234" s="44">
        <f t="shared" si="109"/>
        <v>219631.17714676898</v>
      </c>
      <c r="AJ234" s="44">
        <f t="shared" si="110"/>
        <v>2.0133753583831995</v>
      </c>
      <c r="AK234" s="45">
        <v>0</v>
      </c>
      <c r="AL234" s="43">
        <v>424.1</v>
      </c>
      <c r="AM234" s="43">
        <v>60.27</v>
      </c>
      <c r="AN234" s="69">
        <v>75.92</v>
      </c>
      <c r="AO234" s="44">
        <f t="shared" si="136"/>
        <v>30.135000000000002</v>
      </c>
      <c r="AP234" s="44">
        <f t="shared" si="111"/>
        <v>2852.9375442510031</v>
      </c>
      <c r="AQ234" s="46">
        <f t="shared" si="112"/>
        <v>219631.17714676898</v>
      </c>
      <c r="AR234" s="46">
        <f t="shared" si="113"/>
        <v>216595.01835953616</v>
      </c>
      <c r="AS234" s="47">
        <f t="shared" si="114"/>
        <v>1.3823897074521003</v>
      </c>
      <c r="AT234" s="46">
        <f t="shared" si="115"/>
        <v>2.0133753583831995</v>
      </c>
      <c r="AU234" s="46">
        <f t="shared" si="116"/>
        <v>1.9580321062417818</v>
      </c>
      <c r="AV234" s="47">
        <f t="shared" si="117"/>
        <v>2.7487796505992779</v>
      </c>
      <c r="AW234" s="48">
        <v>0</v>
      </c>
      <c r="AX234" s="70">
        <v>150</v>
      </c>
      <c r="AY234" s="70">
        <v>12</v>
      </c>
      <c r="AZ234" s="71">
        <v>390</v>
      </c>
      <c r="BA234" s="43">
        <f t="shared" si="132"/>
        <v>13.384615384615381</v>
      </c>
      <c r="BB234" s="71">
        <v>59.6</v>
      </c>
      <c r="BC234" s="69">
        <v>76.5</v>
      </c>
      <c r="BD234" s="54">
        <f t="shared" si="118"/>
        <v>29.8</v>
      </c>
      <c r="BE234" s="44">
        <f t="shared" si="119"/>
        <v>2789.8599400938801</v>
      </c>
      <c r="BF234" s="50">
        <f t="shared" si="133"/>
        <v>219631.17714676898</v>
      </c>
      <c r="BG234" s="50">
        <f t="shared" si="120"/>
        <v>213424.28541718182</v>
      </c>
      <c r="BH234" s="72">
        <f t="shared" si="121"/>
        <v>2.8260522072598997</v>
      </c>
      <c r="BI234" s="73">
        <f t="shared" si="122"/>
        <v>2.0133753583831995</v>
      </c>
      <c r="BJ234" s="51">
        <f t="shared" si="123"/>
        <v>1.8273459331849911</v>
      </c>
      <c r="BK234" s="72">
        <f t="shared" si="124"/>
        <v>9.2396792492581028</v>
      </c>
      <c r="BL234" s="116">
        <v>0</v>
      </c>
      <c r="BM234" s="74">
        <f t="shared" si="137"/>
        <v>1060</v>
      </c>
      <c r="BN234" s="74">
        <f t="shared" si="138"/>
        <v>6</v>
      </c>
      <c r="BO234" s="71">
        <v>359.7</v>
      </c>
      <c r="BP234" s="71">
        <v>58</v>
      </c>
      <c r="BQ234" s="71">
        <v>75</v>
      </c>
      <c r="BR234" s="72">
        <f t="shared" si="125"/>
        <v>29</v>
      </c>
      <c r="BS234" s="54">
        <f t="shared" si="126"/>
        <v>2642.079421669016</v>
      </c>
      <c r="BT234" s="50">
        <f t="shared" si="127"/>
        <v>213424.28541718182</v>
      </c>
      <c r="BU234" s="50">
        <f t="shared" si="128"/>
        <v>198155.95662517622</v>
      </c>
      <c r="BV234" s="72">
        <f t="shared" si="129"/>
        <v>7.1539791088724991</v>
      </c>
      <c r="BW234" s="75">
        <f t="shared" si="130"/>
        <v>1.8273459331849911</v>
      </c>
      <c r="BX234" s="55">
        <f t="shared" si="131"/>
        <v>1.8152368776902021</v>
      </c>
      <c r="BY234" s="72">
        <f t="shared" si="139"/>
        <v>0.6626580810390571</v>
      </c>
      <c r="BZ234" s="124" t="s">
        <v>94</v>
      </c>
      <c r="CA234" s="124" t="s">
        <v>78</v>
      </c>
      <c r="CB234" s="125">
        <v>3</v>
      </c>
      <c r="CC234" s="125">
        <v>8</v>
      </c>
      <c r="CD234" s="125">
        <v>4</v>
      </c>
      <c r="CE234" s="125">
        <v>6</v>
      </c>
      <c r="CF234" s="124" t="s">
        <v>85</v>
      </c>
      <c r="CG234" s="126" t="s">
        <v>75</v>
      </c>
      <c r="CH234" s="62">
        <v>15.2</v>
      </c>
      <c r="CI234" s="129">
        <f>SUM(CI232:CI233)/2</f>
        <v>5.897368421052632</v>
      </c>
      <c r="CJ234" s="64">
        <f>SUM((AF234-BQ234)/AF234)*100</f>
        <v>1.8324607329843003</v>
      </c>
      <c r="CK234" s="64">
        <f>SUM(BX234*CH234)</f>
        <v>27.591600540891072</v>
      </c>
      <c r="CL234" s="65" t="s">
        <v>85</v>
      </c>
    </row>
    <row r="235" spans="1:90" s="65" customFormat="1" ht="24.75" customHeight="1" x14ac:dyDescent="0.3">
      <c r="A235" s="61" t="s">
        <v>111</v>
      </c>
      <c r="B235" s="35">
        <v>3.23</v>
      </c>
      <c r="C235" s="35">
        <v>1.44</v>
      </c>
      <c r="D235" s="35">
        <v>5.42</v>
      </c>
      <c r="E235" s="35">
        <v>4.82</v>
      </c>
      <c r="F235" s="35">
        <v>1.91</v>
      </c>
      <c r="G235" s="66">
        <v>0.4254</v>
      </c>
      <c r="H235" s="66">
        <v>7.4800000000000005E-2</v>
      </c>
      <c r="I235" s="66">
        <v>3.8699999999999998E-2</v>
      </c>
      <c r="J235" s="66">
        <v>3.3500000000000002E-2</v>
      </c>
      <c r="K235" s="67">
        <v>4.1700000000000001E-2</v>
      </c>
      <c r="L235" s="66">
        <v>1.7130490000000003</v>
      </c>
      <c r="M235" s="68">
        <v>7.6499999999999999E-2</v>
      </c>
      <c r="N235" s="35">
        <v>12.5</v>
      </c>
      <c r="O235" s="35">
        <v>7.22</v>
      </c>
      <c r="P235" s="35">
        <v>4.24</v>
      </c>
      <c r="Q235" s="35">
        <v>18.93</v>
      </c>
      <c r="R235" s="35">
        <v>7.96</v>
      </c>
      <c r="S235" s="35">
        <v>3.96</v>
      </c>
      <c r="T235" s="35">
        <v>8.9</v>
      </c>
      <c r="U235" s="35">
        <v>2.7925</v>
      </c>
      <c r="V235" s="35">
        <v>1.89</v>
      </c>
      <c r="W235" s="35">
        <v>22.5</v>
      </c>
      <c r="X235" s="35">
        <v>2.2599999999999998</v>
      </c>
      <c r="Y235" s="35">
        <v>3.26</v>
      </c>
      <c r="Z235" s="35">
        <v>0</v>
      </c>
      <c r="AA235" s="35">
        <v>5.2725</v>
      </c>
      <c r="AB235" s="41">
        <v>1060</v>
      </c>
      <c r="AC235" s="41">
        <v>6</v>
      </c>
      <c r="AD235" s="88">
        <v>441.9</v>
      </c>
      <c r="AE235" s="69">
        <v>60.3</v>
      </c>
      <c r="AF235" s="69">
        <v>76.099999999999994</v>
      </c>
      <c r="AG235" s="44">
        <f t="shared" si="134"/>
        <v>30.15</v>
      </c>
      <c r="AH235" s="44">
        <f t="shared" si="108"/>
        <v>2855.7784079478274</v>
      </c>
      <c r="AI235" s="44">
        <f t="shared" si="109"/>
        <v>217324.73684482966</v>
      </c>
      <c r="AJ235" s="44">
        <f t="shared" si="110"/>
        <v>2.0333626370177895</v>
      </c>
      <c r="AK235" s="45">
        <v>0</v>
      </c>
      <c r="AL235" s="43">
        <v>424</v>
      </c>
      <c r="AM235" s="43">
        <v>60.18</v>
      </c>
      <c r="AN235" s="69">
        <v>76.19</v>
      </c>
      <c r="AO235" s="44">
        <f t="shared" si="136"/>
        <v>30.09</v>
      </c>
      <c r="AP235" s="44">
        <f t="shared" si="111"/>
        <v>2844.4234354606929</v>
      </c>
      <c r="AQ235" s="46">
        <f t="shared" si="112"/>
        <v>217324.73684482966</v>
      </c>
      <c r="AR235" s="46">
        <f t="shared" si="113"/>
        <v>216716.6215477502</v>
      </c>
      <c r="AS235" s="47">
        <f t="shared" si="114"/>
        <v>0.27981872009059894</v>
      </c>
      <c r="AT235" s="46">
        <f t="shared" si="115"/>
        <v>2.0333626370177895</v>
      </c>
      <c r="AU235" s="46">
        <f t="shared" si="116"/>
        <v>1.9564719908047203</v>
      </c>
      <c r="AV235" s="47">
        <f t="shared" si="117"/>
        <v>3.7814526938411759</v>
      </c>
      <c r="AW235" s="48">
        <v>0</v>
      </c>
      <c r="AX235" s="70">
        <v>150</v>
      </c>
      <c r="AY235" s="70">
        <v>12</v>
      </c>
      <c r="AZ235" s="71">
        <v>392.3</v>
      </c>
      <c r="BA235" s="43">
        <f t="shared" si="132"/>
        <v>12.64338516441498</v>
      </c>
      <c r="BB235" s="71">
        <v>59.5</v>
      </c>
      <c r="BC235" s="69">
        <v>75.900000000000006</v>
      </c>
      <c r="BD235" s="54">
        <f t="shared" si="118"/>
        <v>29.75</v>
      </c>
      <c r="BE235" s="44">
        <f t="shared" si="119"/>
        <v>2780.5058479678164</v>
      </c>
      <c r="BF235" s="50">
        <f t="shared" si="133"/>
        <v>217324.73684482966</v>
      </c>
      <c r="BG235" s="50">
        <f t="shared" si="120"/>
        <v>211040.39386075729</v>
      </c>
      <c r="BH235" s="72">
        <f t="shared" si="121"/>
        <v>2.8916832364828329</v>
      </c>
      <c r="BI235" s="73">
        <f t="shared" si="122"/>
        <v>2.0333626370177895</v>
      </c>
      <c r="BJ235" s="51">
        <f t="shared" si="123"/>
        <v>1.8588858408728914</v>
      </c>
      <c r="BK235" s="72">
        <f t="shared" si="124"/>
        <v>8.580702377849958</v>
      </c>
      <c r="BL235" s="116">
        <v>0</v>
      </c>
      <c r="BM235" s="74">
        <f t="shared" si="137"/>
        <v>1060</v>
      </c>
      <c r="BN235" s="74">
        <f t="shared" si="138"/>
        <v>6</v>
      </c>
      <c r="BO235" s="71">
        <v>362.1</v>
      </c>
      <c r="BP235" s="71">
        <v>59.2</v>
      </c>
      <c r="BQ235" s="71">
        <v>74.8</v>
      </c>
      <c r="BR235" s="72">
        <f t="shared" si="125"/>
        <v>29.6</v>
      </c>
      <c r="BS235" s="54">
        <f t="shared" si="126"/>
        <v>2752.5378193692336</v>
      </c>
      <c r="BT235" s="50">
        <f t="shared" si="127"/>
        <v>211040.39386075729</v>
      </c>
      <c r="BU235" s="50">
        <f t="shared" si="128"/>
        <v>205889.82888881868</v>
      </c>
      <c r="BV235" s="72">
        <f t="shared" si="129"/>
        <v>2.4405588322285414</v>
      </c>
      <c r="BW235" s="75">
        <f t="shared" si="130"/>
        <v>1.8588858408728914</v>
      </c>
      <c r="BX235" s="55">
        <f t="shared" si="131"/>
        <v>1.7587075668295176</v>
      </c>
      <c r="BY235" s="72">
        <f t="shared" si="139"/>
        <v>5.3891568723947234</v>
      </c>
      <c r="BZ235" s="124" t="s">
        <v>94</v>
      </c>
      <c r="CA235" s="124" t="s">
        <v>78</v>
      </c>
      <c r="CB235" s="125">
        <v>3</v>
      </c>
      <c r="CC235" s="125">
        <v>8</v>
      </c>
      <c r="CD235" s="125">
        <v>4</v>
      </c>
      <c r="CE235" s="125">
        <v>6</v>
      </c>
      <c r="CF235" s="124" t="s">
        <v>85</v>
      </c>
      <c r="CG235" s="126" t="s">
        <v>75</v>
      </c>
      <c r="CH235" s="62">
        <v>15.2</v>
      </c>
      <c r="CI235" s="129">
        <f>SUM(CI233:CI234)/2</f>
        <v>5.8644736842105267</v>
      </c>
      <c r="CJ235" s="64">
        <f>SUM((AF235-BQ235)/AF235)*100</f>
        <v>1.7082785808147138</v>
      </c>
      <c r="CK235" s="64">
        <f>SUM(BX235*CH235)</f>
        <v>26.732355015808665</v>
      </c>
      <c r="CL235" s="65" t="s">
        <v>85</v>
      </c>
    </row>
    <row r="236" spans="1:90" s="65" customFormat="1" ht="24.75" customHeight="1" x14ac:dyDescent="0.3">
      <c r="A236" s="61" t="s">
        <v>111</v>
      </c>
      <c r="B236" s="35">
        <v>3.86</v>
      </c>
      <c r="C236" s="35">
        <v>1.71</v>
      </c>
      <c r="D236" s="35">
        <v>5.91</v>
      </c>
      <c r="E236" s="35">
        <v>5.2</v>
      </c>
      <c r="F236" s="35">
        <v>0.2666</v>
      </c>
      <c r="G236" s="66">
        <v>0.48509999999999998</v>
      </c>
      <c r="H236" s="66">
        <v>6.2100000000000002E-2</v>
      </c>
      <c r="I236" s="66">
        <v>4.07E-2</v>
      </c>
      <c r="J236" s="66">
        <v>3.6600000000000001E-2</v>
      </c>
      <c r="K236" s="67">
        <v>6.2899999999999998E-2</v>
      </c>
      <c r="L236" s="66">
        <v>1.7130490000000003</v>
      </c>
      <c r="M236" s="68">
        <v>2.7099999999999999E-2</v>
      </c>
      <c r="N236" s="35">
        <v>23.14</v>
      </c>
      <c r="O236" s="35">
        <v>9.0399999999999991</v>
      </c>
      <c r="P236" s="35">
        <v>1.4</v>
      </c>
      <c r="Q236" s="35">
        <v>16.04</v>
      </c>
      <c r="R236" s="35">
        <v>4.4800000000000004</v>
      </c>
      <c r="S236" s="35">
        <v>3.34</v>
      </c>
      <c r="T236" s="35">
        <v>7.01</v>
      </c>
      <c r="U236" s="35">
        <v>1.25</v>
      </c>
      <c r="V236" s="35">
        <v>1.25</v>
      </c>
      <c r="W236" s="35">
        <v>12.11</v>
      </c>
      <c r="X236" s="35">
        <v>2.8</v>
      </c>
      <c r="Y236" s="35">
        <v>13.4</v>
      </c>
      <c r="Z236" s="35">
        <v>0</v>
      </c>
      <c r="AA236" s="35">
        <v>6</v>
      </c>
      <c r="AB236" s="41">
        <v>1060</v>
      </c>
      <c r="AC236" s="41">
        <v>6</v>
      </c>
      <c r="AD236" s="88">
        <v>442.7</v>
      </c>
      <c r="AE236" s="69">
        <v>60.2</v>
      </c>
      <c r="AF236" s="69">
        <v>76.099999999999994</v>
      </c>
      <c r="AG236" s="44">
        <f t="shared" si="134"/>
        <v>30.1</v>
      </c>
      <c r="AH236" s="44">
        <f t="shared" si="108"/>
        <v>2846.314360078889</v>
      </c>
      <c r="AI236" s="44">
        <f t="shared" si="109"/>
        <v>216604.52280200343</v>
      </c>
      <c r="AJ236" s="44">
        <f t="shared" si="110"/>
        <v>2.0438169723938255</v>
      </c>
      <c r="AK236" s="45">
        <v>0</v>
      </c>
      <c r="AL236" s="43">
        <v>423.1</v>
      </c>
      <c r="AM236" s="43">
        <v>60.14</v>
      </c>
      <c r="AN236" s="69">
        <v>76.2</v>
      </c>
      <c r="AO236" s="44">
        <f t="shared" si="136"/>
        <v>30.07</v>
      </c>
      <c r="AP236" s="44">
        <f t="shared" si="111"/>
        <v>2840.6434711798938</v>
      </c>
      <c r="AQ236" s="46">
        <f t="shared" si="112"/>
        <v>216604.52280200343</v>
      </c>
      <c r="AR236" s="46">
        <f t="shared" si="113"/>
        <v>216457.03250390792</v>
      </c>
      <c r="AS236" s="47">
        <f t="shared" si="114"/>
        <v>6.8091975267907154E-2</v>
      </c>
      <c r="AT236" s="46">
        <f t="shared" si="115"/>
        <v>2.0438169723938255</v>
      </c>
      <c r="AU236" s="46">
        <f t="shared" si="116"/>
        <v>1.9546604474140212</v>
      </c>
      <c r="AV236" s="47">
        <f t="shared" si="117"/>
        <v>4.3622558274080436</v>
      </c>
      <c r="AW236" s="48">
        <v>0</v>
      </c>
      <c r="AX236" s="70">
        <v>150</v>
      </c>
      <c r="AY236" s="70">
        <v>12</v>
      </c>
      <c r="AZ236" s="71">
        <v>394.3</v>
      </c>
      <c r="BA236" s="43">
        <f t="shared" si="132"/>
        <v>12.274917575450159</v>
      </c>
      <c r="BB236" s="71">
        <v>59.5</v>
      </c>
      <c r="BC236" s="69">
        <v>76.099999999999994</v>
      </c>
      <c r="BD236" s="54">
        <f t="shared" si="118"/>
        <v>29.75</v>
      </c>
      <c r="BE236" s="44">
        <f t="shared" si="119"/>
        <v>2780.5058479678164</v>
      </c>
      <c r="BF236" s="50">
        <f t="shared" si="133"/>
        <v>216604.52280200343</v>
      </c>
      <c r="BG236" s="50">
        <f t="shared" si="120"/>
        <v>211596.49503035081</v>
      </c>
      <c r="BH236" s="72">
        <f t="shared" si="121"/>
        <v>2.3120605732828663</v>
      </c>
      <c r="BI236" s="73">
        <f t="shared" si="122"/>
        <v>2.0438169723938255</v>
      </c>
      <c r="BJ236" s="51">
        <f t="shared" si="123"/>
        <v>1.8634524165603155</v>
      </c>
      <c r="BK236" s="72">
        <f t="shared" si="124"/>
        <v>8.8248878578524419</v>
      </c>
      <c r="BL236" s="116">
        <v>0</v>
      </c>
      <c r="BM236" s="74">
        <f t="shared" si="137"/>
        <v>1060</v>
      </c>
      <c r="BN236" s="74">
        <f t="shared" si="138"/>
        <v>6</v>
      </c>
      <c r="BO236" s="71">
        <v>365.9</v>
      </c>
      <c r="BP236" s="71">
        <v>59.2</v>
      </c>
      <c r="BQ236" s="71">
        <v>75.2</v>
      </c>
      <c r="BR236" s="72">
        <f t="shared" si="125"/>
        <v>29.6</v>
      </c>
      <c r="BS236" s="54">
        <f t="shared" si="126"/>
        <v>2752.5378193692336</v>
      </c>
      <c r="BT236" s="50">
        <f t="shared" si="127"/>
        <v>211596.49503035081</v>
      </c>
      <c r="BU236" s="50">
        <f t="shared" si="128"/>
        <v>206990.84401656638</v>
      </c>
      <c r="BV236" s="72">
        <f t="shared" si="129"/>
        <v>2.1766197087167294</v>
      </c>
      <c r="BW236" s="75">
        <f t="shared" si="130"/>
        <v>1.8634524165603155</v>
      </c>
      <c r="BX236" s="55">
        <f t="shared" si="131"/>
        <v>1.7677110392898123</v>
      </c>
      <c r="BY236" s="72">
        <f t="shared" si="139"/>
        <v>5.13784931773192</v>
      </c>
      <c r="BZ236" s="124" t="s">
        <v>94</v>
      </c>
      <c r="CA236" s="124" t="s">
        <v>78</v>
      </c>
      <c r="CB236" s="125">
        <v>3</v>
      </c>
      <c r="CC236" s="125">
        <v>8</v>
      </c>
      <c r="CD236" s="125">
        <v>4</v>
      </c>
      <c r="CE236" s="125">
        <v>6</v>
      </c>
      <c r="CF236" s="124" t="s">
        <v>85</v>
      </c>
      <c r="CG236" s="126" t="s">
        <v>75</v>
      </c>
      <c r="CH236" s="62">
        <v>15.2</v>
      </c>
      <c r="CI236" s="129">
        <f>SUM(CI234:CI235)/1.9</f>
        <v>6.1904432132964002</v>
      </c>
      <c r="CJ236" s="64">
        <f>SUM((AF236-BQ236)/AF236)*100</f>
        <v>1.1826544021024856</v>
      </c>
      <c r="CK236" s="64">
        <f>SUM(BX236*CH236)</f>
        <v>26.869207797205146</v>
      </c>
      <c r="CL236" s="65" t="s">
        <v>85</v>
      </c>
    </row>
    <row r="237" spans="1:90" s="65" customFormat="1" ht="24.75" customHeight="1" x14ac:dyDescent="0.3">
      <c r="A237" s="61" t="s">
        <v>111</v>
      </c>
      <c r="B237" s="35">
        <v>3.33</v>
      </c>
      <c r="C237" s="35">
        <v>1.81</v>
      </c>
      <c r="D237" s="35">
        <v>6.81</v>
      </c>
      <c r="E237" s="35">
        <v>4.8099999999999996</v>
      </c>
      <c r="F237" s="35">
        <v>0.25769999999999998</v>
      </c>
      <c r="G237" s="66">
        <v>0.4199</v>
      </c>
      <c r="H237" s="66">
        <v>6.2199999999999998E-2</v>
      </c>
      <c r="I237" s="66">
        <v>3.7199999999999997E-2</v>
      </c>
      <c r="J237" s="66">
        <v>3.3799999999999997E-2</v>
      </c>
      <c r="K237" s="67">
        <v>4.8599999999999997E-2</v>
      </c>
      <c r="L237" s="66">
        <v>1.7130490000000003</v>
      </c>
      <c r="M237" s="68">
        <v>2.41E-2</v>
      </c>
      <c r="N237" s="35">
        <v>11.69</v>
      </c>
      <c r="O237" s="35">
        <v>28.43</v>
      </c>
      <c r="P237" s="35">
        <v>3.33</v>
      </c>
      <c r="Q237" s="35">
        <v>11.77</v>
      </c>
      <c r="R237" s="35">
        <v>2.4300000000000002</v>
      </c>
      <c r="S237" s="35">
        <v>3.06</v>
      </c>
      <c r="T237" s="35">
        <v>8.5299999999999994</v>
      </c>
      <c r="U237" s="35">
        <v>2.4300000000000002</v>
      </c>
      <c r="V237" s="35">
        <v>2.4300000000000002</v>
      </c>
      <c r="W237" s="35">
        <v>5.33</v>
      </c>
      <c r="X237" s="35">
        <v>4.29</v>
      </c>
      <c r="Y237" s="35">
        <v>2.8</v>
      </c>
      <c r="Z237" s="35">
        <v>0</v>
      </c>
      <c r="AA237" s="35">
        <v>5.25</v>
      </c>
      <c r="AB237" s="41">
        <v>1060</v>
      </c>
      <c r="AC237" s="41">
        <v>6</v>
      </c>
      <c r="AD237" s="88">
        <v>441</v>
      </c>
      <c r="AE237" s="69">
        <v>60.2</v>
      </c>
      <c r="AF237" s="69">
        <v>76.2</v>
      </c>
      <c r="AG237" s="44">
        <f t="shared" si="134"/>
        <v>30.1</v>
      </c>
      <c r="AH237" s="44">
        <f t="shared" si="108"/>
        <v>2846.314360078889</v>
      </c>
      <c r="AI237" s="44">
        <f t="shared" si="109"/>
        <v>216889.15423801134</v>
      </c>
      <c r="AJ237" s="44">
        <f t="shared" si="110"/>
        <v>2.0332966927246732</v>
      </c>
      <c r="AK237" s="45">
        <v>0</v>
      </c>
      <c r="AL237" s="43">
        <v>397.7</v>
      </c>
      <c r="AM237" s="43">
        <v>60.33</v>
      </c>
      <c r="AN237" s="69">
        <v>75.27</v>
      </c>
      <c r="AO237" s="44">
        <f t="shared" si="136"/>
        <v>30.164999999999999</v>
      </c>
      <c r="AP237" s="44">
        <f t="shared" si="111"/>
        <v>2858.6206853613467</v>
      </c>
      <c r="AQ237" s="46">
        <f t="shared" si="112"/>
        <v>216889.15423801134</v>
      </c>
      <c r="AR237" s="46">
        <f t="shared" si="113"/>
        <v>215168.37898714855</v>
      </c>
      <c r="AS237" s="47">
        <f t="shared" si="114"/>
        <v>0.79338925771015401</v>
      </c>
      <c r="AT237" s="46">
        <f t="shared" si="115"/>
        <v>2.0332966927246732</v>
      </c>
      <c r="AU237" s="46">
        <f t="shared" si="116"/>
        <v>1.8483199151849055</v>
      </c>
      <c r="AV237" s="47">
        <f t="shared" si="117"/>
        <v>9.0973825021027181</v>
      </c>
      <c r="AW237" s="48">
        <v>0</v>
      </c>
      <c r="AX237" s="70">
        <v>150</v>
      </c>
      <c r="AY237" s="70">
        <v>12</v>
      </c>
      <c r="AZ237" s="71">
        <v>325.60000000000002</v>
      </c>
      <c r="BA237" s="43">
        <f t="shared" si="132"/>
        <v>35.442260442260434</v>
      </c>
      <c r="BB237" s="71">
        <v>59.7</v>
      </c>
      <c r="BC237" s="69">
        <v>74.5</v>
      </c>
      <c r="BD237" s="54">
        <f t="shared" si="118"/>
        <v>29.85</v>
      </c>
      <c r="BE237" s="44">
        <f t="shared" si="119"/>
        <v>2799.2297401832116</v>
      </c>
      <c r="BF237" s="50">
        <f t="shared" si="133"/>
        <v>216889.15423801134</v>
      </c>
      <c r="BG237" s="50">
        <f t="shared" si="120"/>
        <v>208542.61564364927</v>
      </c>
      <c r="BH237" s="72">
        <f t="shared" si="121"/>
        <v>3.8482968978719336</v>
      </c>
      <c r="BI237" s="73">
        <f t="shared" si="122"/>
        <v>2.0332966927246732</v>
      </c>
      <c r="BJ237" s="51">
        <f t="shared" si="123"/>
        <v>1.5613115765094963</v>
      </c>
      <c r="BK237" s="72">
        <f t="shared" si="124"/>
        <v>23.212801058693699</v>
      </c>
      <c r="BL237" s="116">
        <v>0</v>
      </c>
      <c r="BM237" s="74">
        <f t="shared" si="137"/>
        <v>1060</v>
      </c>
      <c r="BN237" s="74">
        <f t="shared" si="138"/>
        <v>6</v>
      </c>
      <c r="BO237" s="71">
        <v>296.89999999999998</v>
      </c>
      <c r="BP237" s="71">
        <v>59.2</v>
      </c>
      <c r="BQ237" s="71">
        <v>74</v>
      </c>
      <c r="BR237" s="72">
        <f t="shared" si="125"/>
        <v>29.6</v>
      </c>
      <c r="BS237" s="54">
        <f t="shared" si="126"/>
        <v>2752.5378193692336</v>
      </c>
      <c r="BT237" s="50">
        <f t="shared" si="127"/>
        <v>208542.61564364927</v>
      </c>
      <c r="BU237" s="50">
        <f t="shared" si="128"/>
        <v>203687.79863332328</v>
      </c>
      <c r="BV237" s="72">
        <f t="shared" si="129"/>
        <v>2.3279735872411522</v>
      </c>
      <c r="BW237" s="75">
        <f t="shared" si="130"/>
        <v>1.5613115765094963</v>
      </c>
      <c r="BX237" s="55">
        <f t="shared" si="131"/>
        <v>1.4576229012837258</v>
      </c>
      <c r="BY237" s="72">
        <f t="shared" si="139"/>
        <v>6.6411263956409758</v>
      </c>
      <c r="BZ237" s="124" t="s">
        <v>94</v>
      </c>
      <c r="CA237" s="124" t="s">
        <v>78</v>
      </c>
      <c r="CB237" s="125">
        <v>3</v>
      </c>
      <c r="CC237" s="125">
        <v>8</v>
      </c>
      <c r="CD237" s="125">
        <v>4</v>
      </c>
      <c r="CE237" s="125">
        <v>6</v>
      </c>
      <c r="CF237" s="124" t="s">
        <v>85</v>
      </c>
      <c r="CG237" s="126" t="s">
        <v>75</v>
      </c>
      <c r="CH237" s="62">
        <v>15.2</v>
      </c>
      <c r="CI237" s="129">
        <f>SUM(CI235:CI236)/2</f>
        <v>6.0274584487534639</v>
      </c>
      <c r="CJ237" s="64">
        <f>SUM((AF237-BQ237)/AF237)*100</f>
        <v>2.8871391076115525</v>
      </c>
      <c r="CK237" s="64">
        <f>SUM(BX237*CH237)</f>
        <v>22.155868099512631</v>
      </c>
      <c r="CL237" s="65" t="s">
        <v>85</v>
      </c>
    </row>
    <row r="238" spans="1:90" s="65" customFormat="1" ht="24.75" customHeight="1" x14ac:dyDescent="0.3">
      <c r="A238" s="61" t="s">
        <v>111</v>
      </c>
      <c r="B238" s="35">
        <v>3.87</v>
      </c>
      <c r="C238" s="35">
        <v>1.9</v>
      </c>
      <c r="D238" s="35">
        <v>6.9</v>
      </c>
      <c r="E238" s="35">
        <v>5.29</v>
      </c>
      <c r="F238" s="35">
        <v>0.30080000000000001</v>
      </c>
      <c r="G238" s="66">
        <v>0.503</v>
      </c>
      <c r="H238" s="66">
        <v>6.1499999999999999E-2</v>
      </c>
      <c r="I238" s="66">
        <v>4.0800000000000003E-2</v>
      </c>
      <c r="J238" s="66">
        <v>3.5700000000000003E-2</v>
      </c>
      <c r="K238" s="67">
        <v>5.45E-2</v>
      </c>
      <c r="L238" s="66">
        <v>1.7130490000000003</v>
      </c>
      <c r="M238" s="68">
        <v>3.7600000000000001E-2</v>
      </c>
      <c r="N238" s="35">
        <v>12.22</v>
      </c>
      <c r="O238" s="35">
        <v>7.22</v>
      </c>
      <c r="P238" s="35">
        <v>4.24</v>
      </c>
      <c r="Q238" s="35">
        <v>18.93</v>
      </c>
      <c r="R238" s="35">
        <v>7.96</v>
      </c>
      <c r="S238" s="35">
        <v>3.96</v>
      </c>
      <c r="T238" s="35">
        <v>8.9</v>
      </c>
      <c r="U238" s="35">
        <v>1.89</v>
      </c>
      <c r="V238" s="35">
        <v>1.89</v>
      </c>
      <c r="W238" s="35">
        <v>22.5</v>
      </c>
      <c r="X238" s="35">
        <v>2.2599999999999998</v>
      </c>
      <c r="Y238" s="35">
        <v>3.26</v>
      </c>
      <c r="Z238" s="35">
        <v>0</v>
      </c>
      <c r="AA238" s="35">
        <v>6.16</v>
      </c>
      <c r="AB238" s="41">
        <v>1060</v>
      </c>
      <c r="AC238" s="41">
        <v>6</v>
      </c>
      <c r="AD238" s="88">
        <v>438.8</v>
      </c>
      <c r="AE238" s="69">
        <v>60.3</v>
      </c>
      <c r="AF238" s="69">
        <v>76.2</v>
      </c>
      <c r="AG238" s="44">
        <f t="shared" si="134"/>
        <v>30.15</v>
      </c>
      <c r="AH238" s="44">
        <f t="shared" si="108"/>
        <v>2855.7784079478274</v>
      </c>
      <c r="AI238" s="44">
        <f t="shared" si="109"/>
        <v>217610.31468562447</v>
      </c>
      <c r="AJ238" s="44">
        <f t="shared" si="110"/>
        <v>2.0164485338570559</v>
      </c>
      <c r="AK238" s="45">
        <v>0</v>
      </c>
      <c r="AL238" s="43">
        <v>409</v>
      </c>
      <c r="AM238" s="43">
        <v>60.31</v>
      </c>
      <c r="AN238" s="69">
        <v>74.75</v>
      </c>
      <c r="AO238" s="44">
        <f t="shared" si="136"/>
        <v>30.155000000000001</v>
      </c>
      <c r="AP238" s="44">
        <f t="shared" si="111"/>
        <v>2856.7256766727019</v>
      </c>
      <c r="AQ238" s="46">
        <f t="shared" si="112"/>
        <v>217610.31468562447</v>
      </c>
      <c r="AR238" s="46">
        <f t="shared" si="113"/>
        <v>213540.24433128446</v>
      </c>
      <c r="AS238" s="47">
        <f t="shared" si="114"/>
        <v>1.870348085392888</v>
      </c>
      <c r="AT238" s="46">
        <f t="shared" si="115"/>
        <v>2.0164485338570559</v>
      </c>
      <c r="AU238" s="46">
        <f t="shared" si="116"/>
        <v>1.9153298305938107</v>
      </c>
      <c r="AV238" s="47">
        <f t="shared" si="117"/>
        <v>5.0146929894523877</v>
      </c>
      <c r="AW238" s="48">
        <v>0</v>
      </c>
      <c r="AX238" s="70">
        <v>150</v>
      </c>
      <c r="AY238" s="70">
        <v>12</v>
      </c>
      <c r="AZ238" s="71">
        <v>367.6</v>
      </c>
      <c r="BA238" s="43">
        <f t="shared" si="132"/>
        <v>19.368879216539714</v>
      </c>
      <c r="BB238" s="71">
        <v>59.4</v>
      </c>
      <c r="BC238" s="69">
        <v>75.040000000000006</v>
      </c>
      <c r="BD238" s="54">
        <f t="shared" si="118"/>
        <v>29.7</v>
      </c>
      <c r="BE238" s="44">
        <f t="shared" si="119"/>
        <v>2771.1674638050204</v>
      </c>
      <c r="BF238" s="50">
        <f t="shared" si="133"/>
        <v>217610.31468562447</v>
      </c>
      <c r="BG238" s="50">
        <f t="shared" si="120"/>
        <v>207948.40648392873</v>
      </c>
      <c r="BH238" s="72">
        <f t="shared" si="121"/>
        <v>4.4400047009049306</v>
      </c>
      <c r="BI238" s="73">
        <f t="shared" si="122"/>
        <v>2.0164485338570559</v>
      </c>
      <c r="BJ238" s="51">
        <f t="shared" si="123"/>
        <v>1.7677461742338956</v>
      </c>
      <c r="BK238" s="72">
        <f t="shared" si="124"/>
        <v>12.333682484196277</v>
      </c>
      <c r="BL238" s="116">
        <v>0</v>
      </c>
      <c r="BM238" s="74">
        <f t="shared" si="137"/>
        <v>1060</v>
      </c>
      <c r="BN238" s="74">
        <f t="shared" si="138"/>
        <v>6</v>
      </c>
      <c r="BO238" s="71">
        <v>336.9</v>
      </c>
      <c r="BP238" s="71">
        <v>58.4</v>
      </c>
      <c r="BQ238" s="71">
        <v>71.8</v>
      </c>
      <c r="BR238" s="72">
        <f t="shared" si="125"/>
        <v>29.2</v>
      </c>
      <c r="BS238" s="54">
        <f t="shared" si="126"/>
        <v>2678.6475601568013</v>
      </c>
      <c r="BT238" s="50">
        <f t="shared" si="127"/>
        <v>207948.40648392873</v>
      </c>
      <c r="BU238" s="50">
        <f t="shared" si="128"/>
        <v>192326.89481925833</v>
      </c>
      <c r="BV238" s="72">
        <f t="shared" si="129"/>
        <v>7.5122055171303774</v>
      </c>
      <c r="BW238" s="75">
        <f t="shared" si="130"/>
        <v>1.7677461742338956</v>
      </c>
      <c r="BX238" s="55">
        <f t="shared" si="131"/>
        <v>1.7517050868866058</v>
      </c>
      <c r="BY238" s="72">
        <f t="shared" si="139"/>
        <v>0.90743159742612323</v>
      </c>
      <c r="BZ238" s="124" t="s">
        <v>94</v>
      </c>
      <c r="CA238" s="124" t="s">
        <v>78</v>
      </c>
      <c r="CB238" s="125">
        <v>3</v>
      </c>
      <c r="CC238" s="125">
        <v>8</v>
      </c>
      <c r="CD238" s="125">
        <v>4</v>
      </c>
      <c r="CE238" s="125">
        <v>6</v>
      </c>
      <c r="CF238" s="124" t="s">
        <v>85</v>
      </c>
      <c r="CG238" s="126" t="s">
        <v>75</v>
      </c>
      <c r="CH238" s="62">
        <v>14.9</v>
      </c>
      <c r="CI238" s="63">
        <f>SUM(CI236:CI237)/1.9</f>
        <v>6.4304745589736134</v>
      </c>
      <c r="CJ238" s="64">
        <f>SUM((AF238-BQ238)/AF238)*100</f>
        <v>5.7742782152231049</v>
      </c>
      <c r="CK238" s="64">
        <f>SUM(BX238*CH238)</f>
        <v>26.100405794610428</v>
      </c>
      <c r="CL238" s="65" t="s">
        <v>85</v>
      </c>
    </row>
    <row r="239" spans="1:90" s="65" customFormat="1" ht="24.75" customHeight="1" x14ac:dyDescent="0.3">
      <c r="A239" s="61" t="s">
        <v>111</v>
      </c>
      <c r="B239" s="35">
        <v>3.94</v>
      </c>
      <c r="C239" s="35">
        <v>1.9</v>
      </c>
      <c r="D239" s="35">
        <v>6.64</v>
      </c>
      <c r="E239" s="35">
        <v>4.97</v>
      </c>
      <c r="F239" s="35">
        <v>0.90800000000000003</v>
      </c>
      <c r="G239" s="66">
        <v>0.5242</v>
      </c>
      <c r="H239" s="66">
        <v>7.5399999999999995E-2</v>
      </c>
      <c r="I239" s="66">
        <v>3.8199999999999998E-2</v>
      </c>
      <c r="J239" s="66">
        <v>3.7499999999999999E-2</v>
      </c>
      <c r="K239" s="67">
        <v>5.74E-2</v>
      </c>
      <c r="L239" s="66">
        <v>1.7130490000000003</v>
      </c>
      <c r="M239" s="68">
        <v>2.6800000000000001E-2</v>
      </c>
      <c r="N239" s="35">
        <v>2.93</v>
      </c>
      <c r="O239" s="35">
        <v>25.37</v>
      </c>
      <c r="P239" s="35">
        <v>1.98</v>
      </c>
      <c r="Q239" s="35">
        <v>12.06</v>
      </c>
      <c r="R239" s="35">
        <v>4.67</v>
      </c>
      <c r="S239" s="35">
        <v>5.57</v>
      </c>
      <c r="T239" s="35">
        <v>12.63</v>
      </c>
      <c r="U239" s="35">
        <v>5.6</v>
      </c>
      <c r="V239" s="35">
        <v>5.6</v>
      </c>
      <c r="W239" s="35">
        <v>10.14</v>
      </c>
      <c r="X239" s="35">
        <v>3.48</v>
      </c>
      <c r="Y239" s="35">
        <v>11.88</v>
      </c>
      <c r="Z239" s="35">
        <v>0</v>
      </c>
      <c r="AA239" s="35">
        <v>3.68</v>
      </c>
      <c r="AB239" s="41">
        <v>1060</v>
      </c>
      <c r="AC239" s="41">
        <v>6</v>
      </c>
      <c r="AD239" s="88">
        <v>439.6</v>
      </c>
      <c r="AE239" s="69">
        <v>60.1</v>
      </c>
      <c r="AF239" s="69">
        <v>76.2</v>
      </c>
      <c r="AG239" s="44">
        <f t="shared" si="134"/>
        <v>30.05</v>
      </c>
      <c r="AH239" s="44">
        <f t="shared" si="108"/>
        <v>2836.8660201732173</v>
      </c>
      <c r="AI239" s="44">
        <f t="shared" si="109"/>
        <v>216169.19073719915</v>
      </c>
      <c r="AJ239" s="44">
        <f t="shared" si="110"/>
        <v>2.0335922917638607</v>
      </c>
      <c r="AK239" s="45">
        <v>0</v>
      </c>
      <c r="AL239" s="43">
        <v>400.7</v>
      </c>
      <c r="AM239" s="43">
        <v>60.35</v>
      </c>
      <c r="AN239" s="69">
        <v>74.69</v>
      </c>
      <c r="AO239" s="44">
        <f t="shared" si="136"/>
        <v>30.175000000000001</v>
      </c>
      <c r="AP239" s="44">
        <f t="shared" si="111"/>
        <v>2860.5163223685227</v>
      </c>
      <c r="AQ239" s="46">
        <f t="shared" si="112"/>
        <v>216169.19073719915</v>
      </c>
      <c r="AR239" s="46">
        <f t="shared" si="113"/>
        <v>213651.96411770495</v>
      </c>
      <c r="AS239" s="47">
        <f t="shared" si="114"/>
        <v>1.1644705755291669</v>
      </c>
      <c r="AT239" s="46">
        <f t="shared" si="115"/>
        <v>2.0335922917638607</v>
      </c>
      <c r="AU239" s="46">
        <f t="shared" si="116"/>
        <v>1.8754800671022462</v>
      </c>
      <c r="AV239" s="47">
        <f t="shared" si="117"/>
        <v>7.7750208486713879</v>
      </c>
      <c r="AW239" s="48">
        <v>0</v>
      </c>
      <c r="AX239" s="70">
        <v>150</v>
      </c>
      <c r="AY239" s="70">
        <v>12</v>
      </c>
      <c r="AZ239" s="71">
        <v>373.2</v>
      </c>
      <c r="BA239" s="43">
        <f t="shared" si="132"/>
        <v>17.792068595927127</v>
      </c>
      <c r="BB239" s="71">
        <v>59.6</v>
      </c>
      <c r="BC239" s="69">
        <v>75.400000000000006</v>
      </c>
      <c r="BD239" s="54">
        <f t="shared" si="118"/>
        <v>29.8</v>
      </c>
      <c r="BE239" s="44">
        <f t="shared" si="119"/>
        <v>2789.8599400938801</v>
      </c>
      <c r="BF239" s="50">
        <f t="shared" si="133"/>
        <v>216169.19073719915</v>
      </c>
      <c r="BG239" s="50">
        <f t="shared" si="120"/>
        <v>210355.43948307857</v>
      </c>
      <c r="BH239" s="72">
        <f t="shared" si="121"/>
        <v>2.6894448900391472</v>
      </c>
      <c r="BI239" s="73">
        <f t="shared" si="122"/>
        <v>2.0335922917638607</v>
      </c>
      <c r="BJ239" s="51">
        <f t="shared" si="123"/>
        <v>1.7741400028308798</v>
      </c>
      <c r="BK239" s="72">
        <f t="shared" si="124"/>
        <v>12.758323779243963</v>
      </c>
      <c r="BL239" s="116">
        <v>0</v>
      </c>
      <c r="BM239" s="74">
        <f t="shared" si="137"/>
        <v>1060</v>
      </c>
      <c r="BN239" s="74">
        <f t="shared" si="138"/>
        <v>6</v>
      </c>
      <c r="BO239" s="71">
        <v>338.1</v>
      </c>
      <c r="BP239" s="71">
        <v>58.4</v>
      </c>
      <c r="BQ239" s="71">
        <v>73.5</v>
      </c>
      <c r="BR239" s="72">
        <f t="shared" si="125"/>
        <v>29.2</v>
      </c>
      <c r="BS239" s="54">
        <f t="shared" si="126"/>
        <v>2678.6475601568013</v>
      </c>
      <c r="BT239" s="50">
        <f t="shared" si="127"/>
        <v>210355.43948307857</v>
      </c>
      <c r="BU239" s="50">
        <f t="shared" si="128"/>
        <v>196880.5956715249</v>
      </c>
      <c r="BV239" s="72">
        <f t="shared" si="129"/>
        <v>6.405750117356777</v>
      </c>
      <c r="BW239" s="75">
        <f t="shared" si="130"/>
        <v>1.7741400028308798</v>
      </c>
      <c r="BX239" s="55">
        <f t="shared" si="131"/>
        <v>1.7172845238851533</v>
      </c>
      <c r="BY239" s="72">
        <f t="shared" si="139"/>
        <v>3.2046782584804991</v>
      </c>
      <c r="BZ239" s="124" t="s">
        <v>94</v>
      </c>
      <c r="CA239" s="124" t="s">
        <v>78</v>
      </c>
      <c r="CB239" s="125">
        <v>3</v>
      </c>
      <c r="CC239" s="125">
        <v>8</v>
      </c>
      <c r="CD239" s="125">
        <v>4</v>
      </c>
      <c r="CE239" s="125">
        <v>6</v>
      </c>
      <c r="CF239" s="124" t="s">
        <v>85</v>
      </c>
      <c r="CG239" s="126" t="s">
        <v>75</v>
      </c>
      <c r="CH239" s="62">
        <v>14.9</v>
      </c>
      <c r="CI239" s="63">
        <f>SUM(CI237:CI238)/1.9</f>
        <v>6.5568068461721465</v>
      </c>
      <c r="CJ239" s="64">
        <f>SUM((AF239-BQ239)/AF239)*100</f>
        <v>3.5433070866141767</v>
      </c>
      <c r="CK239" s="64">
        <f>SUM(BX239*CH239)</f>
        <v>25.587539405888784</v>
      </c>
      <c r="CL239" s="65" t="s">
        <v>85</v>
      </c>
    </row>
    <row r="240" spans="1:90" s="65" customFormat="1" ht="24.75" customHeight="1" x14ac:dyDescent="0.3">
      <c r="A240" s="61" t="s">
        <v>111</v>
      </c>
      <c r="B240" s="35">
        <v>3.82</v>
      </c>
      <c r="C240" s="35">
        <v>1.66</v>
      </c>
      <c r="D240" s="35">
        <v>5.69</v>
      </c>
      <c r="E240" s="35">
        <v>4.82</v>
      </c>
      <c r="F240" s="35">
        <v>0.86080000000000001</v>
      </c>
      <c r="G240" s="66">
        <v>0.50860000000000005</v>
      </c>
      <c r="H240" s="66">
        <v>7.8100000000000003E-2</v>
      </c>
      <c r="I240" s="66">
        <v>4.07E-2</v>
      </c>
      <c r="J240" s="66">
        <v>3.7499999999999999E-2</v>
      </c>
      <c r="K240" s="67">
        <v>5.4600000000000003E-2</v>
      </c>
      <c r="L240" s="66">
        <v>1.7130490000000003</v>
      </c>
      <c r="M240" s="68">
        <v>2.5999999999999999E-2</v>
      </c>
      <c r="N240" s="35">
        <v>12.5</v>
      </c>
      <c r="O240" s="35">
        <v>9.0399999999999991</v>
      </c>
      <c r="P240" s="35">
        <v>1.4</v>
      </c>
      <c r="Q240" s="35">
        <v>16.04</v>
      </c>
      <c r="R240" s="35">
        <v>4.4800000000000004</v>
      </c>
      <c r="S240" s="35">
        <v>3.34</v>
      </c>
      <c r="T240" s="35">
        <v>7.01</v>
      </c>
      <c r="U240" s="35">
        <v>2.7925</v>
      </c>
      <c r="V240" s="35">
        <v>1.25</v>
      </c>
      <c r="W240" s="35">
        <v>12.11</v>
      </c>
      <c r="X240" s="35">
        <v>2.8</v>
      </c>
      <c r="Y240" s="35">
        <v>13.4</v>
      </c>
      <c r="Z240" s="35">
        <v>0</v>
      </c>
      <c r="AA240" s="35">
        <v>5.2725</v>
      </c>
      <c r="AB240" s="41">
        <v>1080</v>
      </c>
      <c r="AC240" s="41">
        <v>6</v>
      </c>
      <c r="AD240" s="88">
        <v>440.4</v>
      </c>
      <c r="AE240" s="69">
        <v>60.25</v>
      </c>
      <c r="AF240" s="69">
        <v>76.099999999999994</v>
      </c>
      <c r="AG240" s="44">
        <f t="shared" si="134"/>
        <v>30.125</v>
      </c>
      <c r="AH240" s="44">
        <f t="shared" si="108"/>
        <v>2851.0444205179497</v>
      </c>
      <c r="AI240" s="44">
        <f t="shared" si="109"/>
        <v>216964.48040141596</v>
      </c>
      <c r="AJ240" s="44">
        <f t="shared" si="110"/>
        <v>2.0298253390840553</v>
      </c>
      <c r="AK240" s="45">
        <v>0</v>
      </c>
      <c r="AL240" s="43">
        <v>404</v>
      </c>
      <c r="AM240" s="43">
        <v>60.29</v>
      </c>
      <c r="AN240" s="69">
        <v>74.47</v>
      </c>
      <c r="AO240" s="44">
        <f t="shared" si="136"/>
        <v>30.145</v>
      </c>
      <c r="AP240" s="44">
        <f t="shared" si="111"/>
        <v>2854.8312963025865</v>
      </c>
      <c r="AQ240" s="46">
        <f t="shared" si="112"/>
        <v>216964.48040141596</v>
      </c>
      <c r="AR240" s="46">
        <f t="shared" si="113"/>
        <v>212599.28663565361</v>
      </c>
      <c r="AS240" s="47">
        <f t="shared" si="114"/>
        <v>2.0119393541680664</v>
      </c>
      <c r="AT240" s="46">
        <f t="shared" si="115"/>
        <v>2.0298253390840553</v>
      </c>
      <c r="AU240" s="46">
        <f t="shared" si="116"/>
        <v>1.9002885964164278</v>
      </c>
      <c r="AV240" s="47">
        <f t="shared" si="117"/>
        <v>6.3816694063973038</v>
      </c>
      <c r="AW240" s="48">
        <v>0</v>
      </c>
      <c r="AX240" s="70">
        <v>150</v>
      </c>
      <c r="AY240" s="70">
        <v>12</v>
      </c>
      <c r="AZ240" s="71">
        <v>369</v>
      </c>
      <c r="BA240" s="43">
        <f t="shared" si="132"/>
        <v>19.349593495934954</v>
      </c>
      <c r="BB240" s="71">
        <v>59.3</v>
      </c>
      <c r="BC240" s="69">
        <v>74.88</v>
      </c>
      <c r="BD240" s="54">
        <f t="shared" si="118"/>
        <v>29.65</v>
      </c>
      <c r="BE240" s="44">
        <f t="shared" si="119"/>
        <v>2761.8447876054929</v>
      </c>
      <c r="BF240" s="50">
        <f t="shared" si="133"/>
        <v>216964.48040141596</v>
      </c>
      <c r="BG240" s="50">
        <f t="shared" si="120"/>
        <v>206806.93769589931</v>
      </c>
      <c r="BH240" s="72">
        <f t="shared" si="121"/>
        <v>4.6816615727715956</v>
      </c>
      <c r="BI240" s="73">
        <f t="shared" si="122"/>
        <v>2.0298253390840553</v>
      </c>
      <c r="BJ240" s="51">
        <f t="shared" si="123"/>
        <v>1.7842728300662649</v>
      </c>
      <c r="BK240" s="72">
        <f t="shared" si="124"/>
        <v>12.097223553657786</v>
      </c>
      <c r="BL240" s="116">
        <v>0</v>
      </c>
      <c r="BM240" s="74">
        <f t="shared" si="137"/>
        <v>1080</v>
      </c>
      <c r="BN240" s="74">
        <f t="shared" si="138"/>
        <v>6</v>
      </c>
      <c r="BO240" s="71">
        <v>335.1</v>
      </c>
      <c r="BP240" s="71">
        <v>58.8</v>
      </c>
      <c r="BQ240" s="71">
        <v>73.099999999999994</v>
      </c>
      <c r="BR240" s="72">
        <f t="shared" si="125"/>
        <v>29.4</v>
      </c>
      <c r="BS240" s="54">
        <f t="shared" si="126"/>
        <v>2715.4670260568732</v>
      </c>
      <c r="BT240" s="50">
        <f t="shared" si="127"/>
        <v>206806.93769589931</v>
      </c>
      <c r="BU240" s="50">
        <f t="shared" si="128"/>
        <v>198500.63960475742</v>
      </c>
      <c r="BV240" s="72">
        <f t="shared" si="129"/>
        <v>4.0164504071695788</v>
      </c>
      <c r="BW240" s="75">
        <f t="shared" si="130"/>
        <v>1.7842728300662649</v>
      </c>
      <c r="BX240" s="55">
        <f t="shared" si="131"/>
        <v>1.6881557695090104</v>
      </c>
      <c r="BY240" s="72">
        <f t="shared" si="139"/>
        <v>5.3869037816198162</v>
      </c>
      <c r="BZ240" s="124" t="s">
        <v>94</v>
      </c>
      <c r="CA240" s="124" t="s">
        <v>78</v>
      </c>
      <c r="CB240" s="125">
        <v>3</v>
      </c>
      <c r="CC240" s="125">
        <v>8</v>
      </c>
      <c r="CD240" s="125">
        <v>4</v>
      </c>
      <c r="CE240" s="125">
        <v>6</v>
      </c>
      <c r="CF240" s="124" t="s">
        <v>85</v>
      </c>
      <c r="CG240" s="126" t="s">
        <v>75</v>
      </c>
      <c r="CH240" s="62">
        <v>14.9</v>
      </c>
      <c r="CI240" s="129">
        <f>SUM(CI238:CI239)/2</f>
        <v>6.49364070257288</v>
      </c>
      <c r="CJ240" s="64">
        <f>SUM((AF240-BQ240)/AF240)*100</f>
        <v>3.9421813403416559</v>
      </c>
      <c r="CK240" s="64">
        <f>SUM(BX240*CH240)</f>
        <v>25.153520965684255</v>
      </c>
      <c r="CL240" s="65" t="s">
        <v>85</v>
      </c>
    </row>
    <row r="241" spans="1:90" s="65" customFormat="1" ht="24.75" customHeight="1" x14ac:dyDescent="0.3">
      <c r="A241" s="61" t="s">
        <v>111</v>
      </c>
      <c r="B241" s="35">
        <v>3.86</v>
      </c>
      <c r="C241" s="35">
        <v>1.8</v>
      </c>
      <c r="D241" s="35">
        <v>6.8</v>
      </c>
      <c r="E241" s="35">
        <v>4.97</v>
      </c>
      <c r="F241" s="35">
        <v>0.98599999999999999</v>
      </c>
      <c r="G241" s="66">
        <v>0.52869999999999995</v>
      </c>
      <c r="H241" s="66">
        <v>7.8600000000000003E-2</v>
      </c>
      <c r="I241" s="66">
        <v>3.95E-2</v>
      </c>
      <c r="J241" s="66">
        <v>3.7999999999999999E-2</v>
      </c>
      <c r="K241" s="67">
        <v>5.6000000000000001E-2</v>
      </c>
      <c r="L241" s="66">
        <v>1.7130490000000003</v>
      </c>
      <c r="M241" s="68">
        <v>2.9700000000000001E-2</v>
      </c>
      <c r="N241" s="35">
        <v>23.14</v>
      </c>
      <c r="O241" s="35">
        <v>28.43</v>
      </c>
      <c r="P241" s="35">
        <v>3.33</v>
      </c>
      <c r="Q241" s="35">
        <v>11.77</v>
      </c>
      <c r="R241" s="35">
        <v>2.4300000000000002</v>
      </c>
      <c r="S241" s="35">
        <v>3.06</v>
      </c>
      <c r="T241" s="35">
        <v>8.5299999999999994</v>
      </c>
      <c r="U241" s="35">
        <v>1.25</v>
      </c>
      <c r="V241" s="35">
        <v>2.4300000000000002</v>
      </c>
      <c r="W241" s="35">
        <v>5.33</v>
      </c>
      <c r="X241" s="35">
        <v>4.29</v>
      </c>
      <c r="Y241" s="35">
        <v>2.8</v>
      </c>
      <c r="Z241" s="35">
        <v>0</v>
      </c>
      <c r="AA241" s="35">
        <v>6</v>
      </c>
      <c r="AB241" s="41">
        <v>1080</v>
      </c>
      <c r="AC241" s="41">
        <v>6</v>
      </c>
      <c r="AD241" s="88">
        <v>439.6</v>
      </c>
      <c r="AE241" s="69">
        <v>60.3</v>
      </c>
      <c r="AF241" s="69">
        <v>76.400000000000006</v>
      </c>
      <c r="AG241" s="44">
        <f t="shared" si="134"/>
        <v>30.15</v>
      </c>
      <c r="AH241" s="44">
        <f t="shared" si="108"/>
        <v>2855.7784079478274</v>
      </c>
      <c r="AI241" s="44">
        <f t="shared" si="109"/>
        <v>218181.47036721403</v>
      </c>
      <c r="AJ241" s="44">
        <f t="shared" si="110"/>
        <v>2.0148365452855539</v>
      </c>
      <c r="AK241" s="45">
        <v>0</v>
      </c>
      <c r="AL241" s="43">
        <v>405.1</v>
      </c>
      <c r="AM241" s="43">
        <v>59.94</v>
      </c>
      <c r="AN241" s="69">
        <v>74.09</v>
      </c>
      <c r="AO241" s="44">
        <f t="shared" si="136"/>
        <v>29.97</v>
      </c>
      <c r="AP241" s="44">
        <f t="shared" si="111"/>
        <v>2821.78134888774</v>
      </c>
      <c r="AQ241" s="46">
        <f t="shared" si="112"/>
        <v>218181.47036721403</v>
      </c>
      <c r="AR241" s="46">
        <f t="shared" si="113"/>
        <v>209065.78013909268</v>
      </c>
      <c r="AS241" s="47">
        <f t="shared" si="114"/>
        <v>4.1780313482987523</v>
      </c>
      <c r="AT241" s="46">
        <f t="shared" si="115"/>
        <v>2.0148365452855539</v>
      </c>
      <c r="AU241" s="46">
        <f t="shared" si="116"/>
        <v>1.937667655273305</v>
      </c>
      <c r="AV241" s="47">
        <f t="shared" si="117"/>
        <v>3.8300322769513846</v>
      </c>
      <c r="AW241" s="48">
        <v>0</v>
      </c>
      <c r="AX241" s="70">
        <v>150</v>
      </c>
      <c r="AY241" s="70">
        <v>12</v>
      </c>
      <c r="AZ241" s="71">
        <v>370.4</v>
      </c>
      <c r="BA241" s="43">
        <f t="shared" si="132"/>
        <v>18.682505399568047</v>
      </c>
      <c r="BB241" s="71">
        <v>59.4</v>
      </c>
      <c r="BC241" s="69">
        <v>74.81</v>
      </c>
      <c r="BD241" s="54">
        <f t="shared" si="118"/>
        <v>29.7</v>
      </c>
      <c r="BE241" s="44">
        <f t="shared" si="119"/>
        <v>2771.1674638050204</v>
      </c>
      <c r="BF241" s="50">
        <f t="shared" si="133"/>
        <v>218181.47036721403</v>
      </c>
      <c r="BG241" s="50">
        <f t="shared" si="120"/>
        <v>207311.03796725359</v>
      </c>
      <c r="BH241" s="72">
        <f t="shared" si="121"/>
        <v>4.9822894591666156</v>
      </c>
      <c r="BI241" s="73">
        <f t="shared" si="122"/>
        <v>2.0148365452855539</v>
      </c>
      <c r="BJ241" s="51">
        <f t="shared" si="123"/>
        <v>1.7866873063387372</v>
      </c>
      <c r="BK241" s="72">
        <f t="shared" si="124"/>
        <v>11.32346142324325</v>
      </c>
      <c r="BL241" s="116">
        <v>0</v>
      </c>
      <c r="BM241" s="74">
        <v>1080</v>
      </c>
      <c r="BN241" s="74">
        <f t="shared" ref="BN241:BN285" si="140">SUM(AC241)</f>
        <v>6</v>
      </c>
      <c r="BO241" s="71">
        <v>337.2</v>
      </c>
      <c r="BP241" s="71">
        <v>58.8</v>
      </c>
      <c r="BQ241" s="71">
        <v>73.599999999999994</v>
      </c>
      <c r="BR241" s="72">
        <f t="shared" si="125"/>
        <v>29.4</v>
      </c>
      <c r="BS241" s="54">
        <f t="shared" si="126"/>
        <v>2715.4670260568732</v>
      </c>
      <c r="BT241" s="50">
        <f t="shared" si="127"/>
        <v>207311.03796725359</v>
      </c>
      <c r="BU241" s="50">
        <f t="shared" si="128"/>
        <v>199858.37311778584</v>
      </c>
      <c r="BV241" s="72">
        <f t="shared" si="129"/>
        <v>3.59491946137714</v>
      </c>
      <c r="BW241" s="75">
        <f t="shared" si="130"/>
        <v>1.7866873063387372</v>
      </c>
      <c r="BX241" s="55">
        <f t="shared" si="131"/>
        <v>1.6871947606682074</v>
      </c>
      <c r="BY241" s="72">
        <f t="shared" si="139"/>
        <v>5.5685483026355058</v>
      </c>
      <c r="BZ241" s="124" t="s">
        <v>94</v>
      </c>
      <c r="CA241" s="124" t="s">
        <v>78</v>
      </c>
      <c r="CB241" s="125">
        <v>3</v>
      </c>
      <c r="CC241" s="125">
        <v>8</v>
      </c>
      <c r="CD241" s="125">
        <v>4</v>
      </c>
      <c r="CE241" s="125">
        <v>6</v>
      </c>
      <c r="CF241" s="124" t="s">
        <v>85</v>
      </c>
      <c r="CG241" s="126" t="s">
        <v>75</v>
      </c>
      <c r="CH241" s="62">
        <v>14.9</v>
      </c>
      <c r="CI241" s="129">
        <f>SUM(CI239:CI240)/2</f>
        <v>6.5252237743725132</v>
      </c>
      <c r="CJ241" s="64">
        <f>SUM((AF241-BQ241)/AF241)*100</f>
        <v>3.6649214659686007</v>
      </c>
      <c r="CK241" s="64">
        <f>SUM(BX241*CH241)</f>
        <v>25.13920193395629</v>
      </c>
      <c r="CL241" s="65" t="s">
        <v>85</v>
      </c>
    </row>
    <row r="242" spans="1:90" s="65" customFormat="1" ht="24.75" customHeight="1" x14ac:dyDescent="0.3">
      <c r="A242" s="61" t="s">
        <v>111</v>
      </c>
      <c r="B242" s="35">
        <v>2.84</v>
      </c>
      <c r="C242" s="35">
        <v>1.22</v>
      </c>
      <c r="D242" s="35">
        <v>4.49</v>
      </c>
      <c r="E242" s="35">
        <v>3.77</v>
      </c>
      <c r="F242" s="35">
        <v>0.89729999999999999</v>
      </c>
      <c r="G242" s="66">
        <v>0.37440000000000001</v>
      </c>
      <c r="H242" s="66">
        <v>6.2100000000000002E-2</v>
      </c>
      <c r="I242" s="66">
        <v>2.4500000000000001E-2</v>
      </c>
      <c r="J242" s="66">
        <v>2.58E-2</v>
      </c>
      <c r="K242" s="67">
        <v>4.4600000000000001E-2</v>
      </c>
      <c r="L242" s="66">
        <v>1.7130490000000003</v>
      </c>
      <c r="M242" s="68">
        <v>3.8800000000000001E-2</v>
      </c>
      <c r="N242" s="35">
        <v>11.69</v>
      </c>
      <c r="O242" s="35">
        <v>7.22</v>
      </c>
      <c r="P242" s="35">
        <v>4.24</v>
      </c>
      <c r="Q242" s="35">
        <v>18.93</v>
      </c>
      <c r="R242" s="35">
        <v>7.96</v>
      </c>
      <c r="S242" s="35">
        <v>3.96</v>
      </c>
      <c r="T242" s="35">
        <v>8.9</v>
      </c>
      <c r="U242" s="35">
        <v>2.4300000000000002</v>
      </c>
      <c r="V242" s="35">
        <v>1.89</v>
      </c>
      <c r="W242" s="35">
        <v>22.5</v>
      </c>
      <c r="X242" s="35">
        <v>2.2599999999999998</v>
      </c>
      <c r="Y242" s="35">
        <v>3.26</v>
      </c>
      <c r="Z242" s="35">
        <v>0</v>
      </c>
      <c r="AA242" s="35">
        <v>5.25</v>
      </c>
      <c r="AB242" s="41">
        <v>1080</v>
      </c>
      <c r="AC242" s="41">
        <v>6</v>
      </c>
      <c r="AD242" s="88">
        <v>448.9</v>
      </c>
      <c r="AE242" s="69">
        <v>60.4</v>
      </c>
      <c r="AF242" s="69">
        <v>76.099999999999994</v>
      </c>
      <c r="AG242" s="44">
        <f t="shared" si="134"/>
        <v>30.2</v>
      </c>
      <c r="AH242" s="44">
        <f t="shared" si="108"/>
        <v>2865.2581637800349</v>
      </c>
      <c r="AI242" s="44">
        <f t="shared" si="109"/>
        <v>218046.14626366063</v>
      </c>
      <c r="AJ242" s="44">
        <f t="shared" si="110"/>
        <v>2.0587385179336839</v>
      </c>
      <c r="AK242" s="45">
        <v>0</v>
      </c>
      <c r="AL242" s="43">
        <v>404.2</v>
      </c>
      <c r="AM242" s="43">
        <v>60.21</v>
      </c>
      <c r="AN242" s="69">
        <v>74.81</v>
      </c>
      <c r="AO242" s="44">
        <f t="shared" si="136"/>
        <v>30.105</v>
      </c>
      <c r="AP242" s="44">
        <f t="shared" si="111"/>
        <v>2847.2600580074354</v>
      </c>
      <c r="AQ242" s="46">
        <f t="shared" si="112"/>
        <v>218046.14626366063</v>
      </c>
      <c r="AR242" s="46">
        <f t="shared" si="113"/>
        <v>213003.52493953626</v>
      </c>
      <c r="AS242" s="47">
        <f t="shared" si="114"/>
        <v>2.3126395079814195</v>
      </c>
      <c r="AT242" s="46">
        <f t="shared" si="115"/>
        <v>2.0587385179336839</v>
      </c>
      <c r="AU242" s="46">
        <f t="shared" si="116"/>
        <v>1.8976211784041475</v>
      </c>
      <c r="AV242" s="47">
        <f t="shared" si="117"/>
        <v>7.8260224951368178</v>
      </c>
      <c r="AW242" s="48">
        <v>0</v>
      </c>
      <c r="AX242" s="70">
        <v>150</v>
      </c>
      <c r="AY242" s="70">
        <v>12</v>
      </c>
      <c r="AZ242" s="71">
        <v>366.7</v>
      </c>
      <c r="BA242" s="43">
        <f t="shared" si="132"/>
        <v>22.416143986910278</v>
      </c>
      <c r="BB242" s="71">
        <v>59.7</v>
      </c>
      <c r="BC242" s="69">
        <v>75.569999999999993</v>
      </c>
      <c r="BD242" s="54">
        <f t="shared" si="118"/>
        <v>29.85</v>
      </c>
      <c r="BE242" s="44">
        <f t="shared" si="119"/>
        <v>2799.2297401832116</v>
      </c>
      <c r="BF242" s="50">
        <f t="shared" si="133"/>
        <v>218046.14626366063</v>
      </c>
      <c r="BG242" s="50">
        <f t="shared" si="120"/>
        <v>211537.79146564528</v>
      </c>
      <c r="BH242" s="72">
        <f t="shared" si="121"/>
        <v>2.9848520185013832</v>
      </c>
      <c r="BI242" s="73">
        <f t="shared" si="122"/>
        <v>2.0587385179336839</v>
      </c>
      <c r="BJ242" s="51">
        <f t="shared" si="123"/>
        <v>1.7334964001434883</v>
      </c>
      <c r="BK242" s="72">
        <f t="shared" si="124"/>
        <v>15.79812661768406</v>
      </c>
      <c r="BL242" s="116">
        <v>0</v>
      </c>
      <c r="BM242" s="74">
        <f t="shared" ref="BM242:BN287" si="141">SUM(AB242)</f>
        <v>1080</v>
      </c>
      <c r="BN242" s="74">
        <f t="shared" si="140"/>
        <v>6</v>
      </c>
      <c r="BO242" s="71">
        <v>344.1</v>
      </c>
      <c r="BP242" s="71">
        <v>58.9</v>
      </c>
      <c r="BQ242" s="71">
        <v>73.900000000000006</v>
      </c>
      <c r="BR242" s="72">
        <f t="shared" si="125"/>
        <v>29.45</v>
      </c>
      <c r="BS242" s="54">
        <f t="shared" si="126"/>
        <v>2724.7111624400618</v>
      </c>
      <c r="BT242" s="50">
        <f t="shared" si="127"/>
        <v>211537.79146564528</v>
      </c>
      <c r="BU242" s="50">
        <f t="shared" si="128"/>
        <v>201356.15490432057</v>
      </c>
      <c r="BV242" s="72">
        <f t="shared" si="129"/>
        <v>4.813152529758848</v>
      </c>
      <c r="BW242" s="75">
        <f t="shared" si="130"/>
        <v>1.7334964001434883</v>
      </c>
      <c r="BX242" s="55">
        <f t="shared" si="131"/>
        <v>1.7089122513464152</v>
      </c>
      <c r="BY242" s="72">
        <f t="shared" si="139"/>
        <v>1.4181828583571401</v>
      </c>
      <c r="BZ242" s="124" t="s">
        <v>94</v>
      </c>
      <c r="CA242" s="124" t="s">
        <v>78</v>
      </c>
      <c r="CB242" s="125">
        <v>3</v>
      </c>
      <c r="CC242" s="125">
        <v>8</v>
      </c>
      <c r="CD242" s="125">
        <v>4</v>
      </c>
      <c r="CE242" s="125">
        <v>6</v>
      </c>
      <c r="CF242" s="124" t="s">
        <v>85</v>
      </c>
      <c r="CG242" s="126" t="s">
        <v>75</v>
      </c>
      <c r="CH242" s="62">
        <v>14.9</v>
      </c>
      <c r="CI242" s="129">
        <f>SUM(CI240:CI241)/1.9</f>
        <v>6.8520339352344175</v>
      </c>
      <c r="CJ242" s="64">
        <f>SUM((AF242-BQ242)/AF242)*100</f>
        <v>2.8909329829171995</v>
      </c>
      <c r="CK242" s="64">
        <f>SUM(BX242*CH242)</f>
        <v>25.462792545061589</v>
      </c>
      <c r="CL242" s="65" t="s">
        <v>85</v>
      </c>
    </row>
    <row r="243" spans="1:90" s="65" customFormat="1" ht="24.75" customHeight="1" x14ac:dyDescent="0.3">
      <c r="A243" s="61" t="s">
        <v>111</v>
      </c>
      <c r="B243" s="35">
        <v>3.13</v>
      </c>
      <c r="C243" s="35">
        <v>1.61</v>
      </c>
      <c r="D243" s="35">
        <v>5.4</v>
      </c>
      <c r="E243" s="35">
        <v>4.45</v>
      </c>
      <c r="F243" s="35">
        <v>1.18</v>
      </c>
      <c r="G243" s="66">
        <v>0.433</v>
      </c>
      <c r="H243" s="66">
        <v>6.2199999999999998E-2</v>
      </c>
      <c r="I243" s="66">
        <v>3.2399999999999998E-2</v>
      </c>
      <c r="J243" s="66">
        <v>3.1600000000000003E-2</v>
      </c>
      <c r="K243" s="67">
        <v>3.8899999999999997E-2</v>
      </c>
      <c r="L243" s="66">
        <v>1.7130490000000003</v>
      </c>
      <c r="M243" s="68">
        <v>4.2599999999999999E-2</v>
      </c>
      <c r="N243" s="35">
        <v>12.22</v>
      </c>
      <c r="O243" s="35">
        <v>25.37</v>
      </c>
      <c r="P243" s="35">
        <v>1.98</v>
      </c>
      <c r="Q243" s="35">
        <v>12.06</v>
      </c>
      <c r="R243" s="35">
        <v>4.67</v>
      </c>
      <c r="S243" s="35">
        <v>5.57</v>
      </c>
      <c r="T243" s="35">
        <v>12.63</v>
      </c>
      <c r="U243" s="35">
        <v>1.89</v>
      </c>
      <c r="V243" s="35">
        <v>5.6</v>
      </c>
      <c r="W243" s="35">
        <v>10.14</v>
      </c>
      <c r="X243" s="35">
        <v>3.48</v>
      </c>
      <c r="Y243" s="35">
        <v>11.88</v>
      </c>
      <c r="Z243" s="35">
        <v>0</v>
      </c>
      <c r="AA243" s="35">
        <v>6.16</v>
      </c>
      <c r="AB243" s="41">
        <v>1080</v>
      </c>
      <c r="AC243" s="41">
        <v>6</v>
      </c>
      <c r="AD243" s="88">
        <v>443.5</v>
      </c>
      <c r="AE243" s="69">
        <v>60.5</v>
      </c>
      <c r="AF243" s="69">
        <v>76.400000000000006</v>
      </c>
      <c r="AG243" s="44">
        <f t="shared" si="134"/>
        <v>30.25</v>
      </c>
      <c r="AH243" s="44">
        <f t="shared" si="108"/>
        <v>2874.7536275755101</v>
      </c>
      <c r="AI243" s="44">
        <f t="shared" si="109"/>
        <v>219631.17714676898</v>
      </c>
      <c r="AJ243" s="44">
        <f t="shared" si="110"/>
        <v>2.0192943723268861</v>
      </c>
      <c r="AK243" s="45">
        <v>0</v>
      </c>
      <c r="AL243" s="43">
        <v>404.8</v>
      </c>
      <c r="AM243" s="43">
        <v>60.08</v>
      </c>
      <c r="AN243" s="69">
        <v>75.069999999999993</v>
      </c>
      <c r="AO243" s="44">
        <f t="shared" si="136"/>
        <v>30.04</v>
      </c>
      <c r="AP243" s="44">
        <f t="shared" si="111"/>
        <v>2834.9782371476749</v>
      </c>
      <c r="AQ243" s="46">
        <f t="shared" si="112"/>
        <v>219631.17714676898</v>
      </c>
      <c r="AR243" s="46">
        <f t="shared" si="113"/>
        <v>212821.81626267594</v>
      </c>
      <c r="AS243" s="47">
        <f t="shared" si="114"/>
        <v>3.1003616938876899</v>
      </c>
      <c r="AT243" s="46">
        <f t="shared" si="115"/>
        <v>2.0192943723268861</v>
      </c>
      <c r="AU243" s="46">
        <f t="shared" si="116"/>
        <v>1.9020606397812827</v>
      </c>
      <c r="AV243" s="47">
        <f t="shared" si="117"/>
        <v>5.8056781691770833</v>
      </c>
      <c r="AW243" s="48">
        <v>0</v>
      </c>
      <c r="AX243" s="70">
        <v>150</v>
      </c>
      <c r="AY243" s="70">
        <v>12</v>
      </c>
      <c r="AZ243" s="71">
        <v>368.2</v>
      </c>
      <c r="BA243" s="43">
        <f t="shared" si="132"/>
        <v>20.45084193373167</v>
      </c>
      <c r="BB243" s="71">
        <v>59.6</v>
      </c>
      <c r="BC243" s="69">
        <v>74.58</v>
      </c>
      <c r="BD243" s="54">
        <f t="shared" si="118"/>
        <v>29.8</v>
      </c>
      <c r="BE243" s="44">
        <f t="shared" si="119"/>
        <v>2789.8599400938801</v>
      </c>
      <c r="BF243" s="50">
        <f t="shared" si="133"/>
        <v>219631.17714676898</v>
      </c>
      <c r="BG243" s="50">
        <f t="shared" si="120"/>
        <v>208067.75433220158</v>
      </c>
      <c r="BH243" s="72">
        <f t="shared" si="121"/>
        <v>5.2649277597051336</v>
      </c>
      <c r="BI243" s="73">
        <f t="shared" si="122"/>
        <v>2.0192943723268861</v>
      </c>
      <c r="BJ243" s="51">
        <f t="shared" si="123"/>
        <v>1.7696158695120572</v>
      </c>
      <c r="BK243" s="72">
        <f t="shared" si="124"/>
        <v>12.364641145764093</v>
      </c>
      <c r="BL243" s="116">
        <v>0</v>
      </c>
      <c r="BM243" s="74">
        <f t="shared" si="141"/>
        <v>1080</v>
      </c>
      <c r="BN243" s="74">
        <f t="shared" si="140"/>
        <v>6</v>
      </c>
      <c r="BO243" s="71">
        <v>340.7</v>
      </c>
      <c r="BP243" s="71">
        <v>58.8</v>
      </c>
      <c r="BQ243" s="71">
        <v>73.900000000000006</v>
      </c>
      <c r="BR243" s="72">
        <f t="shared" si="125"/>
        <v>29.4</v>
      </c>
      <c r="BS243" s="54">
        <f t="shared" si="126"/>
        <v>2715.4670260568732</v>
      </c>
      <c r="BT243" s="50">
        <f t="shared" si="127"/>
        <v>208067.75433220158</v>
      </c>
      <c r="BU243" s="50">
        <f t="shared" si="128"/>
        <v>200673.01322560295</v>
      </c>
      <c r="BV243" s="72">
        <f t="shared" si="129"/>
        <v>3.554006304500299</v>
      </c>
      <c r="BW243" s="75">
        <f t="shared" si="130"/>
        <v>1.7696158695120572</v>
      </c>
      <c r="BX243" s="55">
        <f t="shared" si="131"/>
        <v>1.697786835028855</v>
      </c>
      <c r="BY243" s="72">
        <f t="shared" si="139"/>
        <v>4.059018441273806</v>
      </c>
      <c r="BZ243" s="124" t="s">
        <v>94</v>
      </c>
      <c r="CA243" s="124" t="s">
        <v>78</v>
      </c>
      <c r="CB243" s="125">
        <v>3</v>
      </c>
      <c r="CC243" s="125">
        <v>8</v>
      </c>
      <c r="CD243" s="125">
        <v>4</v>
      </c>
      <c r="CE243" s="125">
        <v>6</v>
      </c>
      <c r="CF243" s="124" t="s">
        <v>85</v>
      </c>
      <c r="CG243" s="126" t="s">
        <v>75</v>
      </c>
      <c r="CH243" s="62">
        <v>14.9</v>
      </c>
      <c r="CI243" s="129">
        <f>SUM(CI241:CI242)/2</f>
        <v>6.6886288548034649</v>
      </c>
      <c r="CJ243" s="64">
        <f>SUM((AF243-BQ243)/AF243)*100</f>
        <v>3.2722513089005236</v>
      </c>
      <c r="CK243" s="64">
        <f>SUM(BX243*CH243)</f>
        <v>25.297023841929938</v>
      </c>
      <c r="CL243" s="65" t="s">
        <v>85</v>
      </c>
    </row>
    <row r="244" spans="1:90" s="65" customFormat="1" ht="24.75" customHeight="1" x14ac:dyDescent="0.3">
      <c r="A244" s="61" t="s">
        <v>111</v>
      </c>
      <c r="B244" s="35">
        <v>3.23</v>
      </c>
      <c r="C244" s="35">
        <v>1.51</v>
      </c>
      <c r="D244" s="35">
        <v>5.15</v>
      </c>
      <c r="E244" s="35">
        <v>4.28</v>
      </c>
      <c r="F244" s="35">
        <v>0.87370000000000003</v>
      </c>
      <c r="G244" s="66">
        <v>0.41909999999999997</v>
      </c>
      <c r="H244" s="66">
        <v>6.1499999999999999E-2</v>
      </c>
      <c r="I244" s="66">
        <v>2.8299999999999999E-2</v>
      </c>
      <c r="J244" s="66">
        <v>2.9700000000000001E-2</v>
      </c>
      <c r="K244" s="67">
        <v>4.6899999999999997E-2</v>
      </c>
      <c r="L244" s="66">
        <v>1.7130490000000003</v>
      </c>
      <c r="M244" s="68">
        <v>4.3799999999999999E-2</v>
      </c>
      <c r="N244" s="35">
        <v>2.93</v>
      </c>
      <c r="O244" s="35">
        <v>9.0399999999999991</v>
      </c>
      <c r="P244" s="35">
        <v>1.4</v>
      </c>
      <c r="Q244" s="35">
        <v>16.04</v>
      </c>
      <c r="R244" s="35">
        <v>4.4800000000000004</v>
      </c>
      <c r="S244" s="35">
        <v>3.34</v>
      </c>
      <c r="T244" s="35">
        <v>7.01</v>
      </c>
      <c r="U244" s="35">
        <v>5.6</v>
      </c>
      <c r="V244" s="35">
        <v>1.25</v>
      </c>
      <c r="W244" s="35">
        <v>12.11</v>
      </c>
      <c r="X244" s="35">
        <v>2.8</v>
      </c>
      <c r="Y244" s="35">
        <v>13.4</v>
      </c>
      <c r="Z244" s="35">
        <v>0</v>
      </c>
      <c r="AA244" s="35">
        <v>3.68</v>
      </c>
      <c r="AB244" s="41">
        <v>1080</v>
      </c>
      <c r="AC244" s="41">
        <v>6</v>
      </c>
      <c r="AD244" s="88">
        <v>439.9</v>
      </c>
      <c r="AE244" s="69">
        <v>60.5</v>
      </c>
      <c r="AF244" s="69">
        <v>76.3</v>
      </c>
      <c r="AG244" s="44">
        <f t="shared" si="134"/>
        <v>30.25</v>
      </c>
      <c r="AH244" s="44">
        <f t="shared" si="108"/>
        <v>2874.7536275755101</v>
      </c>
      <c r="AI244" s="44">
        <f t="shared" si="109"/>
        <v>219343.70178401141</v>
      </c>
      <c r="AJ244" s="44">
        <f t="shared" si="110"/>
        <v>2.0055282938243253</v>
      </c>
      <c r="AK244" s="45">
        <v>0</v>
      </c>
      <c r="AL244" s="43">
        <v>408.2</v>
      </c>
      <c r="AM244" s="43">
        <v>60.3</v>
      </c>
      <c r="AN244" s="69">
        <v>74.83</v>
      </c>
      <c r="AO244" s="44">
        <f t="shared" si="136"/>
        <v>30.15</v>
      </c>
      <c r="AP244" s="44">
        <f t="shared" si="111"/>
        <v>2855.7784079478274</v>
      </c>
      <c r="AQ244" s="46">
        <f t="shared" si="112"/>
        <v>219343.70178401141</v>
      </c>
      <c r="AR244" s="46">
        <f t="shared" si="113"/>
        <v>213697.89826673592</v>
      </c>
      <c r="AS244" s="47">
        <f t="shared" si="114"/>
        <v>2.57395287457806</v>
      </c>
      <c r="AT244" s="46">
        <f t="shared" si="115"/>
        <v>2.0055282938243253</v>
      </c>
      <c r="AU244" s="46">
        <f t="shared" si="116"/>
        <v>1.910173208584804</v>
      </c>
      <c r="AV244" s="47">
        <f t="shared" si="117"/>
        <v>4.7546118164052169</v>
      </c>
      <c r="AW244" s="48">
        <v>0</v>
      </c>
      <c r="AX244" s="70">
        <v>150</v>
      </c>
      <c r="AY244" s="70">
        <v>12</v>
      </c>
      <c r="AZ244" s="71">
        <v>366.1</v>
      </c>
      <c r="BA244" s="43">
        <f t="shared" si="132"/>
        <v>20.15842665938267</v>
      </c>
      <c r="BB244" s="71">
        <v>59.4</v>
      </c>
      <c r="BC244" s="69">
        <v>74.5</v>
      </c>
      <c r="BD244" s="54">
        <f t="shared" si="118"/>
        <v>29.7</v>
      </c>
      <c r="BE244" s="44">
        <f t="shared" si="119"/>
        <v>2771.1674638050204</v>
      </c>
      <c r="BF244" s="50">
        <f t="shared" si="133"/>
        <v>219343.70178401141</v>
      </c>
      <c r="BG244" s="50">
        <f t="shared" si="120"/>
        <v>206451.97605347401</v>
      </c>
      <c r="BH244" s="72">
        <f t="shared" si="121"/>
        <v>5.8774086630633864</v>
      </c>
      <c r="BI244" s="73">
        <f t="shared" si="122"/>
        <v>2.0055282938243253</v>
      </c>
      <c r="BJ244" s="51">
        <f t="shared" si="123"/>
        <v>1.7732937557602979</v>
      </c>
      <c r="BK244" s="72">
        <f t="shared" si="124"/>
        <v>11.579718859073349</v>
      </c>
      <c r="BL244" s="116">
        <v>0</v>
      </c>
      <c r="BM244" s="74">
        <f t="shared" si="141"/>
        <v>1080</v>
      </c>
      <c r="BN244" s="74">
        <f t="shared" si="140"/>
        <v>6</v>
      </c>
      <c r="BO244" s="71">
        <v>347.9</v>
      </c>
      <c r="BP244" s="71">
        <v>59</v>
      </c>
      <c r="BQ244" s="71">
        <v>73.900000000000006</v>
      </c>
      <c r="BR244" s="72">
        <f t="shared" si="125"/>
        <v>29.5</v>
      </c>
      <c r="BS244" s="54">
        <f t="shared" si="126"/>
        <v>2733.9710067865176</v>
      </c>
      <c r="BT244" s="50">
        <f t="shared" si="127"/>
        <v>206451.97605347401</v>
      </c>
      <c r="BU244" s="50">
        <f t="shared" si="128"/>
        <v>202040.45740152366</v>
      </c>
      <c r="BV244" s="72">
        <f t="shared" si="129"/>
        <v>2.136825588342977</v>
      </c>
      <c r="BW244" s="75">
        <f t="shared" si="130"/>
        <v>1.7732937557602979</v>
      </c>
      <c r="BX244" s="55">
        <f t="shared" si="131"/>
        <v>1.7219323519378271</v>
      </c>
      <c r="BY244" s="72">
        <f t="shared" si="139"/>
        <v>2.8963844064543971</v>
      </c>
      <c r="BZ244" s="124" t="s">
        <v>94</v>
      </c>
      <c r="CA244" s="124" t="s">
        <v>78</v>
      </c>
      <c r="CB244" s="125">
        <v>3</v>
      </c>
      <c r="CC244" s="125">
        <v>8</v>
      </c>
      <c r="CD244" s="125">
        <v>4</v>
      </c>
      <c r="CE244" s="125">
        <v>6</v>
      </c>
      <c r="CF244" s="124" t="s">
        <v>85</v>
      </c>
      <c r="CG244" s="126" t="s">
        <v>75</v>
      </c>
      <c r="CH244" s="62">
        <v>14.9</v>
      </c>
      <c r="CI244" s="129">
        <f>SUM(CI242:CI243)/2</f>
        <v>6.7703313950189408</v>
      </c>
      <c r="CJ244" s="64">
        <f>SUM((AF244-BQ244)/AF244)*100</f>
        <v>3.1454783748361623</v>
      </c>
      <c r="CK244" s="64">
        <f>SUM(BX244*CH244)</f>
        <v>25.656792043873626</v>
      </c>
      <c r="CL244" s="65" t="s">
        <v>85</v>
      </c>
    </row>
    <row r="245" spans="1:90" s="65" customFormat="1" ht="24.75" customHeight="1" x14ac:dyDescent="0.3">
      <c r="A245" s="61" t="s">
        <v>111</v>
      </c>
      <c r="B245" s="35">
        <v>3.95</v>
      </c>
      <c r="C245" s="35">
        <v>2.02</v>
      </c>
      <c r="D245" s="35">
        <v>6.02</v>
      </c>
      <c r="E245" s="35">
        <v>4.9400000000000004</v>
      </c>
      <c r="F245" s="35">
        <v>0.74629999999999996</v>
      </c>
      <c r="G245" s="66">
        <v>0.57420000000000004</v>
      </c>
      <c r="H245" s="66">
        <v>6.2100000000000002E-2</v>
      </c>
      <c r="I245" s="66">
        <v>3.6499999999999998E-2</v>
      </c>
      <c r="J245" s="66">
        <v>3.1699999999999999E-2</v>
      </c>
      <c r="K245" s="67">
        <v>5.5899999999999998E-2</v>
      </c>
      <c r="L245" s="66">
        <v>1.7130490000000003</v>
      </c>
      <c r="M245" s="68">
        <v>2.7400000000000001E-2</v>
      </c>
      <c r="N245" s="35">
        <v>12.5</v>
      </c>
      <c r="O245" s="35">
        <v>28.43</v>
      </c>
      <c r="P245" s="35">
        <v>3.33</v>
      </c>
      <c r="Q245" s="35">
        <v>11.77</v>
      </c>
      <c r="R245" s="35">
        <v>2.4300000000000002</v>
      </c>
      <c r="S245" s="35">
        <v>3.06</v>
      </c>
      <c r="T245" s="35">
        <v>8.5299999999999994</v>
      </c>
      <c r="U245" s="35">
        <v>2.7925</v>
      </c>
      <c r="V245" s="35">
        <v>2.4300000000000002</v>
      </c>
      <c r="W245" s="35">
        <v>5.33</v>
      </c>
      <c r="X245" s="35">
        <v>4.29</v>
      </c>
      <c r="Y245" s="35">
        <v>2.8</v>
      </c>
      <c r="Z245" s="35">
        <v>0</v>
      </c>
      <c r="AA245" s="35">
        <v>5.2725</v>
      </c>
      <c r="AB245" s="41">
        <v>1080</v>
      </c>
      <c r="AC245" s="41">
        <v>6</v>
      </c>
      <c r="AD245" s="88">
        <v>439.6</v>
      </c>
      <c r="AE245" s="69">
        <v>60.4</v>
      </c>
      <c r="AF245" s="69">
        <v>76.3</v>
      </c>
      <c r="AG245" s="44">
        <f t="shared" si="134"/>
        <v>30.2</v>
      </c>
      <c r="AH245" s="44">
        <f t="shared" si="108"/>
        <v>2865.2581637800349</v>
      </c>
      <c r="AI245" s="44">
        <f t="shared" si="109"/>
        <v>218619.19789641665</v>
      </c>
      <c r="AJ245" s="44">
        <f t="shared" si="110"/>
        <v>2.0108023642474695</v>
      </c>
      <c r="AK245" s="45">
        <v>0</v>
      </c>
      <c r="AL245" s="43">
        <v>404.7</v>
      </c>
      <c r="AM245" s="43">
        <v>59.91</v>
      </c>
      <c r="AN245" s="69">
        <v>74.87</v>
      </c>
      <c r="AO245" s="44">
        <f t="shared" si="136"/>
        <v>29.954999999999998</v>
      </c>
      <c r="AP245" s="44">
        <f t="shared" si="111"/>
        <v>2818.9574497912445</v>
      </c>
      <c r="AQ245" s="46">
        <f t="shared" si="112"/>
        <v>218619.19789641665</v>
      </c>
      <c r="AR245" s="46">
        <f t="shared" si="113"/>
        <v>211055.34426587049</v>
      </c>
      <c r="AS245" s="47">
        <f t="shared" si="114"/>
        <v>3.4598304738680676</v>
      </c>
      <c r="AT245" s="46">
        <f t="shared" si="115"/>
        <v>2.0108023642474695</v>
      </c>
      <c r="AU245" s="46">
        <f t="shared" si="116"/>
        <v>1.9175065261090551</v>
      </c>
      <c r="AV245" s="47">
        <f t="shared" si="117"/>
        <v>4.6397318700850922</v>
      </c>
      <c r="AW245" s="48">
        <v>0</v>
      </c>
      <c r="AX245" s="70">
        <v>150</v>
      </c>
      <c r="AY245" s="70">
        <v>12</v>
      </c>
      <c r="AZ245" s="71">
        <v>366.8</v>
      </c>
      <c r="BA245" s="43">
        <f t="shared" si="132"/>
        <v>19.847328244274813</v>
      </c>
      <c r="BB245" s="71">
        <v>59.7</v>
      </c>
      <c r="BC245" s="69">
        <v>74.7</v>
      </c>
      <c r="BD245" s="54">
        <f t="shared" si="118"/>
        <v>29.85</v>
      </c>
      <c r="BE245" s="44">
        <f t="shared" si="119"/>
        <v>2799.2297401832116</v>
      </c>
      <c r="BF245" s="50">
        <f t="shared" si="133"/>
        <v>218619.19789641665</v>
      </c>
      <c r="BG245" s="50">
        <f t="shared" si="120"/>
        <v>209102.46159168592</v>
      </c>
      <c r="BH245" s="72">
        <f t="shared" si="121"/>
        <v>4.3531109784968782</v>
      </c>
      <c r="BI245" s="73">
        <f t="shared" si="122"/>
        <v>2.0108023642474695</v>
      </c>
      <c r="BJ245" s="51">
        <f t="shared" si="123"/>
        <v>1.7541639500937576</v>
      </c>
      <c r="BK245" s="72">
        <f t="shared" si="124"/>
        <v>12.762985498565261</v>
      </c>
      <c r="BL245" s="116">
        <v>0</v>
      </c>
      <c r="BM245" s="74">
        <f t="shared" si="141"/>
        <v>1080</v>
      </c>
      <c r="BN245" s="74">
        <f t="shared" si="140"/>
        <v>6</v>
      </c>
      <c r="BO245" s="71">
        <v>337.3</v>
      </c>
      <c r="BP245" s="71">
        <v>58.9</v>
      </c>
      <c r="BQ245" s="71">
        <v>73</v>
      </c>
      <c r="BR245" s="72">
        <f t="shared" si="125"/>
        <v>29.45</v>
      </c>
      <c r="BS245" s="54">
        <f t="shared" si="126"/>
        <v>2724.7111624400618</v>
      </c>
      <c r="BT245" s="50">
        <f t="shared" si="127"/>
        <v>209102.46159168592</v>
      </c>
      <c r="BU245" s="50">
        <f t="shared" si="128"/>
        <v>198903.91485812451</v>
      </c>
      <c r="BV245" s="72">
        <f t="shared" si="129"/>
        <v>4.8772963531515456</v>
      </c>
      <c r="BW245" s="75">
        <f t="shared" si="130"/>
        <v>1.7541639500937576</v>
      </c>
      <c r="BX245" s="55">
        <f t="shared" si="131"/>
        <v>1.6957936712336283</v>
      </c>
      <c r="BY245" s="72">
        <f t="shared" si="139"/>
        <v>3.3275269883986289</v>
      </c>
      <c r="BZ245" s="124" t="s">
        <v>94</v>
      </c>
      <c r="CA245" s="124" t="s">
        <v>78</v>
      </c>
      <c r="CB245" s="125">
        <v>3</v>
      </c>
      <c r="CC245" s="125">
        <v>8</v>
      </c>
      <c r="CD245" s="125">
        <v>4</v>
      </c>
      <c r="CE245" s="125">
        <v>6</v>
      </c>
      <c r="CF245" s="124" t="s">
        <v>85</v>
      </c>
      <c r="CG245" s="126" t="s">
        <v>75</v>
      </c>
      <c r="CH245" s="62">
        <v>14.9</v>
      </c>
      <c r="CI245" s="129">
        <f>SUM(CI243:CI244)/2</f>
        <v>6.7294801249112028</v>
      </c>
      <c r="CJ245" s="64">
        <f>SUM((AF245-BQ245)/AF245)*100</f>
        <v>4.325032765399734</v>
      </c>
      <c r="CK245" s="64">
        <f>SUM(BX245*CH245)</f>
        <v>25.267325701381061</v>
      </c>
      <c r="CL245" s="65" t="s">
        <v>85</v>
      </c>
    </row>
    <row r="246" spans="1:90" s="65" customFormat="1" ht="24.75" customHeight="1" x14ac:dyDescent="0.3">
      <c r="A246" s="61" t="s">
        <v>111</v>
      </c>
      <c r="B246" s="35">
        <v>4.03</v>
      </c>
      <c r="C246" s="35">
        <v>1.77</v>
      </c>
      <c r="D246" s="35">
        <v>6.26</v>
      </c>
      <c r="E246" s="35">
        <v>5.04</v>
      </c>
      <c r="F246" s="35">
        <v>0.74529999999999996</v>
      </c>
      <c r="G246" s="66">
        <v>0.55379999999999996</v>
      </c>
      <c r="H246" s="66">
        <v>6.2199999999999998E-2</v>
      </c>
      <c r="I246" s="66">
        <v>3.78E-2</v>
      </c>
      <c r="J246" s="66">
        <v>3.2000000000000001E-2</v>
      </c>
      <c r="K246" s="67">
        <v>4.7600000000000003E-2</v>
      </c>
      <c r="L246" s="66">
        <v>1.7130490000000003</v>
      </c>
      <c r="M246" s="68">
        <v>2.9899999999999999E-2</v>
      </c>
      <c r="N246" s="35">
        <v>23.14</v>
      </c>
      <c r="O246" s="35">
        <v>7.22</v>
      </c>
      <c r="P246" s="35">
        <v>4.24</v>
      </c>
      <c r="Q246" s="35">
        <v>18.93</v>
      </c>
      <c r="R246" s="35">
        <v>7.96</v>
      </c>
      <c r="S246" s="35">
        <v>3.96</v>
      </c>
      <c r="T246" s="35">
        <v>8.9</v>
      </c>
      <c r="U246" s="35">
        <v>1.25</v>
      </c>
      <c r="V246" s="35">
        <v>1.89</v>
      </c>
      <c r="W246" s="35">
        <v>22.5</v>
      </c>
      <c r="X246" s="35">
        <v>2.2599999999999998</v>
      </c>
      <c r="Y246" s="35">
        <v>3.26</v>
      </c>
      <c r="Z246" s="35">
        <v>0</v>
      </c>
      <c r="AA246" s="35">
        <v>6</v>
      </c>
      <c r="AB246" s="41">
        <v>1080</v>
      </c>
      <c r="AC246" s="41">
        <v>6</v>
      </c>
      <c r="AD246" s="88">
        <v>444.7</v>
      </c>
      <c r="AE246" s="69">
        <v>59.5</v>
      </c>
      <c r="AF246" s="69">
        <v>74.8</v>
      </c>
      <c r="AG246" s="44">
        <f t="shared" si="134"/>
        <v>29.75</v>
      </c>
      <c r="AH246" s="44">
        <f t="shared" si="108"/>
        <v>2780.5058479678164</v>
      </c>
      <c r="AI246" s="44">
        <f t="shared" si="109"/>
        <v>207981.83742799266</v>
      </c>
      <c r="AJ246" s="44">
        <f t="shared" si="110"/>
        <v>2.1381674741380423</v>
      </c>
      <c r="AK246" s="45">
        <v>0</v>
      </c>
      <c r="AL246" s="43">
        <v>442.2</v>
      </c>
      <c r="AM246" s="43">
        <v>59.5</v>
      </c>
      <c r="AN246" s="69">
        <v>74.599999999999994</v>
      </c>
      <c r="AO246" s="44">
        <f t="shared" si="136"/>
        <v>29.75</v>
      </c>
      <c r="AP246" s="44">
        <f t="shared" si="111"/>
        <v>2780.5058479678164</v>
      </c>
      <c r="AQ246" s="46">
        <f t="shared" si="112"/>
        <v>207981.83742799266</v>
      </c>
      <c r="AR246" s="46">
        <f t="shared" si="113"/>
        <v>207425.73625839909</v>
      </c>
      <c r="AS246" s="47">
        <f t="shared" si="114"/>
        <v>0.26737967914439015</v>
      </c>
      <c r="AT246" s="46">
        <f t="shared" si="115"/>
        <v>2.1381674741380423</v>
      </c>
      <c r="AU246" s="46">
        <f t="shared" si="116"/>
        <v>2.1318473202820529</v>
      </c>
      <c r="AV246" s="47">
        <f t="shared" si="117"/>
        <v>0.29558740989347543</v>
      </c>
      <c r="AW246" s="48">
        <v>0</v>
      </c>
      <c r="AX246" s="70">
        <v>150</v>
      </c>
      <c r="AY246" s="70">
        <v>12</v>
      </c>
      <c r="AZ246" s="71">
        <v>391.4</v>
      </c>
      <c r="BA246" s="43">
        <f t="shared" si="132"/>
        <v>13.617782319877367</v>
      </c>
      <c r="BB246" s="71">
        <v>59.2</v>
      </c>
      <c r="BC246" s="69">
        <v>74.2</v>
      </c>
      <c r="BD246" s="54">
        <f t="shared" si="118"/>
        <v>29.6</v>
      </c>
      <c r="BE246" s="44">
        <f t="shared" si="119"/>
        <v>2752.5378193692336</v>
      </c>
      <c r="BF246" s="50">
        <f t="shared" si="133"/>
        <v>207981.83742799266</v>
      </c>
      <c r="BG246" s="50">
        <f t="shared" si="120"/>
        <v>204238.30619719715</v>
      </c>
      <c r="BH246" s="72">
        <f t="shared" si="121"/>
        <v>1.7999318003388636</v>
      </c>
      <c r="BI246" s="73">
        <f t="shared" si="122"/>
        <v>2.1381674741380423</v>
      </c>
      <c r="BJ246" s="51">
        <f t="shared" si="123"/>
        <v>1.9163887876258316</v>
      </c>
      <c r="BK246" s="72">
        <f t="shared" si="124"/>
        <v>10.372372098757891</v>
      </c>
      <c r="BL246" s="116">
        <v>0</v>
      </c>
      <c r="BM246" s="74">
        <f t="shared" si="141"/>
        <v>1080</v>
      </c>
      <c r="BN246" s="74">
        <f t="shared" si="140"/>
        <v>6</v>
      </c>
      <c r="BO246" s="71">
        <v>352.7</v>
      </c>
      <c r="BP246" s="71">
        <v>58.4</v>
      </c>
      <c r="BQ246" s="71">
        <v>74</v>
      </c>
      <c r="BR246" s="72">
        <f t="shared" si="125"/>
        <v>29.2</v>
      </c>
      <c r="BS246" s="54">
        <f t="shared" si="126"/>
        <v>2678.6475601568013</v>
      </c>
      <c r="BT246" s="50">
        <f t="shared" si="127"/>
        <v>204238.30619719715</v>
      </c>
      <c r="BU246" s="50">
        <f t="shared" si="128"/>
        <v>198219.91945160329</v>
      </c>
      <c r="BV246" s="72">
        <f t="shared" si="129"/>
        <v>2.9467472863699515</v>
      </c>
      <c r="BW246" s="75">
        <f t="shared" si="130"/>
        <v>1.9163887876258316</v>
      </c>
      <c r="BX246" s="55">
        <f t="shared" si="131"/>
        <v>1.779336814260557</v>
      </c>
      <c r="BY246" s="72">
        <f t="shared" si="139"/>
        <v>7.15157457871923</v>
      </c>
      <c r="BZ246" s="124" t="s">
        <v>94</v>
      </c>
      <c r="CA246" s="124" t="s">
        <v>78</v>
      </c>
      <c r="CB246" s="125">
        <v>3</v>
      </c>
      <c r="CC246" s="125">
        <v>8</v>
      </c>
      <c r="CD246" s="125">
        <v>4</v>
      </c>
      <c r="CE246" s="125">
        <v>6</v>
      </c>
      <c r="CF246" s="124" t="s">
        <v>85</v>
      </c>
      <c r="CG246" s="126" t="s">
        <v>75</v>
      </c>
      <c r="CH246" s="62">
        <v>8.1060015588464509</v>
      </c>
      <c r="CI246" s="63">
        <f>SUM(CI244:CI245)</f>
        <v>13.499811519930144</v>
      </c>
      <c r="CJ246" s="64">
        <f>SUM((AF246-BQ246)/AF246)*100</f>
        <v>1.0695187165775364</v>
      </c>
      <c r="CK246" s="64">
        <f>SUM(BX246*CH246)</f>
        <v>14.423306990108953</v>
      </c>
      <c r="CL246" s="65" t="s">
        <v>85</v>
      </c>
    </row>
    <row r="247" spans="1:90" s="65" customFormat="1" ht="24.75" customHeight="1" x14ac:dyDescent="0.3">
      <c r="A247" s="61" t="s">
        <v>111</v>
      </c>
      <c r="B247" s="35">
        <v>3.77</v>
      </c>
      <c r="C247" s="35">
        <v>1.93</v>
      </c>
      <c r="D247" s="35">
        <v>5.73</v>
      </c>
      <c r="E247" s="35">
        <v>4.91</v>
      </c>
      <c r="F247" s="35">
        <v>0.76039999999999996</v>
      </c>
      <c r="G247" s="66">
        <v>5.2700000000000004E-3</v>
      </c>
      <c r="H247" s="66">
        <v>6.1499999999999999E-2</v>
      </c>
      <c r="I247" s="66">
        <v>3.8600000000000002E-2</v>
      </c>
      <c r="J247" s="66">
        <v>3.1800000000000002E-2</v>
      </c>
      <c r="K247" s="67">
        <v>4.1000000000000002E-2</v>
      </c>
      <c r="L247" s="66">
        <v>1.7130490000000003</v>
      </c>
      <c r="M247" s="68">
        <v>2.35E-2</v>
      </c>
      <c r="N247" s="35">
        <v>11.69</v>
      </c>
      <c r="O247" s="35">
        <v>25.37</v>
      </c>
      <c r="P247" s="35">
        <v>1.98</v>
      </c>
      <c r="Q247" s="35">
        <v>12.06</v>
      </c>
      <c r="R247" s="35">
        <v>4.67</v>
      </c>
      <c r="S247" s="35">
        <v>5.57</v>
      </c>
      <c r="T247" s="35">
        <v>12.63</v>
      </c>
      <c r="U247" s="35">
        <v>2.4300000000000002</v>
      </c>
      <c r="V247" s="35">
        <v>5.6</v>
      </c>
      <c r="W247" s="35">
        <v>10.14</v>
      </c>
      <c r="X247" s="35">
        <v>3.48</v>
      </c>
      <c r="Y247" s="35">
        <v>11.88</v>
      </c>
      <c r="Z247" s="35">
        <v>0</v>
      </c>
      <c r="AA247" s="35">
        <v>5.25</v>
      </c>
      <c r="AB247" s="41">
        <v>1080</v>
      </c>
      <c r="AC247" s="41">
        <v>6</v>
      </c>
      <c r="AD247" s="88">
        <v>442.6</v>
      </c>
      <c r="AE247" s="69">
        <v>59.4</v>
      </c>
      <c r="AF247" s="69">
        <v>74.400000000000006</v>
      </c>
      <c r="AG247" s="44">
        <f t="shared" si="134"/>
        <v>29.7</v>
      </c>
      <c r="AH247" s="44">
        <f t="shared" si="108"/>
        <v>2771.1674638050204</v>
      </c>
      <c r="AI247" s="44">
        <f t="shared" si="109"/>
        <v>206174.85930709352</v>
      </c>
      <c r="AJ247" s="44">
        <f t="shared" si="110"/>
        <v>2.1467214843142237</v>
      </c>
      <c r="AK247" s="45">
        <v>0</v>
      </c>
      <c r="AL247" s="43">
        <v>439.2</v>
      </c>
      <c r="AM247" s="43">
        <v>59.4</v>
      </c>
      <c r="AN247" s="69">
        <v>74.3</v>
      </c>
      <c r="AO247" s="44">
        <f t="shared" si="136"/>
        <v>29.7</v>
      </c>
      <c r="AP247" s="44">
        <f t="shared" si="111"/>
        <v>2771.1674638050204</v>
      </c>
      <c r="AQ247" s="46">
        <f t="shared" si="112"/>
        <v>206174.85930709352</v>
      </c>
      <c r="AR247" s="46">
        <f t="shared" si="113"/>
        <v>205897.742560713</v>
      </c>
      <c r="AS247" s="47">
        <f t="shared" si="114"/>
        <v>0.13440860215054523</v>
      </c>
      <c r="AT247" s="46">
        <f t="shared" si="115"/>
        <v>2.1467214843142237</v>
      </c>
      <c r="AU247" s="46">
        <f t="shared" si="116"/>
        <v>2.1330976946990723</v>
      </c>
      <c r="AV247" s="47">
        <f t="shared" si="117"/>
        <v>0.63463237847566356</v>
      </c>
      <c r="AW247" s="48">
        <v>0</v>
      </c>
      <c r="AX247" s="70">
        <v>150</v>
      </c>
      <c r="AY247" s="70">
        <v>12</v>
      </c>
      <c r="AZ247" s="71">
        <v>389.6</v>
      </c>
      <c r="BA247" s="43">
        <f t="shared" si="132"/>
        <v>13.603696098562629</v>
      </c>
      <c r="BB247" s="71">
        <v>59.1</v>
      </c>
      <c r="BC247" s="69">
        <v>74.400000000000006</v>
      </c>
      <c r="BD247" s="54">
        <f t="shared" si="118"/>
        <v>29.55</v>
      </c>
      <c r="BE247" s="44">
        <f t="shared" si="119"/>
        <v>2743.2465590962411</v>
      </c>
      <c r="BF247" s="50">
        <f t="shared" si="133"/>
        <v>206174.85930709352</v>
      </c>
      <c r="BG247" s="50">
        <f t="shared" si="120"/>
        <v>204097.54399676036</v>
      </c>
      <c r="BH247" s="72">
        <f t="shared" si="121"/>
        <v>1.0075502499744819</v>
      </c>
      <c r="BI247" s="73">
        <f t="shared" si="122"/>
        <v>2.1467214843142237</v>
      </c>
      <c r="BJ247" s="51">
        <f t="shared" si="123"/>
        <v>1.9088911721847281</v>
      </c>
      <c r="BK247" s="72">
        <f t="shared" si="124"/>
        <v>11.078768897935129</v>
      </c>
      <c r="BL247" s="116">
        <v>0</v>
      </c>
      <c r="BM247" s="74">
        <f t="shared" si="141"/>
        <v>1080</v>
      </c>
      <c r="BN247" s="74">
        <f t="shared" si="140"/>
        <v>6</v>
      </c>
      <c r="BO247" s="71">
        <v>351.2</v>
      </c>
      <c r="BP247" s="71">
        <v>57</v>
      </c>
      <c r="BQ247" s="71">
        <v>74</v>
      </c>
      <c r="BR247" s="72">
        <f t="shared" si="125"/>
        <v>28.5</v>
      </c>
      <c r="BS247" s="54">
        <f t="shared" si="126"/>
        <v>2551.7586328783095</v>
      </c>
      <c r="BT247" s="50">
        <f t="shared" si="127"/>
        <v>204097.54399676036</v>
      </c>
      <c r="BU247" s="50">
        <f t="shared" si="128"/>
        <v>188830.13883299491</v>
      </c>
      <c r="BV247" s="72">
        <f t="shared" si="129"/>
        <v>7.4804453129567241</v>
      </c>
      <c r="BW247" s="75">
        <f t="shared" si="130"/>
        <v>1.9088911721847281</v>
      </c>
      <c r="BX247" s="55">
        <f t="shared" si="131"/>
        <v>1.8598725932760563</v>
      </c>
      <c r="BY247" s="72">
        <f t="shared" si="139"/>
        <v>2.5679085126979802</v>
      </c>
      <c r="BZ247" s="124" t="s">
        <v>94</v>
      </c>
      <c r="CA247" s="124" t="s">
        <v>78</v>
      </c>
      <c r="CB247" s="125">
        <v>3</v>
      </c>
      <c r="CC247" s="125">
        <v>8</v>
      </c>
      <c r="CD247" s="125">
        <v>4</v>
      </c>
      <c r="CE247" s="125">
        <v>6</v>
      </c>
      <c r="CF247" s="124" t="s">
        <v>85</v>
      </c>
      <c r="CG247" s="126" t="s">
        <v>75</v>
      </c>
      <c r="CH247" s="62">
        <v>8.1060015588464509</v>
      </c>
      <c r="CI247" s="63">
        <f>SUM(CI245:CI246)/1.9</f>
        <v>10.646995602548078</v>
      </c>
      <c r="CJ247" s="64">
        <f>SUM((AF247-BQ247)/AF247)*100</f>
        <v>0.53763440860215816</v>
      </c>
      <c r="CK247" s="64">
        <f>SUM(BX247*CH247)</f>
        <v>15.076130140351504</v>
      </c>
      <c r="CL247" s="65" t="s">
        <v>85</v>
      </c>
    </row>
    <row r="248" spans="1:90" s="65" customFormat="1" ht="24.75" customHeight="1" x14ac:dyDescent="0.3">
      <c r="A248" s="61" t="s">
        <v>111</v>
      </c>
      <c r="B248" s="35">
        <v>2.83</v>
      </c>
      <c r="C248" s="35">
        <v>1.27</v>
      </c>
      <c r="D248" s="35">
        <v>4.25</v>
      </c>
      <c r="E248" s="35">
        <v>4.4400000000000004</v>
      </c>
      <c r="F248" s="35">
        <v>2.14</v>
      </c>
      <c r="G248" s="66">
        <v>0.37740000000000001</v>
      </c>
      <c r="H248" s="66">
        <v>7.5399999999999995E-2</v>
      </c>
      <c r="I248" s="66">
        <v>3.4299999999999997E-2</v>
      </c>
      <c r="J248" s="66">
        <v>3.04E-2</v>
      </c>
      <c r="K248" s="67">
        <v>4.3400000000000001E-2</v>
      </c>
      <c r="L248" s="66">
        <v>1.7130490000000003</v>
      </c>
      <c r="M248" s="68">
        <v>6.54E-2</v>
      </c>
      <c r="N248" s="35">
        <v>12.22</v>
      </c>
      <c r="O248" s="35">
        <v>9.0399999999999991</v>
      </c>
      <c r="P248" s="35">
        <v>1.4</v>
      </c>
      <c r="Q248" s="35">
        <v>16.04</v>
      </c>
      <c r="R248" s="35">
        <v>4.4800000000000004</v>
      </c>
      <c r="S248" s="35">
        <v>3.34</v>
      </c>
      <c r="T248" s="35">
        <v>7.01</v>
      </c>
      <c r="U248" s="35">
        <v>1.89</v>
      </c>
      <c r="V248" s="35">
        <v>1.25</v>
      </c>
      <c r="W248" s="35">
        <v>12.11</v>
      </c>
      <c r="X248" s="35">
        <v>2.8</v>
      </c>
      <c r="Y248" s="35">
        <v>13.4</v>
      </c>
      <c r="Z248" s="35">
        <v>0</v>
      </c>
      <c r="AA248" s="35">
        <v>6.16</v>
      </c>
      <c r="AB248" s="41">
        <v>1100</v>
      </c>
      <c r="AC248" s="41">
        <v>6</v>
      </c>
      <c r="AD248" s="88">
        <v>446</v>
      </c>
      <c r="AE248" s="69">
        <v>59.5</v>
      </c>
      <c r="AF248" s="69">
        <v>74.5</v>
      </c>
      <c r="AG248" s="44">
        <f t="shared" si="134"/>
        <v>29.75</v>
      </c>
      <c r="AH248" s="44">
        <f t="shared" si="108"/>
        <v>2780.5058479678164</v>
      </c>
      <c r="AI248" s="44">
        <f t="shared" si="109"/>
        <v>207147.68567360233</v>
      </c>
      <c r="AJ248" s="44">
        <f t="shared" si="110"/>
        <v>2.1530532602847976</v>
      </c>
      <c r="AK248" s="45">
        <v>0</v>
      </c>
      <c r="AL248" s="43">
        <v>443.2</v>
      </c>
      <c r="AM248" s="43">
        <v>59.5</v>
      </c>
      <c r="AN248" s="69">
        <v>74.400000000000006</v>
      </c>
      <c r="AO248" s="44">
        <f t="shared" si="136"/>
        <v>29.75</v>
      </c>
      <c r="AP248" s="44">
        <f t="shared" si="111"/>
        <v>2780.5058479678164</v>
      </c>
      <c r="AQ248" s="46">
        <f t="shared" si="112"/>
        <v>207147.68567360233</v>
      </c>
      <c r="AR248" s="46">
        <f t="shared" si="113"/>
        <v>206869.63508880555</v>
      </c>
      <c r="AS248" s="47">
        <f t="shared" si="114"/>
        <v>0.13422818791946567</v>
      </c>
      <c r="AT248" s="46">
        <f t="shared" si="115"/>
        <v>2.1530532602847976</v>
      </c>
      <c r="AU248" s="46">
        <f t="shared" si="116"/>
        <v>2.1424120548660608</v>
      </c>
      <c r="AV248" s="47">
        <f t="shared" si="117"/>
        <v>0.49423790925307776</v>
      </c>
      <c r="AW248" s="48">
        <v>0</v>
      </c>
      <c r="AX248" s="70">
        <v>150</v>
      </c>
      <c r="AY248" s="70">
        <v>12</v>
      </c>
      <c r="AZ248" s="71">
        <v>391.4</v>
      </c>
      <c r="BA248" s="43">
        <f t="shared" si="132"/>
        <v>13.949923352069501</v>
      </c>
      <c r="BB248" s="71">
        <v>59.1</v>
      </c>
      <c r="BC248" s="69">
        <v>74.400000000000006</v>
      </c>
      <c r="BD248" s="54">
        <f t="shared" si="118"/>
        <v>29.55</v>
      </c>
      <c r="BE248" s="44">
        <f t="shared" si="119"/>
        <v>2743.2465590962411</v>
      </c>
      <c r="BF248" s="50">
        <f t="shared" si="133"/>
        <v>207147.68567360233</v>
      </c>
      <c r="BG248" s="50">
        <f t="shared" si="120"/>
        <v>204097.54399676036</v>
      </c>
      <c r="BH248" s="72">
        <f t="shared" si="121"/>
        <v>1.472447865841962</v>
      </c>
      <c r="BI248" s="73">
        <f t="shared" si="122"/>
        <v>2.1530532602847976</v>
      </c>
      <c r="BJ248" s="51">
        <f t="shared" si="123"/>
        <v>1.9177104845818855</v>
      </c>
      <c r="BK248" s="72">
        <f t="shared" si="124"/>
        <v>10.93065276386994</v>
      </c>
      <c r="BL248" s="116">
        <v>0</v>
      </c>
      <c r="BM248" s="74">
        <f t="shared" si="141"/>
        <v>1100</v>
      </c>
      <c r="BN248" s="74">
        <f t="shared" si="140"/>
        <v>6</v>
      </c>
      <c r="BO248" s="71">
        <v>353</v>
      </c>
      <c r="BP248" s="71">
        <v>58</v>
      </c>
      <c r="BQ248" s="71">
        <v>73</v>
      </c>
      <c r="BR248" s="72">
        <f t="shared" si="125"/>
        <v>29</v>
      </c>
      <c r="BS248" s="54">
        <f t="shared" si="126"/>
        <v>2642.079421669016</v>
      </c>
      <c r="BT248" s="50">
        <f t="shared" si="127"/>
        <v>204097.54399676036</v>
      </c>
      <c r="BU248" s="50">
        <f t="shared" si="128"/>
        <v>192871.79778183816</v>
      </c>
      <c r="BV248" s="72">
        <f t="shared" si="129"/>
        <v>5.5001868200336519</v>
      </c>
      <c r="BW248" s="75">
        <f t="shared" si="130"/>
        <v>1.9177104845818855</v>
      </c>
      <c r="BX248" s="55">
        <f t="shared" si="131"/>
        <v>1.8302312938425898</v>
      </c>
      <c r="BY248" s="72">
        <f t="shared" si="139"/>
        <v>4.561647414592338</v>
      </c>
      <c r="BZ248" s="124" t="s">
        <v>94</v>
      </c>
      <c r="CA248" s="124" t="s">
        <v>78</v>
      </c>
      <c r="CB248" s="125">
        <v>3</v>
      </c>
      <c r="CC248" s="125">
        <v>8</v>
      </c>
      <c r="CD248" s="125">
        <v>4</v>
      </c>
      <c r="CE248" s="125">
        <v>6</v>
      </c>
      <c r="CF248" s="124" t="s">
        <v>85</v>
      </c>
      <c r="CG248" s="126" t="s">
        <v>75</v>
      </c>
      <c r="CH248" s="62">
        <v>8.1060015588464509</v>
      </c>
      <c r="CI248" s="129">
        <f>SUM(CI246:CI247)/1.8</f>
        <v>13.414892845821234</v>
      </c>
      <c r="CJ248" s="64">
        <f>SUM((AF248-BQ248)/AF248)*100</f>
        <v>2.0134228187919461</v>
      </c>
      <c r="CK248" s="64">
        <f>SUM(BX248*CH248)</f>
        <v>14.835857720937589</v>
      </c>
      <c r="CL248" s="65" t="s">
        <v>85</v>
      </c>
    </row>
    <row r="249" spans="1:90" s="65" customFormat="1" ht="24.75" customHeight="1" x14ac:dyDescent="0.3">
      <c r="A249" s="61" t="s">
        <v>111</v>
      </c>
      <c r="B249" s="35">
        <v>3.27</v>
      </c>
      <c r="C249" s="35">
        <v>1.29</v>
      </c>
      <c r="D249" s="35">
        <v>5.99</v>
      </c>
      <c r="E249" s="35">
        <v>4.84</v>
      </c>
      <c r="F249" s="35">
        <v>1.78</v>
      </c>
      <c r="G249" s="66">
        <v>0.44240000000000002</v>
      </c>
      <c r="H249" s="66">
        <v>7.8399999999999997E-2</v>
      </c>
      <c r="I249" s="66">
        <v>3.7699999999999997E-2</v>
      </c>
      <c r="J249" s="66">
        <v>3.3300000000000003E-2</v>
      </c>
      <c r="K249" s="67">
        <v>4.82E-2</v>
      </c>
      <c r="L249" s="66">
        <v>1.7130490000000003</v>
      </c>
      <c r="M249" s="68">
        <v>0.11650000000000001</v>
      </c>
      <c r="N249" s="35">
        <v>2.93</v>
      </c>
      <c r="O249" s="35">
        <v>28.43</v>
      </c>
      <c r="P249" s="35">
        <v>3.33</v>
      </c>
      <c r="Q249" s="35">
        <v>11.77</v>
      </c>
      <c r="R249" s="35">
        <v>2.4300000000000002</v>
      </c>
      <c r="S249" s="35">
        <v>3.06</v>
      </c>
      <c r="T249" s="35">
        <v>8.5299999999999994</v>
      </c>
      <c r="U249" s="35">
        <v>5.6</v>
      </c>
      <c r="V249" s="35">
        <v>2.4300000000000002</v>
      </c>
      <c r="W249" s="35">
        <v>5.33</v>
      </c>
      <c r="X249" s="35">
        <v>4.29</v>
      </c>
      <c r="Y249" s="35">
        <v>2.8</v>
      </c>
      <c r="Z249" s="35">
        <v>0</v>
      </c>
      <c r="AA249" s="35">
        <v>3.68</v>
      </c>
      <c r="AB249" s="41">
        <v>1100</v>
      </c>
      <c r="AC249" s="41">
        <v>6</v>
      </c>
      <c r="AD249" s="88">
        <v>443</v>
      </c>
      <c r="AE249" s="69">
        <v>59.3</v>
      </c>
      <c r="AF249" s="69">
        <v>74.3</v>
      </c>
      <c r="AG249" s="44">
        <f t="shared" si="134"/>
        <v>29.65</v>
      </c>
      <c r="AH249" s="44">
        <f t="shared" si="108"/>
        <v>2761.8447876054929</v>
      </c>
      <c r="AI249" s="44">
        <f t="shared" si="109"/>
        <v>205205.06771908811</v>
      </c>
      <c r="AJ249" s="44">
        <f t="shared" si="110"/>
        <v>2.1588160805386987</v>
      </c>
      <c r="AK249" s="45">
        <v>0</v>
      </c>
      <c r="AL249" s="43">
        <v>440.8</v>
      </c>
      <c r="AM249" s="43">
        <v>59.3</v>
      </c>
      <c r="AN249" s="69">
        <v>74.2</v>
      </c>
      <c r="AO249" s="44">
        <f t="shared" si="136"/>
        <v>29.65</v>
      </c>
      <c r="AP249" s="44">
        <f t="shared" si="111"/>
        <v>2761.8447876054929</v>
      </c>
      <c r="AQ249" s="46">
        <f t="shared" si="112"/>
        <v>205205.06771908811</v>
      </c>
      <c r="AR249" s="46">
        <f t="shared" si="113"/>
        <v>204928.88324032759</v>
      </c>
      <c r="AS249" s="47">
        <f t="shared" si="114"/>
        <v>0.13458950201882938</v>
      </c>
      <c r="AT249" s="46">
        <f t="shared" si="115"/>
        <v>2.1588160805386987</v>
      </c>
      <c r="AU249" s="46">
        <f t="shared" si="116"/>
        <v>2.1509901046162327</v>
      </c>
      <c r="AV249" s="47">
        <f t="shared" si="117"/>
        <v>0.36251239709651745</v>
      </c>
      <c r="AW249" s="48">
        <v>0</v>
      </c>
      <c r="AX249" s="70">
        <v>150</v>
      </c>
      <c r="AY249" s="70">
        <v>12</v>
      </c>
      <c r="AZ249" s="71">
        <v>392</v>
      </c>
      <c r="BA249" s="43">
        <f t="shared" si="132"/>
        <v>13.010204081632654</v>
      </c>
      <c r="BB249" s="71">
        <v>59.1</v>
      </c>
      <c r="BC249" s="69">
        <v>74.2</v>
      </c>
      <c r="BD249" s="54">
        <f t="shared" si="118"/>
        <v>29.55</v>
      </c>
      <c r="BE249" s="44">
        <f t="shared" si="119"/>
        <v>2743.2465590962411</v>
      </c>
      <c r="BF249" s="50">
        <f t="shared" si="133"/>
        <v>205205.06771908811</v>
      </c>
      <c r="BG249" s="50">
        <f t="shared" si="120"/>
        <v>203548.8946849411</v>
      </c>
      <c r="BH249" s="72">
        <f t="shared" si="121"/>
        <v>0.80708193640431891</v>
      </c>
      <c r="BI249" s="73">
        <f t="shared" si="122"/>
        <v>2.1588160805386987</v>
      </c>
      <c r="BJ249" s="51">
        <f t="shared" si="123"/>
        <v>1.9258272102471938</v>
      </c>
      <c r="BK249" s="72">
        <f t="shared" si="124"/>
        <v>10.792437224822141</v>
      </c>
      <c r="BL249" s="116">
        <v>0</v>
      </c>
      <c r="BM249" s="74">
        <f t="shared" si="141"/>
        <v>1100</v>
      </c>
      <c r="BN249" s="74">
        <f t="shared" si="140"/>
        <v>6</v>
      </c>
      <c r="BO249" s="71">
        <v>353</v>
      </c>
      <c r="BP249" s="71">
        <v>58</v>
      </c>
      <c r="BQ249" s="71">
        <v>74</v>
      </c>
      <c r="BR249" s="72">
        <f t="shared" si="125"/>
        <v>29</v>
      </c>
      <c r="BS249" s="54">
        <f t="shared" si="126"/>
        <v>2642.079421669016</v>
      </c>
      <c r="BT249" s="50">
        <f t="shared" si="127"/>
        <v>203548.8946849411</v>
      </c>
      <c r="BU249" s="50">
        <f t="shared" si="128"/>
        <v>195513.87720350717</v>
      </c>
      <c r="BV249" s="72">
        <f t="shared" si="129"/>
        <v>3.9474630868768705</v>
      </c>
      <c r="BW249" s="75">
        <f t="shared" si="130"/>
        <v>1.9258272102471938</v>
      </c>
      <c r="BX249" s="55">
        <f t="shared" si="131"/>
        <v>1.8054984385203927</v>
      </c>
      <c r="BY249" s="72">
        <f t="shared" si="139"/>
        <v>6.2481603274966737</v>
      </c>
      <c r="BZ249" s="124" t="s">
        <v>94</v>
      </c>
      <c r="CA249" s="124" t="s">
        <v>78</v>
      </c>
      <c r="CB249" s="125">
        <v>3</v>
      </c>
      <c r="CC249" s="125">
        <v>8</v>
      </c>
      <c r="CD249" s="125">
        <v>4</v>
      </c>
      <c r="CE249" s="125">
        <v>6</v>
      </c>
      <c r="CF249" s="124" t="s">
        <v>85</v>
      </c>
      <c r="CG249" s="126" t="s">
        <v>75</v>
      </c>
      <c r="CH249" s="62">
        <v>8.1060015588464509</v>
      </c>
      <c r="CI249" s="129">
        <f>SUM(CI247:CI248)/1.9</f>
        <v>12.664151814931216</v>
      </c>
      <c r="CJ249" s="64">
        <f>SUM((AF249-BQ249)/AF249)*100</f>
        <v>0.40376850605652376</v>
      </c>
      <c r="CK249" s="64">
        <f>SUM(BX249*CH249)</f>
        <v>14.635373157141137</v>
      </c>
      <c r="CL249" s="65" t="s">
        <v>85</v>
      </c>
    </row>
    <row r="250" spans="1:90" s="65" customFormat="1" ht="24.75" customHeight="1" x14ac:dyDescent="0.3">
      <c r="A250" s="61" t="s">
        <v>111</v>
      </c>
      <c r="B250" s="35">
        <v>3.23</v>
      </c>
      <c r="C250" s="35">
        <v>1.44</v>
      </c>
      <c r="D250" s="35">
        <v>5.42</v>
      </c>
      <c r="E250" s="35">
        <v>4.82</v>
      </c>
      <c r="F250" s="35">
        <v>1.91</v>
      </c>
      <c r="G250" s="66">
        <v>0.4254</v>
      </c>
      <c r="H250" s="66">
        <v>7.4800000000000005E-2</v>
      </c>
      <c r="I250" s="66">
        <v>3.8699999999999998E-2</v>
      </c>
      <c r="J250" s="66">
        <v>3.3500000000000002E-2</v>
      </c>
      <c r="K250" s="67">
        <v>4.1700000000000001E-2</v>
      </c>
      <c r="L250" s="66">
        <v>1.7130490000000003</v>
      </c>
      <c r="M250" s="68">
        <v>7.6499999999999999E-2</v>
      </c>
      <c r="N250" s="35">
        <v>12.5</v>
      </c>
      <c r="O250" s="35">
        <v>7.22</v>
      </c>
      <c r="P250" s="35">
        <v>4.24</v>
      </c>
      <c r="Q250" s="35">
        <v>18.93</v>
      </c>
      <c r="R250" s="35">
        <v>7.96</v>
      </c>
      <c r="S250" s="35">
        <v>3.96</v>
      </c>
      <c r="T250" s="35">
        <v>8.9</v>
      </c>
      <c r="U250" s="35">
        <v>2.7925</v>
      </c>
      <c r="V250" s="35">
        <v>1.89</v>
      </c>
      <c r="W250" s="35">
        <v>22.5</v>
      </c>
      <c r="X250" s="35">
        <v>2.2599999999999998</v>
      </c>
      <c r="Y250" s="35">
        <v>3.26</v>
      </c>
      <c r="Z250" s="35">
        <v>0</v>
      </c>
      <c r="AA250" s="35">
        <v>5.2725</v>
      </c>
      <c r="AB250" s="41">
        <v>1100</v>
      </c>
      <c r="AC250" s="41">
        <v>6</v>
      </c>
      <c r="AD250" s="88">
        <v>443.5</v>
      </c>
      <c r="AE250" s="69">
        <v>59.3</v>
      </c>
      <c r="AF250" s="69">
        <v>74.7</v>
      </c>
      <c r="AG250" s="44">
        <f t="shared" si="134"/>
        <v>29.65</v>
      </c>
      <c r="AH250" s="44">
        <f t="shared" si="108"/>
        <v>2761.8447876054929</v>
      </c>
      <c r="AI250" s="44">
        <f t="shared" si="109"/>
        <v>206309.80563413032</v>
      </c>
      <c r="AJ250" s="44">
        <f t="shared" si="110"/>
        <v>2.1496796947523795</v>
      </c>
      <c r="AK250" s="45">
        <v>0</v>
      </c>
      <c r="AL250" s="43">
        <v>442.4</v>
      </c>
      <c r="AM250" s="43">
        <v>59.3</v>
      </c>
      <c r="AN250" s="69">
        <v>74.599999999999994</v>
      </c>
      <c r="AO250" s="44">
        <f t="shared" si="136"/>
        <v>29.65</v>
      </c>
      <c r="AP250" s="44">
        <f t="shared" si="111"/>
        <v>2761.8447876054929</v>
      </c>
      <c r="AQ250" s="46">
        <f t="shared" si="112"/>
        <v>206309.80563413032</v>
      </c>
      <c r="AR250" s="46">
        <f t="shared" si="113"/>
        <v>206033.62115536976</v>
      </c>
      <c r="AS250" s="47">
        <f t="shared" si="114"/>
        <v>0.13386880856760477</v>
      </c>
      <c r="AT250" s="46">
        <f t="shared" si="115"/>
        <v>2.1496796947523795</v>
      </c>
      <c r="AU250" s="46">
        <f t="shared" si="116"/>
        <v>2.1472223684618279</v>
      </c>
      <c r="AV250" s="47">
        <f t="shared" si="117"/>
        <v>0.11431127607290714</v>
      </c>
      <c r="AW250" s="48">
        <v>0</v>
      </c>
      <c r="AX250" s="70">
        <v>150</v>
      </c>
      <c r="AY250" s="70">
        <v>12</v>
      </c>
      <c r="AZ250" s="71">
        <v>392.7</v>
      </c>
      <c r="BA250" s="43">
        <f t="shared" si="132"/>
        <v>12.936083524318823</v>
      </c>
      <c r="BB250" s="71">
        <v>59.4</v>
      </c>
      <c r="BC250" s="69">
        <v>74.400000000000006</v>
      </c>
      <c r="BD250" s="54">
        <f t="shared" si="118"/>
        <v>29.7</v>
      </c>
      <c r="BE250" s="44">
        <f t="shared" si="119"/>
        <v>2771.1674638050204</v>
      </c>
      <c r="BF250" s="50">
        <f t="shared" si="133"/>
        <v>206309.80563413032</v>
      </c>
      <c r="BG250" s="50">
        <f t="shared" si="120"/>
        <v>206174.85930709352</v>
      </c>
      <c r="BH250" s="72">
        <f t="shared" si="121"/>
        <v>6.5409555605957653E-2</v>
      </c>
      <c r="BI250" s="73">
        <f t="shared" si="122"/>
        <v>2.1496796947523795</v>
      </c>
      <c r="BJ250" s="51">
        <f t="shared" si="123"/>
        <v>1.9046939152512328</v>
      </c>
      <c r="BK250" s="72">
        <f t="shared" si="124"/>
        <v>11.396385242842728</v>
      </c>
      <c r="BL250" s="116">
        <v>0</v>
      </c>
      <c r="BM250" s="74">
        <f t="shared" si="141"/>
        <v>1100</v>
      </c>
      <c r="BN250" s="74">
        <f t="shared" si="140"/>
        <v>6</v>
      </c>
      <c r="BO250" s="71">
        <v>353.5</v>
      </c>
      <c r="BP250" s="71">
        <v>58.12</v>
      </c>
      <c r="BQ250" s="71">
        <v>73.5</v>
      </c>
      <c r="BR250" s="72">
        <f t="shared" si="125"/>
        <v>29.06</v>
      </c>
      <c r="BS250" s="54">
        <f t="shared" si="126"/>
        <v>2653.0234738370609</v>
      </c>
      <c r="BT250" s="50">
        <f t="shared" si="127"/>
        <v>206174.85930709352</v>
      </c>
      <c r="BU250" s="50">
        <f t="shared" si="128"/>
        <v>194997.22532702397</v>
      </c>
      <c r="BV250" s="72">
        <f t="shared" si="129"/>
        <v>5.4214340282006308</v>
      </c>
      <c r="BW250" s="75">
        <f t="shared" si="130"/>
        <v>1.9046939152512328</v>
      </c>
      <c r="BX250" s="55">
        <f t="shared" si="131"/>
        <v>1.8128463079777457</v>
      </c>
      <c r="BY250" s="72">
        <f t="shared" si="139"/>
        <v>4.8221715068256623</v>
      </c>
      <c r="BZ250" s="124" t="s">
        <v>94</v>
      </c>
      <c r="CA250" s="124" t="s">
        <v>78</v>
      </c>
      <c r="CB250" s="125">
        <v>3</v>
      </c>
      <c r="CC250" s="125">
        <v>8</v>
      </c>
      <c r="CD250" s="125">
        <v>4</v>
      </c>
      <c r="CE250" s="125">
        <v>6</v>
      </c>
      <c r="CF250" s="124" t="s">
        <v>85</v>
      </c>
      <c r="CG250" s="126" t="s">
        <v>75</v>
      </c>
      <c r="CH250" s="62">
        <v>8.1060015588464509</v>
      </c>
      <c r="CI250" s="129">
        <f>SUM(CI248:CI249)/2</f>
        <v>13.039522330376226</v>
      </c>
      <c r="CJ250" s="64">
        <f>SUM((AF250-BQ250)/AF250)*100</f>
        <v>1.6064257028112487</v>
      </c>
      <c r="CK250" s="64">
        <f>SUM(BX250*CH250)</f>
        <v>14.69493499841664</v>
      </c>
      <c r="CL250" s="65" t="s">
        <v>85</v>
      </c>
    </row>
    <row r="251" spans="1:90" s="65" customFormat="1" ht="24.75" customHeight="1" x14ac:dyDescent="0.3">
      <c r="A251" s="61" t="s">
        <v>111</v>
      </c>
      <c r="B251" s="35">
        <v>3.86</v>
      </c>
      <c r="C251" s="35">
        <v>1.71</v>
      </c>
      <c r="D251" s="35">
        <v>5.91</v>
      </c>
      <c r="E251" s="35">
        <v>5.2</v>
      </c>
      <c r="F251" s="35">
        <v>0.2666</v>
      </c>
      <c r="G251" s="66">
        <v>0.48509999999999998</v>
      </c>
      <c r="H251" s="66">
        <v>6.2100000000000002E-2</v>
      </c>
      <c r="I251" s="66">
        <v>4.07E-2</v>
      </c>
      <c r="J251" s="66">
        <v>3.6600000000000001E-2</v>
      </c>
      <c r="K251" s="67">
        <v>6.2899999999999998E-2</v>
      </c>
      <c r="L251" s="66">
        <v>1.7130490000000003</v>
      </c>
      <c r="M251" s="68">
        <v>2.7099999999999999E-2</v>
      </c>
      <c r="N251" s="35">
        <v>23.14</v>
      </c>
      <c r="O251" s="35">
        <v>9.0399999999999991</v>
      </c>
      <c r="P251" s="35">
        <v>1.4</v>
      </c>
      <c r="Q251" s="35">
        <v>16.04</v>
      </c>
      <c r="R251" s="35">
        <v>4.4800000000000004</v>
      </c>
      <c r="S251" s="35">
        <v>3.34</v>
      </c>
      <c r="T251" s="35">
        <v>7.01</v>
      </c>
      <c r="U251" s="35">
        <v>1.25</v>
      </c>
      <c r="V251" s="35">
        <v>1.25</v>
      </c>
      <c r="W251" s="35">
        <v>12.11</v>
      </c>
      <c r="X251" s="35">
        <v>2.8</v>
      </c>
      <c r="Y251" s="35">
        <v>13.4</v>
      </c>
      <c r="Z251" s="35">
        <v>0</v>
      </c>
      <c r="AA251" s="35">
        <v>6</v>
      </c>
      <c r="AB251" s="41">
        <v>1100</v>
      </c>
      <c r="AC251" s="41">
        <v>6</v>
      </c>
      <c r="AD251" s="88">
        <v>446</v>
      </c>
      <c r="AE251" s="69">
        <v>59.5</v>
      </c>
      <c r="AF251" s="69">
        <v>74.599999999999994</v>
      </c>
      <c r="AG251" s="44">
        <f t="shared" si="134"/>
        <v>29.75</v>
      </c>
      <c r="AH251" s="44">
        <f t="shared" si="108"/>
        <v>2780.5058479678164</v>
      </c>
      <c r="AI251" s="44">
        <f t="shared" si="109"/>
        <v>207425.73625839909</v>
      </c>
      <c r="AJ251" s="44">
        <f t="shared" si="110"/>
        <v>2.150167129909081</v>
      </c>
      <c r="AK251" s="45">
        <v>0</v>
      </c>
      <c r="AL251" s="43">
        <v>443.3</v>
      </c>
      <c r="AM251" s="43">
        <v>59.5</v>
      </c>
      <c r="AN251" s="69">
        <v>74.599999999999994</v>
      </c>
      <c r="AO251" s="44">
        <f t="shared" si="136"/>
        <v>29.75</v>
      </c>
      <c r="AP251" s="44">
        <f t="shared" si="111"/>
        <v>2780.5058479678164</v>
      </c>
      <c r="AQ251" s="46">
        <f t="shared" si="112"/>
        <v>207425.73625839909</v>
      </c>
      <c r="AR251" s="46">
        <f t="shared" si="113"/>
        <v>207425.73625839909</v>
      </c>
      <c r="AS251" s="47">
        <f t="shared" si="114"/>
        <v>0</v>
      </c>
      <c r="AT251" s="46">
        <f t="shared" si="115"/>
        <v>2.150167129909081</v>
      </c>
      <c r="AU251" s="46">
        <f t="shared" si="116"/>
        <v>2.1371504230688245</v>
      </c>
      <c r="AV251" s="47">
        <f t="shared" si="117"/>
        <v>0.60538116591926838</v>
      </c>
      <c r="AW251" s="48">
        <v>0</v>
      </c>
      <c r="AX251" s="70">
        <v>150</v>
      </c>
      <c r="AY251" s="70">
        <v>12</v>
      </c>
      <c r="AZ251" s="71">
        <v>393.1</v>
      </c>
      <c r="BA251" s="43">
        <f t="shared" si="132"/>
        <v>13.457135588908667</v>
      </c>
      <c r="BB251" s="71">
        <v>59.2</v>
      </c>
      <c r="BC251" s="69">
        <v>74.400000000000006</v>
      </c>
      <c r="BD251" s="54">
        <f t="shared" si="118"/>
        <v>29.6</v>
      </c>
      <c r="BE251" s="44">
        <f t="shared" si="119"/>
        <v>2752.5378193692336</v>
      </c>
      <c r="BF251" s="50">
        <f t="shared" si="133"/>
        <v>207425.73625839909</v>
      </c>
      <c r="BG251" s="50">
        <f t="shared" si="120"/>
        <v>204788.81376107098</v>
      </c>
      <c r="BH251" s="72">
        <f t="shared" si="121"/>
        <v>1.2712610040073242</v>
      </c>
      <c r="BI251" s="73">
        <f t="shared" si="122"/>
        <v>2.150167129909081</v>
      </c>
      <c r="BJ251" s="51">
        <f t="shared" si="123"/>
        <v>1.9195384395293849</v>
      </c>
      <c r="BK251" s="72">
        <f t="shared" si="124"/>
        <v>10.726082041327095</v>
      </c>
      <c r="BL251" s="116">
        <v>0</v>
      </c>
      <c r="BM251" s="74">
        <f t="shared" si="141"/>
        <v>1100</v>
      </c>
      <c r="BN251" s="74">
        <f t="shared" si="140"/>
        <v>6</v>
      </c>
      <c r="BO251" s="71">
        <v>353.7</v>
      </c>
      <c r="BP251" s="71">
        <v>58.6</v>
      </c>
      <c r="BQ251" s="71">
        <v>73</v>
      </c>
      <c r="BR251" s="72">
        <f t="shared" si="125"/>
        <v>29.3</v>
      </c>
      <c r="BS251" s="54">
        <f t="shared" si="126"/>
        <v>2697.0258771803014</v>
      </c>
      <c r="BT251" s="50">
        <f t="shared" si="127"/>
        <v>204788.81376107098</v>
      </c>
      <c r="BU251" s="50">
        <f t="shared" si="128"/>
        <v>196882.88903416201</v>
      </c>
      <c r="BV251" s="72">
        <f t="shared" si="129"/>
        <v>3.8605256711594045</v>
      </c>
      <c r="BW251" s="75">
        <f t="shared" si="130"/>
        <v>1.9195384395293849</v>
      </c>
      <c r="BX251" s="55">
        <f t="shared" si="131"/>
        <v>1.7964994405310051</v>
      </c>
      <c r="BY251" s="72">
        <f t="shared" si="139"/>
        <v>6.4098220939271924</v>
      </c>
      <c r="BZ251" s="124" t="s">
        <v>94</v>
      </c>
      <c r="CA251" s="124" t="s">
        <v>78</v>
      </c>
      <c r="CB251" s="125">
        <v>3</v>
      </c>
      <c r="CC251" s="125">
        <v>8</v>
      </c>
      <c r="CD251" s="125">
        <v>4</v>
      </c>
      <c r="CE251" s="125">
        <v>6</v>
      </c>
      <c r="CF251" s="124" t="s">
        <v>85</v>
      </c>
      <c r="CG251" s="126" t="s">
        <v>75</v>
      </c>
      <c r="CH251" s="62">
        <v>8.1060015588464509</v>
      </c>
      <c r="CI251" s="129">
        <f>SUM(CI249:CI250)/1.9</f>
        <v>13.528249550161812</v>
      </c>
      <c r="CJ251" s="64">
        <f>SUM((AF251-BQ251)/AF251)*100</f>
        <v>2.144772117962459</v>
      </c>
      <c r="CK251" s="64">
        <f>SUM(BX251*CH251)</f>
        <v>14.562427265411104</v>
      </c>
      <c r="CL251" s="65" t="s">
        <v>85</v>
      </c>
    </row>
    <row r="252" spans="1:90" s="65" customFormat="1" ht="24.75" customHeight="1" x14ac:dyDescent="0.3">
      <c r="A252" s="61" t="s">
        <v>111</v>
      </c>
      <c r="B252" s="35">
        <v>3.33</v>
      </c>
      <c r="C252" s="35">
        <v>1.81</v>
      </c>
      <c r="D252" s="35">
        <v>6.81</v>
      </c>
      <c r="E252" s="35">
        <v>4.8099999999999996</v>
      </c>
      <c r="F252" s="35">
        <v>0.25769999999999998</v>
      </c>
      <c r="G252" s="66">
        <v>0.4199</v>
      </c>
      <c r="H252" s="66">
        <v>6.2199999999999998E-2</v>
      </c>
      <c r="I252" s="66">
        <v>3.7199999999999997E-2</v>
      </c>
      <c r="J252" s="66">
        <v>3.3799999999999997E-2</v>
      </c>
      <c r="K252" s="67">
        <v>4.8599999999999997E-2</v>
      </c>
      <c r="L252" s="66">
        <v>1.7130490000000003</v>
      </c>
      <c r="M252" s="68">
        <v>2.41E-2</v>
      </c>
      <c r="N252" s="35">
        <v>11.69</v>
      </c>
      <c r="O252" s="35">
        <v>28.43</v>
      </c>
      <c r="P252" s="35">
        <v>3.33</v>
      </c>
      <c r="Q252" s="35">
        <v>11.77</v>
      </c>
      <c r="R252" s="35">
        <v>2.4300000000000002</v>
      </c>
      <c r="S252" s="35">
        <v>3.06</v>
      </c>
      <c r="T252" s="35">
        <v>8.5299999999999994</v>
      </c>
      <c r="U252" s="35">
        <v>2.4300000000000002</v>
      </c>
      <c r="V252" s="35">
        <v>2.4300000000000002</v>
      </c>
      <c r="W252" s="35">
        <v>5.33</v>
      </c>
      <c r="X252" s="35">
        <v>4.29</v>
      </c>
      <c r="Y252" s="35">
        <v>2.8</v>
      </c>
      <c r="Z252" s="35">
        <v>0</v>
      </c>
      <c r="AA252" s="35">
        <v>5.25</v>
      </c>
      <c r="AB252" s="41">
        <v>1100</v>
      </c>
      <c r="AC252" s="41">
        <v>6</v>
      </c>
      <c r="AD252" s="88">
        <v>447.1</v>
      </c>
      <c r="AE252" s="69">
        <v>59.7</v>
      </c>
      <c r="AF252" s="69">
        <v>74.5</v>
      </c>
      <c r="AG252" s="44">
        <f t="shared" si="134"/>
        <v>29.85</v>
      </c>
      <c r="AH252" s="44">
        <f t="shared" si="108"/>
        <v>2799.2297401832116</v>
      </c>
      <c r="AI252" s="44">
        <f t="shared" si="109"/>
        <v>208542.61564364927</v>
      </c>
      <c r="AJ252" s="44">
        <f t="shared" si="110"/>
        <v>2.1439263079158346</v>
      </c>
      <c r="AK252" s="45">
        <v>0</v>
      </c>
      <c r="AL252" s="43">
        <v>444.6</v>
      </c>
      <c r="AM252" s="43">
        <v>59.7</v>
      </c>
      <c r="AN252" s="69">
        <v>74.400000000000006</v>
      </c>
      <c r="AO252" s="44">
        <f t="shared" si="136"/>
        <v>29.85</v>
      </c>
      <c r="AP252" s="44">
        <f t="shared" si="111"/>
        <v>2799.2297401832116</v>
      </c>
      <c r="AQ252" s="46">
        <f t="shared" si="112"/>
        <v>208542.61564364927</v>
      </c>
      <c r="AR252" s="46">
        <f t="shared" si="113"/>
        <v>208262.69266963095</v>
      </c>
      <c r="AS252" s="47">
        <f t="shared" si="114"/>
        <v>0.13422818791946339</v>
      </c>
      <c r="AT252" s="46">
        <f t="shared" si="115"/>
        <v>2.1439263079158346</v>
      </c>
      <c r="AU252" s="46">
        <f t="shared" si="116"/>
        <v>2.1348038590150811</v>
      </c>
      <c r="AV252" s="47">
        <f t="shared" si="117"/>
        <v>0.4255019805051834</v>
      </c>
      <c r="AW252" s="48">
        <v>0</v>
      </c>
      <c r="AX252" s="70">
        <v>150</v>
      </c>
      <c r="AY252" s="70">
        <v>12</v>
      </c>
      <c r="AZ252" s="71">
        <v>393.8</v>
      </c>
      <c r="BA252" s="43">
        <f t="shared" si="132"/>
        <v>13.534789233113258</v>
      </c>
      <c r="BB252" s="71">
        <v>59.1</v>
      </c>
      <c r="BC252" s="69">
        <v>74.400000000000006</v>
      </c>
      <c r="BD252" s="54">
        <f t="shared" si="118"/>
        <v>29.55</v>
      </c>
      <c r="BE252" s="44">
        <f t="shared" si="119"/>
        <v>2743.2465590962411</v>
      </c>
      <c r="BF252" s="50">
        <f t="shared" si="133"/>
        <v>208542.61564364927</v>
      </c>
      <c r="BG252" s="50">
        <f t="shared" si="120"/>
        <v>204097.54399676036</v>
      </c>
      <c r="BH252" s="72">
        <f t="shared" si="121"/>
        <v>2.1314931881762269</v>
      </c>
      <c r="BI252" s="73">
        <f t="shared" si="122"/>
        <v>2.1439263079158346</v>
      </c>
      <c r="BJ252" s="51">
        <f t="shared" si="123"/>
        <v>1.9294695677780953</v>
      </c>
      <c r="BK252" s="72">
        <f t="shared" si="124"/>
        <v>10.002990277507166</v>
      </c>
      <c r="BL252" s="116">
        <v>0</v>
      </c>
      <c r="BM252" s="74">
        <f t="shared" si="141"/>
        <v>1100</v>
      </c>
      <c r="BN252" s="74">
        <f t="shared" si="140"/>
        <v>6</v>
      </c>
      <c r="BO252" s="71">
        <v>354.4</v>
      </c>
      <c r="BP252" s="71">
        <v>57.9</v>
      </c>
      <c r="BQ252" s="71">
        <v>73</v>
      </c>
      <c r="BR252" s="72">
        <f t="shared" si="125"/>
        <v>28.95</v>
      </c>
      <c r="BS252" s="54">
        <f t="shared" si="126"/>
        <v>2632.9766569552394</v>
      </c>
      <c r="BT252" s="50">
        <f t="shared" si="127"/>
        <v>204097.54399676036</v>
      </c>
      <c r="BU252" s="50">
        <f t="shared" si="128"/>
        <v>192207.29595773248</v>
      </c>
      <c r="BV252" s="72">
        <f t="shared" si="129"/>
        <v>5.8257673297708141</v>
      </c>
      <c r="BW252" s="75">
        <f t="shared" si="130"/>
        <v>1.9294695677780953</v>
      </c>
      <c r="BX252" s="55">
        <f t="shared" si="131"/>
        <v>1.8438425983472275</v>
      </c>
      <c r="BY252" s="72">
        <f t="shared" si="139"/>
        <v>4.4378502185692721</v>
      </c>
      <c r="BZ252" s="124" t="s">
        <v>94</v>
      </c>
      <c r="CA252" s="124" t="s">
        <v>78</v>
      </c>
      <c r="CB252" s="125">
        <v>3</v>
      </c>
      <c r="CC252" s="125">
        <v>8</v>
      </c>
      <c r="CD252" s="125">
        <v>4</v>
      </c>
      <c r="CE252" s="125">
        <v>6</v>
      </c>
      <c r="CF252" s="124" t="s">
        <v>85</v>
      </c>
      <c r="CG252" s="126" t="s">
        <v>75</v>
      </c>
      <c r="CH252" s="62">
        <v>8.1060015588464509</v>
      </c>
      <c r="CI252" s="129">
        <f>SUM(CI250:CI251)/2</f>
        <v>13.28388594026902</v>
      </c>
      <c r="CJ252" s="64">
        <f>SUM((AF252-BQ252)/AF252)*100</f>
        <v>2.0134228187919461</v>
      </c>
      <c r="CK252" s="64">
        <f>SUM(BX252*CH252)</f>
        <v>14.946190976470117</v>
      </c>
      <c r="CL252" s="65" t="s">
        <v>85</v>
      </c>
    </row>
    <row r="253" spans="1:90" s="65" customFormat="1" ht="24.75" customHeight="1" x14ac:dyDescent="0.3">
      <c r="A253" s="61" t="s">
        <v>111</v>
      </c>
      <c r="B253" s="35">
        <v>3.87</v>
      </c>
      <c r="C253" s="35">
        <v>1.9</v>
      </c>
      <c r="D253" s="35">
        <v>6.9</v>
      </c>
      <c r="E253" s="35">
        <v>5.29</v>
      </c>
      <c r="F253" s="35">
        <v>0.30080000000000001</v>
      </c>
      <c r="G253" s="66">
        <v>0.503</v>
      </c>
      <c r="H253" s="66">
        <v>6.1499999999999999E-2</v>
      </c>
      <c r="I253" s="66">
        <v>4.0800000000000003E-2</v>
      </c>
      <c r="J253" s="66">
        <v>3.5700000000000003E-2</v>
      </c>
      <c r="K253" s="67">
        <v>5.45E-2</v>
      </c>
      <c r="L253" s="66">
        <v>1.7130490000000003</v>
      </c>
      <c r="M253" s="68">
        <v>3.7600000000000001E-2</v>
      </c>
      <c r="N253" s="35">
        <v>12.22</v>
      </c>
      <c r="O253" s="35">
        <v>7.22</v>
      </c>
      <c r="P253" s="35">
        <v>4.24</v>
      </c>
      <c r="Q253" s="35">
        <v>18.93</v>
      </c>
      <c r="R253" s="35">
        <v>7.96</v>
      </c>
      <c r="S253" s="35">
        <v>3.96</v>
      </c>
      <c r="T253" s="35">
        <v>8.9</v>
      </c>
      <c r="U253" s="35">
        <v>1.89</v>
      </c>
      <c r="V253" s="35">
        <v>1.89</v>
      </c>
      <c r="W253" s="35">
        <v>22.5</v>
      </c>
      <c r="X253" s="35">
        <v>2.2599999999999998</v>
      </c>
      <c r="Y253" s="35">
        <v>3.26</v>
      </c>
      <c r="Z253" s="35">
        <v>0</v>
      </c>
      <c r="AA253" s="35">
        <v>6.16</v>
      </c>
      <c r="AB253" s="41">
        <v>1100</v>
      </c>
      <c r="AC253" s="41">
        <v>6</v>
      </c>
      <c r="AD253" s="88">
        <v>445.5</v>
      </c>
      <c r="AE253" s="69">
        <v>59.4</v>
      </c>
      <c r="AF253" s="69">
        <v>74.7</v>
      </c>
      <c r="AG253" s="44">
        <f t="shared" si="134"/>
        <v>29.7</v>
      </c>
      <c r="AH253" s="44">
        <f t="shared" si="108"/>
        <v>2771.1674638050204</v>
      </c>
      <c r="AI253" s="44">
        <f t="shared" si="109"/>
        <v>207006.20954623504</v>
      </c>
      <c r="AJ253" s="44">
        <f t="shared" si="110"/>
        <v>2.1521093544804852</v>
      </c>
      <c r="AK253" s="45">
        <v>0</v>
      </c>
      <c r="AL253" s="43">
        <v>441.9</v>
      </c>
      <c r="AM253" s="43">
        <v>59.4</v>
      </c>
      <c r="AN253" s="69">
        <v>74.599999999999994</v>
      </c>
      <c r="AO253" s="44">
        <f t="shared" si="136"/>
        <v>29.7</v>
      </c>
      <c r="AP253" s="44">
        <f t="shared" si="111"/>
        <v>2771.1674638050204</v>
      </c>
      <c r="AQ253" s="46">
        <f t="shared" si="112"/>
        <v>207006.20954623504</v>
      </c>
      <c r="AR253" s="46">
        <f t="shared" si="113"/>
        <v>206729.09279985449</v>
      </c>
      <c r="AS253" s="47">
        <f t="shared" si="114"/>
        <v>0.1338688085676254</v>
      </c>
      <c r="AT253" s="46">
        <f t="shared" si="115"/>
        <v>2.1521093544804852</v>
      </c>
      <c r="AU253" s="46">
        <f t="shared" si="116"/>
        <v>2.1375801248633497</v>
      </c>
      <c r="AV253" s="47">
        <f t="shared" si="117"/>
        <v>0.67511576894952285</v>
      </c>
      <c r="AW253" s="48">
        <v>0</v>
      </c>
      <c r="AX253" s="70">
        <v>150</v>
      </c>
      <c r="AY253" s="70">
        <v>12</v>
      </c>
      <c r="AZ253" s="71">
        <v>391.6</v>
      </c>
      <c r="BA253" s="43">
        <f t="shared" si="132"/>
        <v>13.76404494382022</v>
      </c>
      <c r="BB253" s="71">
        <v>59</v>
      </c>
      <c r="BC253" s="69">
        <v>74.099999999999994</v>
      </c>
      <c r="BD253" s="54">
        <f t="shared" si="118"/>
        <v>29.5</v>
      </c>
      <c r="BE253" s="44">
        <f t="shared" si="119"/>
        <v>2733.9710067865176</v>
      </c>
      <c r="BF253" s="50">
        <f t="shared" si="133"/>
        <v>207006.20954623504</v>
      </c>
      <c r="BG253" s="50">
        <f t="shared" si="120"/>
        <v>202587.25160288095</v>
      </c>
      <c r="BH253" s="72">
        <f t="shared" si="121"/>
        <v>2.1346982552072258</v>
      </c>
      <c r="BI253" s="73">
        <f t="shared" si="122"/>
        <v>2.1521093544804852</v>
      </c>
      <c r="BJ253" s="51">
        <f t="shared" si="123"/>
        <v>1.932994287160916</v>
      </c>
      <c r="BK253" s="72">
        <f t="shared" si="124"/>
        <v>10.181409548887126</v>
      </c>
      <c r="BL253" s="116">
        <v>0</v>
      </c>
      <c r="BM253" s="74">
        <f t="shared" si="141"/>
        <v>1100</v>
      </c>
      <c r="BN253" s="74">
        <f t="shared" si="140"/>
        <v>6</v>
      </c>
      <c r="BO253" s="71">
        <v>353.8</v>
      </c>
      <c r="BP253" s="71">
        <v>58</v>
      </c>
      <c r="BQ253" s="71">
        <v>72.900000000000006</v>
      </c>
      <c r="BR253" s="72">
        <f t="shared" si="125"/>
        <v>29</v>
      </c>
      <c r="BS253" s="54">
        <f t="shared" si="126"/>
        <v>2642.079421669016</v>
      </c>
      <c r="BT253" s="50">
        <f t="shared" si="127"/>
        <v>202587.25160288095</v>
      </c>
      <c r="BU253" s="50">
        <f t="shared" si="128"/>
        <v>192607.58983967127</v>
      </c>
      <c r="BV253" s="72">
        <f t="shared" si="129"/>
        <v>4.9261055097248558</v>
      </c>
      <c r="BW253" s="75">
        <f t="shared" si="130"/>
        <v>1.932994287160916</v>
      </c>
      <c r="BX253" s="55">
        <f t="shared" si="131"/>
        <v>1.8368954219016349</v>
      </c>
      <c r="BY253" s="72">
        <f t="shared" si="139"/>
        <v>4.9715028077204657</v>
      </c>
      <c r="BZ253" s="124" t="s">
        <v>94</v>
      </c>
      <c r="CA253" s="124" t="s">
        <v>78</v>
      </c>
      <c r="CB253" s="125">
        <v>3</v>
      </c>
      <c r="CC253" s="125">
        <v>8</v>
      </c>
      <c r="CD253" s="125">
        <v>4</v>
      </c>
      <c r="CE253" s="125">
        <v>6</v>
      </c>
      <c r="CF253" s="124" t="s">
        <v>85</v>
      </c>
      <c r="CG253" s="126" t="s">
        <v>75</v>
      </c>
      <c r="CH253" s="62">
        <v>8.1060015588464509</v>
      </c>
      <c r="CI253" s="129">
        <f>SUM(CI251:CI252)/1.9</f>
        <v>14.111650258121491</v>
      </c>
      <c r="CJ253" s="64">
        <f>SUM((AF253-BQ253)/AF253)*100</f>
        <v>2.4096385542168632</v>
      </c>
      <c r="CK253" s="64">
        <f>SUM(BX253*CH253)</f>
        <v>14.889877153372561</v>
      </c>
      <c r="CL253" s="65" t="s">
        <v>85</v>
      </c>
    </row>
    <row r="254" spans="1:90" s="65" customFormat="1" ht="24.75" customHeight="1" x14ac:dyDescent="0.3">
      <c r="A254" s="61" t="s">
        <v>111</v>
      </c>
      <c r="B254" s="35">
        <v>3.94</v>
      </c>
      <c r="C254" s="35">
        <v>1.9</v>
      </c>
      <c r="D254" s="35">
        <v>6.64</v>
      </c>
      <c r="E254" s="35">
        <v>4.97</v>
      </c>
      <c r="F254" s="35">
        <v>0.90800000000000003</v>
      </c>
      <c r="G254" s="66">
        <v>0.5242</v>
      </c>
      <c r="H254" s="66">
        <v>7.5399999999999995E-2</v>
      </c>
      <c r="I254" s="66">
        <v>3.8199999999999998E-2</v>
      </c>
      <c r="J254" s="66">
        <v>3.7499999999999999E-2</v>
      </c>
      <c r="K254" s="67">
        <v>5.74E-2</v>
      </c>
      <c r="L254" s="66">
        <v>1.7130490000000003</v>
      </c>
      <c r="M254" s="68">
        <v>2.6800000000000001E-2</v>
      </c>
      <c r="N254" s="35">
        <v>2.93</v>
      </c>
      <c r="O254" s="35">
        <v>25.37</v>
      </c>
      <c r="P254" s="35">
        <v>1.98</v>
      </c>
      <c r="Q254" s="35">
        <v>12.06</v>
      </c>
      <c r="R254" s="35">
        <v>4.67</v>
      </c>
      <c r="S254" s="35">
        <v>5.57</v>
      </c>
      <c r="T254" s="35">
        <v>12.63</v>
      </c>
      <c r="U254" s="35">
        <v>5.6</v>
      </c>
      <c r="V254" s="35">
        <v>5.6</v>
      </c>
      <c r="W254" s="35">
        <v>10.14</v>
      </c>
      <c r="X254" s="35">
        <v>3.48</v>
      </c>
      <c r="Y254" s="35">
        <v>11.88</v>
      </c>
      <c r="Z254" s="35">
        <v>0</v>
      </c>
      <c r="AA254" s="35">
        <v>3.68</v>
      </c>
      <c r="AB254" s="41">
        <v>1100</v>
      </c>
      <c r="AC254" s="41">
        <v>6</v>
      </c>
      <c r="AD254" s="88">
        <v>443.5</v>
      </c>
      <c r="AE254" s="69">
        <v>59.5</v>
      </c>
      <c r="AF254" s="69">
        <v>74.5</v>
      </c>
      <c r="AG254" s="44">
        <f t="shared" si="134"/>
        <v>29.75</v>
      </c>
      <c r="AH254" s="44">
        <f t="shared" si="108"/>
        <v>2780.5058479678164</v>
      </c>
      <c r="AI254" s="44">
        <f t="shared" si="109"/>
        <v>207147.68567360233</v>
      </c>
      <c r="AJ254" s="44">
        <f t="shared" si="110"/>
        <v>2.1409845760903763</v>
      </c>
      <c r="AK254" s="45">
        <v>0</v>
      </c>
      <c r="AL254" s="43">
        <v>440.2</v>
      </c>
      <c r="AM254" s="43">
        <v>59.3</v>
      </c>
      <c r="AN254" s="69">
        <v>74.599999999999994</v>
      </c>
      <c r="AO254" s="44">
        <f t="shared" si="136"/>
        <v>29.65</v>
      </c>
      <c r="AP254" s="44">
        <f t="shared" si="111"/>
        <v>2761.8447876054929</v>
      </c>
      <c r="AQ254" s="46">
        <f t="shared" si="112"/>
        <v>207147.68567360233</v>
      </c>
      <c r="AR254" s="46">
        <f t="shared" si="113"/>
        <v>206033.62115536976</v>
      </c>
      <c r="AS254" s="47">
        <f t="shared" si="114"/>
        <v>0.53781171371036829</v>
      </c>
      <c r="AT254" s="46">
        <f t="shared" si="115"/>
        <v>2.1409845760903763</v>
      </c>
      <c r="AU254" s="46">
        <f t="shared" si="116"/>
        <v>2.1365444995409053</v>
      </c>
      <c r="AV254" s="47">
        <f t="shared" si="117"/>
        <v>0.20738479852007849</v>
      </c>
      <c r="AW254" s="48">
        <v>0</v>
      </c>
      <c r="AX254" s="70">
        <v>150</v>
      </c>
      <c r="AY254" s="70">
        <v>12</v>
      </c>
      <c r="AZ254" s="71">
        <v>393.8</v>
      </c>
      <c r="BA254" s="43">
        <f t="shared" si="132"/>
        <v>12.620619603859822</v>
      </c>
      <c r="BB254" s="71">
        <v>58.8</v>
      </c>
      <c r="BC254" s="69">
        <v>73.900000000000006</v>
      </c>
      <c r="BD254" s="54">
        <f t="shared" si="118"/>
        <v>29.4</v>
      </c>
      <c r="BE254" s="44">
        <f t="shared" si="119"/>
        <v>2715.4670260568732</v>
      </c>
      <c r="BF254" s="50">
        <f t="shared" si="133"/>
        <v>207147.68567360233</v>
      </c>
      <c r="BG254" s="50">
        <f t="shared" si="120"/>
        <v>200673.01322560295</v>
      </c>
      <c r="BH254" s="72">
        <f t="shared" si="121"/>
        <v>3.1256310814890651</v>
      </c>
      <c r="BI254" s="73">
        <f t="shared" si="122"/>
        <v>2.1409845760903763</v>
      </c>
      <c r="BJ254" s="51">
        <f t="shared" si="123"/>
        <v>1.9623964063233434</v>
      </c>
      <c r="BK254" s="72">
        <f t="shared" si="124"/>
        <v>8.341403845755412</v>
      </c>
      <c r="BL254" s="116">
        <v>0</v>
      </c>
      <c r="BM254" s="74">
        <f t="shared" si="141"/>
        <v>1100</v>
      </c>
      <c r="BN254" s="74">
        <f t="shared" si="140"/>
        <v>6</v>
      </c>
      <c r="BO254" s="71">
        <v>351.7</v>
      </c>
      <c r="BP254" s="71">
        <v>58.4</v>
      </c>
      <c r="BQ254" s="71">
        <v>74</v>
      </c>
      <c r="BR254" s="72">
        <f t="shared" si="125"/>
        <v>29.2</v>
      </c>
      <c r="BS254" s="54">
        <f t="shared" si="126"/>
        <v>2678.6475601568013</v>
      </c>
      <c r="BT254" s="50">
        <f t="shared" si="127"/>
        <v>200673.01322560295</v>
      </c>
      <c r="BU254" s="50">
        <f t="shared" si="128"/>
        <v>198219.91945160329</v>
      </c>
      <c r="BV254" s="72">
        <f t="shared" si="129"/>
        <v>1.2224333180475111</v>
      </c>
      <c r="BW254" s="75">
        <f t="shared" si="130"/>
        <v>1.9623964063233434</v>
      </c>
      <c r="BX254" s="55">
        <f t="shared" si="131"/>
        <v>1.77429191260402</v>
      </c>
      <c r="BY254" s="72">
        <f t="shared" si="139"/>
        <v>9.5854483382257865</v>
      </c>
      <c r="BZ254" s="124" t="s">
        <v>94</v>
      </c>
      <c r="CA254" s="124" t="s">
        <v>78</v>
      </c>
      <c r="CB254" s="125">
        <v>3</v>
      </c>
      <c r="CC254" s="125">
        <v>8</v>
      </c>
      <c r="CD254" s="125">
        <v>4</v>
      </c>
      <c r="CE254" s="125">
        <v>6</v>
      </c>
      <c r="CF254" s="124" t="s">
        <v>85</v>
      </c>
      <c r="CG254" s="126" t="s">
        <v>75</v>
      </c>
      <c r="CH254" s="62">
        <v>7.5</v>
      </c>
      <c r="CI254" s="63">
        <v>48.23</v>
      </c>
      <c r="CJ254" s="64">
        <f>SUM((AF254-BQ254)/AF254)*100</f>
        <v>0.67114093959731547</v>
      </c>
      <c r="CK254" s="64">
        <f>SUM(BX254*CH254)</f>
        <v>13.307189344530149</v>
      </c>
      <c r="CL254" s="65" t="s">
        <v>85</v>
      </c>
    </row>
    <row r="255" spans="1:90" s="65" customFormat="1" ht="24.75" customHeight="1" x14ac:dyDescent="0.3">
      <c r="A255" s="61" t="s">
        <v>111</v>
      </c>
      <c r="B255" s="35">
        <v>3.82</v>
      </c>
      <c r="C255" s="35">
        <v>1.66</v>
      </c>
      <c r="D255" s="35">
        <v>5.69</v>
      </c>
      <c r="E255" s="35">
        <v>4.82</v>
      </c>
      <c r="F255" s="35">
        <v>0.86080000000000001</v>
      </c>
      <c r="G255" s="66">
        <v>0.50860000000000005</v>
      </c>
      <c r="H255" s="66">
        <v>7.8100000000000003E-2</v>
      </c>
      <c r="I255" s="66">
        <v>4.07E-2</v>
      </c>
      <c r="J255" s="66">
        <v>3.7499999999999999E-2</v>
      </c>
      <c r="K255" s="67">
        <v>5.4600000000000003E-2</v>
      </c>
      <c r="L255" s="66">
        <v>1.7130490000000003</v>
      </c>
      <c r="M255" s="68">
        <v>2.5999999999999999E-2</v>
      </c>
      <c r="N255" s="35">
        <v>12.5</v>
      </c>
      <c r="O255" s="35">
        <v>9.0399999999999991</v>
      </c>
      <c r="P255" s="35">
        <v>1.4</v>
      </c>
      <c r="Q255" s="35">
        <v>16.04</v>
      </c>
      <c r="R255" s="35">
        <v>4.4800000000000004</v>
      </c>
      <c r="S255" s="35">
        <v>3.34</v>
      </c>
      <c r="T255" s="35">
        <v>7.01</v>
      </c>
      <c r="U255" s="35">
        <v>2.7925</v>
      </c>
      <c r="V255" s="35">
        <v>1.25</v>
      </c>
      <c r="W255" s="35">
        <v>12.11</v>
      </c>
      <c r="X255" s="35">
        <v>2.8</v>
      </c>
      <c r="Y255" s="35">
        <v>13.4</v>
      </c>
      <c r="Z255" s="35">
        <v>0</v>
      </c>
      <c r="AA255" s="35">
        <v>5.2725</v>
      </c>
      <c r="AB255" s="41">
        <v>1100</v>
      </c>
      <c r="AC255" s="41">
        <v>6</v>
      </c>
      <c r="AD255" s="88">
        <v>442.7</v>
      </c>
      <c r="AE255" s="69">
        <v>59</v>
      </c>
      <c r="AF255" s="69">
        <v>74.5</v>
      </c>
      <c r="AG255" s="44">
        <f t="shared" si="134"/>
        <v>29.5</v>
      </c>
      <c r="AH255" s="44">
        <f t="shared" si="108"/>
        <v>2733.9710067865176</v>
      </c>
      <c r="AI255" s="44">
        <f t="shared" si="109"/>
        <v>203680.84000559556</v>
      </c>
      <c r="AJ255" s="44">
        <f t="shared" si="110"/>
        <v>2.1734984988663544</v>
      </c>
      <c r="AK255" s="45">
        <v>0</v>
      </c>
      <c r="AL255" s="43">
        <v>435.7</v>
      </c>
      <c r="AM255" s="43">
        <v>58.8</v>
      </c>
      <c r="AN255" s="69">
        <v>74.5</v>
      </c>
      <c r="AO255" s="44">
        <f t="shared" si="136"/>
        <v>29.4</v>
      </c>
      <c r="AP255" s="44">
        <f t="shared" si="111"/>
        <v>2715.4670260568732</v>
      </c>
      <c r="AQ255" s="46">
        <f t="shared" si="112"/>
        <v>203680.84000559556</v>
      </c>
      <c r="AR255" s="46">
        <f t="shared" si="113"/>
        <v>202302.29344123707</v>
      </c>
      <c r="AS255" s="47">
        <f t="shared" si="114"/>
        <v>0.67681700660730715</v>
      </c>
      <c r="AT255" s="46">
        <f t="shared" si="115"/>
        <v>2.1734984988663544</v>
      </c>
      <c r="AU255" s="46">
        <f t="shared" si="116"/>
        <v>2.1537076648444331</v>
      </c>
      <c r="AV255" s="47">
        <f t="shared" si="117"/>
        <v>0.91055199864383207</v>
      </c>
      <c r="AW255" s="48">
        <v>0</v>
      </c>
      <c r="AX255" s="70">
        <v>150</v>
      </c>
      <c r="AY255" s="70">
        <v>12</v>
      </c>
      <c r="AZ255" s="71">
        <v>393.5</v>
      </c>
      <c r="BA255" s="43">
        <f t="shared" si="132"/>
        <v>12.503176620076237</v>
      </c>
      <c r="BB255" s="71">
        <v>58.9</v>
      </c>
      <c r="BC255" s="69">
        <v>74</v>
      </c>
      <c r="BD255" s="54">
        <f t="shared" si="118"/>
        <v>29.45</v>
      </c>
      <c r="BE255" s="44">
        <f t="shared" si="119"/>
        <v>2724.7111624400618</v>
      </c>
      <c r="BF255" s="50">
        <f t="shared" si="133"/>
        <v>203680.84000559556</v>
      </c>
      <c r="BG255" s="50">
        <f t="shared" si="120"/>
        <v>201628.62602056458</v>
      </c>
      <c r="BH255" s="72">
        <f t="shared" si="121"/>
        <v>1.0075635906522169</v>
      </c>
      <c r="BI255" s="73">
        <f t="shared" si="122"/>
        <v>2.1734984988663544</v>
      </c>
      <c r="BJ255" s="51">
        <f t="shared" si="123"/>
        <v>1.9516078037444247</v>
      </c>
      <c r="BK255" s="72">
        <f t="shared" si="124"/>
        <v>10.208918719643131</v>
      </c>
      <c r="BL255" s="116">
        <v>0</v>
      </c>
      <c r="BM255" s="74">
        <f t="shared" si="141"/>
        <v>1100</v>
      </c>
      <c r="BN255" s="74">
        <f t="shared" si="140"/>
        <v>6</v>
      </c>
      <c r="BO255" s="71">
        <v>352.4</v>
      </c>
      <c r="BP255" s="71">
        <v>58.4</v>
      </c>
      <c r="BQ255" s="71">
        <v>73</v>
      </c>
      <c r="BR255" s="72">
        <f t="shared" si="125"/>
        <v>29.2</v>
      </c>
      <c r="BS255" s="54">
        <f t="shared" si="126"/>
        <v>2678.6475601568013</v>
      </c>
      <c r="BT255" s="50">
        <f t="shared" si="127"/>
        <v>201628.62602056458</v>
      </c>
      <c r="BU255" s="50">
        <f t="shared" si="128"/>
        <v>195541.27189144649</v>
      </c>
      <c r="BV255" s="72">
        <f t="shared" si="129"/>
        <v>3.019092203949862</v>
      </c>
      <c r="BW255" s="75">
        <f t="shared" si="130"/>
        <v>1.9516078037444247</v>
      </c>
      <c r="BX255" s="55">
        <f t="shared" si="131"/>
        <v>1.8021770881987136</v>
      </c>
      <c r="BY255" s="72">
        <f t="shared" si="139"/>
        <v>7.6568004728720576</v>
      </c>
      <c r="BZ255" s="124" t="s">
        <v>94</v>
      </c>
      <c r="CA255" s="124" t="s">
        <v>78</v>
      </c>
      <c r="CB255" s="125">
        <v>3</v>
      </c>
      <c r="CC255" s="125">
        <v>8</v>
      </c>
      <c r="CD255" s="125">
        <v>4</v>
      </c>
      <c r="CE255" s="125">
        <v>6</v>
      </c>
      <c r="CF255" s="124" t="s">
        <v>85</v>
      </c>
      <c r="CG255" s="126" t="s">
        <v>75</v>
      </c>
      <c r="CH255" s="62">
        <v>7.5</v>
      </c>
      <c r="CI255" s="63">
        <v>48.23</v>
      </c>
      <c r="CJ255" s="64">
        <f>SUM((AF255-BQ255)/AF255)*100</f>
        <v>2.0134228187919461</v>
      </c>
      <c r="CK255" s="64">
        <f>SUM(BX255*CH255)</f>
        <v>13.516328161490351</v>
      </c>
      <c r="CL255" s="65" t="s">
        <v>85</v>
      </c>
    </row>
    <row r="256" spans="1:90" s="65" customFormat="1" ht="24.75" customHeight="1" x14ac:dyDescent="0.3">
      <c r="A256" s="61" t="s">
        <v>111</v>
      </c>
      <c r="B256" s="35">
        <v>3.86</v>
      </c>
      <c r="C256" s="35">
        <v>1.8</v>
      </c>
      <c r="D256" s="35">
        <v>6.8</v>
      </c>
      <c r="E256" s="35">
        <v>4.97</v>
      </c>
      <c r="F256" s="35">
        <v>0.98599999999999999</v>
      </c>
      <c r="G256" s="66">
        <v>0.52869999999999995</v>
      </c>
      <c r="H256" s="66">
        <v>7.8600000000000003E-2</v>
      </c>
      <c r="I256" s="66">
        <v>3.95E-2</v>
      </c>
      <c r="J256" s="66">
        <v>3.7999999999999999E-2</v>
      </c>
      <c r="K256" s="67">
        <v>5.6000000000000001E-2</v>
      </c>
      <c r="L256" s="66">
        <v>1.7130490000000003</v>
      </c>
      <c r="M256" s="68">
        <v>2.9700000000000001E-2</v>
      </c>
      <c r="N256" s="35">
        <v>23.14</v>
      </c>
      <c r="O256" s="35">
        <v>28.43</v>
      </c>
      <c r="P256" s="35">
        <v>3.33</v>
      </c>
      <c r="Q256" s="35">
        <v>11.77</v>
      </c>
      <c r="R256" s="35">
        <v>2.4300000000000002</v>
      </c>
      <c r="S256" s="35">
        <v>3.06</v>
      </c>
      <c r="T256" s="35">
        <v>8.5299999999999994</v>
      </c>
      <c r="U256" s="35">
        <v>1.25</v>
      </c>
      <c r="V256" s="35">
        <v>2.4300000000000002</v>
      </c>
      <c r="W256" s="35">
        <v>5.33</v>
      </c>
      <c r="X256" s="35">
        <v>4.29</v>
      </c>
      <c r="Y256" s="35">
        <v>2.8</v>
      </c>
      <c r="Z256" s="35">
        <v>0</v>
      </c>
      <c r="AA256" s="35">
        <v>6</v>
      </c>
      <c r="AB256" s="41">
        <v>1120</v>
      </c>
      <c r="AC256" s="41">
        <v>6</v>
      </c>
      <c r="AD256" s="42">
        <v>446.1</v>
      </c>
      <c r="AE256" s="69">
        <v>59.5</v>
      </c>
      <c r="AF256" s="69">
        <v>74.3</v>
      </c>
      <c r="AG256" s="44">
        <f t="shared" si="134"/>
        <v>29.75</v>
      </c>
      <c r="AH256" s="44">
        <f t="shared" si="108"/>
        <v>2780.5058479678164</v>
      </c>
      <c r="AI256" s="44">
        <f t="shared" si="109"/>
        <v>206591.58450400876</v>
      </c>
      <c r="AJ256" s="44">
        <f t="shared" si="110"/>
        <v>2.159332874429567</v>
      </c>
      <c r="AK256" s="45">
        <v>0</v>
      </c>
      <c r="AL256" s="43">
        <v>443.5</v>
      </c>
      <c r="AM256" s="43">
        <v>59.3</v>
      </c>
      <c r="AN256" s="69">
        <v>74.7</v>
      </c>
      <c r="AO256" s="44">
        <f t="shared" si="136"/>
        <v>29.65</v>
      </c>
      <c r="AP256" s="44">
        <f t="shared" si="111"/>
        <v>2761.8447876054929</v>
      </c>
      <c r="AQ256" s="46">
        <f t="shared" si="112"/>
        <v>206591.58450400876</v>
      </c>
      <c r="AR256" s="46">
        <f t="shared" si="113"/>
        <v>206309.80563413032</v>
      </c>
      <c r="AS256" s="47">
        <f t="shared" si="114"/>
        <v>0.1363941665653737</v>
      </c>
      <c r="AT256" s="46">
        <f t="shared" si="115"/>
        <v>2.159332874429567</v>
      </c>
      <c r="AU256" s="46">
        <f t="shared" si="116"/>
        <v>2.1496796947523795</v>
      </c>
      <c r="AV256" s="47">
        <f t="shared" si="117"/>
        <v>0.44704453822283308</v>
      </c>
      <c r="AW256" s="48">
        <v>0</v>
      </c>
      <c r="AX256" s="70">
        <v>150</v>
      </c>
      <c r="AY256" s="70">
        <v>12</v>
      </c>
      <c r="AZ256" s="71">
        <v>391.4</v>
      </c>
      <c r="BA256" s="43">
        <f t="shared" si="132"/>
        <v>13.975472662238131</v>
      </c>
      <c r="BB256" s="71">
        <v>58.9</v>
      </c>
      <c r="BC256" s="69">
        <v>74</v>
      </c>
      <c r="BD256" s="54">
        <f t="shared" si="118"/>
        <v>29.45</v>
      </c>
      <c r="BE256" s="44">
        <f t="shared" si="119"/>
        <v>2724.7111624400618</v>
      </c>
      <c r="BF256" s="50">
        <f t="shared" si="133"/>
        <v>206591.58450400876</v>
      </c>
      <c r="BG256" s="50">
        <f t="shared" si="120"/>
        <v>201628.62602056458</v>
      </c>
      <c r="BH256" s="72">
        <f t="shared" si="121"/>
        <v>2.4023042832840442</v>
      </c>
      <c r="BI256" s="73">
        <f t="shared" si="122"/>
        <v>2.159332874429567</v>
      </c>
      <c r="BJ256" s="51">
        <f t="shared" si="123"/>
        <v>1.9411926159734887</v>
      </c>
      <c r="BK256" s="72">
        <f t="shared" si="124"/>
        <v>10.10220615076333</v>
      </c>
      <c r="BL256" s="116">
        <v>0</v>
      </c>
      <c r="BM256" s="74">
        <f t="shared" si="141"/>
        <v>1120</v>
      </c>
      <c r="BN256" s="74">
        <f t="shared" si="140"/>
        <v>6</v>
      </c>
      <c r="BO256" s="71">
        <v>351.7</v>
      </c>
      <c r="BP256" s="71">
        <v>58.6</v>
      </c>
      <c r="BQ256" s="71">
        <v>73</v>
      </c>
      <c r="BR256" s="72">
        <f t="shared" si="125"/>
        <v>29.3</v>
      </c>
      <c r="BS256" s="54">
        <f t="shared" si="126"/>
        <v>2697.0258771803014</v>
      </c>
      <c r="BT256" s="50">
        <f t="shared" si="127"/>
        <v>201628.62602056458</v>
      </c>
      <c r="BU256" s="50">
        <f t="shared" si="128"/>
        <v>196882.88903416201</v>
      </c>
      <c r="BV256" s="72">
        <f t="shared" si="129"/>
        <v>2.3537019916599236</v>
      </c>
      <c r="BW256" s="75">
        <f t="shared" si="130"/>
        <v>1.9411926159734887</v>
      </c>
      <c r="BX256" s="55">
        <f t="shared" si="131"/>
        <v>1.7863411174293313</v>
      </c>
      <c r="BY256" s="72">
        <f t="shared" si="139"/>
        <v>7.9771320614930783</v>
      </c>
      <c r="BZ256" s="124" t="s">
        <v>94</v>
      </c>
      <c r="CA256" s="124" t="s">
        <v>78</v>
      </c>
      <c r="CB256" s="125">
        <v>3</v>
      </c>
      <c r="CC256" s="125">
        <v>8</v>
      </c>
      <c r="CD256" s="125">
        <v>4</v>
      </c>
      <c r="CE256" s="125">
        <v>6</v>
      </c>
      <c r="CF256" s="124" t="s">
        <v>85</v>
      </c>
      <c r="CG256" s="126" t="s">
        <v>75</v>
      </c>
      <c r="CH256" s="62">
        <v>7.5</v>
      </c>
      <c r="CI256" s="63">
        <v>48.23</v>
      </c>
      <c r="CJ256" s="64">
        <f>SUM((AF256-BQ256)/AF256)*100</f>
        <v>1.7496635262449494</v>
      </c>
      <c r="CK256" s="64">
        <f>SUM(BX256*CH256)</f>
        <v>13.397558380719985</v>
      </c>
      <c r="CL256" s="65" t="s">
        <v>85</v>
      </c>
    </row>
    <row r="257" spans="1:90" s="65" customFormat="1" ht="24.75" customHeight="1" x14ac:dyDescent="0.3">
      <c r="A257" s="61" t="s">
        <v>111</v>
      </c>
      <c r="B257" s="35">
        <v>2.84</v>
      </c>
      <c r="C257" s="35">
        <v>1.22</v>
      </c>
      <c r="D257" s="35">
        <v>4.49</v>
      </c>
      <c r="E257" s="35">
        <v>3.77</v>
      </c>
      <c r="F257" s="35">
        <v>0.89729999999999999</v>
      </c>
      <c r="G257" s="66">
        <v>0.37440000000000001</v>
      </c>
      <c r="H257" s="66">
        <v>6.2100000000000002E-2</v>
      </c>
      <c r="I257" s="66">
        <v>2.4500000000000001E-2</v>
      </c>
      <c r="J257" s="66">
        <v>2.58E-2</v>
      </c>
      <c r="K257" s="67">
        <v>4.4600000000000001E-2</v>
      </c>
      <c r="L257" s="66">
        <v>1.7130490000000003</v>
      </c>
      <c r="M257" s="68">
        <v>3.8800000000000001E-2</v>
      </c>
      <c r="N257" s="35">
        <v>11.69</v>
      </c>
      <c r="O257" s="35">
        <v>7.22</v>
      </c>
      <c r="P257" s="35">
        <v>4.24</v>
      </c>
      <c r="Q257" s="35">
        <v>18.93</v>
      </c>
      <c r="R257" s="35">
        <v>7.96</v>
      </c>
      <c r="S257" s="35">
        <v>3.96</v>
      </c>
      <c r="T257" s="35">
        <v>8.9</v>
      </c>
      <c r="U257" s="35">
        <v>2.4300000000000002</v>
      </c>
      <c r="V257" s="35">
        <v>1.89</v>
      </c>
      <c r="W257" s="35">
        <v>22.5</v>
      </c>
      <c r="X257" s="35">
        <v>2.2599999999999998</v>
      </c>
      <c r="Y257" s="35">
        <v>3.26</v>
      </c>
      <c r="Z257" s="35">
        <v>0</v>
      </c>
      <c r="AA257" s="35">
        <v>5.25</v>
      </c>
      <c r="AB257" s="41">
        <v>1120</v>
      </c>
      <c r="AC257" s="41">
        <v>6</v>
      </c>
      <c r="AD257" s="88">
        <v>444.3</v>
      </c>
      <c r="AE257" s="69">
        <v>59.7</v>
      </c>
      <c r="AF257" s="69">
        <v>74.2</v>
      </c>
      <c r="AG257" s="44">
        <f t="shared" si="134"/>
        <v>29.85</v>
      </c>
      <c r="AH257" s="44">
        <f t="shared" si="108"/>
        <v>2799.2297401832116</v>
      </c>
      <c r="AI257" s="44">
        <f t="shared" si="109"/>
        <v>207702.84672159431</v>
      </c>
      <c r="AJ257" s="44">
        <f t="shared" si="110"/>
        <v>2.1391136761622791</v>
      </c>
      <c r="AK257" s="45">
        <v>0</v>
      </c>
      <c r="AL257" s="43">
        <v>441.7</v>
      </c>
      <c r="AM257" s="43">
        <v>59.4</v>
      </c>
      <c r="AN257" s="69">
        <v>74.599999999999994</v>
      </c>
      <c r="AO257" s="44">
        <f t="shared" si="136"/>
        <v>29.7</v>
      </c>
      <c r="AP257" s="44">
        <f t="shared" si="111"/>
        <v>2771.1674638050204</v>
      </c>
      <c r="AQ257" s="46">
        <f t="shared" si="112"/>
        <v>207702.84672159431</v>
      </c>
      <c r="AR257" s="46">
        <f t="shared" si="113"/>
        <v>206729.09279985449</v>
      </c>
      <c r="AS257" s="47">
        <f t="shared" si="114"/>
        <v>0.46882069124697112</v>
      </c>
      <c r="AT257" s="46">
        <f t="shared" si="115"/>
        <v>2.1391136761622791</v>
      </c>
      <c r="AU257" s="46">
        <f t="shared" si="116"/>
        <v>2.136612675157596</v>
      </c>
      <c r="AV257" s="47">
        <f t="shared" si="117"/>
        <v>0.11691762960302615</v>
      </c>
      <c r="AW257" s="48">
        <v>0</v>
      </c>
      <c r="AX257" s="70">
        <v>150</v>
      </c>
      <c r="AY257" s="70">
        <v>12</v>
      </c>
      <c r="AZ257" s="71">
        <v>393.3</v>
      </c>
      <c r="BA257" s="43">
        <f t="shared" si="132"/>
        <v>12.967200610221205</v>
      </c>
      <c r="BB257" s="71">
        <v>58.8</v>
      </c>
      <c r="BC257" s="69">
        <v>74.099999999999994</v>
      </c>
      <c r="BD257" s="54">
        <f t="shared" si="118"/>
        <v>29.4</v>
      </c>
      <c r="BE257" s="44">
        <f t="shared" si="119"/>
        <v>2715.4670260568732</v>
      </c>
      <c r="BF257" s="50">
        <f t="shared" si="133"/>
        <v>207702.84672159431</v>
      </c>
      <c r="BG257" s="50">
        <f t="shared" si="120"/>
        <v>201216.10663081429</v>
      </c>
      <c r="BH257" s="72">
        <f t="shared" si="121"/>
        <v>3.1230867526215804</v>
      </c>
      <c r="BI257" s="73">
        <f t="shared" si="122"/>
        <v>2.1391136761622791</v>
      </c>
      <c r="BJ257" s="51">
        <f t="shared" si="123"/>
        <v>1.9546148993013561</v>
      </c>
      <c r="BK257" s="72">
        <f t="shared" si="124"/>
        <v>8.6250103917771597</v>
      </c>
      <c r="BL257" s="116">
        <v>0</v>
      </c>
      <c r="BM257" s="74">
        <f t="shared" si="141"/>
        <v>1120</v>
      </c>
      <c r="BN257" s="74">
        <f t="shared" si="140"/>
        <v>6</v>
      </c>
      <c r="BO257" s="71">
        <v>352.3</v>
      </c>
      <c r="BP257" s="71">
        <v>58.6</v>
      </c>
      <c r="BQ257" s="71">
        <v>73</v>
      </c>
      <c r="BR257" s="72">
        <f t="shared" si="125"/>
        <v>29.3</v>
      </c>
      <c r="BS257" s="54">
        <f t="shared" si="126"/>
        <v>2697.0258771803014</v>
      </c>
      <c r="BT257" s="50">
        <f t="shared" si="127"/>
        <v>201216.10663081429</v>
      </c>
      <c r="BU257" s="50">
        <f t="shared" si="128"/>
        <v>196882.88903416201</v>
      </c>
      <c r="BV257" s="72">
        <f t="shared" si="129"/>
        <v>2.1535142833285925</v>
      </c>
      <c r="BW257" s="75">
        <f t="shared" si="130"/>
        <v>1.9546148993013561</v>
      </c>
      <c r="BX257" s="55">
        <f t="shared" si="131"/>
        <v>1.7893886143598334</v>
      </c>
      <c r="BY257" s="72">
        <f t="shared" si="139"/>
        <v>8.4531374952979235</v>
      </c>
      <c r="BZ257" s="124" t="s">
        <v>94</v>
      </c>
      <c r="CA257" s="124" t="s">
        <v>78</v>
      </c>
      <c r="CB257" s="125">
        <v>3</v>
      </c>
      <c r="CC257" s="125">
        <v>8</v>
      </c>
      <c r="CD257" s="125">
        <v>4</v>
      </c>
      <c r="CE257" s="125">
        <v>6</v>
      </c>
      <c r="CF257" s="124" t="s">
        <v>85</v>
      </c>
      <c r="CG257" s="126" t="s">
        <v>75</v>
      </c>
      <c r="CH257" s="62">
        <v>7.5</v>
      </c>
      <c r="CI257" s="63">
        <v>48.23</v>
      </c>
      <c r="CJ257" s="64">
        <f>SUM((AF257-BQ257)/AF257)*100</f>
        <v>1.6172506738544514</v>
      </c>
      <c r="CK257" s="64">
        <f>SUM(BX257*CH257)</f>
        <v>13.420414607698751</v>
      </c>
      <c r="CL257" s="65" t="s">
        <v>85</v>
      </c>
    </row>
    <row r="258" spans="1:90" s="65" customFormat="1" ht="24.75" customHeight="1" x14ac:dyDescent="0.3">
      <c r="A258" s="61" t="s">
        <v>111</v>
      </c>
      <c r="B258" s="35">
        <v>3.13</v>
      </c>
      <c r="C258" s="35">
        <v>1.61</v>
      </c>
      <c r="D258" s="35">
        <v>5.4</v>
      </c>
      <c r="E258" s="35">
        <v>4.45</v>
      </c>
      <c r="F258" s="35">
        <v>1.18</v>
      </c>
      <c r="G258" s="66">
        <v>0.433</v>
      </c>
      <c r="H258" s="66">
        <v>6.2199999999999998E-2</v>
      </c>
      <c r="I258" s="66">
        <v>3.2399999999999998E-2</v>
      </c>
      <c r="J258" s="66">
        <v>3.1600000000000003E-2</v>
      </c>
      <c r="K258" s="67">
        <v>3.8899999999999997E-2</v>
      </c>
      <c r="L258" s="66">
        <v>1.7130490000000003</v>
      </c>
      <c r="M258" s="68">
        <v>4.2599999999999999E-2</v>
      </c>
      <c r="N258" s="35">
        <v>12.22</v>
      </c>
      <c r="O258" s="35">
        <v>25.37</v>
      </c>
      <c r="P258" s="35">
        <v>1.98</v>
      </c>
      <c r="Q258" s="35">
        <v>12.06</v>
      </c>
      <c r="R258" s="35">
        <v>4.67</v>
      </c>
      <c r="S258" s="35">
        <v>5.57</v>
      </c>
      <c r="T258" s="35">
        <v>12.63</v>
      </c>
      <c r="U258" s="35">
        <v>1.89</v>
      </c>
      <c r="V258" s="35">
        <v>5.6</v>
      </c>
      <c r="W258" s="35">
        <v>10.14</v>
      </c>
      <c r="X258" s="35">
        <v>3.48</v>
      </c>
      <c r="Y258" s="35">
        <v>11.88</v>
      </c>
      <c r="Z258" s="35">
        <v>0</v>
      </c>
      <c r="AA258" s="35">
        <v>6.16</v>
      </c>
      <c r="AB258" s="41">
        <v>1120</v>
      </c>
      <c r="AC258" s="41">
        <v>6</v>
      </c>
      <c r="AD258" s="88">
        <v>448</v>
      </c>
      <c r="AE258" s="69">
        <v>59.3</v>
      </c>
      <c r="AF258" s="69">
        <v>74.900000000000006</v>
      </c>
      <c r="AG258" s="44">
        <f t="shared" si="134"/>
        <v>29.65</v>
      </c>
      <c r="AH258" s="44">
        <f t="shared" ref="AH258:AH321" si="142">PI()*(AE258/2)^2</f>
        <v>2761.8447876054929</v>
      </c>
      <c r="AI258" s="44">
        <f t="shared" ref="AI258:AI321" si="143">PI()*(AE258/2)^2*AF258</f>
        <v>206862.17459165145</v>
      </c>
      <c r="AJ258" s="44">
        <f t="shared" ref="AJ258:AJ321" si="144">(AD258*1000/AI258)</f>
        <v>2.1656931765527347</v>
      </c>
      <c r="AK258" s="45">
        <v>0</v>
      </c>
      <c r="AL258" s="43">
        <v>445.1</v>
      </c>
      <c r="AM258" s="43">
        <v>59.3</v>
      </c>
      <c r="AN258" s="69">
        <v>74.5</v>
      </c>
      <c r="AO258" s="44">
        <f t="shared" si="136"/>
        <v>29.65</v>
      </c>
      <c r="AP258" s="44">
        <f t="shared" ref="AP258:AP321" si="145">PI()*(AM258/2)^2</f>
        <v>2761.8447876054929</v>
      </c>
      <c r="AQ258" s="46">
        <f t="shared" ref="AQ258:AQ321" si="146">SUM(AI258)</f>
        <v>206862.17459165145</v>
      </c>
      <c r="AR258" s="46">
        <f t="shared" ref="AR258:AR321" si="147">PI()*(AM258/2)^2*AN258</f>
        <v>205757.43667660921</v>
      </c>
      <c r="AS258" s="47">
        <f t="shared" ref="AS258:AS321" si="148">((AQ258-AR258)/AQ258)*100</f>
        <v>0.53404539385849603</v>
      </c>
      <c r="AT258" s="46">
        <f t="shared" ref="AT258:AT321" si="149">SUM(AJ258)</f>
        <v>2.1656931765527347</v>
      </c>
      <c r="AU258" s="46">
        <f t="shared" ref="AU258:AU321" si="150">(AL258*1000/AR258)</f>
        <v>2.1632267935936995</v>
      </c>
      <c r="AV258" s="47">
        <f t="shared" ref="AV258:AV321" si="151">((AT258-AU258)/AT258)*100</f>
        <v>0.11388422818790613</v>
      </c>
      <c r="AW258" s="48">
        <v>0</v>
      </c>
      <c r="AX258" s="70">
        <v>150</v>
      </c>
      <c r="AY258" s="70">
        <v>12</v>
      </c>
      <c r="AZ258" s="71">
        <v>392.7</v>
      </c>
      <c r="BA258" s="43">
        <f t="shared" si="132"/>
        <v>14.081996434937615</v>
      </c>
      <c r="BB258" s="71">
        <v>58.9</v>
      </c>
      <c r="BC258" s="69">
        <v>73.8</v>
      </c>
      <c r="BD258" s="54">
        <f t="shared" ref="BD258:BD321" si="152">SUM(BB258/2)</f>
        <v>29.45</v>
      </c>
      <c r="BE258" s="44">
        <f t="shared" ref="BE258:BE321" si="153">PI()*(BB258/2)^2</f>
        <v>2724.7111624400618</v>
      </c>
      <c r="BF258" s="50">
        <f t="shared" si="133"/>
        <v>206862.17459165145</v>
      </c>
      <c r="BG258" s="50">
        <f t="shared" ref="BG258:BG321" si="154">PI()*(BB258/2)^2*BC258</f>
        <v>201083.68378807657</v>
      </c>
      <c r="BH258" s="72">
        <f t="shared" ref="BH258:BH321" si="155">((BF258-BG258)/BF258)*100</f>
        <v>2.7934013625167071</v>
      </c>
      <c r="BI258" s="73">
        <f t="shared" ref="BI258:BI321" si="156">SUM(AJ258)</f>
        <v>2.1656931765527347</v>
      </c>
      <c r="BJ258" s="51">
        <f t="shared" ref="BJ258:BJ321" si="157">(AZ258*1000/BG258)</f>
        <v>1.9529182706532726</v>
      </c>
      <c r="BK258" s="72">
        <f t="shared" ref="BK258:BK321" si="158">((BI258-BJ258)/BI258)*100</f>
        <v>9.8247945832358798</v>
      </c>
      <c r="BL258" s="116">
        <v>0</v>
      </c>
      <c r="BM258" s="74">
        <f t="shared" si="141"/>
        <v>1120</v>
      </c>
      <c r="BN258" s="74">
        <f t="shared" si="140"/>
        <v>6</v>
      </c>
      <c r="BO258" s="71">
        <v>352</v>
      </c>
      <c r="BP258" s="71">
        <v>57.6</v>
      </c>
      <c r="BQ258" s="71">
        <v>73</v>
      </c>
      <c r="BR258" s="72">
        <f t="shared" ref="BR258:BR321" si="159">BP258/2</f>
        <v>28.8</v>
      </c>
      <c r="BS258" s="54">
        <f t="shared" ref="BS258:BS321" si="160">PI()*(BP258/2)^2</f>
        <v>2605.7626105935183</v>
      </c>
      <c r="BT258" s="50">
        <f t="shared" ref="BT258:BT321" si="161">SUM(BG258)</f>
        <v>201083.68378807657</v>
      </c>
      <c r="BU258" s="50">
        <f t="shared" ref="BU258:BU321" si="162">PI()*(BP258/2)^2*BQ258</f>
        <v>190220.67057332685</v>
      </c>
      <c r="BV258" s="72">
        <f t="shared" ref="BV258:BV321" si="163">((BT258-BU258)/BT258)*100</f>
        <v>5.4022350347422137</v>
      </c>
      <c r="BW258" s="75">
        <f t="shared" ref="BW258:BW321" si="164">SUM(BJ258)</f>
        <v>1.9529182706532726</v>
      </c>
      <c r="BX258" s="55">
        <f t="shared" ref="BX258:BX321" si="165">(BO258*1000/BU258)</f>
        <v>1.8504823841650266</v>
      </c>
      <c r="BY258" s="72">
        <f t="shared" si="139"/>
        <v>5.2452725763060242</v>
      </c>
      <c r="BZ258" s="124" t="s">
        <v>94</v>
      </c>
      <c r="CA258" s="124" t="s">
        <v>78</v>
      </c>
      <c r="CB258" s="125">
        <v>3</v>
      </c>
      <c r="CC258" s="125">
        <v>8</v>
      </c>
      <c r="CD258" s="125">
        <v>4</v>
      </c>
      <c r="CE258" s="125">
        <v>6</v>
      </c>
      <c r="CF258" s="124" t="s">
        <v>85</v>
      </c>
      <c r="CG258" s="126" t="s">
        <v>75</v>
      </c>
      <c r="CH258" s="62">
        <v>7.5</v>
      </c>
      <c r="CI258" s="63">
        <v>48.23</v>
      </c>
      <c r="CJ258" s="64">
        <f>SUM((AF258-BQ258)/AF258)*100</f>
        <v>2.5367156208277777</v>
      </c>
      <c r="CK258" s="64">
        <f>SUM(BX258*CH258)</f>
        <v>13.8786178812377</v>
      </c>
      <c r="CL258" s="65" t="s">
        <v>85</v>
      </c>
    </row>
    <row r="259" spans="1:90" s="65" customFormat="1" ht="24.75" customHeight="1" x14ac:dyDescent="0.3">
      <c r="A259" s="61" t="s">
        <v>111</v>
      </c>
      <c r="B259" s="35">
        <v>3.23</v>
      </c>
      <c r="C259" s="35">
        <v>1.51</v>
      </c>
      <c r="D259" s="35">
        <v>5.15</v>
      </c>
      <c r="E259" s="35">
        <v>4.28</v>
      </c>
      <c r="F259" s="35">
        <v>0.87370000000000003</v>
      </c>
      <c r="G259" s="66">
        <v>0.41909999999999997</v>
      </c>
      <c r="H259" s="66">
        <v>6.1499999999999999E-2</v>
      </c>
      <c r="I259" s="66">
        <v>2.8299999999999999E-2</v>
      </c>
      <c r="J259" s="66">
        <v>2.9700000000000001E-2</v>
      </c>
      <c r="K259" s="67">
        <v>4.6899999999999997E-2</v>
      </c>
      <c r="L259" s="66">
        <v>1.7130490000000003</v>
      </c>
      <c r="M259" s="68">
        <v>4.3799999999999999E-2</v>
      </c>
      <c r="N259" s="35">
        <v>2.93</v>
      </c>
      <c r="O259" s="35">
        <v>9.0399999999999991</v>
      </c>
      <c r="P259" s="35">
        <v>1.4</v>
      </c>
      <c r="Q259" s="35">
        <v>16.04</v>
      </c>
      <c r="R259" s="35">
        <v>4.4800000000000004</v>
      </c>
      <c r="S259" s="35">
        <v>3.34</v>
      </c>
      <c r="T259" s="35">
        <v>7.01</v>
      </c>
      <c r="U259" s="35">
        <v>5.6</v>
      </c>
      <c r="V259" s="35">
        <v>1.25</v>
      </c>
      <c r="W259" s="35">
        <v>12.11</v>
      </c>
      <c r="X259" s="35">
        <v>2.8</v>
      </c>
      <c r="Y259" s="35">
        <v>13.4</v>
      </c>
      <c r="Z259" s="35">
        <v>0</v>
      </c>
      <c r="AA259" s="35">
        <v>3.68</v>
      </c>
      <c r="AB259" s="41">
        <v>1120</v>
      </c>
      <c r="AC259" s="41">
        <v>6</v>
      </c>
      <c r="AD259" s="88">
        <v>448</v>
      </c>
      <c r="AE259" s="69">
        <v>59.3</v>
      </c>
      <c r="AF259" s="69">
        <v>74.5</v>
      </c>
      <c r="AG259" s="44">
        <f t="shared" si="134"/>
        <v>29.65</v>
      </c>
      <c r="AH259" s="44">
        <f t="shared" si="142"/>
        <v>2761.8447876054929</v>
      </c>
      <c r="AI259" s="44">
        <f t="shared" si="143"/>
        <v>205757.43667660921</v>
      </c>
      <c r="AJ259" s="44">
        <f t="shared" si="144"/>
        <v>2.1773210593798638</v>
      </c>
      <c r="AK259" s="45">
        <v>0</v>
      </c>
      <c r="AL259" s="43">
        <v>443.8</v>
      </c>
      <c r="AM259" s="43">
        <v>59.3</v>
      </c>
      <c r="AN259" s="69">
        <v>74.5</v>
      </c>
      <c r="AO259" s="44">
        <f t="shared" si="136"/>
        <v>29.65</v>
      </c>
      <c r="AP259" s="44">
        <f t="shared" si="145"/>
        <v>2761.8447876054929</v>
      </c>
      <c r="AQ259" s="46">
        <f t="shared" si="146"/>
        <v>205757.43667660921</v>
      </c>
      <c r="AR259" s="46">
        <f t="shared" si="147"/>
        <v>205757.43667660921</v>
      </c>
      <c r="AS259" s="47">
        <f t="shared" si="148"/>
        <v>0</v>
      </c>
      <c r="AT259" s="46">
        <f t="shared" si="149"/>
        <v>2.1773210593798638</v>
      </c>
      <c r="AU259" s="46">
        <f t="shared" si="150"/>
        <v>2.1569086744481774</v>
      </c>
      <c r="AV259" s="47">
        <f t="shared" si="151"/>
        <v>0.9375000000000081</v>
      </c>
      <c r="AW259" s="48">
        <v>0</v>
      </c>
      <c r="AX259" s="70">
        <v>150</v>
      </c>
      <c r="AY259" s="70">
        <v>12</v>
      </c>
      <c r="AZ259" s="71">
        <v>391.4</v>
      </c>
      <c r="BA259" s="43">
        <f t="shared" ref="BA259:BA322" si="166">(AD259-AZ259)/AZ259*100</f>
        <v>14.460909555442008</v>
      </c>
      <c r="BB259" s="71">
        <v>58.9</v>
      </c>
      <c r="BC259" s="69">
        <v>73.900000000000006</v>
      </c>
      <c r="BD259" s="54">
        <f t="shared" si="152"/>
        <v>29.45</v>
      </c>
      <c r="BE259" s="44">
        <f t="shared" si="153"/>
        <v>2724.7111624400618</v>
      </c>
      <c r="BF259" s="50">
        <f t="shared" si="133"/>
        <v>205757.43667660921</v>
      </c>
      <c r="BG259" s="50">
        <f t="shared" si="154"/>
        <v>201356.15490432057</v>
      </c>
      <c r="BH259" s="72">
        <f t="shared" si="155"/>
        <v>2.1390632792564248</v>
      </c>
      <c r="BI259" s="73">
        <f t="shared" si="156"/>
        <v>2.1773210593798638</v>
      </c>
      <c r="BJ259" s="51">
        <f t="shared" si="157"/>
        <v>1.9438193989450361</v>
      </c>
      <c r="BK259" s="72">
        <f t="shared" si="158"/>
        <v>10.724264087232624</v>
      </c>
      <c r="BL259" s="116">
        <v>0</v>
      </c>
      <c r="BM259" s="74">
        <f t="shared" si="141"/>
        <v>1120</v>
      </c>
      <c r="BN259" s="74">
        <f t="shared" si="140"/>
        <v>6</v>
      </c>
      <c r="BO259" s="71">
        <v>350.6</v>
      </c>
      <c r="BP259" s="71">
        <v>57</v>
      </c>
      <c r="BQ259" s="71">
        <v>72</v>
      </c>
      <c r="BR259" s="72">
        <f t="shared" si="159"/>
        <v>28.5</v>
      </c>
      <c r="BS259" s="54">
        <f t="shared" si="160"/>
        <v>2551.7586328783095</v>
      </c>
      <c r="BT259" s="50">
        <f t="shared" si="161"/>
        <v>201356.15490432057</v>
      </c>
      <c r="BU259" s="50">
        <f t="shared" si="162"/>
        <v>183726.6215672383</v>
      </c>
      <c r="BV259" s="72">
        <f t="shared" si="163"/>
        <v>8.7553982869107685</v>
      </c>
      <c r="BW259" s="75">
        <f t="shared" si="164"/>
        <v>1.9438193989450361</v>
      </c>
      <c r="BX259" s="55">
        <f t="shared" si="165"/>
        <v>1.9082699992482646</v>
      </c>
      <c r="BY259" s="72">
        <f t="shared" si="139"/>
        <v>1.8288427266476064</v>
      </c>
      <c r="BZ259" s="124" t="s">
        <v>94</v>
      </c>
      <c r="CA259" s="124" t="s">
        <v>78</v>
      </c>
      <c r="CB259" s="125">
        <v>3</v>
      </c>
      <c r="CC259" s="125">
        <v>8</v>
      </c>
      <c r="CD259" s="125">
        <v>4</v>
      </c>
      <c r="CE259" s="125">
        <v>6</v>
      </c>
      <c r="CF259" s="124" t="s">
        <v>85</v>
      </c>
      <c r="CG259" s="126" t="s">
        <v>75</v>
      </c>
      <c r="CH259" s="62">
        <v>7.5</v>
      </c>
      <c r="CI259" s="63">
        <v>48.23</v>
      </c>
      <c r="CJ259" s="64">
        <f>SUM((AF259-BQ259)/AF259)*100</f>
        <v>3.3557046979865772</v>
      </c>
      <c r="CK259" s="64">
        <f>SUM(BX259*CH259)</f>
        <v>14.312024994361984</v>
      </c>
      <c r="CL259" s="65" t="s">
        <v>85</v>
      </c>
    </row>
    <row r="260" spans="1:90" s="65" customFormat="1" ht="24.75" customHeight="1" x14ac:dyDescent="0.3">
      <c r="A260" s="61" t="s">
        <v>111</v>
      </c>
      <c r="B260" s="35">
        <v>3.95</v>
      </c>
      <c r="C260" s="35">
        <v>2.02</v>
      </c>
      <c r="D260" s="35">
        <v>6.02</v>
      </c>
      <c r="E260" s="35">
        <v>4.9400000000000004</v>
      </c>
      <c r="F260" s="35">
        <v>0.74629999999999996</v>
      </c>
      <c r="G260" s="66">
        <v>0.57420000000000004</v>
      </c>
      <c r="H260" s="66">
        <v>6.2100000000000002E-2</v>
      </c>
      <c r="I260" s="66">
        <v>3.6499999999999998E-2</v>
      </c>
      <c r="J260" s="66">
        <v>3.1699999999999999E-2</v>
      </c>
      <c r="K260" s="67">
        <v>5.5899999999999998E-2</v>
      </c>
      <c r="L260" s="66">
        <v>1.7130490000000003</v>
      </c>
      <c r="M260" s="68">
        <v>2.7400000000000001E-2</v>
      </c>
      <c r="N260" s="35">
        <v>12.5</v>
      </c>
      <c r="O260" s="35">
        <v>28.43</v>
      </c>
      <c r="P260" s="35">
        <v>3.33</v>
      </c>
      <c r="Q260" s="35">
        <v>11.77</v>
      </c>
      <c r="R260" s="35">
        <v>2.4300000000000002</v>
      </c>
      <c r="S260" s="35">
        <v>3.06</v>
      </c>
      <c r="T260" s="35">
        <v>8.5299999999999994</v>
      </c>
      <c r="U260" s="35">
        <v>2.7925</v>
      </c>
      <c r="V260" s="35">
        <v>2.4300000000000002</v>
      </c>
      <c r="W260" s="35">
        <v>5.33</v>
      </c>
      <c r="X260" s="35">
        <v>4.29</v>
      </c>
      <c r="Y260" s="35">
        <v>2.8</v>
      </c>
      <c r="Z260" s="35">
        <v>0</v>
      </c>
      <c r="AA260" s="35">
        <v>5.2725</v>
      </c>
      <c r="AB260" s="41">
        <v>1120</v>
      </c>
      <c r="AC260" s="41">
        <v>6</v>
      </c>
      <c r="AD260" s="88">
        <v>443.5</v>
      </c>
      <c r="AE260" s="69">
        <v>59.5</v>
      </c>
      <c r="AF260" s="69">
        <v>74.5</v>
      </c>
      <c r="AG260" s="44">
        <f t="shared" si="134"/>
        <v>29.75</v>
      </c>
      <c r="AH260" s="44">
        <f t="shared" si="142"/>
        <v>2780.5058479678164</v>
      </c>
      <c r="AI260" s="44">
        <f t="shared" si="143"/>
        <v>207147.68567360233</v>
      </c>
      <c r="AJ260" s="44">
        <f t="shared" si="144"/>
        <v>2.1409845760903763</v>
      </c>
      <c r="AK260" s="45">
        <v>0</v>
      </c>
      <c r="AL260" s="43">
        <v>440.1</v>
      </c>
      <c r="AM260" s="43">
        <v>59.5</v>
      </c>
      <c r="AN260" s="69">
        <v>74.400000000000006</v>
      </c>
      <c r="AO260" s="44">
        <f t="shared" si="136"/>
        <v>29.75</v>
      </c>
      <c r="AP260" s="44">
        <f t="shared" si="145"/>
        <v>2780.5058479678164</v>
      </c>
      <c r="AQ260" s="46">
        <f t="shared" si="146"/>
        <v>207147.68567360233</v>
      </c>
      <c r="AR260" s="46">
        <f t="shared" si="147"/>
        <v>206869.63508880555</v>
      </c>
      <c r="AS260" s="47">
        <f t="shared" si="148"/>
        <v>0.13422818791946567</v>
      </c>
      <c r="AT260" s="46">
        <f t="shared" si="149"/>
        <v>2.1409845760903763</v>
      </c>
      <c r="AU260" s="46">
        <f t="shared" si="150"/>
        <v>2.1274267719913205</v>
      </c>
      <c r="AV260" s="47">
        <f t="shared" si="151"/>
        <v>0.63325090009819474</v>
      </c>
      <c r="AW260" s="48">
        <v>0</v>
      </c>
      <c r="AX260" s="70">
        <v>150</v>
      </c>
      <c r="AY260" s="70">
        <v>12</v>
      </c>
      <c r="AZ260" s="71">
        <v>393.7</v>
      </c>
      <c r="BA260" s="43">
        <f t="shared" si="166"/>
        <v>12.649225298450601</v>
      </c>
      <c r="BB260" s="71">
        <v>58.8</v>
      </c>
      <c r="BC260" s="69">
        <v>73.8</v>
      </c>
      <c r="BD260" s="54">
        <f t="shared" si="152"/>
        <v>29.4</v>
      </c>
      <c r="BE260" s="44">
        <f t="shared" si="153"/>
        <v>2715.4670260568732</v>
      </c>
      <c r="BF260" s="50">
        <f t="shared" si="133"/>
        <v>207147.68567360233</v>
      </c>
      <c r="BG260" s="50">
        <f t="shared" si="154"/>
        <v>200401.46652299725</v>
      </c>
      <c r="BH260" s="72">
        <f t="shared" si="155"/>
        <v>3.2567195374004534</v>
      </c>
      <c r="BI260" s="73">
        <f t="shared" si="156"/>
        <v>2.1409845760903763</v>
      </c>
      <c r="BJ260" s="51">
        <f t="shared" si="157"/>
        <v>1.9645564817003005</v>
      </c>
      <c r="BK260" s="72">
        <f t="shared" si="158"/>
        <v>8.2405121625046363</v>
      </c>
      <c r="BL260" s="116">
        <v>0</v>
      </c>
      <c r="BM260" s="74">
        <f t="shared" si="141"/>
        <v>1120</v>
      </c>
      <c r="BN260" s="74">
        <f t="shared" si="140"/>
        <v>6</v>
      </c>
      <c r="BO260" s="71">
        <v>352.6</v>
      </c>
      <c r="BP260" s="71">
        <v>57.8</v>
      </c>
      <c r="BQ260" s="71">
        <v>74</v>
      </c>
      <c r="BR260" s="72">
        <f t="shared" si="159"/>
        <v>28.9</v>
      </c>
      <c r="BS260" s="54">
        <f t="shared" si="160"/>
        <v>2623.8896002047309</v>
      </c>
      <c r="BT260" s="50">
        <f t="shared" si="161"/>
        <v>200401.46652299725</v>
      </c>
      <c r="BU260" s="50">
        <f t="shared" si="162"/>
        <v>194167.83041515009</v>
      </c>
      <c r="BV260" s="72">
        <f t="shared" si="163"/>
        <v>3.110574097087162</v>
      </c>
      <c r="BW260" s="75">
        <f t="shared" si="164"/>
        <v>1.9645564817003005</v>
      </c>
      <c r="BX260" s="55">
        <f t="shared" si="165"/>
        <v>1.8159547812122441</v>
      </c>
      <c r="BY260" s="72">
        <f t="shared" si="139"/>
        <v>7.5641347994964958</v>
      </c>
      <c r="BZ260" s="124" t="s">
        <v>94</v>
      </c>
      <c r="CA260" s="124" t="s">
        <v>78</v>
      </c>
      <c r="CB260" s="125">
        <v>3</v>
      </c>
      <c r="CC260" s="125">
        <v>8</v>
      </c>
      <c r="CD260" s="125">
        <v>4</v>
      </c>
      <c r="CE260" s="125">
        <v>6</v>
      </c>
      <c r="CF260" s="124" t="s">
        <v>85</v>
      </c>
      <c r="CG260" s="126" t="s">
        <v>75</v>
      </c>
      <c r="CH260" s="62">
        <v>7.5</v>
      </c>
      <c r="CI260" s="63">
        <v>48.23</v>
      </c>
      <c r="CJ260" s="64">
        <f>SUM((AF260-BQ260)/AF260)*100</f>
        <v>0.67114093959731547</v>
      </c>
      <c r="CK260" s="64">
        <f>SUM(BX260*CH260)</f>
        <v>13.61966085909183</v>
      </c>
      <c r="CL260" s="65" t="s">
        <v>85</v>
      </c>
    </row>
    <row r="261" spans="1:90" s="65" customFormat="1" ht="24.75" customHeight="1" x14ac:dyDescent="0.3">
      <c r="A261" s="61" t="s">
        <v>111</v>
      </c>
      <c r="B261" s="35">
        <v>4.03</v>
      </c>
      <c r="C261" s="35">
        <v>1.77</v>
      </c>
      <c r="D261" s="35">
        <v>6.26</v>
      </c>
      <c r="E261" s="35">
        <v>5.04</v>
      </c>
      <c r="F261" s="35">
        <v>0.74529999999999996</v>
      </c>
      <c r="G261" s="66">
        <v>0.55379999999999996</v>
      </c>
      <c r="H261" s="66">
        <v>6.2199999999999998E-2</v>
      </c>
      <c r="I261" s="66">
        <v>3.78E-2</v>
      </c>
      <c r="J261" s="66">
        <v>3.2000000000000001E-2</v>
      </c>
      <c r="K261" s="67">
        <v>4.7600000000000003E-2</v>
      </c>
      <c r="L261" s="66">
        <v>1.7130490000000003</v>
      </c>
      <c r="M261" s="68">
        <v>2.9899999999999999E-2</v>
      </c>
      <c r="N261" s="35">
        <v>23.14</v>
      </c>
      <c r="O261" s="35">
        <v>7.22</v>
      </c>
      <c r="P261" s="35">
        <v>4.24</v>
      </c>
      <c r="Q261" s="35">
        <v>18.93</v>
      </c>
      <c r="R261" s="35">
        <v>7.96</v>
      </c>
      <c r="S261" s="35">
        <v>3.96</v>
      </c>
      <c r="T261" s="35">
        <v>8.9</v>
      </c>
      <c r="U261" s="35">
        <v>1.25</v>
      </c>
      <c r="V261" s="35">
        <v>1.89</v>
      </c>
      <c r="W261" s="35">
        <v>22.5</v>
      </c>
      <c r="X261" s="35">
        <v>2.2599999999999998</v>
      </c>
      <c r="Y261" s="35">
        <v>3.26</v>
      </c>
      <c r="Z261" s="35">
        <v>0</v>
      </c>
      <c r="AA261" s="35">
        <v>6</v>
      </c>
      <c r="AB261" s="41">
        <v>1120</v>
      </c>
      <c r="AC261" s="41">
        <v>6</v>
      </c>
      <c r="AD261" s="42">
        <v>444.6</v>
      </c>
      <c r="AE261" s="69">
        <v>59.5</v>
      </c>
      <c r="AF261" s="69">
        <v>74.7</v>
      </c>
      <c r="AG261" s="44">
        <f t="shared" si="134"/>
        <v>29.75</v>
      </c>
      <c r="AH261" s="44">
        <f t="shared" si="142"/>
        <v>2780.5058479678164</v>
      </c>
      <c r="AI261" s="44">
        <f t="shared" si="143"/>
        <v>207703.78684319591</v>
      </c>
      <c r="AJ261" s="44">
        <f t="shared" si="144"/>
        <v>2.1405483585893728</v>
      </c>
      <c r="AK261" s="45">
        <v>0</v>
      </c>
      <c r="AL261" s="43">
        <v>440.2</v>
      </c>
      <c r="AM261" s="43">
        <v>59.4</v>
      </c>
      <c r="AN261" s="69">
        <v>74.7</v>
      </c>
      <c r="AO261" s="44">
        <f t="shared" si="136"/>
        <v>29.7</v>
      </c>
      <c r="AP261" s="44">
        <f t="shared" si="145"/>
        <v>2771.1674638050204</v>
      </c>
      <c r="AQ261" s="46">
        <f t="shared" si="146"/>
        <v>207703.78684319591</v>
      </c>
      <c r="AR261" s="46">
        <f t="shared" si="147"/>
        <v>207006.20954623504</v>
      </c>
      <c r="AS261" s="47">
        <f t="shared" si="148"/>
        <v>0.33585198785397963</v>
      </c>
      <c r="AT261" s="46">
        <f t="shared" si="149"/>
        <v>2.1405483585893728</v>
      </c>
      <c r="AU261" s="46">
        <f t="shared" si="150"/>
        <v>2.1265062577829621</v>
      </c>
      <c r="AV261" s="47">
        <f t="shared" si="151"/>
        <v>0.65600483866967829</v>
      </c>
      <c r="AW261" s="48">
        <v>0</v>
      </c>
      <c r="AX261" s="70">
        <v>150</v>
      </c>
      <c r="AY261" s="70">
        <v>12</v>
      </c>
      <c r="AZ261" s="71">
        <v>391.8</v>
      </c>
      <c r="BA261" s="43">
        <f t="shared" si="166"/>
        <v>13.476263399693725</v>
      </c>
      <c r="BB261" s="71">
        <v>58.9</v>
      </c>
      <c r="BC261" s="69">
        <v>73.8</v>
      </c>
      <c r="BD261" s="54">
        <f t="shared" si="152"/>
        <v>29.45</v>
      </c>
      <c r="BE261" s="44">
        <f t="shared" si="153"/>
        <v>2724.7111624400618</v>
      </c>
      <c r="BF261" s="50">
        <f t="shared" si="133"/>
        <v>207703.78684319591</v>
      </c>
      <c r="BG261" s="50">
        <f t="shared" si="154"/>
        <v>201083.68378807657</v>
      </c>
      <c r="BH261" s="72">
        <f t="shared" si="155"/>
        <v>3.187280865570894</v>
      </c>
      <c r="BI261" s="73">
        <f t="shared" si="156"/>
        <v>2.1405483585893728</v>
      </c>
      <c r="BJ261" s="51">
        <f t="shared" si="157"/>
        <v>1.9484425221338229</v>
      </c>
      <c r="BK261" s="72">
        <f t="shared" si="158"/>
        <v>8.9746085709620775</v>
      </c>
      <c r="BL261" s="116">
        <v>0</v>
      </c>
      <c r="BM261" s="74">
        <f t="shared" si="141"/>
        <v>1120</v>
      </c>
      <c r="BN261" s="74">
        <f t="shared" si="140"/>
        <v>6</v>
      </c>
      <c r="BO261" s="71">
        <v>351.3</v>
      </c>
      <c r="BP261" s="71">
        <v>57</v>
      </c>
      <c r="BQ261" s="71">
        <v>73.5</v>
      </c>
      <c r="BR261" s="72">
        <f t="shared" si="159"/>
        <v>28.5</v>
      </c>
      <c r="BS261" s="54">
        <f t="shared" si="160"/>
        <v>2551.7586328783095</v>
      </c>
      <c r="BT261" s="50">
        <f t="shared" si="161"/>
        <v>201083.68378807657</v>
      </c>
      <c r="BU261" s="50">
        <f t="shared" si="162"/>
        <v>187554.25951655576</v>
      </c>
      <c r="BV261" s="72">
        <f t="shared" si="163"/>
        <v>6.7282556280297516</v>
      </c>
      <c r="BW261" s="75">
        <f t="shared" si="164"/>
        <v>1.9484425221338229</v>
      </c>
      <c r="BX261" s="55">
        <f t="shared" si="165"/>
        <v>1.8730579668279415</v>
      </c>
      <c r="BY261" s="72">
        <f t="shared" si="139"/>
        <v>3.8689647987832116</v>
      </c>
      <c r="BZ261" s="124" t="s">
        <v>94</v>
      </c>
      <c r="CA261" s="124" t="s">
        <v>78</v>
      </c>
      <c r="CB261" s="125">
        <v>3</v>
      </c>
      <c r="CC261" s="125">
        <v>8</v>
      </c>
      <c r="CD261" s="125">
        <v>4</v>
      </c>
      <c r="CE261" s="125">
        <v>6</v>
      </c>
      <c r="CF261" s="124" t="s">
        <v>85</v>
      </c>
      <c r="CG261" s="126" t="s">
        <v>75</v>
      </c>
      <c r="CH261" s="62">
        <v>7.5</v>
      </c>
      <c r="CI261" s="63">
        <v>48.23</v>
      </c>
      <c r="CJ261" s="64">
        <f>SUM((AF261-BQ261)/AF261)*100</f>
        <v>1.6064257028112487</v>
      </c>
      <c r="CK261" s="64">
        <f>SUM(BX261*CH261)</f>
        <v>14.04793475120956</v>
      </c>
      <c r="CL261" s="65" t="s">
        <v>85</v>
      </c>
    </row>
    <row r="262" spans="1:90" s="65" customFormat="1" ht="24.75" customHeight="1" x14ac:dyDescent="0.3">
      <c r="A262" s="61" t="s">
        <v>111</v>
      </c>
      <c r="B262" s="35">
        <v>3.77</v>
      </c>
      <c r="C262" s="35">
        <v>1.93</v>
      </c>
      <c r="D262" s="35">
        <v>5.73</v>
      </c>
      <c r="E262" s="35">
        <v>4.91</v>
      </c>
      <c r="F262" s="35">
        <v>0.76039999999999996</v>
      </c>
      <c r="G262" s="66">
        <v>5.2700000000000004E-3</v>
      </c>
      <c r="H262" s="66">
        <v>6.1499999999999999E-2</v>
      </c>
      <c r="I262" s="66">
        <v>3.8600000000000002E-2</v>
      </c>
      <c r="J262" s="66">
        <v>3.1800000000000002E-2</v>
      </c>
      <c r="K262" s="67">
        <v>4.1000000000000002E-2</v>
      </c>
      <c r="L262" s="66">
        <v>1.7130490000000003</v>
      </c>
      <c r="M262" s="68">
        <v>2.35E-2</v>
      </c>
      <c r="N262" s="35">
        <v>11.69</v>
      </c>
      <c r="O262" s="35">
        <v>25.37</v>
      </c>
      <c r="P262" s="35">
        <v>1.98</v>
      </c>
      <c r="Q262" s="35">
        <v>12.06</v>
      </c>
      <c r="R262" s="35">
        <v>4.67</v>
      </c>
      <c r="S262" s="35">
        <v>5.57</v>
      </c>
      <c r="T262" s="35">
        <v>12.63</v>
      </c>
      <c r="U262" s="35">
        <v>2.4300000000000002</v>
      </c>
      <c r="V262" s="35">
        <v>5.6</v>
      </c>
      <c r="W262" s="35">
        <v>10.14</v>
      </c>
      <c r="X262" s="35">
        <v>3.48</v>
      </c>
      <c r="Y262" s="35">
        <v>11.88</v>
      </c>
      <c r="Z262" s="35">
        <v>0</v>
      </c>
      <c r="AA262" s="35">
        <v>5.25</v>
      </c>
      <c r="AB262" s="41">
        <v>1120</v>
      </c>
      <c r="AC262" s="41">
        <v>6</v>
      </c>
      <c r="AD262" s="88">
        <v>446.4</v>
      </c>
      <c r="AE262" s="69">
        <v>59.1</v>
      </c>
      <c r="AF262" s="69">
        <v>74.599999999999994</v>
      </c>
      <c r="AG262" s="44">
        <f t="shared" si="134"/>
        <v>29.55</v>
      </c>
      <c r="AH262" s="44">
        <f t="shared" si="142"/>
        <v>2743.2465590962411</v>
      </c>
      <c r="AI262" s="44">
        <f t="shared" si="143"/>
        <v>204646.19330857956</v>
      </c>
      <c r="AJ262" s="44">
        <f t="shared" si="144"/>
        <v>2.1813256957430305</v>
      </c>
      <c r="AK262" s="45">
        <v>0</v>
      </c>
      <c r="AL262" s="43">
        <v>440.2</v>
      </c>
      <c r="AM262" s="43">
        <v>58.9</v>
      </c>
      <c r="AN262" s="43">
        <v>74.599999999999994</v>
      </c>
      <c r="AO262" s="44">
        <f t="shared" si="136"/>
        <v>29.45</v>
      </c>
      <c r="AP262" s="44">
        <f t="shared" si="145"/>
        <v>2724.7111624400618</v>
      </c>
      <c r="AQ262" s="46">
        <f t="shared" si="146"/>
        <v>204646.19330857956</v>
      </c>
      <c r="AR262" s="46">
        <f t="shared" si="147"/>
        <v>203263.45271802859</v>
      </c>
      <c r="AS262" s="47">
        <f t="shared" si="148"/>
        <v>0.67567374119975676</v>
      </c>
      <c r="AT262" s="46">
        <f t="shared" si="149"/>
        <v>2.1813256957430305</v>
      </c>
      <c r="AU262" s="46">
        <f t="shared" si="150"/>
        <v>2.165662317124244</v>
      </c>
      <c r="AV262" s="47">
        <f t="shared" si="151"/>
        <v>0.71806693742958316</v>
      </c>
      <c r="AW262" s="48">
        <v>0</v>
      </c>
      <c r="AX262" s="70">
        <v>150</v>
      </c>
      <c r="AY262" s="70">
        <v>12</v>
      </c>
      <c r="AZ262" s="71">
        <v>390.6</v>
      </c>
      <c r="BA262" s="43">
        <f t="shared" si="166"/>
        <v>14.285714285714274</v>
      </c>
      <c r="BB262" s="71">
        <v>58.9</v>
      </c>
      <c r="BC262" s="43">
        <v>73.099999999999994</v>
      </c>
      <c r="BD262" s="54">
        <f t="shared" si="152"/>
        <v>29.45</v>
      </c>
      <c r="BE262" s="44">
        <f t="shared" si="153"/>
        <v>2724.7111624400618</v>
      </c>
      <c r="BF262" s="50">
        <f t="shared" si="133"/>
        <v>204646.19330857956</v>
      </c>
      <c r="BG262" s="50">
        <f t="shared" si="154"/>
        <v>199176.38597436849</v>
      </c>
      <c r="BH262" s="72">
        <f t="shared" si="155"/>
        <v>2.672811668655533</v>
      </c>
      <c r="BI262" s="73">
        <f t="shared" si="156"/>
        <v>2.1813256957430305</v>
      </c>
      <c r="BJ262" s="51">
        <f t="shared" si="157"/>
        <v>1.9610758478681571</v>
      </c>
      <c r="BK262" s="72">
        <f t="shared" si="158"/>
        <v>10.097063831627816</v>
      </c>
      <c r="BL262" s="116">
        <v>0</v>
      </c>
      <c r="BM262" s="74">
        <f t="shared" si="141"/>
        <v>1120</v>
      </c>
      <c r="BN262" s="74">
        <f t="shared" si="140"/>
        <v>6</v>
      </c>
      <c r="BO262" s="71">
        <v>350.7</v>
      </c>
      <c r="BP262" s="71">
        <v>58.3</v>
      </c>
      <c r="BQ262" s="71">
        <v>73.2</v>
      </c>
      <c r="BR262" s="72">
        <f t="shared" si="159"/>
        <v>29.15</v>
      </c>
      <c r="BS262" s="54">
        <f t="shared" si="160"/>
        <v>2669.481963589953</v>
      </c>
      <c r="BT262" s="50">
        <f t="shared" si="161"/>
        <v>199176.38597436849</v>
      </c>
      <c r="BU262" s="50">
        <f t="shared" si="162"/>
        <v>195406.07973478458</v>
      </c>
      <c r="BV262" s="72">
        <f t="shared" si="163"/>
        <v>1.8929484141102446</v>
      </c>
      <c r="BW262" s="75">
        <f t="shared" si="164"/>
        <v>1.9610758478681571</v>
      </c>
      <c r="BX262" s="55">
        <f t="shared" si="165"/>
        <v>1.794724096998356</v>
      </c>
      <c r="BY262" s="72">
        <f t="shared" si="139"/>
        <v>8.4826780693178456</v>
      </c>
      <c r="BZ262" s="124" t="s">
        <v>92</v>
      </c>
      <c r="CA262" s="124" t="s">
        <v>95</v>
      </c>
      <c r="CB262" s="125">
        <v>6</v>
      </c>
      <c r="CC262" s="125">
        <v>8</v>
      </c>
      <c r="CD262" s="125">
        <v>3</v>
      </c>
      <c r="CE262" s="125">
        <v>6</v>
      </c>
      <c r="CF262" s="124" t="s">
        <v>93</v>
      </c>
      <c r="CG262" s="126" t="s">
        <v>75</v>
      </c>
      <c r="CH262" s="62">
        <v>16.184556538369588</v>
      </c>
      <c r="CI262" s="63">
        <v>7.58</v>
      </c>
      <c r="CJ262" s="64">
        <f>SUM((AF262-BQ262)/AF262)*100</f>
        <v>1.876675603217147</v>
      </c>
      <c r="CK262" s="64">
        <f>SUM(BX262*CH262)</f>
        <v>29.046813618644197</v>
      </c>
      <c r="CL262" s="65" t="s">
        <v>93</v>
      </c>
    </row>
    <row r="263" spans="1:90" s="65" customFormat="1" ht="24.75" customHeight="1" x14ac:dyDescent="0.3">
      <c r="A263" s="61" t="s">
        <v>111</v>
      </c>
      <c r="B263" s="35">
        <v>2.83</v>
      </c>
      <c r="C263" s="35">
        <v>1.27</v>
      </c>
      <c r="D263" s="35">
        <v>4.25</v>
      </c>
      <c r="E263" s="35">
        <v>4.4400000000000004</v>
      </c>
      <c r="F263" s="35">
        <v>2.14</v>
      </c>
      <c r="G263" s="66">
        <v>0.37740000000000001</v>
      </c>
      <c r="H263" s="66">
        <v>7.5399999999999995E-2</v>
      </c>
      <c r="I263" s="66">
        <v>3.4299999999999997E-2</v>
      </c>
      <c r="J263" s="66">
        <v>3.04E-2</v>
      </c>
      <c r="K263" s="67">
        <v>4.3400000000000001E-2</v>
      </c>
      <c r="L263" s="66">
        <v>1.7130490000000003</v>
      </c>
      <c r="M263" s="68">
        <v>6.54E-2</v>
      </c>
      <c r="N263" s="35">
        <v>12.22</v>
      </c>
      <c r="O263" s="35">
        <v>9.0399999999999991</v>
      </c>
      <c r="P263" s="35">
        <v>1.4</v>
      </c>
      <c r="Q263" s="35">
        <v>16.04</v>
      </c>
      <c r="R263" s="35">
        <v>4.4800000000000004</v>
      </c>
      <c r="S263" s="35">
        <v>3.34</v>
      </c>
      <c r="T263" s="35">
        <v>7.01</v>
      </c>
      <c r="U263" s="35">
        <v>1.89</v>
      </c>
      <c r="V263" s="35">
        <v>1.25</v>
      </c>
      <c r="W263" s="35">
        <v>12.11</v>
      </c>
      <c r="X263" s="35">
        <v>2.8</v>
      </c>
      <c r="Y263" s="35">
        <v>13.4</v>
      </c>
      <c r="Z263" s="35">
        <v>0</v>
      </c>
      <c r="AA263" s="35">
        <v>6.16</v>
      </c>
      <c r="AB263" s="41">
        <v>1120</v>
      </c>
      <c r="AC263" s="41">
        <v>6</v>
      </c>
      <c r="AD263" s="88">
        <v>449.7</v>
      </c>
      <c r="AE263" s="69">
        <v>59.2</v>
      </c>
      <c r="AF263" s="69">
        <v>74.599999999999994</v>
      </c>
      <c r="AG263" s="44">
        <f t="shared" si="134"/>
        <v>29.6</v>
      </c>
      <c r="AH263" s="44">
        <f t="shared" si="142"/>
        <v>2752.5378193692336</v>
      </c>
      <c r="AI263" s="44">
        <f t="shared" si="143"/>
        <v>205339.32132494482</v>
      </c>
      <c r="AJ263" s="44">
        <f t="shared" si="144"/>
        <v>2.1900335361893983</v>
      </c>
      <c r="AK263" s="45">
        <v>0</v>
      </c>
      <c r="AL263" s="43">
        <v>440.2</v>
      </c>
      <c r="AM263" s="43">
        <v>58.6</v>
      </c>
      <c r="AN263" s="43">
        <v>74.599999999999994</v>
      </c>
      <c r="AO263" s="44">
        <f t="shared" si="136"/>
        <v>29.3</v>
      </c>
      <c r="AP263" s="44">
        <f t="shared" si="145"/>
        <v>2697.0258771803014</v>
      </c>
      <c r="AQ263" s="46">
        <f t="shared" si="146"/>
        <v>205339.32132494482</v>
      </c>
      <c r="AR263" s="46">
        <f t="shared" si="147"/>
        <v>201198.13043765048</v>
      </c>
      <c r="AS263" s="47">
        <f t="shared" si="148"/>
        <v>2.0167549306062966</v>
      </c>
      <c r="AT263" s="46">
        <f t="shared" si="149"/>
        <v>2.1900335361893983</v>
      </c>
      <c r="AU263" s="46">
        <f t="shared" si="150"/>
        <v>2.1878930934520491</v>
      </c>
      <c r="AV263" s="47">
        <f t="shared" si="151"/>
        <v>9.7735614636914298E-2</v>
      </c>
      <c r="AW263" s="48">
        <v>0</v>
      </c>
      <c r="AX263" s="70">
        <v>150</v>
      </c>
      <c r="AY263" s="70">
        <v>12</v>
      </c>
      <c r="AZ263" s="71">
        <v>391.4</v>
      </c>
      <c r="BA263" s="43">
        <f t="shared" si="166"/>
        <v>14.895247828308639</v>
      </c>
      <c r="BB263" s="71">
        <v>58.9</v>
      </c>
      <c r="BC263" s="43">
        <v>73.099999999999994</v>
      </c>
      <c r="BD263" s="54">
        <f t="shared" si="152"/>
        <v>29.45</v>
      </c>
      <c r="BE263" s="44">
        <f t="shared" si="153"/>
        <v>2724.7111624400618</v>
      </c>
      <c r="BF263" s="50">
        <f t="shared" si="133"/>
        <v>205339.32132494482</v>
      </c>
      <c r="BG263" s="50">
        <f t="shared" si="154"/>
        <v>199176.38597436849</v>
      </c>
      <c r="BH263" s="72">
        <f t="shared" si="155"/>
        <v>3.0013420278250669</v>
      </c>
      <c r="BI263" s="73">
        <f t="shared" si="156"/>
        <v>2.1900335361893983</v>
      </c>
      <c r="BJ263" s="51">
        <f t="shared" si="157"/>
        <v>1.9650923882631763</v>
      </c>
      <c r="BK263" s="72">
        <f t="shared" si="158"/>
        <v>10.271128008277616</v>
      </c>
      <c r="BL263" s="116">
        <v>0</v>
      </c>
      <c r="BM263" s="74">
        <f t="shared" si="141"/>
        <v>1120</v>
      </c>
      <c r="BN263" s="74">
        <f t="shared" si="140"/>
        <v>6</v>
      </c>
      <c r="BO263" s="71">
        <v>350.9</v>
      </c>
      <c r="BP263" s="71">
        <v>58.2</v>
      </c>
      <c r="BQ263" s="71">
        <v>73.2</v>
      </c>
      <c r="BR263" s="72">
        <f t="shared" si="159"/>
        <v>29.1</v>
      </c>
      <c r="BS263" s="54">
        <f t="shared" si="160"/>
        <v>2660.3320749863728</v>
      </c>
      <c r="BT263" s="50">
        <f t="shared" si="161"/>
        <v>199176.38597436849</v>
      </c>
      <c r="BU263" s="50">
        <f t="shared" si="162"/>
        <v>194736.30788900249</v>
      </c>
      <c r="BV263" s="72">
        <f t="shared" si="163"/>
        <v>2.2292191233640413</v>
      </c>
      <c r="BW263" s="75">
        <f t="shared" si="164"/>
        <v>1.9650923882631763</v>
      </c>
      <c r="BX263" s="55">
        <f t="shared" si="165"/>
        <v>1.8019238620874392</v>
      </c>
      <c r="BY263" s="72">
        <f t="shared" si="139"/>
        <v>8.303351392040744</v>
      </c>
      <c r="BZ263" s="124" t="s">
        <v>92</v>
      </c>
      <c r="CA263" s="124" t="s">
        <v>95</v>
      </c>
      <c r="CB263" s="125">
        <v>6</v>
      </c>
      <c r="CC263" s="125">
        <v>8</v>
      </c>
      <c r="CD263" s="125">
        <v>3</v>
      </c>
      <c r="CE263" s="125">
        <v>6</v>
      </c>
      <c r="CF263" s="124" t="s">
        <v>93</v>
      </c>
      <c r="CG263" s="126" t="s">
        <v>75</v>
      </c>
      <c r="CH263" s="62">
        <v>15.456730769230772</v>
      </c>
      <c r="CI263" s="63">
        <v>7.58</v>
      </c>
      <c r="CJ263" s="64">
        <f>SUM((AF263-BQ263)/AF263)*100</f>
        <v>1.876675603217147</v>
      </c>
      <c r="CK263" s="64">
        <f>SUM(BX263*CH263)</f>
        <v>27.851852002938067</v>
      </c>
      <c r="CL263" s="65" t="s">
        <v>93</v>
      </c>
    </row>
    <row r="264" spans="1:90" s="65" customFormat="1" ht="24.75" customHeight="1" x14ac:dyDescent="0.3">
      <c r="A264" s="61" t="s">
        <v>111</v>
      </c>
      <c r="B264" s="35">
        <v>3.27</v>
      </c>
      <c r="C264" s="35">
        <v>1.29</v>
      </c>
      <c r="D264" s="35">
        <v>5.99</v>
      </c>
      <c r="E264" s="35">
        <v>4.84</v>
      </c>
      <c r="F264" s="35">
        <v>1.78</v>
      </c>
      <c r="G264" s="66">
        <v>0.44240000000000002</v>
      </c>
      <c r="H264" s="66">
        <v>7.8399999999999997E-2</v>
      </c>
      <c r="I264" s="66">
        <v>3.7699999999999997E-2</v>
      </c>
      <c r="J264" s="66">
        <v>3.3300000000000003E-2</v>
      </c>
      <c r="K264" s="67">
        <v>4.82E-2</v>
      </c>
      <c r="L264" s="66">
        <v>1.7130490000000003</v>
      </c>
      <c r="M264" s="68">
        <v>0.11650000000000001</v>
      </c>
      <c r="N264" s="35">
        <v>2.93</v>
      </c>
      <c r="O264" s="35">
        <v>28.43</v>
      </c>
      <c r="P264" s="35">
        <v>3.33</v>
      </c>
      <c r="Q264" s="35">
        <v>11.77</v>
      </c>
      <c r="R264" s="35">
        <v>2.4300000000000002</v>
      </c>
      <c r="S264" s="35">
        <v>3.06</v>
      </c>
      <c r="T264" s="35">
        <v>8.5299999999999994</v>
      </c>
      <c r="U264" s="35">
        <v>5.6</v>
      </c>
      <c r="V264" s="35">
        <v>2.4300000000000002</v>
      </c>
      <c r="W264" s="35">
        <v>5.33</v>
      </c>
      <c r="X264" s="35">
        <v>4.29</v>
      </c>
      <c r="Y264" s="35">
        <v>2.8</v>
      </c>
      <c r="Z264" s="35">
        <v>0</v>
      </c>
      <c r="AA264" s="35">
        <v>3.68</v>
      </c>
      <c r="AB264" s="41">
        <v>1000</v>
      </c>
      <c r="AC264" s="41">
        <v>9</v>
      </c>
      <c r="AD264" s="88">
        <v>444.4</v>
      </c>
      <c r="AE264" s="69">
        <v>59.2</v>
      </c>
      <c r="AF264" s="69">
        <v>74.400000000000006</v>
      </c>
      <c r="AG264" s="44">
        <f t="shared" si="134"/>
        <v>29.6</v>
      </c>
      <c r="AH264" s="44">
        <f t="shared" si="142"/>
        <v>2752.5378193692336</v>
      </c>
      <c r="AI264" s="44">
        <f t="shared" si="143"/>
        <v>204788.81376107098</v>
      </c>
      <c r="AJ264" s="44">
        <f t="shared" si="144"/>
        <v>2.1700404032736165</v>
      </c>
      <c r="AK264" s="45">
        <v>0</v>
      </c>
      <c r="AL264" s="43">
        <v>443.2</v>
      </c>
      <c r="AM264" s="43">
        <v>59.2</v>
      </c>
      <c r="AN264" s="43">
        <v>74.400000000000006</v>
      </c>
      <c r="AO264" s="44">
        <f t="shared" si="136"/>
        <v>29.6</v>
      </c>
      <c r="AP264" s="44">
        <f t="shared" si="145"/>
        <v>2752.5378193692336</v>
      </c>
      <c r="AQ264" s="46">
        <f t="shared" si="146"/>
        <v>204788.81376107098</v>
      </c>
      <c r="AR264" s="46">
        <f t="shared" si="147"/>
        <v>204788.81376107098</v>
      </c>
      <c r="AS264" s="47">
        <f t="shared" si="148"/>
        <v>0</v>
      </c>
      <c r="AT264" s="46">
        <f t="shared" si="149"/>
        <v>2.1700404032736165</v>
      </c>
      <c r="AU264" s="46">
        <f t="shared" si="150"/>
        <v>2.1641807082152718</v>
      </c>
      <c r="AV264" s="47">
        <f t="shared" si="151"/>
        <v>0.27002700270027541</v>
      </c>
      <c r="AW264" s="48">
        <v>0</v>
      </c>
      <c r="AX264" s="70">
        <v>150</v>
      </c>
      <c r="AY264" s="70">
        <v>12</v>
      </c>
      <c r="AZ264" s="71">
        <v>389.4</v>
      </c>
      <c r="BA264" s="43">
        <f t="shared" si="166"/>
        <v>14.124293785310735</v>
      </c>
      <c r="BB264" s="71">
        <v>58.8</v>
      </c>
      <c r="BC264" s="43">
        <v>74.099999999999994</v>
      </c>
      <c r="BD264" s="54">
        <f t="shared" si="152"/>
        <v>29.4</v>
      </c>
      <c r="BE264" s="44">
        <f t="shared" si="153"/>
        <v>2715.4670260568732</v>
      </c>
      <c r="BF264" s="50">
        <f t="shared" ref="BF264:BF327" si="167">SUM(AI264)</f>
        <v>204788.81376107098</v>
      </c>
      <c r="BG264" s="50">
        <f t="shared" si="154"/>
        <v>201216.10663081429</v>
      </c>
      <c r="BH264" s="72">
        <f t="shared" si="155"/>
        <v>1.7445811930064705</v>
      </c>
      <c r="BI264" s="73">
        <f t="shared" si="156"/>
        <v>2.1700404032736165</v>
      </c>
      <c r="BJ264" s="51">
        <f t="shared" si="157"/>
        <v>1.9352327530840276</v>
      </c>
      <c r="BK264" s="72">
        <f t="shared" si="158"/>
        <v>10.820427575236366</v>
      </c>
      <c r="BL264" s="116">
        <v>0</v>
      </c>
      <c r="BM264" s="74">
        <f t="shared" si="141"/>
        <v>1000</v>
      </c>
      <c r="BN264" s="74">
        <f t="shared" si="140"/>
        <v>9</v>
      </c>
      <c r="BO264" s="71">
        <v>350.3</v>
      </c>
      <c r="BP264" s="71">
        <v>58.3</v>
      </c>
      <c r="BQ264" s="71">
        <v>73.2</v>
      </c>
      <c r="BR264" s="72">
        <f t="shared" si="159"/>
        <v>29.15</v>
      </c>
      <c r="BS264" s="54">
        <f t="shared" si="160"/>
        <v>2669.481963589953</v>
      </c>
      <c r="BT264" s="50">
        <f t="shared" si="161"/>
        <v>201216.10663081429</v>
      </c>
      <c r="BU264" s="50">
        <f t="shared" si="162"/>
        <v>195406.07973478458</v>
      </c>
      <c r="BV264" s="72">
        <f t="shared" si="163"/>
        <v>2.887456175011768</v>
      </c>
      <c r="BW264" s="75">
        <f t="shared" si="164"/>
        <v>1.9352327530840276</v>
      </c>
      <c r="BX264" s="55">
        <f t="shared" si="165"/>
        <v>1.7926770777830741</v>
      </c>
      <c r="BY264" s="72">
        <f t="shared" si="139"/>
        <v>7.3663322964007225</v>
      </c>
      <c r="BZ264" s="124" t="s">
        <v>92</v>
      </c>
      <c r="CA264" s="124" t="s">
        <v>95</v>
      </c>
      <c r="CB264" s="125">
        <v>6</v>
      </c>
      <c r="CC264" s="125">
        <v>8</v>
      </c>
      <c r="CD264" s="125">
        <v>3</v>
      </c>
      <c r="CE264" s="125">
        <v>6</v>
      </c>
      <c r="CF264" s="124" t="s">
        <v>93</v>
      </c>
      <c r="CG264" s="126" t="s">
        <v>75</v>
      </c>
      <c r="CH264" s="129">
        <f>SUM(CH262:CH263)/3</f>
        <v>10.547095769200119</v>
      </c>
      <c r="CI264" s="63">
        <v>7.58</v>
      </c>
      <c r="CJ264" s="64">
        <f>SUM((AF264-BQ264)/AF264)*100</f>
        <v>1.6129032258064553</v>
      </c>
      <c r="CK264" s="64">
        <f>SUM(BX264*CH264)</f>
        <v>18.907536822627893</v>
      </c>
      <c r="CL264" s="65" t="s">
        <v>93</v>
      </c>
    </row>
    <row r="265" spans="1:90" s="65" customFormat="1" ht="24.75" customHeight="1" x14ac:dyDescent="0.3">
      <c r="A265" s="61" t="s">
        <v>111</v>
      </c>
      <c r="B265" s="35">
        <v>3.23</v>
      </c>
      <c r="C265" s="35">
        <v>1.44</v>
      </c>
      <c r="D265" s="35">
        <v>5.42</v>
      </c>
      <c r="E265" s="35">
        <v>4.82</v>
      </c>
      <c r="F265" s="35">
        <v>1.91</v>
      </c>
      <c r="G265" s="66">
        <v>0.4254</v>
      </c>
      <c r="H265" s="66">
        <v>7.4800000000000005E-2</v>
      </c>
      <c r="I265" s="66">
        <v>3.8699999999999998E-2</v>
      </c>
      <c r="J265" s="66">
        <v>3.3500000000000002E-2</v>
      </c>
      <c r="K265" s="67">
        <v>4.1700000000000001E-2</v>
      </c>
      <c r="L265" s="66">
        <v>1.7130490000000003</v>
      </c>
      <c r="M265" s="68">
        <v>7.6499999999999999E-2</v>
      </c>
      <c r="N265" s="35">
        <v>12.5</v>
      </c>
      <c r="O265" s="35">
        <v>7.22</v>
      </c>
      <c r="P265" s="35">
        <v>4.24</v>
      </c>
      <c r="Q265" s="35">
        <v>18.93</v>
      </c>
      <c r="R265" s="35">
        <v>7.96</v>
      </c>
      <c r="S265" s="35">
        <v>3.96</v>
      </c>
      <c r="T265" s="35">
        <v>8.9</v>
      </c>
      <c r="U265" s="35">
        <v>2.7925</v>
      </c>
      <c r="V265" s="35">
        <v>1.89</v>
      </c>
      <c r="W265" s="35">
        <v>22.5</v>
      </c>
      <c r="X265" s="35">
        <v>2.2599999999999998</v>
      </c>
      <c r="Y265" s="35">
        <v>3.26</v>
      </c>
      <c r="Z265" s="35">
        <v>0</v>
      </c>
      <c r="AA265" s="35">
        <v>5.2725</v>
      </c>
      <c r="AB265" s="41">
        <v>1000</v>
      </c>
      <c r="AC265" s="41">
        <v>9</v>
      </c>
      <c r="AD265" s="88">
        <v>441.7</v>
      </c>
      <c r="AE265" s="69">
        <v>59.2</v>
      </c>
      <c r="AF265" s="69">
        <v>74.7</v>
      </c>
      <c r="AG265" s="44">
        <f t="shared" si="134"/>
        <v>29.6</v>
      </c>
      <c r="AH265" s="44">
        <f t="shared" si="142"/>
        <v>2752.5378193692336</v>
      </c>
      <c r="AI265" s="44">
        <f t="shared" si="143"/>
        <v>205614.57510688176</v>
      </c>
      <c r="AJ265" s="44">
        <f t="shared" si="144"/>
        <v>2.1481940167441791</v>
      </c>
      <c r="AK265" s="45">
        <v>0</v>
      </c>
      <c r="AL265" s="43">
        <v>438.9</v>
      </c>
      <c r="AM265" s="43">
        <v>59.2</v>
      </c>
      <c r="AN265" s="43">
        <v>74.400000000000006</v>
      </c>
      <c r="AO265" s="44">
        <f t="shared" si="136"/>
        <v>29.6</v>
      </c>
      <c r="AP265" s="44">
        <f t="shared" si="145"/>
        <v>2752.5378193692336</v>
      </c>
      <c r="AQ265" s="46">
        <f t="shared" si="146"/>
        <v>205614.57510688176</v>
      </c>
      <c r="AR265" s="46">
        <f t="shared" si="147"/>
        <v>204788.81376107098</v>
      </c>
      <c r="AS265" s="47">
        <f t="shared" si="148"/>
        <v>0.40160642570281641</v>
      </c>
      <c r="AT265" s="46">
        <f t="shared" si="149"/>
        <v>2.1481940167441791</v>
      </c>
      <c r="AU265" s="46">
        <f t="shared" si="150"/>
        <v>2.1431834675895369</v>
      </c>
      <c r="AV265" s="47">
        <f t="shared" si="151"/>
        <v>0.23324472164000318</v>
      </c>
      <c r="AW265" s="48">
        <v>0</v>
      </c>
      <c r="AX265" s="70">
        <v>150</v>
      </c>
      <c r="AY265" s="70">
        <v>12</v>
      </c>
      <c r="AZ265" s="71">
        <v>392.5</v>
      </c>
      <c r="BA265" s="43">
        <f t="shared" si="166"/>
        <v>12.535031847133753</v>
      </c>
      <c r="BB265" s="71">
        <v>58.8</v>
      </c>
      <c r="BC265" s="43">
        <v>74.099999999999994</v>
      </c>
      <c r="BD265" s="54">
        <f t="shared" si="152"/>
        <v>29.4</v>
      </c>
      <c r="BE265" s="44">
        <f t="shared" si="153"/>
        <v>2715.4670260568732</v>
      </c>
      <c r="BF265" s="50">
        <f t="shared" si="167"/>
        <v>205614.57510688176</v>
      </c>
      <c r="BG265" s="50">
        <f t="shared" si="154"/>
        <v>201216.10663081429</v>
      </c>
      <c r="BH265" s="72">
        <f t="shared" si="155"/>
        <v>2.1391812685365701</v>
      </c>
      <c r="BI265" s="73">
        <f t="shared" si="156"/>
        <v>2.1481940167441791</v>
      </c>
      <c r="BJ265" s="51">
        <f t="shared" si="157"/>
        <v>1.9506390744362629</v>
      </c>
      <c r="BK265" s="72">
        <f t="shared" si="158"/>
        <v>9.196326810710147</v>
      </c>
      <c r="BL265" s="116">
        <v>0</v>
      </c>
      <c r="BM265" s="74">
        <f t="shared" si="141"/>
        <v>1000</v>
      </c>
      <c r="BN265" s="74">
        <f t="shared" si="140"/>
        <v>9</v>
      </c>
      <c r="BO265" s="71">
        <v>351.4</v>
      </c>
      <c r="BP265" s="71">
        <v>58.2</v>
      </c>
      <c r="BQ265" s="71">
        <v>73.3</v>
      </c>
      <c r="BR265" s="72">
        <f t="shared" si="159"/>
        <v>29.1</v>
      </c>
      <c r="BS265" s="54">
        <f t="shared" si="160"/>
        <v>2660.3320749863728</v>
      </c>
      <c r="BT265" s="50">
        <f t="shared" si="161"/>
        <v>201216.10663081429</v>
      </c>
      <c r="BU265" s="50">
        <f t="shared" si="162"/>
        <v>195002.34109650113</v>
      </c>
      <c r="BV265" s="72">
        <f t="shared" si="163"/>
        <v>3.0881054396475363</v>
      </c>
      <c r="BW265" s="75">
        <f t="shared" si="164"/>
        <v>1.9506390744362629</v>
      </c>
      <c r="BX265" s="55">
        <f t="shared" si="165"/>
        <v>1.8020296475625495</v>
      </c>
      <c r="BY265" s="72">
        <f t="shared" si="139"/>
        <v>7.6184994354561359</v>
      </c>
      <c r="BZ265" s="124" t="s">
        <v>92</v>
      </c>
      <c r="CA265" s="124" t="s">
        <v>95</v>
      </c>
      <c r="CB265" s="125">
        <v>6</v>
      </c>
      <c r="CC265" s="125">
        <v>8</v>
      </c>
      <c r="CD265" s="125">
        <v>3</v>
      </c>
      <c r="CE265" s="125">
        <v>6</v>
      </c>
      <c r="CF265" s="124" t="s">
        <v>93</v>
      </c>
      <c r="CG265" s="126" t="s">
        <v>75</v>
      </c>
      <c r="CH265" s="129">
        <f>SUM(CH262:CH264)/4.1</f>
        <v>10.289849530926947</v>
      </c>
      <c r="CI265" s="63">
        <v>7.58</v>
      </c>
      <c r="CJ265" s="64">
        <f>SUM((AF265-BQ265)/AF265)*100</f>
        <v>1.8741633199464602</v>
      </c>
      <c r="CK265" s="64">
        <f>SUM(BX265*CH265)</f>
        <v>18.542613923687952</v>
      </c>
      <c r="CL265" s="65" t="s">
        <v>93</v>
      </c>
    </row>
    <row r="266" spans="1:90" s="65" customFormat="1" ht="24.75" customHeight="1" x14ac:dyDescent="0.3">
      <c r="A266" s="61" t="s">
        <v>111</v>
      </c>
      <c r="B266" s="35">
        <v>3.86</v>
      </c>
      <c r="C266" s="35">
        <v>1.71</v>
      </c>
      <c r="D266" s="35">
        <v>5.91</v>
      </c>
      <c r="E266" s="35">
        <v>5.2</v>
      </c>
      <c r="F266" s="35">
        <v>0.2666</v>
      </c>
      <c r="G266" s="66">
        <v>0.48509999999999998</v>
      </c>
      <c r="H266" s="66">
        <v>6.2100000000000002E-2</v>
      </c>
      <c r="I266" s="66">
        <v>4.07E-2</v>
      </c>
      <c r="J266" s="66">
        <v>3.6600000000000001E-2</v>
      </c>
      <c r="K266" s="67">
        <v>6.2899999999999998E-2</v>
      </c>
      <c r="L266" s="66">
        <v>1.7130490000000003</v>
      </c>
      <c r="M266" s="68">
        <v>2.7099999999999999E-2</v>
      </c>
      <c r="N266" s="35">
        <v>23.14</v>
      </c>
      <c r="O266" s="35">
        <v>9.0399999999999991</v>
      </c>
      <c r="P266" s="35">
        <v>1.4</v>
      </c>
      <c r="Q266" s="35">
        <v>16.04</v>
      </c>
      <c r="R266" s="35">
        <v>4.4800000000000004</v>
      </c>
      <c r="S266" s="35">
        <v>3.34</v>
      </c>
      <c r="T266" s="35">
        <v>7.01</v>
      </c>
      <c r="U266" s="35">
        <v>1.25</v>
      </c>
      <c r="V266" s="35">
        <v>1.25</v>
      </c>
      <c r="W266" s="35">
        <v>12.11</v>
      </c>
      <c r="X266" s="35">
        <v>2.8</v>
      </c>
      <c r="Y266" s="35">
        <v>13.4</v>
      </c>
      <c r="Z266" s="35">
        <v>0</v>
      </c>
      <c r="AA266" s="35">
        <v>6</v>
      </c>
      <c r="AB266" s="41">
        <v>1000</v>
      </c>
      <c r="AC266" s="41">
        <v>9</v>
      </c>
      <c r="AD266" s="88">
        <v>447.1</v>
      </c>
      <c r="AE266" s="69">
        <v>59.2</v>
      </c>
      <c r="AF266" s="69">
        <v>74.8</v>
      </c>
      <c r="AG266" s="44">
        <f t="shared" si="134"/>
        <v>29.6</v>
      </c>
      <c r="AH266" s="44">
        <f t="shared" si="142"/>
        <v>2752.5378193692336</v>
      </c>
      <c r="AI266" s="44">
        <f t="shared" si="143"/>
        <v>205889.82888881868</v>
      </c>
      <c r="AJ266" s="44">
        <f t="shared" si="144"/>
        <v>2.1715497186674324</v>
      </c>
      <c r="AK266" s="45">
        <v>0</v>
      </c>
      <c r="AL266" s="43">
        <v>444.3</v>
      </c>
      <c r="AM266" s="43">
        <v>59.2</v>
      </c>
      <c r="AN266" s="43">
        <v>74.400000000000006</v>
      </c>
      <c r="AO266" s="44">
        <f t="shared" si="136"/>
        <v>29.6</v>
      </c>
      <c r="AP266" s="44">
        <f t="shared" si="145"/>
        <v>2752.5378193692336</v>
      </c>
      <c r="AQ266" s="46">
        <f t="shared" si="146"/>
        <v>205889.82888881868</v>
      </c>
      <c r="AR266" s="46">
        <f t="shared" si="147"/>
        <v>204788.81376107098</v>
      </c>
      <c r="AS266" s="47">
        <f t="shared" si="148"/>
        <v>0.5347593582887723</v>
      </c>
      <c r="AT266" s="46">
        <f t="shared" si="149"/>
        <v>2.1715497186674324</v>
      </c>
      <c r="AU266" s="46">
        <f t="shared" si="150"/>
        <v>2.1695520953520875</v>
      </c>
      <c r="AV266" s="47">
        <f t="shared" si="151"/>
        <v>9.1990678277942398E-2</v>
      </c>
      <c r="AW266" s="48">
        <v>0</v>
      </c>
      <c r="AX266" s="70">
        <v>150</v>
      </c>
      <c r="AY266" s="70">
        <v>12</v>
      </c>
      <c r="AZ266" s="71">
        <v>390.8</v>
      </c>
      <c r="BA266" s="43">
        <f t="shared" si="166"/>
        <v>14.40634595701126</v>
      </c>
      <c r="BB266" s="71">
        <v>58.9</v>
      </c>
      <c r="BC266" s="43">
        <v>74.099999999999994</v>
      </c>
      <c r="BD266" s="54">
        <f t="shared" si="152"/>
        <v>29.45</v>
      </c>
      <c r="BE266" s="44">
        <f t="shared" si="153"/>
        <v>2724.7111624400618</v>
      </c>
      <c r="BF266" s="50">
        <f t="shared" si="167"/>
        <v>205889.82888881868</v>
      </c>
      <c r="BG266" s="50">
        <f t="shared" si="154"/>
        <v>201901.09713680856</v>
      </c>
      <c r="BH266" s="72">
        <f t="shared" si="155"/>
        <v>1.937313646593029</v>
      </c>
      <c r="BI266" s="73">
        <f t="shared" si="156"/>
        <v>2.1715497186674324</v>
      </c>
      <c r="BJ266" s="51">
        <f t="shared" si="157"/>
        <v>1.9356011707811236</v>
      </c>
      <c r="BK266" s="72">
        <f t="shared" si="158"/>
        <v>10.865445347993147</v>
      </c>
      <c r="BL266" s="116">
        <v>0</v>
      </c>
      <c r="BM266" s="74">
        <f t="shared" si="141"/>
        <v>1000</v>
      </c>
      <c r="BN266" s="74">
        <f t="shared" si="140"/>
        <v>9</v>
      </c>
      <c r="BO266" s="71">
        <v>350.6</v>
      </c>
      <c r="BP266" s="71">
        <v>58.2</v>
      </c>
      <c r="BQ266" s="71">
        <v>73.3</v>
      </c>
      <c r="BR266" s="72">
        <f t="shared" si="159"/>
        <v>29.1</v>
      </c>
      <c r="BS266" s="54">
        <f t="shared" si="160"/>
        <v>2660.3320749863728</v>
      </c>
      <c r="BT266" s="50">
        <f t="shared" si="161"/>
        <v>201901.09713680856</v>
      </c>
      <c r="BU266" s="50">
        <f t="shared" si="162"/>
        <v>195002.34109650113</v>
      </c>
      <c r="BV266" s="72">
        <f t="shared" si="163"/>
        <v>3.4168987381147415</v>
      </c>
      <c r="BW266" s="75">
        <f t="shared" si="164"/>
        <v>1.9356011707811236</v>
      </c>
      <c r="BX266" s="55">
        <f t="shared" si="165"/>
        <v>1.7979271327132325</v>
      </c>
      <c r="BY266" s="72">
        <f t="shared" si="139"/>
        <v>7.112727567339296</v>
      </c>
      <c r="BZ266" s="124" t="s">
        <v>92</v>
      </c>
      <c r="CA266" s="124" t="s">
        <v>95</v>
      </c>
      <c r="CB266" s="125">
        <v>6</v>
      </c>
      <c r="CC266" s="125">
        <v>8</v>
      </c>
      <c r="CD266" s="125">
        <v>3</v>
      </c>
      <c r="CE266" s="125">
        <v>6</v>
      </c>
      <c r="CF266" s="124" t="s">
        <v>93</v>
      </c>
      <c r="CG266" s="126" t="s">
        <v>75</v>
      </c>
      <c r="CH266" s="129">
        <f>SUM(CH262:CH265)/5</f>
        <v>10.495646521545485</v>
      </c>
      <c r="CI266" s="63">
        <v>7.58</v>
      </c>
      <c r="CJ266" s="64">
        <f>SUM((AF266-BQ266)/AF266)*100</f>
        <v>2.0053475935828877</v>
      </c>
      <c r="CK266" s="64">
        <f>SUM(BX266*CH266)</f>
        <v>18.870407656453885</v>
      </c>
      <c r="CL266" s="65" t="s">
        <v>93</v>
      </c>
    </row>
    <row r="267" spans="1:90" s="65" customFormat="1" ht="24.75" customHeight="1" x14ac:dyDescent="0.3">
      <c r="A267" s="61" t="s">
        <v>111</v>
      </c>
      <c r="B267" s="35">
        <v>3.33</v>
      </c>
      <c r="C267" s="35">
        <v>1.81</v>
      </c>
      <c r="D267" s="35">
        <v>6.81</v>
      </c>
      <c r="E267" s="35">
        <v>4.8099999999999996</v>
      </c>
      <c r="F267" s="35">
        <v>0.25769999999999998</v>
      </c>
      <c r="G267" s="66">
        <v>0.4199</v>
      </c>
      <c r="H267" s="66">
        <v>6.2199999999999998E-2</v>
      </c>
      <c r="I267" s="66">
        <v>3.7199999999999997E-2</v>
      </c>
      <c r="J267" s="66">
        <v>3.3799999999999997E-2</v>
      </c>
      <c r="K267" s="67">
        <v>4.8599999999999997E-2</v>
      </c>
      <c r="L267" s="66">
        <v>1.7130490000000003</v>
      </c>
      <c r="M267" s="68">
        <v>2.41E-2</v>
      </c>
      <c r="N267" s="35">
        <v>11.69</v>
      </c>
      <c r="O267" s="35">
        <v>28.43</v>
      </c>
      <c r="P267" s="35">
        <v>3.33</v>
      </c>
      <c r="Q267" s="35">
        <v>11.77</v>
      </c>
      <c r="R267" s="35">
        <v>2.4300000000000002</v>
      </c>
      <c r="S267" s="35">
        <v>3.06</v>
      </c>
      <c r="T267" s="35">
        <v>8.5299999999999994</v>
      </c>
      <c r="U267" s="35">
        <v>2.4300000000000002</v>
      </c>
      <c r="V267" s="35">
        <v>2.4300000000000002</v>
      </c>
      <c r="W267" s="35">
        <v>5.33</v>
      </c>
      <c r="X267" s="35">
        <v>4.29</v>
      </c>
      <c r="Y267" s="35">
        <v>2.8</v>
      </c>
      <c r="Z267" s="35">
        <v>0</v>
      </c>
      <c r="AA267" s="35">
        <v>5.25</v>
      </c>
      <c r="AB267" s="41">
        <v>1000</v>
      </c>
      <c r="AC267" s="41">
        <v>9</v>
      </c>
      <c r="AD267" s="88">
        <v>445.7</v>
      </c>
      <c r="AE267" s="69">
        <v>59.2</v>
      </c>
      <c r="AF267" s="69">
        <v>74.099999999999994</v>
      </c>
      <c r="AG267" s="44">
        <f t="shared" si="134"/>
        <v>29.6</v>
      </c>
      <c r="AH267" s="44">
        <f t="shared" si="142"/>
        <v>2752.5378193692336</v>
      </c>
      <c r="AI267" s="44">
        <f t="shared" si="143"/>
        <v>203963.0524152602</v>
      </c>
      <c r="AJ267" s="44">
        <f t="shared" si="144"/>
        <v>2.1851996953476336</v>
      </c>
      <c r="AK267" s="45">
        <v>0</v>
      </c>
      <c r="AL267" s="43">
        <v>444.7</v>
      </c>
      <c r="AM267" s="43">
        <v>59.2</v>
      </c>
      <c r="AN267" s="43">
        <v>74.010000000000005</v>
      </c>
      <c r="AO267" s="44">
        <f t="shared" si="136"/>
        <v>29.6</v>
      </c>
      <c r="AP267" s="44">
        <f t="shared" si="145"/>
        <v>2752.5378193692336</v>
      </c>
      <c r="AQ267" s="46">
        <f t="shared" si="146"/>
        <v>203963.0524152602</v>
      </c>
      <c r="AR267" s="46">
        <f t="shared" si="147"/>
        <v>203715.32401151699</v>
      </c>
      <c r="AS267" s="47">
        <f t="shared" si="148"/>
        <v>0.12145748987853267</v>
      </c>
      <c r="AT267" s="46">
        <f t="shared" si="149"/>
        <v>2.1851996953476336</v>
      </c>
      <c r="AU267" s="46">
        <f t="shared" si="150"/>
        <v>2.1829482006707508</v>
      </c>
      <c r="AV267" s="47">
        <f t="shared" si="151"/>
        <v>0.10303381799275843</v>
      </c>
      <c r="AW267" s="48">
        <v>0</v>
      </c>
      <c r="AX267" s="70">
        <v>150</v>
      </c>
      <c r="AY267" s="70">
        <v>12</v>
      </c>
      <c r="AZ267" s="71">
        <v>392.4</v>
      </c>
      <c r="BA267" s="43">
        <f t="shared" si="166"/>
        <v>13.583078491335376</v>
      </c>
      <c r="BB267" s="71">
        <v>58.8</v>
      </c>
      <c r="BC267" s="43">
        <v>74.099999999999994</v>
      </c>
      <c r="BD267" s="54">
        <f t="shared" si="152"/>
        <v>29.4</v>
      </c>
      <c r="BE267" s="44">
        <f t="shared" si="153"/>
        <v>2715.4670260568732</v>
      </c>
      <c r="BF267" s="50">
        <f t="shared" si="167"/>
        <v>203963.0524152602</v>
      </c>
      <c r="BG267" s="50">
        <f t="shared" si="154"/>
        <v>201216.10663081429</v>
      </c>
      <c r="BH267" s="72">
        <f t="shared" si="155"/>
        <v>1.3467859751643863</v>
      </c>
      <c r="BI267" s="73">
        <f t="shared" si="156"/>
        <v>2.1851996953476336</v>
      </c>
      <c r="BJ267" s="51">
        <f t="shared" si="157"/>
        <v>1.9501420963281264</v>
      </c>
      <c r="BK267" s="72">
        <f t="shared" si="158"/>
        <v>10.756801747682513</v>
      </c>
      <c r="BL267" s="116">
        <v>0</v>
      </c>
      <c r="BM267" s="74">
        <f t="shared" si="141"/>
        <v>1000</v>
      </c>
      <c r="BN267" s="74">
        <f t="shared" si="140"/>
        <v>9</v>
      </c>
      <c r="BO267" s="71">
        <v>351.7</v>
      </c>
      <c r="BP267" s="71">
        <v>58.1</v>
      </c>
      <c r="BQ267" s="71">
        <v>73.2</v>
      </c>
      <c r="BR267" s="72">
        <f t="shared" si="159"/>
        <v>29.05</v>
      </c>
      <c r="BS267" s="54">
        <f t="shared" si="160"/>
        <v>2651.1978943460604</v>
      </c>
      <c r="BT267" s="50">
        <f t="shared" si="161"/>
        <v>201216.10663081429</v>
      </c>
      <c r="BU267" s="50">
        <f t="shared" si="162"/>
        <v>194067.68586613162</v>
      </c>
      <c r="BV267" s="72">
        <f t="shared" si="163"/>
        <v>3.5526086277965776</v>
      </c>
      <c r="BW267" s="75">
        <f t="shared" si="164"/>
        <v>1.9501420963281264</v>
      </c>
      <c r="BX267" s="55">
        <f t="shared" si="165"/>
        <v>1.8122543092650858</v>
      </c>
      <c r="BY267" s="72">
        <f t="shared" si="139"/>
        <v>7.0706533294505087</v>
      </c>
      <c r="BZ267" s="124" t="s">
        <v>92</v>
      </c>
      <c r="CA267" s="124" t="s">
        <v>95</v>
      </c>
      <c r="CB267" s="125">
        <v>6</v>
      </c>
      <c r="CC267" s="125">
        <v>8</v>
      </c>
      <c r="CD267" s="125">
        <v>3</v>
      </c>
      <c r="CE267" s="125">
        <v>6</v>
      </c>
      <c r="CF267" s="124" t="s">
        <v>93</v>
      </c>
      <c r="CG267" s="126" t="s">
        <v>75</v>
      </c>
      <c r="CH267" s="129">
        <f>SUM(CH262:CH266)/6</f>
        <v>10.495646521545483</v>
      </c>
      <c r="CI267" s="63">
        <v>7.58</v>
      </c>
      <c r="CJ267" s="64">
        <f>SUM((AF267-BQ267)/AF267)*100</f>
        <v>1.2145748987854137</v>
      </c>
      <c r="CK267" s="64">
        <f>SUM(BX267*CH267)</f>
        <v>19.020780637193909</v>
      </c>
      <c r="CL267" s="65" t="s">
        <v>93</v>
      </c>
    </row>
    <row r="268" spans="1:90" s="65" customFormat="1" ht="24.75" customHeight="1" x14ac:dyDescent="0.3">
      <c r="A268" s="61" t="s">
        <v>111</v>
      </c>
      <c r="B268" s="35">
        <v>3.87</v>
      </c>
      <c r="C268" s="35">
        <v>1.9</v>
      </c>
      <c r="D268" s="35">
        <v>6.9</v>
      </c>
      <c r="E268" s="35">
        <v>5.29</v>
      </c>
      <c r="F268" s="35">
        <v>0.30080000000000001</v>
      </c>
      <c r="G268" s="66">
        <v>0.503</v>
      </c>
      <c r="H268" s="66">
        <v>6.1499999999999999E-2</v>
      </c>
      <c r="I268" s="66">
        <v>4.0800000000000003E-2</v>
      </c>
      <c r="J268" s="66">
        <v>3.5700000000000003E-2</v>
      </c>
      <c r="K268" s="67">
        <v>5.45E-2</v>
      </c>
      <c r="L268" s="66">
        <v>1.7130490000000003</v>
      </c>
      <c r="M268" s="68">
        <v>3.7600000000000001E-2</v>
      </c>
      <c r="N268" s="35">
        <v>12.22</v>
      </c>
      <c r="O268" s="35">
        <v>7.22</v>
      </c>
      <c r="P268" s="35">
        <v>4.24</v>
      </c>
      <c r="Q268" s="35">
        <v>18.93</v>
      </c>
      <c r="R268" s="35">
        <v>7.96</v>
      </c>
      <c r="S268" s="35">
        <v>3.96</v>
      </c>
      <c r="T268" s="35">
        <v>8.9</v>
      </c>
      <c r="U268" s="35">
        <v>1.89</v>
      </c>
      <c r="V268" s="35">
        <v>1.89</v>
      </c>
      <c r="W268" s="35">
        <v>22.5</v>
      </c>
      <c r="X268" s="35">
        <v>2.2599999999999998</v>
      </c>
      <c r="Y268" s="35">
        <v>3.26</v>
      </c>
      <c r="Z268" s="35">
        <v>0</v>
      </c>
      <c r="AA268" s="35">
        <v>6.16</v>
      </c>
      <c r="AB268" s="41">
        <v>1000</v>
      </c>
      <c r="AC268" s="41">
        <v>9</v>
      </c>
      <c r="AD268" s="88">
        <v>445.1</v>
      </c>
      <c r="AE268" s="69">
        <v>59.3</v>
      </c>
      <c r="AF268" s="69">
        <v>74.5</v>
      </c>
      <c r="AG268" s="44">
        <f t="shared" si="134"/>
        <v>29.65</v>
      </c>
      <c r="AH268" s="44">
        <f t="shared" si="142"/>
        <v>2761.8447876054929</v>
      </c>
      <c r="AI268" s="44">
        <f t="shared" si="143"/>
        <v>205757.43667660921</v>
      </c>
      <c r="AJ268" s="44">
        <f t="shared" si="144"/>
        <v>2.1632267935936995</v>
      </c>
      <c r="AK268" s="45">
        <v>0</v>
      </c>
      <c r="AL268" s="43">
        <v>437.8</v>
      </c>
      <c r="AM268" s="43">
        <v>59</v>
      </c>
      <c r="AN268" s="43">
        <v>74.400000000000006</v>
      </c>
      <c r="AO268" s="44">
        <f t="shared" si="136"/>
        <v>29.5</v>
      </c>
      <c r="AP268" s="44">
        <f t="shared" si="145"/>
        <v>2733.9710067865176</v>
      </c>
      <c r="AQ268" s="46">
        <f t="shared" si="146"/>
        <v>205757.43667660921</v>
      </c>
      <c r="AR268" s="46">
        <f t="shared" si="147"/>
        <v>203407.44290491691</v>
      </c>
      <c r="AS268" s="47">
        <f t="shared" si="148"/>
        <v>1.142118510829724</v>
      </c>
      <c r="AT268" s="46">
        <f t="shared" si="149"/>
        <v>2.1632267935936995</v>
      </c>
      <c r="AU268" s="46">
        <f t="shared" si="150"/>
        <v>2.1523302871697285</v>
      </c>
      <c r="AV268" s="47">
        <f t="shared" si="151"/>
        <v>0.50371539665838638</v>
      </c>
      <c r="AW268" s="48">
        <v>0</v>
      </c>
      <c r="AX268" s="70">
        <v>150</v>
      </c>
      <c r="AY268" s="70">
        <v>12</v>
      </c>
      <c r="AZ268" s="71">
        <v>393.7</v>
      </c>
      <c r="BA268" s="43">
        <f t="shared" si="166"/>
        <v>13.055626111252231</v>
      </c>
      <c r="BB268" s="71">
        <v>58.7</v>
      </c>
      <c r="BC268" s="43">
        <v>74.099999999999994</v>
      </c>
      <c r="BD268" s="54">
        <f t="shared" si="152"/>
        <v>29.35</v>
      </c>
      <c r="BE268" s="44">
        <f t="shared" si="153"/>
        <v>2706.2385976369542</v>
      </c>
      <c r="BF268" s="50">
        <f t="shared" si="167"/>
        <v>205757.43667660921</v>
      </c>
      <c r="BG268" s="50">
        <f t="shared" si="154"/>
        <v>200532.28008489829</v>
      </c>
      <c r="BH268" s="72">
        <f t="shared" si="155"/>
        <v>2.5394739923414531</v>
      </c>
      <c r="BI268" s="73">
        <f t="shared" si="156"/>
        <v>2.1632267935936995</v>
      </c>
      <c r="BJ268" s="51">
        <f t="shared" si="157"/>
        <v>1.9632749392433044</v>
      </c>
      <c r="BK268" s="72">
        <f t="shared" si="158"/>
        <v>9.2432219748083586</v>
      </c>
      <c r="BL268" s="116">
        <v>0</v>
      </c>
      <c r="BM268" s="74">
        <f t="shared" si="141"/>
        <v>1000</v>
      </c>
      <c r="BN268" s="74">
        <f t="shared" si="140"/>
        <v>9</v>
      </c>
      <c r="BO268" s="71">
        <v>353.1</v>
      </c>
      <c r="BP268" s="71">
        <v>58.1</v>
      </c>
      <c r="BQ268" s="71">
        <v>73.2</v>
      </c>
      <c r="BR268" s="72">
        <f t="shared" si="159"/>
        <v>29.05</v>
      </c>
      <c r="BS268" s="54">
        <f t="shared" si="160"/>
        <v>2651.1978943460604</v>
      </c>
      <c r="BT268" s="50">
        <f t="shared" si="161"/>
        <v>200532.28008489829</v>
      </c>
      <c r="BU268" s="50">
        <f t="shared" si="162"/>
        <v>194067.68586613162</v>
      </c>
      <c r="BV268" s="72">
        <f t="shared" si="163"/>
        <v>3.2237175062437755</v>
      </c>
      <c r="BW268" s="75">
        <f t="shared" si="164"/>
        <v>1.9632749392433044</v>
      </c>
      <c r="BX268" s="55">
        <f t="shared" si="165"/>
        <v>1.819468287180841</v>
      </c>
      <c r="BY268" s="72">
        <f t="shared" si="139"/>
        <v>7.324835110353427</v>
      </c>
      <c r="BZ268" s="124" t="s">
        <v>92</v>
      </c>
      <c r="CA268" s="124" t="s">
        <v>95</v>
      </c>
      <c r="CB268" s="125">
        <v>6</v>
      </c>
      <c r="CC268" s="125">
        <v>8</v>
      </c>
      <c r="CD268" s="125">
        <v>3</v>
      </c>
      <c r="CE268" s="125">
        <v>6</v>
      </c>
      <c r="CF268" s="124" t="s">
        <v>93</v>
      </c>
      <c r="CG268" s="126" t="s">
        <v>75</v>
      </c>
      <c r="CH268" s="129">
        <f>SUM(CH262:CH267)/6.9</f>
        <v>10.647757340698316</v>
      </c>
      <c r="CI268" s="63">
        <v>7.58</v>
      </c>
      <c r="CJ268" s="64">
        <f>SUM((AF268-BQ268)/AF268)*100</f>
        <v>1.7449664429530161</v>
      </c>
      <c r="CK268" s="64">
        <f>SUM(BX268*CH268)</f>
        <v>19.373256810997592</v>
      </c>
      <c r="CL268" s="65" t="s">
        <v>93</v>
      </c>
    </row>
    <row r="269" spans="1:90" s="65" customFormat="1" ht="24.75" customHeight="1" x14ac:dyDescent="0.3">
      <c r="A269" s="61" t="s">
        <v>111</v>
      </c>
      <c r="B269" s="35">
        <v>3.94</v>
      </c>
      <c r="C269" s="35">
        <v>1.9</v>
      </c>
      <c r="D269" s="35">
        <v>6.64</v>
      </c>
      <c r="E269" s="35">
        <v>4.97</v>
      </c>
      <c r="F269" s="35">
        <v>0.90800000000000003</v>
      </c>
      <c r="G269" s="66">
        <v>0.5242</v>
      </c>
      <c r="H269" s="66">
        <v>7.5399999999999995E-2</v>
      </c>
      <c r="I269" s="66">
        <v>3.8199999999999998E-2</v>
      </c>
      <c r="J269" s="66">
        <v>3.7499999999999999E-2</v>
      </c>
      <c r="K269" s="67">
        <v>5.74E-2</v>
      </c>
      <c r="L269" s="66">
        <v>1.7130490000000003</v>
      </c>
      <c r="M269" s="68">
        <v>2.6800000000000001E-2</v>
      </c>
      <c r="N269" s="35">
        <v>2.93</v>
      </c>
      <c r="O269" s="35">
        <v>25.37</v>
      </c>
      <c r="P269" s="35">
        <v>1.98</v>
      </c>
      <c r="Q269" s="35">
        <v>12.06</v>
      </c>
      <c r="R269" s="35">
        <v>4.67</v>
      </c>
      <c r="S269" s="35">
        <v>5.57</v>
      </c>
      <c r="T269" s="35">
        <v>12.63</v>
      </c>
      <c r="U269" s="35">
        <v>5.6</v>
      </c>
      <c r="V269" s="35">
        <v>5.6</v>
      </c>
      <c r="W269" s="35">
        <v>10.14</v>
      </c>
      <c r="X269" s="35">
        <v>3.48</v>
      </c>
      <c r="Y269" s="35">
        <v>11.88</v>
      </c>
      <c r="Z269" s="35">
        <v>0</v>
      </c>
      <c r="AA269" s="35">
        <v>3.68</v>
      </c>
      <c r="AB269" s="41">
        <v>1000</v>
      </c>
      <c r="AC269" s="41">
        <v>9</v>
      </c>
      <c r="AD269" s="88">
        <v>445.9</v>
      </c>
      <c r="AE269" s="69">
        <v>59.2</v>
      </c>
      <c r="AF269" s="69">
        <v>74.8</v>
      </c>
      <c r="AG269" s="44">
        <f t="shared" si="134"/>
        <v>29.6</v>
      </c>
      <c r="AH269" s="44">
        <f t="shared" si="142"/>
        <v>2752.5378193692336</v>
      </c>
      <c r="AI269" s="44">
        <f t="shared" si="143"/>
        <v>205889.82888881868</v>
      </c>
      <c r="AJ269" s="44">
        <f t="shared" si="144"/>
        <v>2.1657213588767794</v>
      </c>
      <c r="AK269" s="45">
        <v>0</v>
      </c>
      <c r="AL269" s="43">
        <v>442.9</v>
      </c>
      <c r="AM269" s="43">
        <v>59.2</v>
      </c>
      <c r="AN269" s="43">
        <v>74.5</v>
      </c>
      <c r="AO269" s="44">
        <f t="shared" si="136"/>
        <v>29.6</v>
      </c>
      <c r="AP269" s="44">
        <f t="shared" si="145"/>
        <v>2752.5378193692336</v>
      </c>
      <c r="AQ269" s="46">
        <f t="shared" si="146"/>
        <v>205889.82888881868</v>
      </c>
      <c r="AR269" s="46">
        <f t="shared" si="147"/>
        <v>205064.0675430079</v>
      </c>
      <c r="AS269" s="47">
        <f t="shared" si="148"/>
        <v>0.4010695187165827</v>
      </c>
      <c r="AT269" s="46">
        <f t="shared" si="149"/>
        <v>2.1657213588767794</v>
      </c>
      <c r="AU269" s="46">
        <f t="shared" si="150"/>
        <v>2.1598128102433694</v>
      </c>
      <c r="AV269" s="47">
        <f t="shared" si="151"/>
        <v>0.2728212754236512</v>
      </c>
      <c r="AW269" s="48">
        <v>0</v>
      </c>
      <c r="AX269" s="70">
        <v>150</v>
      </c>
      <c r="AY269" s="70">
        <v>12</v>
      </c>
      <c r="AZ269" s="71">
        <v>388.7</v>
      </c>
      <c r="BA269" s="43">
        <f t="shared" si="166"/>
        <v>14.71571906354515</v>
      </c>
      <c r="BB269" s="71">
        <v>58.8</v>
      </c>
      <c r="BC269" s="43">
        <v>74.099999999999994</v>
      </c>
      <c r="BD269" s="54">
        <f t="shared" si="152"/>
        <v>29.4</v>
      </c>
      <c r="BE269" s="44">
        <f t="shared" si="153"/>
        <v>2715.4670260568732</v>
      </c>
      <c r="BF269" s="50">
        <f t="shared" si="167"/>
        <v>205889.82888881868</v>
      </c>
      <c r="BG269" s="50">
        <f t="shared" si="154"/>
        <v>201216.10663081429</v>
      </c>
      <c r="BH269" s="72">
        <f t="shared" si="155"/>
        <v>2.2700112401026944</v>
      </c>
      <c r="BI269" s="73">
        <f t="shared" si="156"/>
        <v>2.1657213588767794</v>
      </c>
      <c r="BJ269" s="51">
        <f t="shared" si="157"/>
        <v>1.9317539063270712</v>
      </c>
      <c r="BK269" s="72">
        <f t="shared" si="158"/>
        <v>10.803211206775561</v>
      </c>
      <c r="BL269" s="116">
        <v>0</v>
      </c>
      <c r="BM269" s="74">
        <f t="shared" si="141"/>
        <v>1000</v>
      </c>
      <c r="BN269" s="74">
        <f t="shared" si="140"/>
        <v>9</v>
      </c>
      <c r="BO269" s="71">
        <v>350.7</v>
      </c>
      <c r="BP269" s="71">
        <v>58.1</v>
      </c>
      <c r="BQ269" s="71">
        <v>72.900000000000006</v>
      </c>
      <c r="BR269" s="72">
        <f t="shared" si="159"/>
        <v>29.05</v>
      </c>
      <c r="BS269" s="54">
        <f t="shared" si="160"/>
        <v>2651.1978943460604</v>
      </c>
      <c r="BT269" s="50">
        <f t="shared" si="161"/>
        <v>201216.10663081429</v>
      </c>
      <c r="BU269" s="50">
        <f t="shared" si="162"/>
        <v>193272.3264978278</v>
      </c>
      <c r="BV269" s="72">
        <f t="shared" si="163"/>
        <v>3.9478848219449523</v>
      </c>
      <c r="BW269" s="75">
        <f t="shared" si="164"/>
        <v>1.9317539063270712</v>
      </c>
      <c r="BX269" s="55">
        <f t="shared" si="165"/>
        <v>1.8145380994518194</v>
      </c>
      <c r="BY269" s="72">
        <f t="shared" si="139"/>
        <v>6.0678436570691021</v>
      </c>
      <c r="BZ269" s="124" t="s">
        <v>92</v>
      </c>
      <c r="CA269" s="124" t="s">
        <v>95</v>
      </c>
      <c r="CB269" s="125">
        <v>6</v>
      </c>
      <c r="CC269" s="125">
        <v>8</v>
      </c>
      <c r="CD269" s="125">
        <v>3</v>
      </c>
      <c r="CE269" s="125">
        <v>6</v>
      </c>
      <c r="CF269" s="124" t="s">
        <v>93</v>
      </c>
      <c r="CG269" s="126" t="s">
        <v>75</v>
      </c>
      <c r="CH269" s="129">
        <f>SUM(CH262:CH268)/7.2</f>
        <v>11.682955971043986</v>
      </c>
      <c r="CI269" s="63">
        <v>7.58</v>
      </c>
      <c r="CJ269" s="64">
        <f>SUM((AF269-BQ269)/AF269)*100</f>
        <v>2.5401069518716466</v>
      </c>
      <c r="CK269" s="64">
        <f>SUM(BX269*CH269)</f>
        <v>21.199168723677442</v>
      </c>
      <c r="CL269" s="65" t="s">
        <v>93</v>
      </c>
    </row>
    <row r="270" spans="1:90" s="65" customFormat="1" ht="24.75" customHeight="1" x14ac:dyDescent="0.3">
      <c r="A270" s="61" t="s">
        <v>111</v>
      </c>
      <c r="B270" s="35">
        <v>3.82</v>
      </c>
      <c r="C270" s="35">
        <v>1.66</v>
      </c>
      <c r="D270" s="35">
        <v>5.69</v>
      </c>
      <c r="E270" s="35">
        <v>4.82</v>
      </c>
      <c r="F270" s="35">
        <v>0.86080000000000001</v>
      </c>
      <c r="G270" s="66">
        <v>0.50860000000000005</v>
      </c>
      <c r="H270" s="66">
        <v>7.8100000000000003E-2</v>
      </c>
      <c r="I270" s="66">
        <v>4.07E-2</v>
      </c>
      <c r="J270" s="66">
        <v>3.7499999999999999E-2</v>
      </c>
      <c r="K270" s="67">
        <v>5.4600000000000003E-2</v>
      </c>
      <c r="L270" s="66">
        <v>1.7130490000000003</v>
      </c>
      <c r="M270" s="68">
        <v>2.5999999999999999E-2</v>
      </c>
      <c r="N270" s="35">
        <v>12.5</v>
      </c>
      <c r="O270" s="35">
        <v>9.0399999999999991</v>
      </c>
      <c r="P270" s="35">
        <v>1.4</v>
      </c>
      <c r="Q270" s="35">
        <v>16.04</v>
      </c>
      <c r="R270" s="35">
        <v>4.4800000000000004</v>
      </c>
      <c r="S270" s="35">
        <v>3.34</v>
      </c>
      <c r="T270" s="35">
        <v>7.01</v>
      </c>
      <c r="U270" s="35">
        <v>2.7925</v>
      </c>
      <c r="V270" s="35">
        <v>1.25</v>
      </c>
      <c r="W270" s="35">
        <v>12.11</v>
      </c>
      <c r="X270" s="35">
        <v>2.8</v>
      </c>
      <c r="Y270" s="35">
        <v>13.4</v>
      </c>
      <c r="Z270" s="35">
        <v>0</v>
      </c>
      <c r="AA270" s="35">
        <v>5.2725</v>
      </c>
      <c r="AB270" s="41">
        <v>1000</v>
      </c>
      <c r="AC270" s="41">
        <v>9</v>
      </c>
      <c r="AD270" s="88">
        <v>373</v>
      </c>
      <c r="AE270" s="69">
        <v>59.1</v>
      </c>
      <c r="AF270" s="69">
        <v>74.2</v>
      </c>
      <c r="AG270" s="44">
        <f t="shared" si="134"/>
        <v>29.55</v>
      </c>
      <c r="AH270" s="44">
        <f t="shared" si="142"/>
        <v>2743.2465590962411</v>
      </c>
      <c r="AI270" s="44">
        <f t="shared" si="143"/>
        <v>203548.8946849411</v>
      </c>
      <c r="AJ270" s="44">
        <f t="shared" si="144"/>
        <v>1.8324835444443963</v>
      </c>
      <c r="AK270" s="45">
        <v>0</v>
      </c>
      <c r="AL270" s="43">
        <v>368.8</v>
      </c>
      <c r="AM270" s="43">
        <v>59</v>
      </c>
      <c r="AN270" s="43">
        <v>74.099999999999994</v>
      </c>
      <c r="AO270" s="44">
        <f t="shared" si="136"/>
        <v>29.5</v>
      </c>
      <c r="AP270" s="44">
        <f t="shared" si="145"/>
        <v>2733.9710067865176</v>
      </c>
      <c r="AQ270" s="46">
        <f t="shared" si="146"/>
        <v>203548.8946849411</v>
      </c>
      <c r="AR270" s="46">
        <f t="shared" si="147"/>
        <v>202587.25160288095</v>
      </c>
      <c r="AS270" s="47">
        <f t="shared" si="148"/>
        <v>0.47243837091260649</v>
      </c>
      <c r="AT270" s="46">
        <f t="shared" si="149"/>
        <v>1.8324835444443963</v>
      </c>
      <c r="AU270" s="46">
        <f t="shared" si="150"/>
        <v>1.8204501866827012</v>
      </c>
      <c r="AV270" s="47">
        <f t="shared" si="151"/>
        <v>0.65666934899235874</v>
      </c>
      <c r="AW270" s="48">
        <v>0</v>
      </c>
      <c r="AX270" s="70">
        <v>150</v>
      </c>
      <c r="AY270" s="70">
        <v>12</v>
      </c>
      <c r="AZ270" s="71">
        <v>322.7</v>
      </c>
      <c r="BA270" s="43">
        <f t="shared" si="166"/>
        <v>15.587232723892164</v>
      </c>
      <c r="BB270" s="71">
        <v>58.6</v>
      </c>
      <c r="BC270" s="43">
        <v>73.2</v>
      </c>
      <c r="BD270" s="54">
        <f t="shared" si="152"/>
        <v>29.3</v>
      </c>
      <c r="BE270" s="44">
        <f t="shared" si="153"/>
        <v>2697.0258771803014</v>
      </c>
      <c r="BF270" s="50">
        <f t="shared" si="167"/>
        <v>203548.8946849411</v>
      </c>
      <c r="BG270" s="50">
        <f t="shared" si="154"/>
        <v>197422.29420959807</v>
      </c>
      <c r="BH270" s="72">
        <f t="shared" si="155"/>
        <v>3.0098913014614803</v>
      </c>
      <c r="BI270" s="73">
        <f t="shared" si="156"/>
        <v>1.8324835444443963</v>
      </c>
      <c r="BJ270" s="51">
        <f t="shared" si="157"/>
        <v>1.634567166246168</v>
      </c>
      <c r="BK270" s="72">
        <f t="shared" si="158"/>
        <v>10.800445046191994</v>
      </c>
      <c r="BL270" s="116">
        <v>0</v>
      </c>
      <c r="BM270" s="74">
        <f t="shared" si="141"/>
        <v>1000</v>
      </c>
      <c r="BN270" s="74">
        <f t="shared" si="140"/>
        <v>9</v>
      </c>
      <c r="BO270" s="71">
        <v>291.2</v>
      </c>
      <c r="BP270" s="71">
        <v>57.5</v>
      </c>
      <c r="BQ270" s="71">
        <v>71.400000000000006</v>
      </c>
      <c r="BR270" s="72">
        <f t="shared" si="159"/>
        <v>28.75</v>
      </c>
      <c r="BS270" s="54">
        <f t="shared" si="160"/>
        <v>2596.7226777328133</v>
      </c>
      <c r="BT270" s="50">
        <f t="shared" si="161"/>
        <v>197422.29420959807</v>
      </c>
      <c r="BU270" s="50">
        <f t="shared" si="162"/>
        <v>185405.99919012288</v>
      </c>
      <c r="BV270" s="72">
        <f t="shared" si="163"/>
        <v>6.0865947625539212</v>
      </c>
      <c r="BW270" s="75">
        <f t="shared" si="164"/>
        <v>1.634567166246168</v>
      </c>
      <c r="BX270" s="55">
        <f t="shared" si="165"/>
        <v>1.5706072148258354</v>
      </c>
      <c r="BY270" s="72">
        <f t="shared" si="139"/>
        <v>3.9129595125306804</v>
      </c>
      <c r="BZ270" s="124" t="s">
        <v>95</v>
      </c>
      <c r="CA270" s="124" t="s">
        <v>78</v>
      </c>
      <c r="CB270" s="125">
        <v>4</v>
      </c>
      <c r="CC270" s="125">
        <v>8</v>
      </c>
      <c r="CD270" s="125">
        <v>3</v>
      </c>
      <c r="CE270" s="125">
        <v>6</v>
      </c>
      <c r="CF270" s="124" t="s">
        <v>81</v>
      </c>
      <c r="CG270" s="126" t="s">
        <v>75</v>
      </c>
      <c r="CH270" s="62">
        <v>10.24</v>
      </c>
      <c r="CI270" s="63">
        <v>8.5500000000000007</v>
      </c>
      <c r="CJ270" s="64">
        <f>SUM((AF270-BQ270)/AF270)*100</f>
        <v>3.773584905660373</v>
      </c>
      <c r="CK270" s="64">
        <f>SUM(BX270*CH270)</f>
        <v>16.083017879816556</v>
      </c>
      <c r="CL270" s="65" t="s">
        <v>81</v>
      </c>
    </row>
    <row r="271" spans="1:90" s="65" customFormat="1" ht="24.75" customHeight="1" x14ac:dyDescent="0.3">
      <c r="A271" s="61" t="s">
        <v>111</v>
      </c>
      <c r="B271" s="35">
        <v>3.86</v>
      </c>
      <c r="C271" s="35">
        <v>1.8</v>
      </c>
      <c r="D271" s="35">
        <v>6.8</v>
      </c>
      <c r="E271" s="35">
        <v>4.97</v>
      </c>
      <c r="F271" s="35">
        <v>0.98599999999999999</v>
      </c>
      <c r="G271" s="66">
        <v>0.52869999999999995</v>
      </c>
      <c r="H271" s="66">
        <v>7.8600000000000003E-2</v>
      </c>
      <c r="I271" s="66">
        <v>3.95E-2</v>
      </c>
      <c r="J271" s="66">
        <v>3.7999999999999999E-2</v>
      </c>
      <c r="K271" s="67">
        <v>5.6000000000000001E-2</v>
      </c>
      <c r="L271" s="66">
        <v>1.7130490000000003</v>
      </c>
      <c r="M271" s="68">
        <v>2.9700000000000001E-2</v>
      </c>
      <c r="N271" s="35">
        <v>23.14</v>
      </c>
      <c r="O271" s="35">
        <v>28.43</v>
      </c>
      <c r="P271" s="35">
        <v>3.33</v>
      </c>
      <c r="Q271" s="35">
        <v>11.77</v>
      </c>
      <c r="R271" s="35">
        <v>2.4300000000000002</v>
      </c>
      <c r="S271" s="35">
        <v>3.06</v>
      </c>
      <c r="T271" s="35">
        <v>8.5299999999999994</v>
      </c>
      <c r="U271" s="35">
        <v>1.25</v>
      </c>
      <c r="V271" s="35">
        <v>2.4300000000000002</v>
      </c>
      <c r="W271" s="35">
        <v>5.33</v>
      </c>
      <c r="X271" s="35">
        <v>4.29</v>
      </c>
      <c r="Y271" s="35">
        <v>2.8</v>
      </c>
      <c r="Z271" s="35">
        <v>0</v>
      </c>
      <c r="AA271" s="35">
        <v>6</v>
      </c>
      <c r="AB271" s="41">
        <v>1000</v>
      </c>
      <c r="AC271" s="41">
        <v>9</v>
      </c>
      <c r="AD271" s="88">
        <v>442.9</v>
      </c>
      <c r="AE271" s="69">
        <v>59.2</v>
      </c>
      <c r="AF271" s="69">
        <v>74.3</v>
      </c>
      <c r="AG271" s="44">
        <f t="shared" si="134"/>
        <v>29.6</v>
      </c>
      <c r="AH271" s="44">
        <f t="shared" si="142"/>
        <v>2752.5378193692336</v>
      </c>
      <c r="AI271" s="44">
        <f t="shared" si="143"/>
        <v>204513.55997913404</v>
      </c>
      <c r="AJ271" s="44">
        <f t="shared" si="144"/>
        <v>2.1656265728550608</v>
      </c>
      <c r="AK271" s="45">
        <v>0</v>
      </c>
      <c r="AL271" s="43">
        <v>438</v>
      </c>
      <c r="AM271" s="43">
        <v>59.1</v>
      </c>
      <c r="AN271" s="43">
        <v>74.400000000000006</v>
      </c>
      <c r="AO271" s="44">
        <f t="shared" si="136"/>
        <v>29.55</v>
      </c>
      <c r="AP271" s="44">
        <f t="shared" si="145"/>
        <v>2743.2465590962411</v>
      </c>
      <c r="AQ271" s="46">
        <f t="shared" si="146"/>
        <v>204513.55997913404</v>
      </c>
      <c r="AR271" s="46">
        <f t="shared" si="147"/>
        <v>204097.54399676036</v>
      </c>
      <c r="AS271" s="47">
        <f t="shared" si="148"/>
        <v>0.20341731003857191</v>
      </c>
      <c r="AT271" s="46">
        <f t="shared" si="149"/>
        <v>2.1656265728550608</v>
      </c>
      <c r="AU271" s="46">
        <f t="shared" si="150"/>
        <v>2.146032683308293</v>
      </c>
      <c r="AV271" s="47">
        <f t="shared" si="151"/>
        <v>0.90476769136315616</v>
      </c>
      <c r="AW271" s="48">
        <v>0</v>
      </c>
      <c r="AX271" s="70">
        <v>150</v>
      </c>
      <c r="AY271" s="70">
        <v>12</v>
      </c>
      <c r="AZ271" s="71">
        <v>391.3</v>
      </c>
      <c r="BA271" s="43">
        <f t="shared" si="166"/>
        <v>13.186813186813179</v>
      </c>
      <c r="BB271" s="71">
        <v>58.9</v>
      </c>
      <c r="BC271" s="43">
        <v>74.099999999999994</v>
      </c>
      <c r="BD271" s="54">
        <f t="shared" si="152"/>
        <v>29.45</v>
      </c>
      <c r="BE271" s="44">
        <f t="shared" si="153"/>
        <v>2724.7111624400618</v>
      </c>
      <c r="BF271" s="50">
        <f t="shared" si="167"/>
        <v>204513.55997913404</v>
      </c>
      <c r="BG271" s="50">
        <f t="shared" si="154"/>
        <v>201901.09713680856</v>
      </c>
      <c r="BH271" s="72">
        <f t="shared" si="155"/>
        <v>1.2774032404462661</v>
      </c>
      <c r="BI271" s="73">
        <f t="shared" si="156"/>
        <v>2.1656265728550608</v>
      </c>
      <c r="BJ271" s="51">
        <f t="shared" si="157"/>
        <v>1.9380776308256236</v>
      </c>
      <c r="BK271" s="72">
        <f t="shared" si="158"/>
        <v>10.507302823193905</v>
      </c>
      <c r="BL271" s="116">
        <v>0</v>
      </c>
      <c r="BM271" s="74">
        <f t="shared" si="141"/>
        <v>1000</v>
      </c>
      <c r="BN271" s="74">
        <f t="shared" si="140"/>
        <v>9</v>
      </c>
      <c r="BO271" s="71">
        <v>349.1</v>
      </c>
      <c r="BP271" s="71">
        <v>57.9</v>
      </c>
      <c r="BQ271" s="71">
        <v>72.400000000000006</v>
      </c>
      <c r="BR271" s="72">
        <f t="shared" si="159"/>
        <v>28.95</v>
      </c>
      <c r="BS271" s="54">
        <f t="shared" si="160"/>
        <v>2632.9766569552394</v>
      </c>
      <c r="BT271" s="50">
        <f t="shared" si="161"/>
        <v>201901.09713680856</v>
      </c>
      <c r="BU271" s="50">
        <f t="shared" si="162"/>
        <v>190627.50996355934</v>
      </c>
      <c r="BV271" s="72">
        <f t="shared" si="163"/>
        <v>5.5837176385476601</v>
      </c>
      <c r="BW271" s="75">
        <f t="shared" si="164"/>
        <v>1.9380776308256236</v>
      </c>
      <c r="BX271" s="55">
        <f t="shared" si="165"/>
        <v>1.831320149262478</v>
      </c>
      <c r="BY271" s="72">
        <f t="shared" si="139"/>
        <v>5.508421327667187</v>
      </c>
      <c r="BZ271" s="124" t="s">
        <v>95</v>
      </c>
      <c r="CA271" s="124" t="s">
        <v>78</v>
      </c>
      <c r="CB271" s="125">
        <v>4</v>
      </c>
      <c r="CC271" s="125">
        <v>8</v>
      </c>
      <c r="CD271" s="125">
        <v>3</v>
      </c>
      <c r="CE271" s="125">
        <v>6</v>
      </c>
      <c r="CF271" s="124" t="s">
        <v>81</v>
      </c>
      <c r="CG271" s="126" t="s">
        <v>75</v>
      </c>
      <c r="CH271" s="62">
        <v>10.24</v>
      </c>
      <c r="CI271" s="63">
        <v>8.5500000000000007</v>
      </c>
      <c r="CJ271" s="64">
        <f>SUM((AF271-BQ271)/AF271)*100</f>
        <v>2.5572005383579968</v>
      </c>
      <c r="CK271" s="64">
        <f>SUM(BX271*CH271)</f>
        <v>18.752718328447774</v>
      </c>
      <c r="CL271" s="65" t="s">
        <v>81</v>
      </c>
    </row>
    <row r="272" spans="1:90" s="65" customFormat="1" ht="24.75" customHeight="1" x14ac:dyDescent="0.3">
      <c r="A272" s="61" t="s">
        <v>111</v>
      </c>
      <c r="B272" s="35">
        <v>2.84</v>
      </c>
      <c r="C272" s="35">
        <v>1.22</v>
      </c>
      <c r="D272" s="35">
        <v>4.49</v>
      </c>
      <c r="E272" s="35">
        <v>3.77</v>
      </c>
      <c r="F272" s="35">
        <v>0.89729999999999999</v>
      </c>
      <c r="G272" s="66">
        <v>0.37440000000000001</v>
      </c>
      <c r="H272" s="66">
        <v>6.2100000000000002E-2</v>
      </c>
      <c r="I272" s="66">
        <v>2.4500000000000001E-2</v>
      </c>
      <c r="J272" s="66">
        <v>2.58E-2</v>
      </c>
      <c r="K272" s="67">
        <v>4.4600000000000001E-2</v>
      </c>
      <c r="L272" s="66">
        <v>1.7130490000000003</v>
      </c>
      <c r="M272" s="68">
        <v>3.8800000000000001E-2</v>
      </c>
      <c r="N272" s="35">
        <v>11.69</v>
      </c>
      <c r="O272" s="35">
        <v>7.22</v>
      </c>
      <c r="P272" s="35">
        <v>4.24</v>
      </c>
      <c r="Q272" s="35">
        <v>18.93</v>
      </c>
      <c r="R272" s="35">
        <v>7.96</v>
      </c>
      <c r="S272" s="35">
        <v>3.96</v>
      </c>
      <c r="T272" s="35">
        <v>8.9</v>
      </c>
      <c r="U272" s="35">
        <v>2.4300000000000002</v>
      </c>
      <c r="V272" s="35">
        <v>1.89</v>
      </c>
      <c r="W272" s="35">
        <v>22.5</v>
      </c>
      <c r="X272" s="35">
        <v>2.2599999999999998</v>
      </c>
      <c r="Y272" s="35">
        <v>3.26</v>
      </c>
      <c r="Z272" s="35">
        <v>0</v>
      </c>
      <c r="AA272" s="35">
        <v>5.25</v>
      </c>
      <c r="AB272" s="41">
        <v>1020</v>
      </c>
      <c r="AC272" s="41">
        <v>9</v>
      </c>
      <c r="AD272" s="88">
        <v>444.2</v>
      </c>
      <c r="AE272" s="69">
        <v>59.3</v>
      </c>
      <c r="AF272" s="69">
        <v>74.400000000000006</v>
      </c>
      <c r="AG272" s="44">
        <f t="shared" ref="AG272:AG335" si="168">SUM(AE272/2)</f>
        <v>29.65</v>
      </c>
      <c r="AH272" s="44">
        <f t="shared" si="142"/>
        <v>2761.8447876054929</v>
      </c>
      <c r="AI272" s="44">
        <f t="shared" si="143"/>
        <v>205481.25219784869</v>
      </c>
      <c r="AJ272" s="44">
        <f t="shared" si="144"/>
        <v>2.1617543948598277</v>
      </c>
      <c r="AK272" s="45">
        <v>0</v>
      </c>
      <c r="AL272" s="43">
        <v>439.6</v>
      </c>
      <c r="AM272" s="43">
        <v>59.1</v>
      </c>
      <c r="AN272" s="43">
        <v>74.5</v>
      </c>
      <c r="AO272" s="44">
        <f t="shared" si="136"/>
        <v>29.55</v>
      </c>
      <c r="AP272" s="44">
        <f t="shared" si="145"/>
        <v>2743.2465590962411</v>
      </c>
      <c r="AQ272" s="46">
        <f t="shared" si="146"/>
        <v>205481.25219784869</v>
      </c>
      <c r="AR272" s="46">
        <f t="shared" si="147"/>
        <v>204371.86865266995</v>
      </c>
      <c r="AS272" s="47">
        <f t="shared" si="148"/>
        <v>0.53989526212861971</v>
      </c>
      <c r="AT272" s="46">
        <f t="shared" si="149"/>
        <v>2.1617543948598277</v>
      </c>
      <c r="AU272" s="46">
        <f t="shared" si="150"/>
        <v>2.1509809686532755</v>
      </c>
      <c r="AV272" s="47">
        <f t="shared" si="151"/>
        <v>0.49836494988371538</v>
      </c>
      <c r="AW272" s="48">
        <v>0</v>
      </c>
      <c r="AX272" s="70">
        <v>150</v>
      </c>
      <c r="AY272" s="70">
        <v>12</v>
      </c>
      <c r="AZ272" s="71">
        <v>391.5</v>
      </c>
      <c r="BA272" s="43">
        <f t="shared" si="166"/>
        <v>13.461047254150699</v>
      </c>
      <c r="BB272" s="71">
        <v>58.9</v>
      </c>
      <c r="BC272" s="43">
        <v>74</v>
      </c>
      <c r="BD272" s="54">
        <f t="shared" si="152"/>
        <v>29.45</v>
      </c>
      <c r="BE272" s="44">
        <f t="shared" si="153"/>
        <v>2724.7111624400618</v>
      </c>
      <c r="BF272" s="50">
        <f t="shared" si="167"/>
        <v>205481.25219784869</v>
      </c>
      <c r="BG272" s="50">
        <f t="shared" si="154"/>
        <v>201628.62602056458</v>
      </c>
      <c r="BH272" s="72">
        <f t="shared" si="155"/>
        <v>1.8749283139342507</v>
      </c>
      <c r="BI272" s="73">
        <f t="shared" si="156"/>
        <v>2.1617543948598277</v>
      </c>
      <c r="BJ272" s="51">
        <f t="shared" si="157"/>
        <v>1.9416885772959143</v>
      </c>
      <c r="BK272" s="72">
        <f t="shared" si="158"/>
        <v>10.179963925928917</v>
      </c>
      <c r="BL272" s="116">
        <v>0</v>
      </c>
      <c r="BM272" s="74">
        <f t="shared" si="141"/>
        <v>1020</v>
      </c>
      <c r="BN272" s="74">
        <f t="shared" si="140"/>
        <v>9</v>
      </c>
      <c r="BO272" s="71">
        <v>349.7</v>
      </c>
      <c r="BP272" s="71">
        <v>57.9</v>
      </c>
      <c r="BQ272" s="71">
        <v>72.400000000000006</v>
      </c>
      <c r="BR272" s="72">
        <f t="shared" si="159"/>
        <v>28.95</v>
      </c>
      <c r="BS272" s="54">
        <f t="shared" si="160"/>
        <v>2632.9766569552394</v>
      </c>
      <c r="BT272" s="50">
        <f t="shared" si="161"/>
        <v>201628.62602056458</v>
      </c>
      <c r="BU272" s="50">
        <f t="shared" si="162"/>
        <v>190627.50996355934</v>
      </c>
      <c r="BV272" s="72">
        <f t="shared" si="163"/>
        <v>5.4561280677889537</v>
      </c>
      <c r="BW272" s="75">
        <f t="shared" si="164"/>
        <v>1.9416885772959143</v>
      </c>
      <c r="BX272" s="55">
        <f t="shared" si="165"/>
        <v>1.834467648802889</v>
      </c>
      <c r="BY272" s="72">
        <f t="shared" si="139"/>
        <v>5.5220455920045675</v>
      </c>
      <c r="BZ272" s="124" t="s">
        <v>95</v>
      </c>
      <c r="CA272" s="124" t="s">
        <v>78</v>
      </c>
      <c r="CB272" s="125">
        <v>4</v>
      </c>
      <c r="CC272" s="125">
        <v>8</v>
      </c>
      <c r="CD272" s="125">
        <v>3</v>
      </c>
      <c r="CE272" s="125">
        <v>6</v>
      </c>
      <c r="CF272" s="124" t="s">
        <v>81</v>
      </c>
      <c r="CG272" s="126" t="s">
        <v>75</v>
      </c>
      <c r="CH272" s="62">
        <v>10.24</v>
      </c>
      <c r="CI272" s="63">
        <v>8.5500000000000007</v>
      </c>
      <c r="CJ272" s="64">
        <f>SUM((AF272-BQ272)/AF272)*100</f>
        <v>2.6881720430107525</v>
      </c>
      <c r="CK272" s="64">
        <f>SUM(BX272*CH272)</f>
        <v>18.784948723741586</v>
      </c>
      <c r="CL272" s="65" t="s">
        <v>81</v>
      </c>
    </row>
    <row r="273" spans="1:90" s="65" customFormat="1" ht="24.75" customHeight="1" x14ac:dyDescent="0.3">
      <c r="A273" s="61" t="s">
        <v>111</v>
      </c>
      <c r="B273" s="35">
        <v>3.13</v>
      </c>
      <c r="C273" s="35">
        <v>1.61</v>
      </c>
      <c r="D273" s="35">
        <v>5.4</v>
      </c>
      <c r="E273" s="35">
        <v>4.45</v>
      </c>
      <c r="F273" s="35">
        <v>1.18</v>
      </c>
      <c r="G273" s="66">
        <v>0.433</v>
      </c>
      <c r="H273" s="66">
        <v>6.2199999999999998E-2</v>
      </c>
      <c r="I273" s="66">
        <v>3.2399999999999998E-2</v>
      </c>
      <c r="J273" s="66">
        <v>3.1600000000000003E-2</v>
      </c>
      <c r="K273" s="67">
        <v>3.8899999999999997E-2</v>
      </c>
      <c r="L273" s="66">
        <v>1.7130490000000003</v>
      </c>
      <c r="M273" s="68">
        <v>4.2599999999999999E-2</v>
      </c>
      <c r="N273" s="35">
        <v>12.22</v>
      </c>
      <c r="O273" s="35">
        <v>25.37</v>
      </c>
      <c r="P273" s="35">
        <v>1.98</v>
      </c>
      <c r="Q273" s="35">
        <v>12.06</v>
      </c>
      <c r="R273" s="35">
        <v>4.67</v>
      </c>
      <c r="S273" s="35">
        <v>5.57</v>
      </c>
      <c r="T273" s="35">
        <v>12.63</v>
      </c>
      <c r="U273" s="35">
        <v>1.89</v>
      </c>
      <c r="V273" s="35">
        <v>5.6</v>
      </c>
      <c r="W273" s="35">
        <v>10.14</v>
      </c>
      <c r="X273" s="35">
        <v>3.48</v>
      </c>
      <c r="Y273" s="35">
        <v>11.88</v>
      </c>
      <c r="Z273" s="35">
        <v>0</v>
      </c>
      <c r="AA273" s="35">
        <v>6.16</v>
      </c>
      <c r="AB273" s="41">
        <v>1020</v>
      </c>
      <c r="AC273" s="41">
        <v>9</v>
      </c>
      <c r="AD273" s="88">
        <v>443.7</v>
      </c>
      <c r="AE273" s="69">
        <v>59.3</v>
      </c>
      <c r="AF273" s="69">
        <v>74.599999999999994</v>
      </c>
      <c r="AG273" s="44">
        <f t="shared" si="168"/>
        <v>29.65</v>
      </c>
      <c r="AH273" s="44">
        <f t="shared" si="142"/>
        <v>2761.8447876054929</v>
      </c>
      <c r="AI273" s="44">
        <f t="shared" si="143"/>
        <v>206033.62115536976</v>
      </c>
      <c r="AJ273" s="44">
        <f t="shared" si="144"/>
        <v>2.1535320182787365</v>
      </c>
      <c r="AK273" s="45">
        <v>0</v>
      </c>
      <c r="AL273" s="43">
        <v>439.6</v>
      </c>
      <c r="AM273" s="43">
        <v>59.1</v>
      </c>
      <c r="AN273" s="43">
        <v>74.5</v>
      </c>
      <c r="AO273" s="44">
        <f t="shared" si="136"/>
        <v>29.55</v>
      </c>
      <c r="AP273" s="44">
        <f t="shared" si="145"/>
        <v>2743.2465590962411</v>
      </c>
      <c r="AQ273" s="46">
        <f t="shared" si="146"/>
        <v>206033.62115536976</v>
      </c>
      <c r="AR273" s="46">
        <f t="shared" si="147"/>
        <v>204371.86865266995</v>
      </c>
      <c r="AS273" s="47">
        <f t="shared" si="148"/>
        <v>0.80654433649287416</v>
      </c>
      <c r="AT273" s="46">
        <f t="shared" si="149"/>
        <v>2.1535320182787365</v>
      </c>
      <c r="AU273" s="46">
        <f t="shared" si="150"/>
        <v>2.1509809686532755</v>
      </c>
      <c r="AV273" s="47">
        <f t="shared" si="151"/>
        <v>0.11845886682010109</v>
      </c>
      <c r="AW273" s="48">
        <v>0</v>
      </c>
      <c r="AX273" s="70">
        <v>150</v>
      </c>
      <c r="AY273" s="70">
        <v>12</v>
      </c>
      <c r="AZ273" s="71">
        <v>390.8</v>
      </c>
      <c r="BA273" s="43">
        <f t="shared" si="166"/>
        <v>13.536335721596718</v>
      </c>
      <c r="BB273" s="71">
        <v>58.9</v>
      </c>
      <c r="BC273" s="43">
        <v>74.3</v>
      </c>
      <c r="BD273" s="54">
        <f t="shared" si="152"/>
        <v>29.45</v>
      </c>
      <c r="BE273" s="44">
        <f t="shared" si="153"/>
        <v>2724.7111624400618</v>
      </c>
      <c r="BF273" s="50">
        <f t="shared" si="167"/>
        <v>206033.62115536976</v>
      </c>
      <c r="BG273" s="50">
        <f t="shared" si="154"/>
        <v>202446.03936929657</v>
      </c>
      <c r="BH273" s="72">
        <f t="shared" si="155"/>
        <v>1.741260366126264</v>
      </c>
      <c r="BI273" s="73">
        <f t="shared" si="156"/>
        <v>2.1535320182787365</v>
      </c>
      <c r="BJ273" s="51">
        <f t="shared" si="157"/>
        <v>1.9303909388274731</v>
      </c>
      <c r="BK273" s="72">
        <f t="shared" si="158"/>
        <v>10.361632776169001</v>
      </c>
      <c r="BL273" s="116">
        <v>0</v>
      </c>
      <c r="BM273" s="74">
        <f t="shared" si="141"/>
        <v>1020</v>
      </c>
      <c r="BN273" s="74">
        <f t="shared" si="140"/>
        <v>9</v>
      </c>
      <c r="BO273" s="71">
        <v>348.1</v>
      </c>
      <c r="BP273" s="71">
        <v>57.5</v>
      </c>
      <c r="BQ273" s="71">
        <v>72.7</v>
      </c>
      <c r="BR273" s="72">
        <f t="shared" si="159"/>
        <v>28.75</v>
      </c>
      <c r="BS273" s="54">
        <f t="shared" si="160"/>
        <v>2596.7226777328133</v>
      </c>
      <c r="BT273" s="50">
        <f t="shared" si="161"/>
        <v>202446.03936929657</v>
      </c>
      <c r="BU273" s="50">
        <f t="shared" si="162"/>
        <v>188781.73867117552</v>
      </c>
      <c r="BV273" s="72">
        <f t="shared" si="163"/>
        <v>6.7496013953599761</v>
      </c>
      <c r="BW273" s="75">
        <f t="shared" si="164"/>
        <v>1.9303909388274731</v>
      </c>
      <c r="BX273" s="55">
        <f t="shared" si="165"/>
        <v>1.8439283505399258</v>
      </c>
      <c r="BY273" s="72">
        <f t="shared" si="139"/>
        <v>4.4790195886469037</v>
      </c>
      <c r="BZ273" s="124" t="s">
        <v>95</v>
      </c>
      <c r="CA273" s="124" t="s">
        <v>78</v>
      </c>
      <c r="CB273" s="125">
        <v>4</v>
      </c>
      <c r="CC273" s="125">
        <v>8</v>
      </c>
      <c r="CD273" s="125">
        <v>3</v>
      </c>
      <c r="CE273" s="125">
        <v>6</v>
      </c>
      <c r="CF273" s="124" t="s">
        <v>81</v>
      </c>
      <c r="CG273" s="126" t="s">
        <v>75</v>
      </c>
      <c r="CH273" s="62">
        <v>10.24</v>
      </c>
      <c r="CI273" s="63">
        <v>8.5500000000000007</v>
      </c>
      <c r="CJ273" s="64">
        <f>SUM((AF273-BQ273)/AF273)*100</f>
        <v>2.5469168900804178</v>
      </c>
      <c r="CK273" s="64">
        <f>SUM(BX273*CH273)</f>
        <v>18.88182630952884</v>
      </c>
      <c r="CL273" s="65" t="s">
        <v>81</v>
      </c>
    </row>
    <row r="274" spans="1:90" s="65" customFormat="1" ht="24.75" customHeight="1" x14ac:dyDescent="0.3">
      <c r="A274" s="61" t="s">
        <v>111</v>
      </c>
      <c r="B274" s="35">
        <v>3.23</v>
      </c>
      <c r="C274" s="35">
        <v>1.51</v>
      </c>
      <c r="D274" s="35">
        <v>5.15</v>
      </c>
      <c r="E274" s="35">
        <v>4.28</v>
      </c>
      <c r="F274" s="35">
        <v>0.87370000000000003</v>
      </c>
      <c r="G274" s="66">
        <v>0.41909999999999997</v>
      </c>
      <c r="H274" s="66">
        <v>6.1499999999999999E-2</v>
      </c>
      <c r="I274" s="66">
        <v>2.8299999999999999E-2</v>
      </c>
      <c r="J274" s="66">
        <v>2.9700000000000001E-2</v>
      </c>
      <c r="K274" s="67">
        <v>4.6899999999999997E-2</v>
      </c>
      <c r="L274" s="66">
        <v>1.7130490000000003</v>
      </c>
      <c r="M274" s="68">
        <v>4.3799999999999999E-2</v>
      </c>
      <c r="N274" s="35">
        <v>2.93</v>
      </c>
      <c r="O274" s="35">
        <v>9.0399999999999991</v>
      </c>
      <c r="P274" s="35">
        <v>1.4</v>
      </c>
      <c r="Q274" s="35">
        <v>16.04</v>
      </c>
      <c r="R274" s="35">
        <v>4.4800000000000004</v>
      </c>
      <c r="S274" s="35">
        <v>3.34</v>
      </c>
      <c r="T274" s="35">
        <v>7.01</v>
      </c>
      <c r="U274" s="35">
        <v>5.6</v>
      </c>
      <c r="V274" s="35">
        <v>1.25</v>
      </c>
      <c r="W274" s="35">
        <v>12.11</v>
      </c>
      <c r="X274" s="35">
        <v>2.8</v>
      </c>
      <c r="Y274" s="35">
        <v>13.4</v>
      </c>
      <c r="Z274" s="35">
        <v>0</v>
      </c>
      <c r="AA274" s="35">
        <v>3.68</v>
      </c>
      <c r="AB274" s="41">
        <v>1020</v>
      </c>
      <c r="AC274" s="41">
        <v>9</v>
      </c>
      <c r="AD274" s="88">
        <v>443.7</v>
      </c>
      <c r="AE274" s="69">
        <v>59.3</v>
      </c>
      <c r="AF274" s="69">
        <v>74.599999999999994</v>
      </c>
      <c r="AG274" s="44">
        <f t="shared" si="168"/>
        <v>29.65</v>
      </c>
      <c r="AH274" s="44">
        <f t="shared" si="142"/>
        <v>2761.8447876054929</v>
      </c>
      <c r="AI274" s="44">
        <f t="shared" si="143"/>
        <v>206033.62115536976</v>
      </c>
      <c r="AJ274" s="44">
        <f t="shared" si="144"/>
        <v>2.1535320182787365</v>
      </c>
      <c r="AK274" s="45">
        <v>0</v>
      </c>
      <c r="AL274" s="43">
        <v>439.9</v>
      </c>
      <c r="AM274" s="43">
        <v>59.1</v>
      </c>
      <c r="AN274" s="43">
        <v>74.5</v>
      </c>
      <c r="AO274" s="44">
        <f t="shared" si="136"/>
        <v>29.55</v>
      </c>
      <c r="AP274" s="44">
        <f t="shared" si="145"/>
        <v>2743.2465590962411</v>
      </c>
      <c r="AQ274" s="46">
        <f t="shared" si="146"/>
        <v>206033.62115536976</v>
      </c>
      <c r="AR274" s="46">
        <f t="shared" si="147"/>
        <v>204371.86865266995</v>
      </c>
      <c r="AS274" s="47">
        <f t="shared" si="148"/>
        <v>0.80654433649287416</v>
      </c>
      <c r="AT274" s="46">
        <f t="shared" si="149"/>
        <v>2.1535320182787365</v>
      </c>
      <c r="AU274" s="46">
        <f t="shared" si="150"/>
        <v>2.1524488810522655</v>
      </c>
      <c r="AV274" s="47">
        <f t="shared" si="151"/>
        <v>5.0295849668246143E-2</v>
      </c>
      <c r="AW274" s="48">
        <v>0</v>
      </c>
      <c r="AX274" s="70">
        <v>150</v>
      </c>
      <c r="AY274" s="70">
        <v>12</v>
      </c>
      <c r="AZ274" s="71">
        <v>390.9</v>
      </c>
      <c r="BA274" s="43">
        <f t="shared" si="166"/>
        <v>13.507290867229473</v>
      </c>
      <c r="BB274" s="71">
        <v>58.9</v>
      </c>
      <c r="BC274" s="43">
        <v>73.900000000000006</v>
      </c>
      <c r="BD274" s="54">
        <f t="shared" si="152"/>
        <v>29.45</v>
      </c>
      <c r="BE274" s="44">
        <f t="shared" si="153"/>
        <v>2724.7111624400618</v>
      </c>
      <c r="BF274" s="50">
        <f t="shared" si="167"/>
        <v>206033.62115536976</v>
      </c>
      <c r="BG274" s="50">
        <f t="shared" si="154"/>
        <v>201356.15490432057</v>
      </c>
      <c r="BH274" s="72">
        <f t="shared" si="155"/>
        <v>2.2702441595791387</v>
      </c>
      <c r="BI274" s="73">
        <f t="shared" si="156"/>
        <v>2.1535320182787365</v>
      </c>
      <c r="BJ274" s="51">
        <f t="shared" si="157"/>
        <v>1.9413362367082643</v>
      </c>
      <c r="BK274" s="72">
        <f t="shared" si="158"/>
        <v>9.8533841043178434</v>
      </c>
      <c r="BL274" s="116">
        <v>0</v>
      </c>
      <c r="BM274" s="74">
        <f t="shared" si="141"/>
        <v>1020</v>
      </c>
      <c r="BN274" s="74">
        <f t="shared" si="140"/>
        <v>9</v>
      </c>
      <c r="BO274" s="71">
        <v>348.6</v>
      </c>
      <c r="BP274" s="71">
        <v>57.9</v>
      </c>
      <c r="BQ274" s="71">
        <v>72.3</v>
      </c>
      <c r="BR274" s="72">
        <f t="shared" si="159"/>
        <v>28.95</v>
      </c>
      <c r="BS274" s="54">
        <f t="shared" si="160"/>
        <v>2632.9766569552394</v>
      </c>
      <c r="BT274" s="50">
        <f t="shared" si="161"/>
        <v>201356.15490432057</v>
      </c>
      <c r="BU274" s="50">
        <f t="shared" si="162"/>
        <v>190364.21229786379</v>
      </c>
      <c r="BV274" s="72">
        <f t="shared" si="163"/>
        <v>5.4589553578234939</v>
      </c>
      <c r="BW274" s="75">
        <f t="shared" si="164"/>
        <v>1.9413362367082643</v>
      </c>
      <c r="BX274" s="55">
        <f t="shared" si="165"/>
        <v>1.8312265514199901</v>
      </c>
      <c r="BY274" s="72">
        <f t="shared" si="139"/>
        <v>5.6718503063115158</v>
      </c>
      <c r="BZ274" s="124" t="s">
        <v>95</v>
      </c>
      <c r="CA274" s="124" t="s">
        <v>78</v>
      </c>
      <c r="CB274" s="125">
        <v>4</v>
      </c>
      <c r="CC274" s="125">
        <v>8</v>
      </c>
      <c r="CD274" s="125">
        <v>3</v>
      </c>
      <c r="CE274" s="125">
        <v>6</v>
      </c>
      <c r="CF274" s="124" t="s">
        <v>81</v>
      </c>
      <c r="CG274" s="126" t="s">
        <v>75</v>
      </c>
      <c r="CH274" s="62">
        <v>10.24</v>
      </c>
      <c r="CI274" s="63">
        <v>8.5500000000000007</v>
      </c>
      <c r="CJ274" s="64">
        <f>SUM((AF274-BQ274)/AF274)*100</f>
        <v>3.0831099195710419</v>
      </c>
      <c r="CK274" s="64">
        <f>SUM(BX274*CH274)</f>
        <v>18.7517598865407</v>
      </c>
      <c r="CL274" s="65" t="s">
        <v>81</v>
      </c>
    </row>
    <row r="275" spans="1:90" s="65" customFormat="1" ht="24.75" customHeight="1" x14ac:dyDescent="0.3">
      <c r="A275" s="61" t="s">
        <v>111</v>
      </c>
      <c r="B275" s="35">
        <v>3.95</v>
      </c>
      <c r="C275" s="35">
        <v>2.02</v>
      </c>
      <c r="D275" s="35">
        <v>6.02</v>
      </c>
      <c r="E275" s="35">
        <v>4.9400000000000004</v>
      </c>
      <c r="F275" s="35">
        <v>0.74629999999999996</v>
      </c>
      <c r="G275" s="66">
        <v>0.57420000000000004</v>
      </c>
      <c r="H275" s="66">
        <v>6.2100000000000002E-2</v>
      </c>
      <c r="I275" s="66">
        <v>3.6499999999999998E-2</v>
      </c>
      <c r="J275" s="66">
        <v>3.1699999999999999E-2</v>
      </c>
      <c r="K275" s="67">
        <v>5.5899999999999998E-2</v>
      </c>
      <c r="L275" s="66">
        <v>1.7130490000000003</v>
      </c>
      <c r="M275" s="68">
        <v>2.7400000000000001E-2</v>
      </c>
      <c r="N275" s="35">
        <v>12.5</v>
      </c>
      <c r="O275" s="35">
        <v>28.43</v>
      </c>
      <c r="P275" s="35">
        <v>3.33</v>
      </c>
      <c r="Q275" s="35">
        <v>11.77</v>
      </c>
      <c r="R275" s="35">
        <v>2.4300000000000002</v>
      </c>
      <c r="S275" s="35">
        <v>3.06</v>
      </c>
      <c r="T275" s="35">
        <v>8.5299999999999994</v>
      </c>
      <c r="U275" s="35">
        <v>2.7925</v>
      </c>
      <c r="V275" s="35">
        <v>2.4300000000000002</v>
      </c>
      <c r="W275" s="35">
        <v>5.33</v>
      </c>
      <c r="X275" s="35">
        <v>4.29</v>
      </c>
      <c r="Y275" s="35">
        <v>2.8</v>
      </c>
      <c r="Z275" s="35">
        <v>0</v>
      </c>
      <c r="AA275" s="35">
        <v>5.2725</v>
      </c>
      <c r="AB275" s="41">
        <v>1020</v>
      </c>
      <c r="AC275" s="41">
        <v>9</v>
      </c>
      <c r="AD275" s="88">
        <v>440.9</v>
      </c>
      <c r="AE275" s="69">
        <v>59.3</v>
      </c>
      <c r="AF275" s="69">
        <v>74.599999999999994</v>
      </c>
      <c r="AG275" s="44">
        <f t="shared" si="168"/>
        <v>29.65</v>
      </c>
      <c r="AH275" s="44">
        <f t="shared" si="142"/>
        <v>2761.8447876054929</v>
      </c>
      <c r="AI275" s="44">
        <f t="shared" si="143"/>
        <v>206033.62115536976</v>
      </c>
      <c r="AJ275" s="44">
        <f t="shared" si="144"/>
        <v>2.1399420032884717</v>
      </c>
      <c r="AK275" s="45">
        <v>0</v>
      </c>
      <c r="AL275" s="43">
        <v>439</v>
      </c>
      <c r="AM275" s="43">
        <v>59.3</v>
      </c>
      <c r="AN275" s="43">
        <v>74.5</v>
      </c>
      <c r="AO275" s="44">
        <f t="shared" si="136"/>
        <v>29.65</v>
      </c>
      <c r="AP275" s="44">
        <f t="shared" si="145"/>
        <v>2761.8447876054929</v>
      </c>
      <c r="AQ275" s="46">
        <f t="shared" si="146"/>
        <v>206033.62115536976</v>
      </c>
      <c r="AR275" s="46">
        <f t="shared" si="147"/>
        <v>205757.43667660921</v>
      </c>
      <c r="AS275" s="47">
        <f t="shared" si="148"/>
        <v>0.13404825737265519</v>
      </c>
      <c r="AT275" s="46">
        <f t="shared" si="149"/>
        <v>2.1399420032884717</v>
      </c>
      <c r="AU275" s="46">
        <f t="shared" si="150"/>
        <v>2.1335802345262502</v>
      </c>
      <c r="AV275" s="47">
        <f t="shared" si="151"/>
        <v>0.29728697097609658</v>
      </c>
      <c r="AW275" s="48">
        <v>0</v>
      </c>
      <c r="AX275" s="70">
        <v>150</v>
      </c>
      <c r="AY275" s="70">
        <v>12</v>
      </c>
      <c r="AZ275" s="71">
        <v>390.9</v>
      </c>
      <c r="BA275" s="43">
        <f t="shared" si="166"/>
        <v>12.790995139421849</v>
      </c>
      <c r="BB275" s="71">
        <v>58.9</v>
      </c>
      <c r="BC275" s="43">
        <v>74.099999999999994</v>
      </c>
      <c r="BD275" s="54">
        <f t="shared" si="152"/>
        <v>29.45</v>
      </c>
      <c r="BE275" s="44">
        <f t="shared" si="153"/>
        <v>2724.7111624400618</v>
      </c>
      <c r="BF275" s="50">
        <f t="shared" si="167"/>
        <v>206033.62115536976</v>
      </c>
      <c r="BG275" s="50">
        <f t="shared" si="154"/>
        <v>201901.09713680856</v>
      </c>
      <c r="BH275" s="72">
        <f t="shared" si="155"/>
        <v>2.0057522628527082</v>
      </c>
      <c r="BI275" s="73">
        <f t="shared" si="156"/>
        <v>2.1399420032884717</v>
      </c>
      <c r="BJ275" s="51">
        <f t="shared" si="157"/>
        <v>1.9360964627900235</v>
      </c>
      <c r="BK275" s="72">
        <f t="shared" si="158"/>
        <v>9.5257507065703955</v>
      </c>
      <c r="BL275" s="116">
        <v>0</v>
      </c>
      <c r="BM275" s="74">
        <f t="shared" si="141"/>
        <v>1020</v>
      </c>
      <c r="BN275" s="74">
        <f t="shared" si="140"/>
        <v>9</v>
      </c>
      <c r="BO275" s="71">
        <v>348.6</v>
      </c>
      <c r="BP275" s="71">
        <v>57.8</v>
      </c>
      <c r="BQ275" s="71">
        <v>72.599999999999994</v>
      </c>
      <c r="BR275" s="72">
        <f t="shared" si="159"/>
        <v>28.9</v>
      </c>
      <c r="BS275" s="54">
        <f t="shared" si="160"/>
        <v>2623.8896002047309</v>
      </c>
      <c r="BT275" s="50">
        <f t="shared" si="161"/>
        <v>201901.09713680856</v>
      </c>
      <c r="BU275" s="50">
        <f t="shared" si="162"/>
        <v>190494.38497486344</v>
      </c>
      <c r="BV275" s="72">
        <f t="shared" si="163"/>
        <v>5.6496533816336383</v>
      </c>
      <c r="BW275" s="75">
        <f t="shared" si="164"/>
        <v>1.9360964627900235</v>
      </c>
      <c r="BX275" s="55">
        <f t="shared" si="165"/>
        <v>1.8299751987230453</v>
      </c>
      <c r="BY275" s="72">
        <f t="shared" si="139"/>
        <v>5.4811971462440203</v>
      </c>
      <c r="BZ275" s="124" t="s">
        <v>95</v>
      </c>
      <c r="CA275" s="124" t="s">
        <v>78</v>
      </c>
      <c r="CB275" s="125">
        <v>4</v>
      </c>
      <c r="CC275" s="125">
        <v>8</v>
      </c>
      <c r="CD275" s="125">
        <v>3</v>
      </c>
      <c r="CE275" s="125">
        <v>6</v>
      </c>
      <c r="CF275" s="124" t="s">
        <v>81</v>
      </c>
      <c r="CG275" s="126" t="s">
        <v>75</v>
      </c>
      <c r="CH275" s="62">
        <v>10.24</v>
      </c>
      <c r="CI275" s="63">
        <v>8.5500000000000007</v>
      </c>
      <c r="CJ275" s="64">
        <f>SUM((AF275-BQ275)/AF275)*100</f>
        <v>2.6809651474530831</v>
      </c>
      <c r="CK275" s="64">
        <f>SUM(BX275*CH275)</f>
        <v>18.738946034923984</v>
      </c>
      <c r="CL275" s="65" t="s">
        <v>81</v>
      </c>
    </row>
    <row r="276" spans="1:90" s="65" customFormat="1" ht="24.75" customHeight="1" x14ac:dyDescent="0.3">
      <c r="A276" s="61" t="s">
        <v>111</v>
      </c>
      <c r="B276" s="35">
        <v>4.03</v>
      </c>
      <c r="C276" s="35">
        <v>1.77</v>
      </c>
      <c r="D276" s="35">
        <v>6.26</v>
      </c>
      <c r="E276" s="35">
        <v>5.04</v>
      </c>
      <c r="F276" s="35">
        <v>0.74529999999999996</v>
      </c>
      <c r="G276" s="66">
        <v>0.55379999999999996</v>
      </c>
      <c r="H276" s="66">
        <v>6.2199999999999998E-2</v>
      </c>
      <c r="I276" s="66">
        <v>3.78E-2</v>
      </c>
      <c r="J276" s="66">
        <v>3.2000000000000001E-2</v>
      </c>
      <c r="K276" s="67">
        <v>4.7600000000000003E-2</v>
      </c>
      <c r="L276" s="66">
        <v>1.7130490000000003</v>
      </c>
      <c r="M276" s="68">
        <v>2.9899999999999999E-2</v>
      </c>
      <c r="N276" s="35">
        <v>23.14</v>
      </c>
      <c r="O276" s="35">
        <v>7.22</v>
      </c>
      <c r="P276" s="35">
        <v>4.24</v>
      </c>
      <c r="Q276" s="35">
        <v>18.93</v>
      </c>
      <c r="R276" s="35">
        <v>7.96</v>
      </c>
      <c r="S276" s="35">
        <v>3.96</v>
      </c>
      <c r="T276" s="35">
        <v>8.9</v>
      </c>
      <c r="U276" s="35">
        <v>1.25</v>
      </c>
      <c r="V276" s="35">
        <v>1.89</v>
      </c>
      <c r="W276" s="35">
        <v>22.5</v>
      </c>
      <c r="X276" s="35">
        <v>2.2599999999999998</v>
      </c>
      <c r="Y276" s="35">
        <v>3.26</v>
      </c>
      <c r="Z276" s="35">
        <v>0</v>
      </c>
      <c r="AA276" s="35">
        <v>6</v>
      </c>
      <c r="AB276" s="41">
        <v>1020</v>
      </c>
      <c r="AC276" s="41">
        <v>9</v>
      </c>
      <c r="AD276" s="88">
        <v>440.7</v>
      </c>
      <c r="AE276" s="69">
        <v>59.3</v>
      </c>
      <c r="AF276" s="69">
        <v>74.400000000000006</v>
      </c>
      <c r="AG276" s="44">
        <f t="shared" si="168"/>
        <v>29.65</v>
      </c>
      <c r="AH276" s="44">
        <f t="shared" si="142"/>
        <v>2761.8447876054929</v>
      </c>
      <c r="AI276" s="44">
        <f t="shared" si="143"/>
        <v>205481.25219784869</v>
      </c>
      <c r="AJ276" s="44">
        <f t="shared" si="144"/>
        <v>2.1447212107490454</v>
      </c>
      <c r="AK276" s="45">
        <v>0</v>
      </c>
      <c r="AL276" s="43">
        <v>436.5</v>
      </c>
      <c r="AM276" s="43">
        <v>59.3</v>
      </c>
      <c r="AN276" s="43">
        <v>74.02</v>
      </c>
      <c r="AO276" s="44">
        <f t="shared" si="136"/>
        <v>29.65</v>
      </c>
      <c r="AP276" s="44">
        <f t="shared" si="145"/>
        <v>2761.8447876054929</v>
      </c>
      <c r="AQ276" s="46">
        <f t="shared" si="146"/>
        <v>205481.25219784869</v>
      </c>
      <c r="AR276" s="46">
        <f t="shared" si="147"/>
        <v>204431.75117855857</v>
      </c>
      <c r="AS276" s="47">
        <f t="shared" si="148"/>
        <v>0.5107526881720611</v>
      </c>
      <c r="AT276" s="46">
        <f t="shared" si="149"/>
        <v>2.1447212107490454</v>
      </c>
      <c r="AU276" s="46">
        <f t="shared" si="150"/>
        <v>2.1351869143787949</v>
      </c>
      <c r="AV276" s="47">
        <f t="shared" si="151"/>
        <v>0.44454711980587136</v>
      </c>
      <c r="AW276" s="48">
        <v>0</v>
      </c>
      <c r="AX276" s="70">
        <v>150</v>
      </c>
      <c r="AY276" s="70">
        <v>12</v>
      </c>
      <c r="AZ276" s="71">
        <v>390.6</v>
      </c>
      <c r="BA276" s="43">
        <f t="shared" si="166"/>
        <v>12.82642089093701</v>
      </c>
      <c r="BB276" s="71">
        <v>58.8</v>
      </c>
      <c r="BC276" s="43">
        <v>74</v>
      </c>
      <c r="BD276" s="54">
        <f t="shared" si="152"/>
        <v>29.4</v>
      </c>
      <c r="BE276" s="44">
        <f t="shared" si="153"/>
        <v>2715.4670260568732</v>
      </c>
      <c r="BF276" s="50">
        <f t="shared" si="167"/>
        <v>205481.25219784869</v>
      </c>
      <c r="BG276" s="50">
        <f t="shared" si="154"/>
        <v>200944.55992820862</v>
      </c>
      <c r="BH276" s="72">
        <f t="shared" si="155"/>
        <v>2.2078375623640323</v>
      </c>
      <c r="BI276" s="73">
        <f t="shared" si="156"/>
        <v>2.1447212107490454</v>
      </c>
      <c r="BJ276" s="51">
        <f t="shared" si="157"/>
        <v>1.9438197288821828</v>
      </c>
      <c r="BK276" s="72">
        <f t="shared" si="158"/>
        <v>9.3672539283880933</v>
      </c>
      <c r="BL276" s="116">
        <v>0</v>
      </c>
      <c r="BM276" s="74">
        <f t="shared" si="141"/>
        <v>1020</v>
      </c>
      <c r="BN276" s="74">
        <f t="shared" si="140"/>
        <v>9</v>
      </c>
      <c r="BO276" s="71">
        <v>349.3</v>
      </c>
      <c r="BP276" s="71">
        <v>57.7</v>
      </c>
      <c r="BQ276" s="71">
        <v>71.900000000000006</v>
      </c>
      <c r="BR276" s="72">
        <f t="shared" si="159"/>
        <v>28.85</v>
      </c>
      <c r="BS276" s="54">
        <f t="shared" si="160"/>
        <v>2614.818251417491</v>
      </c>
      <c r="BT276" s="50">
        <f t="shared" si="161"/>
        <v>200944.55992820862</v>
      </c>
      <c r="BU276" s="50">
        <f t="shared" si="162"/>
        <v>188005.43227691762</v>
      </c>
      <c r="BV276" s="72">
        <f t="shared" si="163"/>
        <v>6.4391529961864871</v>
      </c>
      <c r="BW276" s="75">
        <f t="shared" si="164"/>
        <v>1.9438197288821828</v>
      </c>
      <c r="BX276" s="55">
        <f t="shared" si="165"/>
        <v>1.8579250384930783</v>
      </c>
      <c r="BY276" s="72">
        <f t="shared" si="139"/>
        <v>4.4188609217635246</v>
      </c>
      <c r="BZ276" s="124" t="s">
        <v>95</v>
      </c>
      <c r="CA276" s="124" t="s">
        <v>78</v>
      </c>
      <c r="CB276" s="125">
        <v>4</v>
      </c>
      <c r="CC276" s="125">
        <v>8</v>
      </c>
      <c r="CD276" s="125">
        <v>3</v>
      </c>
      <c r="CE276" s="125">
        <v>6</v>
      </c>
      <c r="CF276" s="124" t="s">
        <v>81</v>
      </c>
      <c r="CG276" s="126" t="s">
        <v>75</v>
      </c>
      <c r="CH276" s="62">
        <v>10.24</v>
      </c>
      <c r="CI276" s="63">
        <v>8.5500000000000007</v>
      </c>
      <c r="CJ276" s="64">
        <f>SUM((AF276-BQ276)/AF276)*100</f>
        <v>3.3602150537634405</v>
      </c>
      <c r="CK276" s="64">
        <f>SUM(BX276*CH276)</f>
        <v>19.025152394169123</v>
      </c>
      <c r="CL276" s="65" t="s">
        <v>81</v>
      </c>
    </row>
    <row r="277" spans="1:90" s="65" customFormat="1" ht="24.75" customHeight="1" x14ac:dyDescent="0.3">
      <c r="A277" s="61" t="s">
        <v>111</v>
      </c>
      <c r="B277" s="35">
        <v>3.77</v>
      </c>
      <c r="C277" s="35">
        <v>1.93</v>
      </c>
      <c r="D277" s="35">
        <v>5.73</v>
      </c>
      <c r="E277" s="35">
        <v>4.91</v>
      </c>
      <c r="F277" s="35">
        <v>0.76039999999999996</v>
      </c>
      <c r="G277" s="66">
        <v>5.2700000000000004E-3</v>
      </c>
      <c r="H277" s="66">
        <v>6.1499999999999999E-2</v>
      </c>
      <c r="I277" s="66">
        <v>3.8600000000000002E-2</v>
      </c>
      <c r="J277" s="66">
        <v>3.1800000000000002E-2</v>
      </c>
      <c r="K277" s="67">
        <v>4.1000000000000002E-2</v>
      </c>
      <c r="L277" s="66">
        <v>1.7130490000000003</v>
      </c>
      <c r="M277" s="68">
        <v>2.35E-2</v>
      </c>
      <c r="N277" s="35">
        <v>11.69</v>
      </c>
      <c r="O277" s="35">
        <v>25.37</v>
      </c>
      <c r="P277" s="35">
        <v>1.98</v>
      </c>
      <c r="Q277" s="35">
        <v>12.06</v>
      </c>
      <c r="R277" s="35">
        <v>4.67</v>
      </c>
      <c r="S277" s="35">
        <v>5.57</v>
      </c>
      <c r="T277" s="35">
        <v>12.63</v>
      </c>
      <c r="U277" s="35">
        <v>2.4300000000000002</v>
      </c>
      <c r="V277" s="35">
        <v>5.6</v>
      </c>
      <c r="W277" s="35">
        <v>10.14</v>
      </c>
      <c r="X277" s="35">
        <v>3.48</v>
      </c>
      <c r="Y277" s="35">
        <v>11.88</v>
      </c>
      <c r="Z277" s="35">
        <v>0</v>
      </c>
      <c r="AA277" s="35">
        <v>5.25</v>
      </c>
      <c r="AB277" s="41">
        <v>1020</v>
      </c>
      <c r="AC277" s="41">
        <v>9</v>
      </c>
      <c r="AD277" s="88">
        <v>442</v>
      </c>
      <c r="AE277" s="69">
        <v>59.3</v>
      </c>
      <c r="AF277" s="69">
        <v>74.5</v>
      </c>
      <c r="AG277" s="44">
        <f t="shared" si="168"/>
        <v>29.65</v>
      </c>
      <c r="AH277" s="44">
        <f t="shared" si="142"/>
        <v>2761.8447876054929</v>
      </c>
      <c r="AI277" s="44">
        <f t="shared" si="143"/>
        <v>205757.43667660921</v>
      </c>
      <c r="AJ277" s="44">
        <f t="shared" si="144"/>
        <v>2.1481605094774547</v>
      </c>
      <c r="AK277" s="45">
        <v>0</v>
      </c>
      <c r="AL277" s="43">
        <v>438.5</v>
      </c>
      <c r="AM277" s="43">
        <v>59.1</v>
      </c>
      <c r="AN277" s="43">
        <v>74.5</v>
      </c>
      <c r="AO277" s="44">
        <f t="shared" si="136"/>
        <v>29.55</v>
      </c>
      <c r="AP277" s="44">
        <f t="shared" si="145"/>
        <v>2743.2465590962411</v>
      </c>
      <c r="AQ277" s="46">
        <f t="shared" si="146"/>
        <v>205757.43667660921</v>
      </c>
      <c r="AR277" s="46">
        <f t="shared" si="147"/>
        <v>204371.86865266995</v>
      </c>
      <c r="AS277" s="47">
        <f t="shared" si="148"/>
        <v>0.67339875842105157</v>
      </c>
      <c r="AT277" s="46">
        <f t="shared" si="149"/>
        <v>2.1481605094774547</v>
      </c>
      <c r="AU277" s="46">
        <f t="shared" si="150"/>
        <v>2.1455986231903124</v>
      </c>
      <c r="AV277" s="47">
        <f t="shared" si="151"/>
        <v>0.11925953744329672</v>
      </c>
      <c r="AW277" s="48">
        <v>0</v>
      </c>
      <c r="AX277" s="70">
        <v>150</v>
      </c>
      <c r="AY277" s="70">
        <v>12</v>
      </c>
      <c r="AZ277" s="71">
        <v>387.2</v>
      </c>
      <c r="BA277" s="43">
        <f t="shared" si="166"/>
        <v>14.152892561983474</v>
      </c>
      <c r="BB277" s="71">
        <v>58.9</v>
      </c>
      <c r="BC277" s="43">
        <v>74.099999999999994</v>
      </c>
      <c r="BD277" s="54">
        <f t="shared" si="152"/>
        <v>29.45</v>
      </c>
      <c r="BE277" s="44">
        <f t="shared" si="153"/>
        <v>2724.7111624400618</v>
      </c>
      <c r="BF277" s="50">
        <f t="shared" si="167"/>
        <v>205757.43667660921</v>
      </c>
      <c r="BG277" s="50">
        <f t="shared" si="154"/>
        <v>201901.09713680856</v>
      </c>
      <c r="BH277" s="72">
        <f t="shared" si="155"/>
        <v>1.8742163598498249</v>
      </c>
      <c r="BI277" s="73">
        <f t="shared" si="156"/>
        <v>2.1481605094774547</v>
      </c>
      <c r="BJ277" s="51">
        <f t="shared" si="157"/>
        <v>1.9177706584607244</v>
      </c>
      <c r="BK277" s="72">
        <f t="shared" si="158"/>
        <v>10.724983072739441</v>
      </c>
      <c r="BL277" s="116">
        <v>0</v>
      </c>
      <c r="BM277" s="74">
        <f t="shared" si="141"/>
        <v>1020</v>
      </c>
      <c r="BN277" s="74">
        <f t="shared" si="140"/>
        <v>9</v>
      </c>
      <c r="BO277" s="71">
        <v>348.1</v>
      </c>
      <c r="BP277" s="71">
        <v>57.5</v>
      </c>
      <c r="BQ277" s="71">
        <v>72.5</v>
      </c>
      <c r="BR277" s="72">
        <f t="shared" si="159"/>
        <v>28.75</v>
      </c>
      <c r="BS277" s="54">
        <f t="shared" si="160"/>
        <v>2596.7226777328133</v>
      </c>
      <c r="BT277" s="50">
        <f t="shared" si="161"/>
        <v>201901.09713680856</v>
      </c>
      <c r="BU277" s="50">
        <f t="shared" si="162"/>
        <v>188262.39413562897</v>
      </c>
      <c r="BV277" s="72">
        <f t="shared" si="163"/>
        <v>6.7551406082444299</v>
      </c>
      <c r="BW277" s="75">
        <f t="shared" si="164"/>
        <v>1.9177706584607244</v>
      </c>
      <c r="BX277" s="55">
        <f t="shared" si="165"/>
        <v>1.8490150494379669</v>
      </c>
      <c r="BY277" s="72">
        <f t="shared" si="139"/>
        <v>3.5851841157035595</v>
      </c>
      <c r="BZ277" s="124" t="s">
        <v>95</v>
      </c>
      <c r="CA277" s="124" t="s">
        <v>78</v>
      </c>
      <c r="CB277" s="125">
        <v>4</v>
      </c>
      <c r="CC277" s="125">
        <v>8</v>
      </c>
      <c r="CD277" s="125">
        <v>3</v>
      </c>
      <c r="CE277" s="125">
        <v>6</v>
      </c>
      <c r="CF277" s="124" t="s">
        <v>81</v>
      </c>
      <c r="CG277" s="126" t="s">
        <v>75</v>
      </c>
      <c r="CH277" s="62">
        <v>10.24</v>
      </c>
      <c r="CI277" s="63">
        <v>8.5500000000000007</v>
      </c>
      <c r="CJ277" s="64">
        <f>SUM((AF277-BQ277)/AF277)*100</f>
        <v>2.6845637583892619</v>
      </c>
      <c r="CK277" s="64">
        <f>SUM(BX277*CH277)</f>
        <v>18.933914106244782</v>
      </c>
      <c r="CL277" s="65" t="s">
        <v>81</v>
      </c>
    </row>
    <row r="278" spans="1:90" s="65" customFormat="1" ht="24.75" customHeight="1" x14ac:dyDescent="0.3">
      <c r="A278" s="61" t="s">
        <v>111</v>
      </c>
      <c r="B278" s="35">
        <v>2.83</v>
      </c>
      <c r="C278" s="35">
        <v>1.27</v>
      </c>
      <c r="D278" s="35">
        <v>4.25</v>
      </c>
      <c r="E278" s="35">
        <v>4.4400000000000004</v>
      </c>
      <c r="F278" s="35">
        <v>2.14</v>
      </c>
      <c r="G278" s="66">
        <v>0.37740000000000001</v>
      </c>
      <c r="H278" s="66">
        <v>7.5399999999999995E-2</v>
      </c>
      <c r="I278" s="66">
        <v>3.4299999999999997E-2</v>
      </c>
      <c r="J278" s="66">
        <v>3.04E-2</v>
      </c>
      <c r="K278" s="67">
        <v>4.3400000000000001E-2</v>
      </c>
      <c r="L278" s="66">
        <v>1.7130490000000003</v>
      </c>
      <c r="M278" s="68">
        <v>6.54E-2</v>
      </c>
      <c r="N278" s="35">
        <v>12.22</v>
      </c>
      <c r="O278" s="35">
        <v>9.0399999999999991</v>
      </c>
      <c r="P278" s="35">
        <v>1.4</v>
      </c>
      <c r="Q278" s="35">
        <v>16.04</v>
      </c>
      <c r="R278" s="35">
        <v>4.4800000000000004</v>
      </c>
      <c r="S278" s="35">
        <v>3.34</v>
      </c>
      <c r="T278" s="35">
        <v>7.01</v>
      </c>
      <c r="U278" s="35">
        <v>1.89</v>
      </c>
      <c r="V278" s="35">
        <v>1.25</v>
      </c>
      <c r="W278" s="35">
        <v>12.11</v>
      </c>
      <c r="X278" s="35">
        <v>2.8</v>
      </c>
      <c r="Y278" s="35">
        <v>13.4</v>
      </c>
      <c r="Z278" s="35">
        <v>0</v>
      </c>
      <c r="AA278" s="35">
        <v>6.16</v>
      </c>
      <c r="AB278" s="41">
        <v>1020</v>
      </c>
      <c r="AC278" s="41">
        <v>9</v>
      </c>
      <c r="AD278" s="88">
        <v>450.1</v>
      </c>
      <c r="AE278" s="69">
        <v>59.5</v>
      </c>
      <c r="AF278" s="69">
        <v>74.900000000000006</v>
      </c>
      <c r="AG278" s="44">
        <f t="shared" si="168"/>
        <v>29.75</v>
      </c>
      <c r="AH278" s="44">
        <f t="shared" si="142"/>
        <v>2780.5058479678164</v>
      </c>
      <c r="AI278" s="44">
        <f t="shared" si="143"/>
        <v>208259.88801278945</v>
      </c>
      <c r="AJ278" s="44">
        <f t="shared" si="144"/>
        <v>2.1612419189064336</v>
      </c>
      <c r="AK278" s="45">
        <v>0</v>
      </c>
      <c r="AL278" s="43">
        <v>446.8</v>
      </c>
      <c r="AM278" s="43">
        <v>59.4</v>
      </c>
      <c r="AN278" s="43">
        <v>74.900000000000006</v>
      </c>
      <c r="AO278" s="44">
        <f t="shared" ref="AO278:AO313" si="169">SUM(AM278/2)</f>
        <v>29.7</v>
      </c>
      <c r="AP278" s="44">
        <f t="shared" si="145"/>
        <v>2771.1674638050204</v>
      </c>
      <c r="AQ278" s="46">
        <f t="shared" si="146"/>
        <v>208259.88801278945</v>
      </c>
      <c r="AR278" s="46">
        <f t="shared" si="147"/>
        <v>207560.44303899605</v>
      </c>
      <c r="AS278" s="47">
        <f t="shared" si="148"/>
        <v>0.33585198785396975</v>
      </c>
      <c r="AT278" s="46">
        <f t="shared" si="149"/>
        <v>2.1612419189064336</v>
      </c>
      <c r="AU278" s="46">
        <f t="shared" si="150"/>
        <v>2.1526259698533026</v>
      </c>
      <c r="AV278" s="47">
        <f t="shared" si="151"/>
        <v>0.39865731724704806</v>
      </c>
      <c r="AW278" s="48">
        <v>0</v>
      </c>
      <c r="AX278" s="70">
        <v>150</v>
      </c>
      <c r="AY278" s="70">
        <v>12</v>
      </c>
      <c r="AZ278" s="71">
        <v>399.5</v>
      </c>
      <c r="BA278" s="43">
        <f t="shared" si="166"/>
        <v>12.66583229036296</v>
      </c>
      <c r="BB278" s="71">
        <v>59.4</v>
      </c>
      <c r="BC278" s="43">
        <v>74.5</v>
      </c>
      <c r="BD278" s="54">
        <f t="shared" si="152"/>
        <v>29.7</v>
      </c>
      <c r="BE278" s="44">
        <f t="shared" si="153"/>
        <v>2771.1674638050204</v>
      </c>
      <c r="BF278" s="50">
        <f t="shared" si="167"/>
        <v>208259.88801278945</v>
      </c>
      <c r="BG278" s="50">
        <f t="shared" si="154"/>
        <v>206451.97605347401</v>
      </c>
      <c r="BH278" s="72">
        <f t="shared" si="155"/>
        <v>0.8681037796411476</v>
      </c>
      <c r="BI278" s="73">
        <f t="shared" si="156"/>
        <v>2.1612419189064336</v>
      </c>
      <c r="BJ278" s="51">
        <f t="shared" si="157"/>
        <v>1.9350747211861212</v>
      </c>
      <c r="BK278" s="72">
        <f t="shared" si="158"/>
        <v>10.464686796133895</v>
      </c>
      <c r="BL278" s="116">
        <v>0</v>
      </c>
      <c r="BM278" s="74">
        <f t="shared" si="141"/>
        <v>1020</v>
      </c>
      <c r="BN278" s="74">
        <f t="shared" si="140"/>
        <v>9</v>
      </c>
      <c r="BO278" s="71">
        <v>352.2</v>
      </c>
      <c r="BP278" s="71">
        <v>57.9</v>
      </c>
      <c r="BQ278" s="71">
        <v>72.599999999999994</v>
      </c>
      <c r="BR278" s="72">
        <f t="shared" si="159"/>
        <v>28.95</v>
      </c>
      <c r="BS278" s="54">
        <f t="shared" si="160"/>
        <v>2632.9766569552394</v>
      </c>
      <c r="BT278" s="50">
        <f t="shared" si="161"/>
        <v>206451.97605347401</v>
      </c>
      <c r="BU278" s="50">
        <f t="shared" si="162"/>
        <v>191154.10529495036</v>
      </c>
      <c r="BV278" s="72">
        <f t="shared" si="163"/>
        <v>7.4098931145911013</v>
      </c>
      <c r="BW278" s="75">
        <f t="shared" si="164"/>
        <v>1.9350747211861212</v>
      </c>
      <c r="BX278" s="55">
        <f t="shared" si="165"/>
        <v>1.8424924720112925</v>
      </c>
      <c r="BY278" s="72">
        <f t="shared" si="139"/>
        <v>4.7844276069132672</v>
      </c>
      <c r="BZ278" s="124" t="s">
        <v>92</v>
      </c>
      <c r="CA278" s="124" t="s">
        <v>78</v>
      </c>
      <c r="CB278" s="125">
        <v>3</v>
      </c>
      <c r="CC278" s="125">
        <v>8</v>
      </c>
      <c r="CD278" s="125">
        <v>3</v>
      </c>
      <c r="CE278" s="125">
        <v>6</v>
      </c>
      <c r="CF278" s="124" t="s">
        <v>107</v>
      </c>
      <c r="CG278" s="126" t="s">
        <v>75</v>
      </c>
      <c r="CH278" s="129">
        <v>9.85</v>
      </c>
      <c r="CI278" s="63">
        <v>10.02</v>
      </c>
      <c r="CJ278" s="64">
        <f>SUM((AF278-BQ278)/AF278)*100</f>
        <v>3.0707610146862634</v>
      </c>
      <c r="CK278" s="64">
        <f>SUM(BX278*CH278)</f>
        <v>18.148550849311231</v>
      </c>
      <c r="CL278" s="65" t="s">
        <v>107</v>
      </c>
    </row>
    <row r="279" spans="1:90" s="65" customFormat="1" ht="24.75" customHeight="1" x14ac:dyDescent="0.3">
      <c r="A279" s="61" t="s">
        <v>111</v>
      </c>
      <c r="B279" s="35">
        <v>3.27</v>
      </c>
      <c r="C279" s="35">
        <v>1.29</v>
      </c>
      <c r="D279" s="35">
        <v>5.99</v>
      </c>
      <c r="E279" s="35">
        <v>4.84</v>
      </c>
      <c r="F279" s="35">
        <v>1.78</v>
      </c>
      <c r="G279" s="66">
        <v>0.44240000000000002</v>
      </c>
      <c r="H279" s="66">
        <v>7.8399999999999997E-2</v>
      </c>
      <c r="I279" s="66">
        <v>3.7699999999999997E-2</v>
      </c>
      <c r="J279" s="66">
        <v>3.3300000000000003E-2</v>
      </c>
      <c r="K279" s="67">
        <v>4.82E-2</v>
      </c>
      <c r="L279" s="66">
        <v>1.7130490000000003</v>
      </c>
      <c r="M279" s="68">
        <v>0.11650000000000001</v>
      </c>
      <c r="N279" s="35">
        <v>2.93</v>
      </c>
      <c r="O279" s="35">
        <v>28.43</v>
      </c>
      <c r="P279" s="35">
        <v>3.33</v>
      </c>
      <c r="Q279" s="35">
        <v>11.77</v>
      </c>
      <c r="R279" s="35">
        <v>2.4300000000000002</v>
      </c>
      <c r="S279" s="35">
        <v>3.06</v>
      </c>
      <c r="T279" s="35">
        <v>8.5299999999999994</v>
      </c>
      <c r="U279" s="35">
        <v>5.6</v>
      </c>
      <c r="V279" s="35">
        <v>2.4300000000000002</v>
      </c>
      <c r="W279" s="35">
        <v>5.33</v>
      </c>
      <c r="X279" s="35">
        <v>4.29</v>
      </c>
      <c r="Y279" s="35">
        <v>2.8</v>
      </c>
      <c r="Z279" s="35">
        <v>0</v>
      </c>
      <c r="AA279" s="35">
        <v>3.68</v>
      </c>
      <c r="AB279" s="41">
        <v>1020</v>
      </c>
      <c r="AC279" s="41">
        <v>9</v>
      </c>
      <c r="AD279" s="88">
        <v>450.8</v>
      </c>
      <c r="AE279" s="69">
        <v>59.5</v>
      </c>
      <c r="AF279" s="69">
        <v>74.900000000000006</v>
      </c>
      <c r="AG279" s="44">
        <f t="shared" si="168"/>
        <v>29.75</v>
      </c>
      <c r="AH279" s="44">
        <f t="shared" si="142"/>
        <v>2780.5058479678164</v>
      </c>
      <c r="AI279" s="44">
        <f t="shared" si="143"/>
        <v>208259.88801278945</v>
      </c>
      <c r="AJ279" s="44">
        <f t="shared" si="144"/>
        <v>2.1646031038503004</v>
      </c>
      <c r="AK279" s="45">
        <v>0</v>
      </c>
      <c r="AL279" s="43">
        <v>446.8</v>
      </c>
      <c r="AM279" s="43">
        <v>59.4</v>
      </c>
      <c r="AN279" s="43">
        <v>74.7</v>
      </c>
      <c r="AO279" s="44">
        <f t="shared" si="169"/>
        <v>29.7</v>
      </c>
      <c r="AP279" s="44">
        <f t="shared" si="145"/>
        <v>2771.1674638050204</v>
      </c>
      <c r="AQ279" s="46">
        <f t="shared" si="146"/>
        <v>208259.88801278945</v>
      </c>
      <c r="AR279" s="46">
        <f t="shared" si="147"/>
        <v>207006.20954623504</v>
      </c>
      <c r="AS279" s="47">
        <f t="shared" si="148"/>
        <v>0.60197788374755168</v>
      </c>
      <c r="AT279" s="46">
        <f t="shared" si="149"/>
        <v>2.1646031038503004</v>
      </c>
      <c r="AU279" s="46">
        <f t="shared" si="150"/>
        <v>2.1583893593308212</v>
      </c>
      <c r="AV279" s="47">
        <f t="shared" si="151"/>
        <v>0.28706160997489416</v>
      </c>
      <c r="AW279" s="48">
        <v>0</v>
      </c>
      <c r="AX279" s="70">
        <v>150</v>
      </c>
      <c r="AY279" s="70">
        <v>12</v>
      </c>
      <c r="AZ279" s="71">
        <v>401.3</v>
      </c>
      <c r="BA279" s="43">
        <f t="shared" si="166"/>
        <v>12.334911537503114</v>
      </c>
      <c r="BB279" s="71">
        <v>59.4</v>
      </c>
      <c r="BC279" s="43">
        <v>74.7</v>
      </c>
      <c r="BD279" s="54">
        <f t="shared" si="152"/>
        <v>29.7</v>
      </c>
      <c r="BE279" s="44">
        <f t="shared" si="153"/>
        <v>2771.1674638050204</v>
      </c>
      <c r="BF279" s="50">
        <f t="shared" si="167"/>
        <v>208259.88801278945</v>
      </c>
      <c r="BG279" s="50">
        <f t="shared" si="154"/>
        <v>207006.20954623504</v>
      </c>
      <c r="BH279" s="72">
        <f t="shared" si="155"/>
        <v>0.60197788374755168</v>
      </c>
      <c r="BI279" s="73">
        <f t="shared" si="156"/>
        <v>2.1646031038503004</v>
      </c>
      <c r="BJ279" s="51">
        <f t="shared" si="157"/>
        <v>1.9385891895690659</v>
      </c>
      <c r="BK279" s="72">
        <f t="shared" si="158"/>
        <v>10.441355917822115</v>
      </c>
      <c r="BL279" s="116">
        <v>0</v>
      </c>
      <c r="BM279" s="74">
        <f t="shared" si="141"/>
        <v>1020</v>
      </c>
      <c r="BN279" s="74">
        <f t="shared" si="140"/>
        <v>9</v>
      </c>
      <c r="BO279" s="71">
        <v>353.9</v>
      </c>
      <c r="BP279" s="71">
        <v>57.6</v>
      </c>
      <c r="BQ279" s="71">
        <v>71.3</v>
      </c>
      <c r="BR279" s="72">
        <f t="shared" si="159"/>
        <v>28.8</v>
      </c>
      <c r="BS279" s="54">
        <f t="shared" si="160"/>
        <v>2605.7626105935183</v>
      </c>
      <c r="BT279" s="50">
        <f t="shared" si="161"/>
        <v>207006.20954623504</v>
      </c>
      <c r="BU279" s="50">
        <f t="shared" si="162"/>
        <v>185790.87413531783</v>
      </c>
      <c r="BV279" s="72">
        <f t="shared" si="163"/>
        <v>10.248646867850958</v>
      </c>
      <c r="BW279" s="75">
        <f t="shared" si="164"/>
        <v>1.9385891895690659</v>
      </c>
      <c r="BX279" s="55">
        <f t="shared" si="165"/>
        <v>1.904829834334288</v>
      </c>
      <c r="BY279" s="72">
        <f t="shared" si="139"/>
        <v>1.7414393630391785</v>
      </c>
      <c r="BZ279" s="124" t="s">
        <v>92</v>
      </c>
      <c r="CA279" s="124" t="s">
        <v>78</v>
      </c>
      <c r="CB279" s="125">
        <v>3</v>
      </c>
      <c r="CC279" s="125">
        <v>8</v>
      </c>
      <c r="CD279" s="125">
        <v>3</v>
      </c>
      <c r="CE279" s="125">
        <v>6</v>
      </c>
      <c r="CF279" s="124" t="s">
        <v>107</v>
      </c>
      <c r="CG279" s="126" t="s">
        <v>75</v>
      </c>
      <c r="CH279" s="129">
        <v>9.85</v>
      </c>
      <c r="CI279" s="63">
        <v>10.02</v>
      </c>
      <c r="CJ279" s="64">
        <f>SUM((AF279-BQ279)/AF279)*100</f>
        <v>4.8064085447263132</v>
      </c>
      <c r="CK279" s="64">
        <f>SUM(BX279*CH279)</f>
        <v>18.762573868192735</v>
      </c>
      <c r="CL279" s="65" t="s">
        <v>107</v>
      </c>
    </row>
    <row r="280" spans="1:90" s="65" customFormat="1" ht="24.75" customHeight="1" x14ac:dyDescent="0.3">
      <c r="A280" s="61" t="s">
        <v>111</v>
      </c>
      <c r="B280" s="35">
        <v>3.23</v>
      </c>
      <c r="C280" s="35">
        <v>1.44</v>
      </c>
      <c r="D280" s="35">
        <v>5.42</v>
      </c>
      <c r="E280" s="35">
        <v>4.82</v>
      </c>
      <c r="F280" s="35">
        <v>1.91</v>
      </c>
      <c r="G280" s="66">
        <v>0.4254</v>
      </c>
      <c r="H280" s="66">
        <v>7.4800000000000005E-2</v>
      </c>
      <c r="I280" s="66">
        <v>3.8699999999999998E-2</v>
      </c>
      <c r="J280" s="66">
        <v>3.3500000000000002E-2</v>
      </c>
      <c r="K280" s="67">
        <v>4.1700000000000001E-2</v>
      </c>
      <c r="L280" s="66">
        <v>1.7130490000000003</v>
      </c>
      <c r="M280" s="68">
        <v>7.6499999999999999E-2</v>
      </c>
      <c r="N280" s="35">
        <v>12.5</v>
      </c>
      <c r="O280" s="35">
        <v>7.22</v>
      </c>
      <c r="P280" s="35">
        <v>4.24</v>
      </c>
      <c r="Q280" s="35">
        <v>18.93</v>
      </c>
      <c r="R280" s="35">
        <v>7.96</v>
      </c>
      <c r="S280" s="35">
        <v>3.96</v>
      </c>
      <c r="T280" s="35">
        <v>8.9</v>
      </c>
      <c r="U280" s="35">
        <v>2.7925</v>
      </c>
      <c r="V280" s="35">
        <v>1.89</v>
      </c>
      <c r="W280" s="35">
        <v>22.5</v>
      </c>
      <c r="X280" s="35">
        <v>2.2599999999999998</v>
      </c>
      <c r="Y280" s="35">
        <v>3.26</v>
      </c>
      <c r="Z280" s="35">
        <v>0</v>
      </c>
      <c r="AA280" s="35">
        <v>5.2725</v>
      </c>
      <c r="AB280" s="41">
        <v>1040</v>
      </c>
      <c r="AC280" s="41">
        <v>9</v>
      </c>
      <c r="AD280" s="88">
        <v>449.6</v>
      </c>
      <c r="AE280" s="69">
        <v>59.5</v>
      </c>
      <c r="AF280" s="69">
        <v>74.900000000000006</v>
      </c>
      <c r="AG280" s="44">
        <f t="shared" si="168"/>
        <v>29.75</v>
      </c>
      <c r="AH280" s="44">
        <f t="shared" si="142"/>
        <v>2780.5058479678164</v>
      </c>
      <c r="AI280" s="44">
        <f t="shared" si="143"/>
        <v>208259.88801278945</v>
      </c>
      <c r="AJ280" s="44">
        <f t="shared" si="144"/>
        <v>2.1588410725179572</v>
      </c>
      <c r="AK280" s="45">
        <v>0</v>
      </c>
      <c r="AL280" s="43">
        <v>446.2</v>
      </c>
      <c r="AM280" s="43">
        <v>59.4</v>
      </c>
      <c r="AN280" s="43">
        <v>74.7</v>
      </c>
      <c r="AO280" s="44">
        <f t="shared" si="169"/>
        <v>29.7</v>
      </c>
      <c r="AP280" s="44">
        <f t="shared" si="145"/>
        <v>2771.1674638050204</v>
      </c>
      <c r="AQ280" s="46">
        <f t="shared" si="146"/>
        <v>208259.88801278945</v>
      </c>
      <c r="AR280" s="46">
        <f t="shared" si="147"/>
        <v>207006.20954623504</v>
      </c>
      <c r="AS280" s="47">
        <f t="shared" si="148"/>
        <v>0.60197788374755168</v>
      </c>
      <c r="AT280" s="46">
        <f t="shared" si="149"/>
        <v>2.1588410725179572</v>
      </c>
      <c r="AU280" s="46">
        <f t="shared" si="150"/>
        <v>2.1554908955537431</v>
      </c>
      <c r="AV280" s="47">
        <f t="shared" si="151"/>
        <v>0.1551840479070869</v>
      </c>
      <c r="AW280" s="48">
        <v>0</v>
      </c>
      <c r="AX280" s="70">
        <v>150</v>
      </c>
      <c r="AY280" s="70">
        <v>12</v>
      </c>
      <c r="AZ280" s="71">
        <v>400.8</v>
      </c>
      <c r="BA280" s="43">
        <f t="shared" si="166"/>
        <v>12.175648702594813</v>
      </c>
      <c r="BB280" s="71">
        <v>59.4</v>
      </c>
      <c r="BC280" s="43">
        <v>74.400000000000006</v>
      </c>
      <c r="BD280" s="54">
        <f t="shared" si="152"/>
        <v>29.7</v>
      </c>
      <c r="BE280" s="44">
        <f t="shared" si="153"/>
        <v>2771.1674638050204</v>
      </c>
      <c r="BF280" s="50">
        <f t="shared" si="167"/>
        <v>208259.88801278945</v>
      </c>
      <c r="BG280" s="50">
        <f t="shared" si="154"/>
        <v>206174.85930709352</v>
      </c>
      <c r="BH280" s="72">
        <f t="shared" si="155"/>
        <v>1.0011667275879317</v>
      </c>
      <c r="BI280" s="73">
        <f t="shared" si="156"/>
        <v>2.1588410725179572</v>
      </c>
      <c r="BJ280" s="51">
        <f t="shared" si="157"/>
        <v>1.9439809555199747</v>
      </c>
      <c r="BK280" s="72">
        <f t="shared" si="158"/>
        <v>9.9525675943982783</v>
      </c>
      <c r="BL280" s="116">
        <v>0</v>
      </c>
      <c r="BM280" s="74">
        <f t="shared" si="141"/>
        <v>1040</v>
      </c>
      <c r="BN280" s="74">
        <f t="shared" si="140"/>
        <v>9</v>
      </c>
      <c r="BO280" s="71">
        <v>352.1</v>
      </c>
      <c r="BP280" s="71">
        <v>57.7</v>
      </c>
      <c r="BQ280" s="71">
        <v>72</v>
      </c>
      <c r="BR280" s="72">
        <f t="shared" si="159"/>
        <v>28.85</v>
      </c>
      <c r="BS280" s="54">
        <f t="shared" si="160"/>
        <v>2614.818251417491</v>
      </c>
      <c r="BT280" s="50">
        <f t="shared" si="161"/>
        <v>206174.85930709352</v>
      </c>
      <c r="BU280" s="50">
        <f t="shared" si="162"/>
        <v>188266.91410205935</v>
      </c>
      <c r="BV280" s="72">
        <f t="shared" si="163"/>
        <v>8.6858044987728693</v>
      </c>
      <c r="BW280" s="75">
        <f t="shared" si="164"/>
        <v>1.9439809555199747</v>
      </c>
      <c r="BX280" s="55">
        <f t="shared" si="165"/>
        <v>1.8702170887505325</v>
      </c>
      <c r="BY280" s="72">
        <f t="shared" si="139"/>
        <v>3.7944747637567229</v>
      </c>
      <c r="BZ280" s="124" t="s">
        <v>92</v>
      </c>
      <c r="CA280" s="124" t="s">
        <v>78</v>
      </c>
      <c r="CB280" s="125">
        <v>3</v>
      </c>
      <c r="CC280" s="125">
        <v>8</v>
      </c>
      <c r="CD280" s="125">
        <v>3</v>
      </c>
      <c r="CE280" s="125">
        <v>6</v>
      </c>
      <c r="CF280" s="124" t="s">
        <v>107</v>
      </c>
      <c r="CG280" s="126" t="s">
        <v>75</v>
      </c>
      <c r="CH280" s="129">
        <v>9.85</v>
      </c>
      <c r="CI280" s="63">
        <v>10.02</v>
      </c>
      <c r="CJ280" s="64">
        <f>SUM((AF280-BQ280)/AF280)*100</f>
        <v>3.8718291054739726</v>
      </c>
      <c r="CK280" s="64">
        <f>SUM(BX280*CH280)</f>
        <v>18.421638324192745</v>
      </c>
      <c r="CL280" s="65" t="s">
        <v>107</v>
      </c>
    </row>
    <row r="281" spans="1:90" s="65" customFormat="1" ht="24.75" customHeight="1" x14ac:dyDescent="0.3">
      <c r="A281" s="61" t="s">
        <v>111</v>
      </c>
      <c r="B281" s="35">
        <v>3.86</v>
      </c>
      <c r="C281" s="35">
        <v>1.71</v>
      </c>
      <c r="D281" s="35">
        <v>5.91</v>
      </c>
      <c r="E281" s="35">
        <v>5.2</v>
      </c>
      <c r="F281" s="35">
        <v>0.2666</v>
      </c>
      <c r="G281" s="66">
        <v>0.48509999999999998</v>
      </c>
      <c r="H281" s="66">
        <v>6.2100000000000002E-2</v>
      </c>
      <c r="I281" s="66">
        <v>4.07E-2</v>
      </c>
      <c r="J281" s="66">
        <v>3.6600000000000001E-2</v>
      </c>
      <c r="K281" s="67">
        <v>6.2899999999999998E-2</v>
      </c>
      <c r="L281" s="66">
        <v>1.7130490000000003</v>
      </c>
      <c r="M281" s="68">
        <v>2.7099999999999999E-2</v>
      </c>
      <c r="N281" s="35">
        <v>23.14</v>
      </c>
      <c r="O281" s="35">
        <v>7.22</v>
      </c>
      <c r="P281" s="35">
        <v>4.24</v>
      </c>
      <c r="Q281" s="35">
        <v>18.93</v>
      </c>
      <c r="R281" s="35">
        <v>7.96</v>
      </c>
      <c r="S281" s="35">
        <v>3.96</v>
      </c>
      <c r="T281" s="35">
        <v>8.9</v>
      </c>
      <c r="U281" s="35">
        <v>1.25</v>
      </c>
      <c r="V281" s="35">
        <v>1.89</v>
      </c>
      <c r="W281" s="35">
        <v>22.5</v>
      </c>
      <c r="X281" s="35">
        <v>2.2599999999999998</v>
      </c>
      <c r="Y281" s="35">
        <v>3.26</v>
      </c>
      <c r="Z281" s="35">
        <v>0</v>
      </c>
      <c r="AA281" s="35">
        <v>6</v>
      </c>
      <c r="AB281" s="41">
        <v>1040</v>
      </c>
      <c r="AC281" s="41">
        <v>9</v>
      </c>
      <c r="AD281" s="88">
        <v>448.7</v>
      </c>
      <c r="AE281" s="69">
        <v>59.5</v>
      </c>
      <c r="AF281" s="69">
        <v>74.900000000000006</v>
      </c>
      <c r="AG281" s="44">
        <f t="shared" si="168"/>
        <v>29.75</v>
      </c>
      <c r="AH281" s="44">
        <f t="shared" si="142"/>
        <v>2780.5058479678164</v>
      </c>
      <c r="AI281" s="44">
        <f t="shared" si="143"/>
        <v>208259.88801278945</v>
      </c>
      <c r="AJ281" s="44">
        <f t="shared" si="144"/>
        <v>2.1545195490186995</v>
      </c>
      <c r="AK281" s="45">
        <v>0</v>
      </c>
      <c r="AL281" s="43">
        <v>446.5</v>
      </c>
      <c r="AM281" s="43">
        <v>59.5</v>
      </c>
      <c r="AN281" s="43">
        <v>74.599999999999994</v>
      </c>
      <c r="AO281" s="44">
        <f t="shared" si="169"/>
        <v>29.75</v>
      </c>
      <c r="AP281" s="44">
        <f t="shared" si="145"/>
        <v>2780.5058479678164</v>
      </c>
      <c r="AQ281" s="46">
        <f t="shared" si="146"/>
        <v>208259.88801278945</v>
      </c>
      <c r="AR281" s="46">
        <f t="shared" si="147"/>
        <v>207425.73625839909</v>
      </c>
      <c r="AS281" s="47">
        <f t="shared" si="148"/>
        <v>0.40053404539386622</v>
      </c>
      <c r="AT281" s="46">
        <f t="shared" si="149"/>
        <v>2.1545195490186995</v>
      </c>
      <c r="AU281" s="46">
        <f t="shared" si="150"/>
        <v>2.1525776311757951</v>
      </c>
      <c r="AV281" s="47">
        <f t="shared" si="151"/>
        <v>9.0132291618740978E-2</v>
      </c>
      <c r="AW281" s="48">
        <v>0</v>
      </c>
      <c r="AX281" s="70">
        <v>150</v>
      </c>
      <c r="AY281" s="70">
        <v>12</v>
      </c>
      <c r="AZ281" s="71">
        <v>402.7</v>
      </c>
      <c r="BA281" s="43">
        <f t="shared" si="166"/>
        <v>11.422895455674199</v>
      </c>
      <c r="BB281" s="71">
        <v>59.4</v>
      </c>
      <c r="BC281" s="43">
        <v>74.3</v>
      </c>
      <c r="BD281" s="54">
        <f t="shared" si="152"/>
        <v>29.7</v>
      </c>
      <c r="BE281" s="44">
        <f t="shared" si="153"/>
        <v>2771.1674638050204</v>
      </c>
      <c r="BF281" s="50">
        <f t="shared" si="167"/>
        <v>208259.88801278945</v>
      </c>
      <c r="BG281" s="50">
        <f t="shared" si="154"/>
        <v>205897.742560713</v>
      </c>
      <c r="BH281" s="72">
        <f t="shared" si="155"/>
        <v>1.1342296755347294</v>
      </c>
      <c r="BI281" s="73">
        <f t="shared" si="156"/>
        <v>2.1545195490186995</v>
      </c>
      <c r="BJ281" s="51">
        <f t="shared" si="157"/>
        <v>1.9558252314556386</v>
      </c>
      <c r="BK281" s="72">
        <f t="shared" si="158"/>
        <v>9.2222100121374382</v>
      </c>
      <c r="BL281" s="116">
        <v>0</v>
      </c>
      <c r="BM281" s="74">
        <f t="shared" si="141"/>
        <v>1040</v>
      </c>
      <c r="BN281" s="74">
        <f t="shared" si="140"/>
        <v>9</v>
      </c>
      <c r="BO281" s="71">
        <v>354.7</v>
      </c>
      <c r="BP281" s="71">
        <v>57.9</v>
      </c>
      <c r="BQ281" s="71">
        <v>72</v>
      </c>
      <c r="BR281" s="72">
        <f t="shared" si="159"/>
        <v>28.95</v>
      </c>
      <c r="BS281" s="54">
        <f t="shared" si="160"/>
        <v>2632.9766569552394</v>
      </c>
      <c r="BT281" s="50">
        <f t="shared" si="161"/>
        <v>205897.742560713</v>
      </c>
      <c r="BU281" s="50">
        <f t="shared" si="162"/>
        <v>189574.31930077722</v>
      </c>
      <c r="BV281" s="72">
        <f t="shared" si="163"/>
        <v>7.9279272598739139</v>
      </c>
      <c r="BW281" s="75">
        <f t="shared" si="164"/>
        <v>1.9558252314556386</v>
      </c>
      <c r="BX281" s="55">
        <f t="shared" si="165"/>
        <v>1.8710340161487569</v>
      </c>
      <c r="BY281" s="72">
        <f t="shared" si="139"/>
        <v>4.3353165683303505</v>
      </c>
      <c r="BZ281" s="124" t="s">
        <v>92</v>
      </c>
      <c r="CA281" s="124" t="s">
        <v>78</v>
      </c>
      <c r="CB281" s="125">
        <v>3</v>
      </c>
      <c r="CC281" s="125">
        <v>8</v>
      </c>
      <c r="CD281" s="125">
        <v>3</v>
      </c>
      <c r="CE281" s="125">
        <v>6</v>
      </c>
      <c r="CF281" s="124" t="s">
        <v>107</v>
      </c>
      <c r="CG281" s="126" t="s">
        <v>75</v>
      </c>
      <c r="CH281" s="129">
        <v>9.85</v>
      </c>
      <c r="CI281" s="63">
        <v>10.02</v>
      </c>
      <c r="CJ281" s="64">
        <f>SUM((AF281-BQ281)/AF281)*100</f>
        <v>3.8718291054739726</v>
      </c>
      <c r="CK281" s="64">
        <f>SUM(BX281*CH281)</f>
        <v>18.429685059065253</v>
      </c>
      <c r="CL281" s="65" t="s">
        <v>107</v>
      </c>
    </row>
    <row r="282" spans="1:90" s="65" customFormat="1" ht="24.75" customHeight="1" x14ac:dyDescent="0.3">
      <c r="A282" s="61" t="s">
        <v>111</v>
      </c>
      <c r="B282" s="35">
        <v>3.33</v>
      </c>
      <c r="C282" s="35">
        <v>1.81</v>
      </c>
      <c r="D282" s="35">
        <v>6.81</v>
      </c>
      <c r="E282" s="35">
        <v>4.8099999999999996</v>
      </c>
      <c r="F282" s="35">
        <v>0.25769999999999998</v>
      </c>
      <c r="G282" s="66">
        <v>0.4199</v>
      </c>
      <c r="H282" s="66">
        <v>6.2199999999999998E-2</v>
      </c>
      <c r="I282" s="66">
        <v>3.7199999999999997E-2</v>
      </c>
      <c r="J282" s="66">
        <v>3.3799999999999997E-2</v>
      </c>
      <c r="K282" s="67">
        <v>4.8599999999999997E-2</v>
      </c>
      <c r="L282" s="66">
        <v>1.7130490000000003</v>
      </c>
      <c r="M282" s="68">
        <v>2.41E-2</v>
      </c>
      <c r="N282" s="35">
        <v>11.69</v>
      </c>
      <c r="O282" s="35">
        <v>25.37</v>
      </c>
      <c r="P282" s="35">
        <v>1.98</v>
      </c>
      <c r="Q282" s="35">
        <v>12.06</v>
      </c>
      <c r="R282" s="35">
        <v>4.67</v>
      </c>
      <c r="S282" s="35">
        <v>5.57</v>
      </c>
      <c r="T282" s="35">
        <v>12.63</v>
      </c>
      <c r="U282" s="35">
        <v>2.4300000000000002</v>
      </c>
      <c r="V282" s="35">
        <v>5.6</v>
      </c>
      <c r="W282" s="35">
        <v>10.14</v>
      </c>
      <c r="X282" s="35">
        <v>3.48</v>
      </c>
      <c r="Y282" s="35">
        <v>11.88</v>
      </c>
      <c r="Z282" s="35">
        <v>0</v>
      </c>
      <c r="AA282" s="35">
        <v>5.25</v>
      </c>
      <c r="AB282" s="41">
        <v>1040</v>
      </c>
      <c r="AC282" s="41">
        <v>9</v>
      </c>
      <c r="AD282" s="88">
        <v>448.2</v>
      </c>
      <c r="AE282" s="69">
        <v>59.5</v>
      </c>
      <c r="AF282" s="69">
        <v>74.900000000000006</v>
      </c>
      <c r="AG282" s="44">
        <f t="shared" si="168"/>
        <v>29.75</v>
      </c>
      <c r="AH282" s="44">
        <f t="shared" si="142"/>
        <v>2780.5058479678164</v>
      </c>
      <c r="AI282" s="44">
        <f t="shared" si="143"/>
        <v>208259.88801278945</v>
      </c>
      <c r="AJ282" s="44">
        <f t="shared" si="144"/>
        <v>2.1521187026302231</v>
      </c>
      <c r="AK282" s="45">
        <v>0</v>
      </c>
      <c r="AL282" s="43">
        <v>444.8</v>
      </c>
      <c r="AM282" s="43">
        <v>59.4</v>
      </c>
      <c r="AN282" s="43">
        <v>74.7</v>
      </c>
      <c r="AO282" s="44">
        <f t="shared" si="169"/>
        <v>29.7</v>
      </c>
      <c r="AP282" s="44">
        <f t="shared" si="145"/>
        <v>2771.1674638050204</v>
      </c>
      <c r="AQ282" s="46">
        <f t="shared" si="146"/>
        <v>208259.88801278945</v>
      </c>
      <c r="AR282" s="46">
        <f t="shared" si="147"/>
        <v>207006.20954623504</v>
      </c>
      <c r="AS282" s="47">
        <f t="shared" si="148"/>
        <v>0.60197788374755168</v>
      </c>
      <c r="AT282" s="46">
        <f t="shared" si="149"/>
        <v>2.1521187026302231</v>
      </c>
      <c r="AU282" s="46">
        <f t="shared" si="150"/>
        <v>2.1487278134072278</v>
      </c>
      <c r="AV282" s="47">
        <f t="shared" si="151"/>
        <v>0.15756051089798384</v>
      </c>
      <c r="AW282" s="48">
        <v>0</v>
      </c>
      <c r="AX282" s="70">
        <v>150</v>
      </c>
      <c r="AY282" s="70">
        <v>12</v>
      </c>
      <c r="AZ282" s="71">
        <v>401</v>
      </c>
      <c r="BA282" s="43">
        <f t="shared" si="166"/>
        <v>11.770573566084785</v>
      </c>
      <c r="BB282" s="71">
        <v>59.4</v>
      </c>
      <c r="BC282" s="43">
        <v>74.7</v>
      </c>
      <c r="BD282" s="54">
        <f t="shared" si="152"/>
        <v>29.7</v>
      </c>
      <c r="BE282" s="44">
        <f t="shared" si="153"/>
        <v>2771.1674638050204</v>
      </c>
      <c r="BF282" s="50">
        <f t="shared" si="167"/>
        <v>208259.88801278945</v>
      </c>
      <c r="BG282" s="50">
        <f t="shared" si="154"/>
        <v>207006.20954623504</v>
      </c>
      <c r="BH282" s="72">
        <f t="shared" si="155"/>
        <v>0.60197788374755168</v>
      </c>
      <c r="BI282" s="73">
        <f t="shared" si="156"/>
        <v>2.1521187026302231</v>
      </c>
      <c r="BJ282" s="51">
        <f t="shared" si="157"/>
        <v>1.9371399576805268</v>
      </c>
      <c r="BK282" s="72">
        <f t="shared" si="158"/>
        <v>9.9891676368482312</v>
      </c>
      <c r="BL282" s="116">
        <v>0</v>
      </c>
      <c r="BM282" s="74">
        <f t="shared" si="141"/>
        <v>1040</v>
      </c>
      <c r="BN282" s="74">
        <f t="shared" si="140"/>
        <v>9</v>
      </c>
      <c r="BO282" s="71">
        <v>351.9</v>
      </c>
      <c r="BP282" s="71">
        <v>57.7</v>
      </c>
      <c r="BQ282" s="71">
        <v>71.400000000000006</v>
      </c>
      <c r="BR282" s="72">
        <f t="shared" si="159"/>
        <v>28.85</v>
      </c>
      <c r="BS282" s="54">
        <f t="shared" si="160"/>
        <v>2614.818251417491</v>
      </c>
      <c r="BT282" s="50">
        <f t="shared" si="161"/>
        <v>207006.20954623504</v>
      </c>
      <c r="BU282" s="50">
        <f t="shared" si="162"/>
        <v>186698.02315120888</v>
      </c>
      <c r="BV282" s="72">
        <f t="shared" si="163"/>
        <v>9.8104237740222509</v>
      </c>
      <c r="BW282" s="75">
        <f t="shared" si="164"/>
        <v>1.9371399576805268</v>
      </c>
      <c r="BX282" s="55">
        <f t="shared" si="165"/>
        <v>1.8848619501181978</v>
      </c>
      <c r="BY282" s="72">
        <f t="shared" si="139"/>
        <v>2.6987212439169932</v>
      </c>
      <c r="BZ282" s="124" t="s">
        <v>92</v>
      </c>
      <c r="CA282" s="124" t="s">
        <v>78</v>
      </c>
      <c r="CB282" s="125">
        <v>3</v>
      </c>
      <c r="CC282" s="125">
        <v>8</v>
      </c>
      <c r="CD282" s="125">
        <v>3</v>
      </c>
      <c r="CE282" s="125">
        <v>6</v>
      </c>
      <c r="CF282" s="124" t="s">
        <v>107</v>
      </c>
      <c r="CG282" s="126" t="s">
        <v>75</v>
      </c>
      <c r="CH282" s="129">
        <v>9.85</v>
      </c>
      <c r="CI282" s="63">
        <v>10.02</v>
      </c>
      <c r="CJ282" s="64">
        <f>SUM((AF282-BQ282)/AF282)*100</f>
        <v>4.6728971962616823</v>
      </c>
      <c r="CK282" s="64">
        <f>SUM(BX282*CH282)</f>
        <v>18.565890208664246</v>
      </c>
      <c r="CL282" s="65" t="s">
        <v>107</v>
      </c>
    </row>
    <row r="283" spans="1:90" s="65" customFormat="1" ht="24.75" customHeight="1" x14ac:dyDescent="0.3">
      <c r="A283" s="61" t="s">
        <v>111</v>
      </c>
      <c r="B283" s="35">
        <v>3.87</v>
      </c>
      <c r="C283" s="35">
        <v>1.9</v>
      </c>
      <c r="D283" s="35">
        <v>6.9</v>
      </c>
      <c r="E283" s="35">
        <v>5.29</v>
      </c>
      <c r="F283" s="35">
        <v>0.30080000000000001</v>
      </c>
      <c r="G283" s="66">
        <v>0.503</v>
      </c>
      <c r="H283" s="66">
        <v>6.1499999999999999E-2</v>
      </c>
      <c r="I283" s="66">
        <v>4.0800000000000003E-2</v>
      </c>
      <c r="J283" s="66">
        <v>3.5700000000000003E-2</v>
      </c>
      <c r="K283" s="67">
        <v>5.45E-2</v>
      </c>
      <c r="L283" s="66">
        <v>1.7130490000000003</v>
      </c>
      <c r="M283" s="68">
        <v>3.7600000000000001E-2</v>
      </c>
      <c r="N283" s="35">
        <v>12.22</v>
      </c>
      <c r="O283" s="35">
        <v>9.0399999999999991</v>
      </c>
      <c r="P283" s="35">
        <v>1.4</v>
      </c>
      <c r="Q283" s="35">
        <v>16.04</v>
      </c>
      <c r="R283" s="35">
        <v>4.4800000000000004</v>
      </c>
      <c r="S283" s="35">
        <v>3.34</v>
      </c>
      <c r="T283" s="35">
        <v>7.01</v>
      </c>
      <c r="U283" s="35">
        <v>1.89</v>
      </c>
      <c r="V283" s="35">
        <v>1.25</v>
      </c>
      <c r="W283" s="35">
        <v>12.11</v>
      </c>
      <c r="X283" s="35">
        <v>2.8</v>
      </c>
      <c r="Y283" s="35">
        <v>13.4</v>
      </c>
      <c r="Z283" s="35">
        <v>0</v>
      </c>
      <c r="AA283" s="35">
        <v>6.16</v>
      </c>
      <c r="AB283" s="41">
        <v>1060</v>
      </c>
      <c r="AC283" s="41">
        <v>9</v>
      </c>
      <c r="AD283" s="88">
        <v>449.8</v>
      </c>
      <c r="AE283" s="69">
        <v>59.5</v>
      </c>
      <c r="AF283" s="69">
        <v>74.900000000000006</v>
      </c>
      <c r="AG283" s="44">
        <f t="shared" si="168"/>
        <v>29.75</v>
      </c>
      <c r="AH283" s="44">
        <f t="shared" si="142"/>
        <v>2780.5058479678164</v>
      </c>
      <c r="AI283" s="44">
        <f t="shared" si="143"/>
        <v>208259.88801278945</v>
      </c>
      <c r="AJ283" s="44">
        <f t="shared" si="144"/>
        <v>2.1598014110733477</v>
      </c>
      <c r="AK283" s="45">
        <v>0</v>
      </c>
      <c r="AL283" s="43">
        <v>444.3</v>
      </c>
      <c r="AM283" s="43">
        <v>59.4</v>
      </c>
      <c r="AN283" s="43">
        <v>74.5</v>
      </c>
      <c r="AO283" s="44">
        <f t="shared" si="169"/>
        <v>29.7</v>
      </c>
      <c r="AP283" s="44">
        <f t="shared" si="145"/>
        <v>2771.1674638050204</v>
      </c>
      <c r="AQ283" s="46">
        <f t="shared" si="146"/>
        <v>208259.88801278945</v>
      </c>
      <c r="AR283" s="46">
        <f t="shared" si="147"/>
        <v>206451.97605347401</v>
      </c>
      <c r="AS283" s="47">
        <f t="shared" si="148"/>
        <v>0.8681037796411476</v>
      </c>
      <c r="AT283" s="46">
        <f t="shared" si="149"/>
        <v>2.1598014110733477</v>
      </c>
      <c r="AU283" s="46">
        <f t="shared" si="150"/>
        <v>2.1520743394818367</v>
      </c>
      <c r="AV283" s="47">
        <f t="shared" si="151"/>
        <v>0.35776768882056104</v>
      </c>
      <c r="AW283" s="48">
        <v>0</v>
      </c>
      <c r="AX283" s="70">
        <v>150</v>
      </c>
      <c r="AY283" s="70">
        <v>12</v>
      </c>
      <c r="AZ283" s="71">
        <v>391.7</v>
      </c>
      <c r="BA283" s="43">
        <f t="shared" si="166"/>
        <v>14.832780188920097</v>
      </c>
      <c r="BB283" s="71">
        <v>59.5</v>
      </c>
      <c r="BC283" s="43">
        <v>74.2</v>
      </c>
      <c r="BD283" s="54">
        <f t="shared" si="152"/>
        <v>29.75</v>
      </c>
      <c r="BE283" s="44">
        <f t="shared" si="153"/>
        <v>2780.5058479678164</v>
      </c>
      <c r="BF283" s="50">
        <f t="shared" si="167"/>
        <v>208259.88801278945</v>
      </c>
      <c r="BG283" s="50">
        <f t="shared" si="154"/>
        <v>206313.53391921197</v>
      </c>
      <c r="BH283" s="72">
        <f t="shared" si="155"/>
        <v>0.93457943925234055</v>
      </c>
      <c r="BI283" s="73">
        <f t="shared" si="156"/>
        <v>2.1598014110733477</v>
      </c>
      <c r="BJ283" s="51">
        <f t="shared" si="157"/>
        <v>1.8985666745128871</v>
      </c>
      <c r="BK283" s="72">
        <f t="shared" si="158"/>
        <v>12.09531280149668</v>
      </c>
      <c r="BL283" s="116">
        <v>0</v>
      </c>
      <c r="BM283" s="74">
        <f t="shared" si="141"/>
        <v>1060</v>
      </c>
      <c r="BN283" s="74">
        <f t="shared" si="140"/>
        <v>9</v>
      </c>
      <c r="BO283" s="71">
        <v>352.9</v>
      </c>
      <c r="BP283" s="71">
        <v>57.4</v>
      </c>
      <c r="BQ283" s="71">
        <v>72</v>
      </c>
      <c r="BR283" s="72">
        <f t="shared" si="159"/>
        <v>28.7</v>
      </c>
      <c r="BS283" s="54">
        <f t="shared" si="160"/>
        <v>2587.6984528353764</v>
      </c>
      <c r="BT283" s="50">
        <f t="shared" si="161"/>
        <v>206313.53391921197</v>
      </c>
      <c r="BU283" s="50">
        <f t="shared" si="162"/>
        <v>186314.28860414709</v>
      </c>
      <c r="BV283" s="72">
        <f t="shared" si="163"/>
        <v>9.6936177356625386</v>
      </c>
      <c r="BW283" s="75">
        <f t="shared" si="164"/>
        <v>1.8985666745128871</v>
      </c>
      <c r="BX283" s="55">
        <f t="shared" si="165"/>
        <v>1.8941113032387413</v>
      </c>
      <c r="BY283" s="72">
        <f t="shared" si="139"/>
        <v>0.23467025593340599</v>
      </c>
      <c r="BZ283" s="124" t="s">
        <v>92</v>
      </c>
      <c r="CA283" s="124" t="s">
        <v>78</v>
      </c>
      <c r="CB283" s="125">
        <v>3</v>
      </c>
      <c r="CC283" s="125">
        <v>8</v>
      </c>
      <c r="CD283" s="125">
        <v>3</v>
      </c>
      <c r="CE283" s="125">
        <v>6</v>
      </c>
      <c r="CF283" s="124" t="s">
        <v>107</v>
      </c>
      <c r="CG283" s="126" t="s">
        <v>75</v>
      </c>
      <c r="CH283" s="129">
        <v>9.85</v>
      </c>
      <c r="CI283" s="63">
        <v>10.02</v>
      </c>
      <c r="CJ283" s="64">
        <f>SUM((AF283-BQ283)/AF283)*100</f>
        <v>3.8718291054739726</v>
      </c>
      <c r="CK283" s="64">
        <f>SUM(BX283*CH283)</f>
        <v>18.656996336901603</v>
      </c>
      <c r="CL283" s="65" t="s">
        <v>107</v>
      </c>
    </row>
    <row r="284" spans="1:90" s="65" customFormat="1" ht="24.75" customHeight="1" x14ac:dyDescent="0.3">
      <c r="A284" s="61" t="s">
        <v>111</v>
      </c>
      <c r="B284" s="35">
        <v>3.94</v>
      </c>
      <c r="C284" s="35">
        <v>1.9</v>
      </c>
      <c r="D284" s="35">
        <v>6.64</v>
      </c>
      <c r="E284" s="35">
        <v>4.97</v>
      </c>
      <c r="F284" s="35">
        <v>0.90800000000000003</v>
      </c>
      <c r="G284" s="66">
        <v>0.5242</v>
      </c>
      <c r="H284" s="66">
        <v>7.5399999999999995E-2</v>
      </c>
      <c r="I284" s="66">
        <v>3.8199999999999998E-2</v>
      </c>
      <c r="J284" s="66">
        <v>3.7499999999999999E-2</v>
      </c>
      <c r="K284" s="67">
        <v>5.74E-2</v>
      </c>
      <c r="L284" s="66">
        <v>1.7130490000000003</v>
      </c>
      <c r="M284" s="68">
        <v>2.6800000000000001E-2</v>
      </c>
      <c r="N284" s="35">
        <v>2.93</v>
      </c>
      <c r="O284" s="35">
        <v>28.43</v>
      </c>
      <c r="P284" s="35">
        <v>3.33</v>
      </c>
      <c r="Q284" s="35">
        <v>11.77</v>
      </c>
      <c r="R284" s="35">
        <v>2.4300000000000002</v>
      </c>
      <c r="S284" s="35">
        <v>3.06</v>
      </c>
      <c r="T284" s="35">
        <v>8.5299999999999994</v>
      </c>
      <c r="U284" s="35">
        <v>5.6</v>
      </c>
      <c r="V284" s="35">
        <v>2.4300000000000002</v>
      </c>
      <c r="W284" s="35">
        <v>5.33</v>
      </c>
      <c r="X284" s="35">
        <v>4.29</v>
      </c>
      <c r="Y284" s="35">
        <v>2.8</v>
      </c>
      <c r="Z284" s="35">
        <v>0</v>
      </c>
      <c r="AA284" s="35">
        <v>3.68</v>
      </c>
      <c r="AB284" s="41">
        <v>1060</v>
      </c>
      <c r="AC284" s="41">
        <v>9</v>
      </c>
      <c r="AD284" s="88">
        <v>450</v>
      </c>
      <c r="AE284" s="69">
        <v>59.5</v>
      </c>
      <c r="AF284" s="69">
        <v>74.900000000000006</v>
      </c>
      <c r="AG284" s="44">
        <f t="shared" si="168"/>
        <v>29.75</v>
      </c>
      <c r="AH284" s="44">
        <f t="shared" si="142"/>
        <v>2780.5058479678164</v>
      </c>
      <c r="AI284" s="44">
        <f t="shared" si="143"/>
        <v>208259.88801278945</v>
      </c>
      <c r="AJ284" s="44">
        <f t="shared" si="144"/>
        <v>2.1607617496287381</v>
      </c>
      <c r="AK284" s="45">
        <v>0</v>
      </c>
      <c r="AL284" s="43">
        <v>444.6</v>
      </c>
      <c r="AM284" s="43">
        <v>59.4</v>
      </c>
      <c r="AN284" s="43">
        <v>74.400000000000006</v>
      </c>
      <c r="AO284" s="44">
        <f t="shared" si="169"/>
        <v>29.7</v>
      </c>
      <c r="AP284" s="44">
        <f t="shared" si="145"/>
        <v>2771.1674638050204</v>
      </c>
      <c r="AQ284" s="46">
        <f t="shared" si="146"/>
        <v>208259.88801278945</v>
      </c>
      <c r="AR284" s="46">
        <f t="shared" si="147"/>
        <v>206174.85930709352</v>
      </c>
      <c r="AS284" s="47">
        <f t="shared" si="148"/>
        <v>1.0011667275879317</v>
      </c>
      <c r="AT284" s="46">
        <f t="shared" si="149"/>
        <v>2.1607617496287381</v>
      </c>
      <c r="AU284" s="46">
        <f t="shared" si="150"/>
        <v>2.1564219880842832</v>
      </c>
      <c r="AV284" s="47">
        <f t="shared" si="151"/>
        <v>0.20084405627786497</v>
      </c>
      <c r="AW284" s="48">
        <v>0</v>
      </c>
      <c r="AX284" s="70">
        <v>150</v>
      </c>
      <c r="AY284" s="70">
        <v>12</v>
      </c>
      <c r="AZ284" s="71">
        <v>393.8</v>
      </c>
      <c r="BA284" s="43">
        <f t="shared" si="166"/>
        <v>14.271203656678514</v>
      </c>
      <c r="BB284" s="71">
        <v>59.4</v>
      </c>
      <c r="BC284" s="43">
        <v>73</v>
      </c>
      <c r="BD284" s="54">
        <f t="shared" si="152"/>
        <v>29.7</v>
      </c>
      <c r="BE284" s="44">
        <f t="shared" si="153"/>
        <v>2771.1674638050204</v>
      </c>
      <c r="BF284" s="50">
        <f t="shared" si="167"/>
        <v>208259.88801278945</v>
      </c>
      <c r="BG284" s="50">
        <f t="shared" si="154"/>
        <v>202295.22485776647</v>
      </c>
      <c r="BH284" s="72">
        <f t="shared" si="155"/>
        <v>2.864047998843005</v>
      </c>
      <c r="BI284" s="73">
        <f t="shared" si="156"/>
        <v>2.1607617496287381</v>
      </c>
      <c r="BJ284" s="51">
        <f t="shared" si="157"/>
        <v>1.9466598891638709</v>
      </c>
      <c r="BK284" s="72">
        <f t="shared" si="158"/>
        <v>9.9086287741651393</v>
      </c>
      <c r="BL284" s="116">
        <v>0</v>
      </c>
      <c r="BM284" s="74">
        <f t="shared" si="141"/>
        <v>1060</v>
      </c>
      <c r="BN284" s="74">
        <f t="shared" si="140"/>
        <v>9</v>
      </c>
      <c r="BO284" s="71">
        <v>352.2</v>
      </c>
      <c r="BP284" s="71">
        <v>57.6</v>
      </c>
      <c r="BQ284" s="71">
        <v>71.7</v>
      </c>
      <c r="BR284" s="72">
        <f t="shared" si="159"/>
        <v>28.8</v>
      </c>
      <c r="BS284" s="54">
        <f t="shared" si="160"/>
        <v>2605.7626105935183</v>
      </c>
      <c r="BT284" s="50">
        <f t="shared" si="161"/>
        <v>202295.22485776647</v>
      </c>
      <c r="BU284" s="50">
        <f t="shared" si="162"/>
        <v>186833.17917955527</v>
      </c>
      <c r="BV284" s="72">
        <f t="shared" si="163"/>
        <v>7.6433072946148606</v>
      </c>
      <c r="BW284" s="75">
        <f t="shared" si="164"/>
        <v>1.9466598891638709</v>
      </c>
      <c r="BX284" s="55">
        <f t="shared" si="165"/>
        <v>1.8851041423510737</v>
      </c>
      <c r="BY284" s="72">
        <f t="shared" si="139"/>
        <v>3.1621212907015104</v>
      </c>
      <c r="BZ284" s="124" t="s">
        <v>92</v>
      </c>
      <c r="CA284" s="124" t="s">
        <v>78</v>
      </c>
      <c r="CB284" s="125">
        <v>3</v>
      </c>
      <c r="CC284" s="125">
        <v>8</v>
      </c>
      <c r="CD284" s="125">
        <v>3</v>
      </c>
      <c r="CE284" s="125">
        <v>6</v>
      </c>
      <c r="CF284" s="124" t="s">
        <v>107</v>
      </c>
      <c r="CG284" s="126" t="s">
        <v>75</v>
      </c>
      <c r="CH284" s="129">
        <v>9.85</v>
      </c>
      <c r="CI284" s="63">
        <v>10.02</v>
      </c>
      <c r="CJ284" s="64">
        <f>SUM((AF284-BQ284)/AF284)*100</f>
        <v>4.272363150867827</v>
      </c>
      <c r="CK284" s="64">
        <f>SUM(BX284*CH284)</f>
        <v>18.568275802158077</v>
      </c>
      <c r="CL284" s="65" t="s">
        <v>107</v>
      </c>
    </row>
    <row r="285" spans="1:90" s="65" customFormat="1" ht="24.75" customHeight="1" x14ac:dyDescent="0.3">
      <c r="A285" s="61" t="s">
        <v>111</v>
      </c>
      <c r="B285" s="35">
        <v>3.82</v>
      </c>
      <c r="C285" s="35">
        <v>1.66</v>
      </c>
      <c r="D285" s="35">
        <v>5.69</v>
      </c>
      <c r="E285" s="35">
        <v>4.82</v>
      </c>
      <c r="F285" s="35">
        <v>0.86080000000000001</v>
      </c>
      <c r="G285" s="66">
        <v>0.50860000000000005</v>
      </c>
      <c r="H285" s="66">
        <v>7.8100000000000003E-2</v>
      </c>
      <c r="I285" s="66">
        <v>4.07E-2</v>
      </c>
      <c r="J285" s="66">
        <v>3.7499999999999999E-2</v>
      </c>
      <c r="K285" s="67">
        <v>5.4600000000000003E-2</v>
      </c>
      <c r="L285" s="66">
        <v>1.7130490000000003</v>
      </c>
      <c r="M285" s="68">
        <v>2.5999999999999999E-2</v>
      </c>
      <c r="N285" s="35">
        <v>12.5</v>
      </c>
      <c r="O285" s="35">
        <v>7.22</v>
      </c>
      <c r="P285" s="35">
        <v>4.24</v>
      </c>
      <c r="Q285" s="35">
        <v>18.93</v>
      </c>
      <c r="R285" s="35">
        <v>7.96</v>
      </c>
      <c r="S285" s="35">
        <v>3.96</v>
      </c>
      <c r="T285" s="35">
        <v>8.9</v>
      </c>
      <c r="U285" s="35">
        <v>2.7925</v>
      </c>
      <c r="V285" s="35">
        <v>1.89</v>
      </c>
      <c r="W285" s="35">
        <v>22.5</v>
      </c>
      <c r="X285" s="35">
        <v>2.2599999999999998</v>
      </c>
      <c r="Y285" s="35">
        <v>3.26</v>
      </c>
      <c r="Z285" s="35">
        <v>0</v>
      </c>
      <c r="AA285" s="35">
        <v>5.2725</v>
      </c>
      <c r="AB285" s="41">
        <v>1060</v>
      </c>
      <c r="AC285" s="41">
        <v>9</v>
      </c>
      <c r="AD285" s="88">
        <v>449.9</v>
      </c>
      <c r="AE285" s="69">
        <v>59.5</v>
      </c>
      <c r="AF285" s="69">
        <v>74.900000000000006</v>
      </c>
      <c r="AG285" s="44">
        <f t="shared" si="168"/>
        <v>29.75</v>
      </c>
      <c r="AH285" s="44">
        <f t="shared" si="142"/>
        <v>2780.5058479678164</v>
      </c>
      <c r="AI285" s="44">
        <f t="shared" si="143"/>
        <v>208259.88801278945</v>
      </c>
      <c r="AJ285" s="44">
        <f t="shared" si="144"/>
        <v>2.1602815803510427</v>
      </c>
      <c r="AK285" s="45">
        <v>0</v>
      </c>
      <c r="AL285" s="43">
        <v>446</v>
      </c>
      <c r="AM285" s="43">
        <v>59.4</v>
      </c>
      <c r="AN285" s="43">
        <v>74.5</v>
      </c>
      <c r="AO285" s="44">
        <f t="shared" si="169"/>
        <v>29.7</v>
      </c>
      <c r="AP285" s="44">
        <f t="shared" si="145"/>
        <v>2771.1674638050204</v>
      </c>
      <c r="AQ285" s="46">
        <f t="shared" si="146"/>
        <v>208259.88801278945</v>
      </c>
      <c r="AR285" s="46">
        <f t="shared" si="147"/>
        <v>206451.97605347401</v>
      </c>
      <c r="AS285" s="47">
        <f t="shared" si="148"/>
        <v>0.8681037796411476</v>
      </c>
      <c r="AT285" s="46">
        <f t="shared" si="149"/>
        <v>2.1602815803510427</v>
      </c>
      <c r="AU285" s="46">
        <f t="shared" si="150"/>
        <v>2.1603086999975223</v>
      </c>
      <c r="AV285" s="47">
        <f t="shared" si="151"/>
        <v>-1.2553755365170985E-3</v>
      </c>
      <c r="AW285" s="48">
        <v>0</v>
      </c>
      <c r="AX285" s="70">
        <v>150</v>
      </c>
      <c r="AY285" s="70">
        <v>12</v>
      </c>
      <c r="AZ285" s="71">
        <v>398.7</v>
      </c>
      <c r="BA285" s="43">
        <f t="shared" si="166"/>
        <v>12.841735640832704</v>
      </c>
      <c r="BB285" s="71">
        <v>59.5</v>
      </c>
      <c r="BC285" s="43">
        <v>73</v>
      </c>
      <c r="BD285" s="54">
        <f t="shared" si="152"/>
        <v>29.75</v>
      </c>
      <c r="BE285" s="44">
        <f t="shared" si="153"/>
        <v>2780.5058479678164</v>
      </c>
      <c r="BF285" s="50">
        <f t="shared" si="167"/>
        <v>208259.88801278945</v>
      </c>
      <c r="BG285" s="50">
        <f t="shared" si="154"/>
        <v>202976.92690165059</v>
      </c>
      <c r="BH285" s="72">
        <f t="shared" si="155"/>
        <v>2.5367156208277772</v>
      </c>
      <c r="BI285" s="73">
        <f t="shared" si="156"/>
        <v>2.1602815803510427</v>
      </c>
      <c r="BJ285" s="51">
        <f t="shared" si="157"/>
        <v>1.9642626681070212</v>
      </c>
      <c r="BK285" s="72">
        <f t="shared" si="158"/>
        <v>9.0737667731337446</v>
      </c>
      <c r="BL285" s="116">
        <v>0</v>
      </c>
      <c r="BM285" s="74">
        <f t="shared" si="141"/>
        <v>1060</v>
      </c>
      <c r="BN285" s="74">
        <f t="shared" si="140"/>
        <v>9</v>
      </c>
      <c r="BO285" s="71">
        <v>352.3</v>
      </c>
      <c r="BP285" s="71">
        <v>57.6</v>
      </c>
      <c r="BQ285" s="71">
        <v>72.2</v>
      </c>
      <c r="BR285" s="72">
        <f t="shared" si="159"/>
        <v>28.8</v>
      </c>
      <c r="BS285" s="54">
        <f t="shared" si="160"/>
        <v>2605.7626105935183</v>
      </c>
      <c r="BT285" s="50">
        <f t="shared" si="161"/>
        <v>202976.92690165059</v>
      </c>
      <c r="BU285" s="50">
        <f t="shared" si="162"/>
        <v>188136.06048485203</v>
      </c>
      <c r="BV285" s="72">
        <f t="shared" si="163"/>
        <v>7.3116026749136243</v>
      </c>
      <c r="BW285" s="75">
        <f t="shared" si="164"/>
        <v>1.9642626681070212</v>
      </c>
      <c r="BX285" s="55">
        <f t="shared" si="165"/>
        <v>1.8725809347345497</v>
      </c>
      <c r="BY285" s="72">
        <f t="shared" si="139"/>
        <v>4.6674884607375917</v>
      </c>
      <c r="BZ285" s="124" t="s">
        <v>92</v>
      </c>
      <c r="CA285" s="124" t="s">
        <v>78</v>
      </c>
      <c r="CB285" s="125">
        <v>3</v>
      </c>
      <c r="CC285" s="125">
        <v>8</v>
      </c>
      <c r="CD285" s="125">
        <v>3</v>
      </c>
      <c r="CE285" s="125">
        <v>6</v>
      </c>
      <c r="CF285" s="124" t="s">
        <v>107</v>
      </c>
      <c r="CG285" s="126" t="s">
        <v>75</v>
      </c>
      <c r="CH285" s="129">
        <v>9.85</v>
      </c>
      <c r="CI285" s="63">
        <v>10.02</v>
      </c>
      <c r="CJ285" s="64">
        <f>SUM((AF285-BQ285)/AF285)*100</f>
        <v>3.60480640854473</v>
      </c>
      <c r="CK285" s="64">
        <f>SUM(BX285*CH285)</f>
        <v>18.444922207135313</v>
      </c>
      <c r="CL285" s="65" t="s">
        <v>107</v>
      </c>
    </row>
    <row r="286" spans="1:90" s="65" customFormat="1" ht="24.75" customHeight="1" x14ac:dyDescent="0.3">
      <c r="A286" s="61" t="s">
        <v>111</v>
      </c>
      <c r="B286" s="35">
        <v>3.86</v>
      </c>
      <c r="C286" s="35">
        <v>1.8</v>
      </c>
      <c r="D286" s="35">
        <v>6.8</v>
      </c>
      <c r="E286" s="35">
        <v>4.97</v>
      </c>
      <c r="F286" s="35">
        <v>0.98599999999999999</v>
      </c>
      <c r="G286" s="66">
        <v>0.52869999999999995</v>
      </c>
      <c r="H286" s="66">
        <v>7.8600000000000003E-2</v>
      </c>
      <c r="I286" s="66">
        <v>3.95E-2</v>
      </c>
      <c r="J286" s="66">
        <v>3.7999999999999999E-2</v>
      </c>
      <c r="K286" s="67">
        <v>5.6000000000000001E-2</v>
      </c>
      <c r="L286" s="66">
        <v>1.7130490000000003</v>
      </c>
      <c r="M286" s="68">
        <v>2.9700000000000001E-2</v>
      </c>
      <c r="N286" s="35">
        <v>23.14</v>
      </c>
      <c r="O286" s="35">
        <v>25.37</v>
      </c>
      <c r="P286" s="35">
        <v>1.98</v>
      </c>
      <c r="Q286" s="35">
        <v>12.06</v>
      </c>
      <c r="R286" s="35">
        <v>4.67</v>
      </c>
      <c r="S286" s="35">
        <v>5.57</v>
      </c>
      <c r="T286" s="35">
        <v>12.63</v>
      </c>
      <c r="U286" s="35">
        <v>1.25</v>
      </c>
      <c r="V286" s="35">
        <v>5.6</v>
      </c>
      <c r="W286" s="35">
        <v>10.14</v>
      </c>
      <c r="X286" s="35">
        <v>3.48</v>
      </c>
      <c r="Y286" s="35">
        <v>11.88</v>
      </c>
      <c r="Z286" s="35">
        <v>0</v>
      </c>
      <c r="AA286" s="35">
        <v>6</v>
      </c>
      <c r="AB286" s="41">
        <v>1060</v>
      </c>
      <c r="AC286" s="41">
        <v>9</v>
      </c>
      <c r="AD286" s="88">
        <v>453.1</v>
      </c>
      <c r="AE286" s="69">
        <v>59.9</v>
      </c>
      <c r="AF286" s="69">
        <v>74.8</v>
      </c>
      <c r="AG286" s="44">
        <f t="shared" si="168"/>
        <v>29.95</v>
      </c>
      <c r="AH286" s="44">
        <f t="shared" si="142"/>
        <v>2818.0164642516784</v>
      </c>
      <c r="AI286" s="44">
        <f t="shared" si="143"/>
        <v>210787.63152602554</v>
      </c>
      <c r="AJ286" s="44">
        <f t="shared" si="144"/>
        <v>2.1495568630840496</v>
      </c>
      <c r="AK286" s="45">
        <v>0</v>
      </c>
      <c r="AL286" s="43">
        <v>445.8</v>
      </c>
      <c r="AM286" s="43">
        <v>59.8</v>
      </c>
      <c r="AN286" s="43">
        <v>74.7</v>
      </c>
      <c r="AO286" s="44">
        <f t="shared" si="169"/>
        <v>29.9</v>
      </c>
      <c r="AP286" s="44">
        <f t="shared" si="145"/>
        <v>2808.6152482358107</v>
      </c>
      <c r="AQ286" s="46">
        <f t="shared" si="146"/>
        <v>210787.63152602554</v>
      </c>
      <c r="AR286" s="46">
        <f t="shared" si="147"/>
        <v>209803.55904321506</v>
      </c>
      <c r="AS286" s="47">
        <f t="shared" si="148"/>
        <v>0.46685494575091835</v>
      </c>
      <c r="AT286" s="46">
        <f t="shared" si="149"/>
        <v>2.1495568630840496</v>
      </c>
      <c r="AU286" s="46">
        <f t="shared" si="150"/>
        <v>2.1248447930674748</v>
      </c>
      <c r="AV286" s="47">
        <f t="shared" si="151"/>
        <v>1.1496355570291588</v>
      </c>
      <c r="AW286" s="48">
        <v>0</v>
      </c>
      <c r="AX286" s="70">
        <v>150</v>
      </c>
      <c r="AY286" s="70">
        <v>12</v>
      </c>
      <c r="AZ286" s="71">
        <v>396.1</v>
      </c>
      <c r="BA286" s="43">
        <f t="shared" si="166"/>
        <v>14.390305478414541</v>
      </c>
      <c r="BB286" s="71">
        <v>59.2</v>
      </c>
      <c r="BC286" s="43">
        <v>74.3</v>
      </c>
      <c r="BD286" s="54">
        <f t="shared" si="152"/>
        <v>29.6</v>
      </c>
      <c r="BE286" s="44">
        <f t="shared" si="153"/>
        <v>2752.5378193692336</v>
      </c>
      <c r="BF286" s="50">
        <f t="shared" si="167"/>
        <v>210787.63152602554</v>
      </c>
      <c r="BG286" s="50">
        <f t="shared" si="154"/>
        <v>204513.55997913404</v>
      </c>
      <c r="BH286" s="72">
        <f t="shared" si="155"/>
        <v>2.9764894180315573</v>
      </c>
      <c r="BI286" s="73">
        <f t="shared" si="156"/>
        <v>2.1495568630840496</v>
      </c>
      <c r="BJ286" s="51">
        <f t="shared" si="157"/>
        <v>1.9367908907380664</v>
      </c>
      <c r="BK286" s="72">
        <f t="shared" si="158"/>
        <v>9.898131842891555</v>
      </c>
      <c r="BL286" s="116">
        <v>0</v>
      </c>
      <c r="BM286" s="74">
        <f t="shared" si="141"/>
        <v>1060</v>
      </c>
      <c r="BN286" s="74">
        <v>9</v>
      </c>
      <c r="BO286" s="71">
        <v>352.7</v>
      </c>
      <c r="BP286" s="71">
        <v>58</v>
      </c>
      <c r="BQ286" s="71">
        <v>74</v>
      </c>
      <c r="BR286" s="72">
        <f t="shared" si="159"/>
        <v>29</v>
      </c>
      <c r="BS286" s="54">
        <f t="shared" si="160"/>
        <v>2642.079421669016</v>
      </c>
      <c r="BT286" s="50">
        <f t="shared" si="161"/>
        <v>204513.55997913404</v>
      </c>
      <c r="BU286" s="50">
        <f t="shared" si="162"/>
        <v>195513.87720350717</v>
      </c>
      <c r="BV286" s="72">
        <f t="shared" si="163"/>
        <v>4.4005310828998692</v>
      </c>
      <c r="BW286" s="75">
        <f t="shared" si="164"/>
        <v>1.9367908907380664</v>
      </c>
      <c r="BX286" s="55">
        <f t="shared" si="165"/>
        <v>1.8039640205839731</v>
      </c>
      <c r="BY286" s="72">
        <f t="shared" si="139"/>
        <v>6.8580904004291385</v>
      </c>
      <c r="BZ286" s="124" t="s">
        <v>92</v>
      </c>
      <c r="CA286" s="124" t="s">
        <v>95</v>
      </c>
      <c r="CB286" s="125">
        <v>3</v>
      </c>
      <c r="CC286" s="125">
        <v>8</v>
      </c>
      <c r="CD286" s="125">
        <v>2</v>
      </c>
      <c r="CE286" s="125">
        <v>6</v>
      </c>
      <c r="CF286" s="124" t="s">
        <v>85</v>
      </c>
      <c r="CG286" s="126" t="s">
        <v>75</v>
      </c>
      <c r="CH286" s="129">
        <v>8.57</v>
      </c>
      <c r="CI286" s="63">
        <v>15.84151443676982</v>
      </c>
      <c r="CJ286" s="64">
        <f>SUM((AF286-BQ286)/AF286)*100</f>
        <v>1.0695187165775364</v>
      </c>
      <c r="CK286" s="64">
        <f>SUM(BX286*CH286)</f>
        <v>15.459971656404649</v>
      </c>
      <c r="CL286" s="65" t="s">
        <v>85</v>
      </c>
    </row>
    <row r="287" spans="1:90" s="65" customFormat="1" ht="24.75" customHeight="1" x14ac:dyDescent="0.3">
      <c r="A287" s="61" t="s">
        <v>111</v>
      </c>
      <c r="B287" s="35">
        <v>2.84</v>
      </c>
      <c r="C287" s="35">
        <v>1.22</v>
      </c>
      <c r="D287" s="35">
        <v>4.49</v>
      </c>
      <c r="E287" s="35">
        <v>3.77</v>
      </c>
      <c r="F287" s="35">
        <v>0.89729999999999999</v>
      </c>
      <c r="G287" s="66">
        <v>0.37440000000000001</v>
      </c>
      <c r="H287" s="66">
        <v>6.2100000000000002E-2</v>
      </c>
      <c r="I287" s="66">
        <v>2.4500000000000001E-2</v>
      </c>
      <c r="J287" s="66">
        <v>2.58E-2</v>
      </c>
      <c r="K287" s="67">
        <v>4.4600000000000001E-2</v>
      </c>
      <c r="L287" s="66">
        <v>1.7130490000000003</v>
      </c>
      <c r="M287" s="68">
        <v>3.8800000000000001E-2</v>
      </c>
      <c r="N287" s="35">
        <v>11.69</v>
      </c>
      <c r="O287" s="35">
        <v>9.0399999999999991</v>
      </c>
      <c r="P287" s="35">
        <v>1.4</v>
      </c>
      <c r="Q287" s="35">
        <v>16.04</v>
      </c>
      <c r="R287" s="35">
        <v>4.4800000000000004</v>
      </c>
      <c r="S287" s="35">
        <v>3.34</v>
      </c>
      <c r="T287" s="35">
        <v>7.01</v>
      </c>
      <c r="U287" s="35">
        <v>2.4300000000000002</v>
      </c>
      <c r="V287" s="35">
        <v>1.25</v>
      </c>
      <c r="W287" s="35">
        <v>12.11</v>
      </c>
      <c r="X287" s="35">
        <v>2.8</v>
      </c>
      <c r="Y287" s="35">
        <v>13.4</v>
      </c>
      <c r="Z287" s="35">
        <v>0</v>
      </c>
      <c r="AA287" s="35">
        <v>5.25</v>
      </c>
      <c r="AB287" s="41">
        <v>1060</v>
      </c>
      <c r="AC287" s="41">
        <v>9</v>
      </c>
      <c r="AD287" s="88">
        <v>451</v>
      </c>
      <c r="AE287" s="69">
        <v>59.8</v>
      </c>
      <c r="AF287" s="69">
        <v>74.599999999999994</v>
      </c>
      <c r="AG287" s="44">
        <f t="shared" si="168"/>
        <v>29.9</v>
      </c>
      <c r="AH287" s="44">
        <f t="shared" si="142"/>
        <v>2808.6152482358107</v>
      </c>
      <c r="AI287" s="44">
        <f t="shared" si="143"/>
        <v>209522.69751839145</v>
      </c>
      <c r="AJ287" s="44">
        <f t="shared" si="144"/>
        <v>2.1525114240208376</v>
      </c>
      <c r="AK287" s="45">
        <v>0</v>
      </c>
      <c r="AL287" s="43">
        <v>444.8</v>
      </c>
      <c r="AM287" s="43">
        <v>59.4</v>
      </c>
      <c r="AN287" s="43">
        <v>74.599999999999994</v>
      </c>
      <c r="AO287" s="44">
        <f t="shared" si="169"/>
        <v>29.7</v>
      </c>
      <c r="AP287" s="44">
        <f t="shared" si="145"/>
        <v>2771.1674638050204</v>
      </c>
      <c r="AQ287" s="46">
        <f t="shared" si="146"/>
        <v>209522.69751839145</v>
      </c>
      <c r="AR287" s="46">
        <f t="shared" si="147"/>
        <v>206729.09279985449</v>
      </c>
      <c r="AS287" s="47">
        <f t="shared" si="148"/>
        <v>1.3333184192570531</v>
      </c>
      <c r="AT287" s="46">
        <f t="shared" si="149"/>
        <v>2.1525114240208376</v>
      </c>
      <c r="AU287" s="46">
        <f t="shared" si="150"/>
        <v>2.1516081455967822</v>
      </c>
      <c r="AV287" s="47">
        <f t="shared" si="151"/>
        <v>4.1963931711366399E-2</v>
      </c>
      <c r="AW287" s="48">
        <v>0</v>
      </c>
      <c r="AX287" s="70">
        <v>150</v>
      </c>
      <c r="AY287" s="70">
        <v>12</v>
      </c>
      <c r="AZ287" s="71">
        <v>389.6</v>
      </c>
      <c r="BA287" s="43">
        <f t="shared" si="166"/>
        <v>15.759753593429151</v>
      </c>
      <c r="BB287" s="71">
        <v>59.2</v>
      </c>
      <c r="BC287" s="43">
        <v>73</v>
      </c>
      <c r="BD287" s="54">
        <f t="shared" si="152"/>
        <v>29.6</v>
      </c>
      <c r="BE287" s="44">
        <f t="shared" si="153"/>
        <v>2752.5378193692336</v>
      </c>
      <c r="BF287" s="50">
        <f t="shared" si="167"/>
        <v>209522.69751839145</v>
      </c>
      <c r="BG287" s="50">
        <f t="shared" si="154"/>
        <v>200935.26081395405</v>
      </c>
      <c r="BH287" s="72">
        <f t="shared" si="155"/>
        <v>4.0985710885493001</v>
      </c>
      <c r="BI287" s="73">
        <f t="shared" si="156"/>
        <v>2.1525114240208376</v>
      </c>
      <c r="BJ287" s="51">
        <f t="shared" si="157"/>
        <v>1.9389329599085678</v>
      </c>
      <c r="BK287" s="72">
        <f t="shared" si="158"/>
        <v>9.9222917810726656</v>
      </c>
      <c r="BL287" s="116">
        <v>0</v>
      </c>
      <c r="BM287" s="74">
        <f t="shared" si="141"/>
        <v>1060</v>
      </c>
      <c r="BN287" s="74">
        <f t="shared" si="141"/>
        <v>9</v>
      </c>
      <c r="BO287" s="71">
        <v>351.8</v>
      </c>
      <c r="BP287" s="71">
        <v>57</v>
      </c>
      <c r="BQ287" s="71">
        <v>73</v>
      </c>
      <c r="BR287" s="72">
        <f t="shared" si="159"/>
        <v>28.5</v>
      </c>
      <c r="BS287" s="54">
        <f t="shared" si="160"/>
        <v>2551.7586328783095</v>
      </c>
      <c r="BT287" s="50">
        <f t="shared" si="161"/>
        <v>200935.26081395405</v>
      </c>
      <c r="BU287" s="50">
        <f t="shared" si="162"/>
        <v>186278.3802001166</v>
      </c>
      <c r="BV287" s="72">
        <f t="shared" si="163"/>
        <v>7.2943298027757582</v>
      </c>
      <c r="BW287" s="75">
        <f t="shared" si="164"/>
        <v>1.9389329599085678</v>
      </c>
      <c r="BX287" s="55">
        <f t="shared" si="165"/>
        <v>1.8885712857394699</v>
      </c>
      <c r="BY287" s="72">
        <f t="shared" si="139"/>
        <v>2.597391204875533</v>
      </c>
      <c r="BZ287" s="124" t="s">
        <v>92</v>
      </c>
      <c r="CA287" s="124" t="s">
        <v>95</v>
      </c>
      <c r="CB287" s="125">
        <v>3</v>
      </c>
      <c r="CC287" s="125">
        <v>8</v>
      </c>
      <c r="CD287" s="125">
        <v>2</v>
      </c>
      <c r="CE287" s="125">
        <v>6</v>
      </c>
      <c r="CF287" s="124" t="s">
        <v>85</v>
      </c>
      <c r="CG287" s="126" t="s">
        <v>75</v>
      </c>
      <c r="CH287" s="129">
        <v>8.57</v>
      </c>
      <c r="CI287" s="63">
        <v>18.697674330951532</v>
      </c>
      <c r="CJ287" s="64">
        <f>SUM((AF287-BQ287)/AF287)*100</f>
        <v>2.144772117962459</v>
      </c>
      <c r="CK287" s="64">
        <f>SUM(BX287*CH287)</f>
        <v>16.185055918787256</v>
      </c>
      <c r="CL287" s="65" t="s">
        <v>85</v>
      </c>
    </row>
    <row r="288" spans="1:90" s="65" customFormat="1" ht="24.75" customHeight="1" x14ac:dyDescent="0.3">
      <c r="A288" s="61" t="s">
        <v>111</v>
      </c>
      <c r="B288" s="35">
        <v>3.13</v>
      </c>
      <c r="C288" s="35">
        <v>1.61</v>
      </c>
      <c r="D288" s="35">
        <v>5.4</v>
      </c>
      <c r="E288" s="35">
        <v>4.45</v>
      </c>
      <c r="F288" s="35">
        <v>1.18</v>
      </c>
      <c r="G288" s="66">
        <v>0.433</v>
      </c>
      <c r="H288" s="66">
        <v>6.2199999999999998E-2</v>
      </c>
      <c r="I288" s="66">
        <v>3.2399999999999998E-2</v>
      </c>
      <c r="J288" s="66">
        <v>3.1600000000000003E-2</v>
      </c>
      <c r="K288" s="67">
        <v>3.8899999999999997E-2</v>
      </c>
      <c r="L288" s="66">
        <v>1.7130490000000003</v>
      </c>
      <c r="M288" s="68">
        <v>4.2599999999999999E-2</v>
      </c>
      <c r="N288" s="35">
        <v>12.22</v>
      </c>
      <c r="O288" s="35">
        <v>28.43</v>
      </c>
      <c r="P288" s="35">
        <v>3.33</v>
      </c>
      <c r="Q288" s="35">
        <v>11.77</v>
      </c>
      <c r="R288" s="35">
        <v>2.4300000000000002</v>
      </c>
      <c r="S288" s="35">
        <v>3.06</v>
      </c>
      <c r="T288" s="35">
        <v>8.5299999999999994</v>
      </c>
      <c r="U288" s="35">
        <v>1.89</v>
      </c>
      <c r="V288" s="35">
        <v>2.4300000000000002</v>
      </c>
      <c r="W288" s="35">
        <v>5.33</v>
      </c>
      <c r="X288" s="35">
        <v>4.29</v>
      </c>
      <c r="Y288" s="35">
        <v>2.8</v>
      </c>
      <c r="Z288" s="35">
        <v>0</v>
      </c>
      <c r="AA288" s="35">
        <v>6.16</v>
      </c>
      <c r="AB288" s="41">
        <v>1090</v>
      </c>
      <c r="AC288" s="41">
        <v>9</v>
      </c>
      <c r="AD288" s="88">
        <v>450.1</v>
      </c>
      <c r="AE288" s="69">
        <v>59.6</v>
      </c>
      <c r="AF288" s="69">
        <v>74.7</v>
      </c>
      <c r="AG288" s="44">
        <f t="shared" si="168"/>
        <v>29.8</v>
      </c>
      <c r="AH288" s="44">
        <f t="shared" si="142"/>
        <v>2789.8599400938801</v>
      </c>
      <c r="AI288" s="44">
        <f t="shared" si="143"/>
        <v>208402.53752501286</v>
      </c>
      <c r="AJ288" s="44">
        <f t="shared" si="144"/>
        <v>2.1597625698102556</v>
      </c>
      <c r="AK288" s="45">
        <v>0</v>
      </c>
      <c r="AL288" s="43">
        <v>445.4</v>
      </c>
      <c r="AM288" s="43">
        <v>59.4</v>
      </c>
      <c r="AN288" s="43">
        <v>74.599999999999994</v>
      </c>
      <c r="AO288" s="44">
        <f t="shared" si="169"/>
        <v>29.7</v>
      </c>
      <c r="AP288" s="44">
        <f t="shared" si="145"/>
        <v>2771.1674638050204</v>
      </c>
      <c r="AQ288" s="46">
        <f t="shared" si="146"/>
        <v>208402.53752501286</v>
      </c>
      <c r="AR288" s="46">
        <f t="shared" si="147"/>
        <v>206729.09279985449</v>
      </c>
      <c r="AS288" s="47">
        <f t="shared" si="148"/>
        <v>0.80298673184702096</v>
      </c>
      <c r="AT288" s="46">
        <f t="shared" si="149"/>
        <v>2.1597625698102556</v>
      </c>
      <c r="AU288" s="46">
        <f t="shared" si="150"/>
        <v>2.1545104947140441</v>
      </c>
      <c r="AV288" s="47">
        <f t="shared" si="151"/>
        <v>0.24317835532601731</v>
      </c>
      <c r="AW288" s="48">
        <v>0</v>
      </c>
      <c r="AX288" s="70">
        <v>150</v>
      </c>
      <c r="AY288" s="70">
        <v>12</v>
      </c>
      <c r="AZ288" s="71">
        <v>391.9</v>
      </c>
      <c r="BA288" s="43">
        <f t="shared" si="166"/>
        <v>14.850727226333261</v>
      </c>
      <c r="BB288" s="71">
        <v>59.3</v>
      </c>
      <c r="BC288" s="43">
        <v>73</v>
      </c>
      <c r="BD288" s="54">
        <f t="shared" si="152"/>
        <v>29.65</v>
      </c>
      <c r="BE288" s="44">
        <f t="shared" si="153"/>
        <v>2761.8447876054929</v>
      </c>
      <c r="BF288" s="50">
        <f t="shared" si="167"/>
        <v>208402.53752501286</v>
      </c>
      <c r="BG288" s="50">
        <f t="shared" si="154"/>
        <v>201614.66949520097</v>
      </c>
      <c r="BH288" s="72">
        <f t="shared" si="155"/>
        <v>3.2570947121971545</v>
      </c>
      <c r="BI288" s="73">
        <f t="shared" si="156"/>
        <v>2.1597625698102556</v>
      </c>
      <c r="BJ288" s="51">
        <f t="shared" si="157"/>
        <v>1.9438069708976626</v>
      </c>
      <c r="BK288" s="72">
        <f t="shared" si="158"/>
        <v>9.9990435028034401</v>
      </c>
      <c r="BL288" s="116">
        <v>0</v>
      </c>
      <c r="BM288" s="74">
        <f t="shared" ref="BM288:BN293" si="170">SUM(AB288)</f>
        <v>1090</v>
      </c>
      <c r="BN288" s="74">
        <f t="shared" si="170"/>
        <v>9</v>
      </c>
      <c r="BO288" s="71">
        <v>351.3</v>
      </c>
      <c r="BP288" s="71">
        <v>57</v>
      </c>
      <c r="BQ288" s="71">
        <v>73</v>
      </c>
      <c r="BR288" s="72">
        <f t="shared" si="159"/>
        <v>28.5</v>
      </c>
      <c r="BS288" s="54">
        <f t="shared" si="160"/>
        <v>2551.7586328783095</v>
      </c>
      <c r="BT288" s="50">
        <f t="shared" si="161"/>
        <v>201614.66949520097</v>
      </c>
      <c r="BU288" s="50">
        <f t="shared" si="162"/>
        <v>186278.3802001166</v>
      </c>
      <c r="BV288" s="72">
        <f t="shared" si="163"/>
        <v>7.6067328500862965</v>
      </c>
      <c r="BW288" s="75">
        <f t="shared" si="164"/>
        <v>1.9438069708976626</v>
      </c>
      <c r="BX288" s="55">
        <f t="shared" si="165"/>
        <v>1.8858871309842971</v>
      </c>
      <c r="BY288" s="72">
        <f t="shared" si="139"/>
        <v>2.979711503278426</v>
      </c>
      <c r="BZ288" s="124" t="s">
        <v>92</v>
      </c>
      <c r="CA288" s="124" t="s">
        <v>95</v>
      </c>
      <c r="CB288" s="125">
        <v>3</v>
      </c>
      <c r="CC288" s="125">
        <v>8</v>
      </c>
      <c r="CD288" s="125">
        <v>2</v>
      </c>
      <c r="CE288" s="125">
        <v>6</v>
      </c>
      <c r="CF288" s="124" t="s">
        <v>85</v>
      </c>
      <c r="CG288" s="126" t="s">
        <v>75</v>
      </c>
      <c r="CH288" s="129">
        <v>8.57</v>
      </c>
      <c r="CI288" s="63">
        <f>SUM(CI286:CI287)/2</f>
        <v>17.269594383860678</v>
      </c>
      <c r="CJ288" s="64">
        <f>SUM((AF288-BQ288)/AF288)*100</f>
        <v>2.2757697456492676</v>
      </c>
      <c r="CK288" s="64">
        <f>SUM(BX288*CH288)</f>
        <v>16.162052712535427</v>
      </c>
      <c r="CL288" s="65" t="s">
        <v>85</v>
      </c>
    </row>
    <row r="289" spans="1:90" s="65" customFormat="1" ht="24.75" customHeight="1" x14ac:dyDescent="0.3">
      <c r="A289" s="61" t="s">
        <v>111</v>
      </c>
      <c r="B289" s="35">
        <v>3.23</v>
      </c>
      <c r="C289" s="35">
        <v>1.51</v>
      </c>
      <c r="D289" s="35">
        <v>5.15</v>
      </c>
      <c r="E289" s="35">
        <v>4.28</v>
      </c>
      <c r="F289" s="35">
        <v>0.87370000000000003</v>
      </c>
      <c r="G289" s="66">
        <v>0.41909999999999997</v>
      </c>
      <c r="H289" s="66">
        <v>6.1499999999999999E-2</v>
      </c>
      <c r="I289" s="66">
        <v>2.8299999999999999E-2</v>
      </c>
      <c r="J289" s="66">
        <v>2.9700000000000001E-2</v>
      </c>
      <c r="K289" s="67">
        <v>4.6899999999999997E-2</v>
      </c>
      <c r="L289" s="66">
        <v>1.7130490000000003</v>
      </c>
      <c r="M289" s="68">
        <v>4.3799999999999999E-2</v>
      </c>
      <c r="N289" s="35">
        <v>2.93</v>
      </c>
      <c r="O289" s="35">
        <v>7.22</v>
      </c>
      <c r="P289" s="35">
        <v>4.24</v>
      </c>
      <c r="Q289" s="35">
        <v>18.93</v>
      </c>
      <c r="R289" s="35">
        <v>7.96</v>
      </c>
      <c r="S289" s="35">
        <v>3.96</v>
      </c>
      <c r="T289" s="35">
        <v>8.9</v>
      </c>
      <c r="U289" s="35">
        <v>5.6</v>
      </c>
      <c r="V289" s="35">
        <v>1.89</v>
      </c>
      <c r="W289" s="35">
        <v>22.5</v>
      </c>
      <c r="X289" s="35">
        <v>2.2599999999999998</v>
      </c>
      <c r="Y289" s="35">
        <v>3.26</v>
      </c>
      <c r="Z289" s="35">
        <v>0</v>
      </c>
      <c r="AA289" s="35">
        <v>3.68</v>
      </c>
      <c r="AB289" s="41">
        <v>1090</v>
      </c>
      <c r="AC289" s="41">
        <v>9</v>
      </c>
      <c r="AD289" s="88">
        <v>454.5</v>
      </c>
      <c r="AE289" s="69">
        <v>59.7</v>
      </c>
      <c r="AF289" s="69">
        <v>74.5</v>
      </c>
      <c r="AG289" s="44">
        <f t="shared" si="168"/>
        <v>29.85</v>
      </c>
      <c r="AH289" s="44">
        <f t="shared" si="142"/>
        <v>2799.2297401832116</v>
      </c>
      <c r="AI289" s="44">
        <f t="shared" si="143"/>
        <v>208542.61564364927</v>
      </c>
      <c r="AJ289" s="44">
        <f t="shared" si="144"/>
        <v>2.1794106619274141</v>
      </c>
      <c r="AK289" s="45">
        <v>0</v>
      </c>
      <c r="AL289" s="43">
        <v>449.8</v>
      </c>
      <c r="AM289" s="43">
        <v>59.4</v>
      </c>
      <c r="AN289" s="43">
        <v>74.599999999999994</v>
      </c>
      <c r="AO289" s="44">
        <f t="shared" si="169"/>
        <v>29.7</v>
      </c>
      <c r="AP289" s="44">
        <f t="shared" si="145"/>
        <v>2771.1674638050204</v>
      </c>
      <c r="AQ289" s="46">
        <f t="shared" si="146"/>
        <v>208542.61564364927</v>
      </c>
      <c r="AR289" s="46">
        <f t="shared" si="147"/>
        <v>206729.09279985449</v>
      </c>
      <c r="AS289" s="47">
        <f t="shared" si="148"/>
        <v>0.86961738645000441</v>
      </c>
      <c r="AT289" s="46">
        <f t="shared" si="149"/>
        <v>2.1794106619274141</v>
      </c>
      <c r="AU289" s="46">
        <f t="shared" si="150"/>
        <v>2.175794388240631</v>
      </c>
      <c r="AV289" s="47">
        <f t="shared" si="151"/>
        <v>0.16592897107261739</v>
      </c>
      <c r="AW289" s="48">
        <v>0</v>
      </c>
      <c r="AX289" s="70">
        <v>150</v>
      </c>
      <c r="AY289" s="70">
        <v>12</v>
      </c>
      <c r="AZ289" s="71">
        <v>397.8</v>
      </c>
      <c r="BA289" s="43">
        <f t="shared" si="166"/>
        <v>14.253393665158368</v>
      </c>
      <c r="BB289" s="71">
        <v>59.2</v>
      </c>
      <c r="BC289" s="43">
        <v>74.3</v>
      </c>
      <c r="BD289" s="54">
        <f t="shared" si="152"/>
        <v>29.6</v>
      </c>
      <c r="BE289" s="44">
        <f t="shared" si="153"/>
        <v>2752.5378193692336</v>
      </c>
      <c r="BF289" s="50">
        <f t="shared" si="167"/>
        <v>208542.61564364927</v>
      </c>
      <c r="BG289" s="50">
        <f t="shared" si="154"/>
        <v>204513.55997913404</v>
      </c>
      <c r="BH289" s="72">
        <f t="shared" si="155"/>
        <v>1.9320059125948414</v>
      </c>
      <c r="BI289" s="73">
        <f t="shared" si="156"/>
        <v>2.1794106619274141</v>
      </c>
      <c r="BJ289" s="51">
        <f t="shared" si="157"/>
        <v>1.9451032979944531</v>
      </c>
      <c r="BK289" s="72">
        <f t="shared" si="158"/>
        <v>10.750950613673954</v>
      </c>
      <c r="BL289" s="116">
        <v>0</v>
      </c>
      <c r="BM289" s="74">
        <f t="shared" si="170"/>
        <v>1090</v>
      </c>
      <c r="BN289" s="74">
        <f t="shared" si="170"/>
        <v>9</v>
      </c>
      <c r="BO289" s="71">
        <v>355.2</v>
      </c>
      <c r="BP289" s="71">
        <v>58</v>
      </c>
      <c r="BQ289" s="71">
        <v>72</v>
      </c>
      <c r="BR289" s="72">
        <f t="shared" si="159"/>
        <v>29</v>
      </c>
      <c r="BS289" s="54">
        <f t="shared" si="160"/>
        <v>2642.079421669016</v>
      </c>
      <c r="BT289" s="50">
        <f t="shared" si="161"/>
        <v>204513.55997913404</v>
      </c>
      <c r="BU289" s="50">
        <f t="shared" si="162"/>
        <v>190229.71836016915</v>
      </c>
      <c r="BV289" s="72">
        <f t="shared" si="163"/>
        <v>6.9843005130917613</v>
      </c>
      <c r="BW289" s="75">
        <f t="shared" si="164"/>
        <v>1.9451032979944531</v>
      </c>
      <c r="BX289" s="55">
        <f t="shared" si="165"/>
        <v>1.8672161377408252</v>
      </c>
      <c r="BY289" s="72">
        <f t="shared" si="139"/>
        <v>4.0042685822359898</v>
      </c>
      <c r="BZ289" s="124" t="s">
        <v>92</v>
      </c>
      <c r="CA289" s="124" t="s">
        <v>95</v>
      </c>
      <c r="CB289" s="125">
        <v>3</v>
      </c>
      <c r="CC289" s="125">
        <v>8</v>
      </c>
      <c r="CD289" s="125">
        <v>2</v>
      </c>
      <c r="CE289" s="125">
        <v>6</v>
      </c>
      <c r="CF289" s="124" t="s">
        <v>85</v>
      </c>
      <c r="CG289" s="126" t="s">
        <v>75</v>
      </c>
      <c r="CH289" s="129">
        <v>8.57</v>
      </c>
      <c r="CI289" s="63">
        <f>SUM(CI286:CI288)/2.9</f>
        <v>17.865097638476563</v>
      </c>
      <c r="CJ289" s="64">
        <f>SUM((AF289-BQ289)/AF289)*100</f>
        <v>3.3557046979865772</v>
      </c>
      <c r="CK289" s="64">
        <f>SUM(BX289*CH289)</f>
        <v>16.002042300438873</v>
      </c>
      <c r="CL289" s="65" t="s">
        <v>85</v>
      </c>
    </row>
    <row r="290" spans="1:90" s="65" customFormat="1" ht="24.75" customHeight="1" x14ac:dyDescent="0.3">
      <c r="A290" s="61" t="s">
        <v>111</v>
      </c>
      <c r="B290" s="35">
        <v>3.95</v>
      </c>
      <c r="C290" s="35">
        <v>2.02</v>
      </c>
      <c r="D290" s="35">
        <v>6.02</v>
      </c>
      <c r="E290" s="35">
        <v>4.9400000000000004</v>
      </c>
      <c r="F290" s="35">
        <v>0.74629999999999996</v>
      </c>
      <c r="G290" s="66">
        <v>0.57420000000000004</v>
      </c>
      <c r="H290" s="66">
        <v>6.2100000000000002E-2</v>
      </c>
      <c r="I290" s="66">
        <v>3.6499999999999998E-2</v>
      </c>
      <c r="J290" s="66">
        <v>3.1699999999999999E-2</v>
      </c>
      <c r="K290" s="67">
        <v>5.5899999999999998E-2</v>
      </c>
      <c r="L290" s="66">
        <v>1.7130490000000003</v>
      </c>
      <c r="M290" s="68">
        <v>2.7400000000000001E-2</v>
      </c>
      <c r="N290" s="35">
        <v>12.5</v>
      </c>
      <c r="O290" s="35">
        <v>25.37</v>
      </c>
      <c r="P290" s="35">
        <v>1.98</v>
      </c>
      <c r="Q290" s="35">
        <v>12.06</v>
      </c>
      <c r="R290" s="35">
        <v>4.67</v>
      </c>
      <c r="S290" s="35">
        <v>5.57</v>
      </c>
      <c r="T290" s="35">
        <v>12.63</v>
      </c>
      <c r="U290" s="35">
        <v>2.7925</v>
      </c>
      <c r="V290" s="35">
        <v>5.6</v>
      </c>
      <c r="W290" s="35">
        <v>10.14</v>
      </c>
      <c r="X290" s="35">
        <v>3.48</v>
      </c>
      <c r="Y290" s="35">
        <v>11.88</v>
      </c>
      <c r="Z290" s="35">
        <v>0</v>
      </c>
      <c r="AA290" s="35">
        <v>5.2725</v>
      </c>
      <c r="AB290" s="41">
        <v>1090</v>
      </c>
      <c r="AC290" s="41">
        <v>9</v>
      </c>
      <c r="AD290" s="88">
        <v>452</v>
      </c>
      <c r="AE290" s="69">
        <v>59.8</v>
      </c>
      <c r="AF290" s="69">
        <v>74.7</v>
      </c>
      <c r="AG290" s="44">
        <f t="shared" si="168"/>
        <v>29.9</v>
      </c>
      <c r="AH290" s="44">
        <f t="shared" si="142"/>
        <v>2808.6152482358107</v>
      </c>
      <c r="AI290" s="44">
        <f t="shared" si="143"/>
        <v>209803.55904321506</v>
      </c>
      <c r="AJ290" s="44">
        <f t="shared" si="144"/>
        <v>2.1543962459993238</v>
      </c>
      <c r="AK290" s="45">
        <v>0</v>
      </c>
      <c r="AL290" s="43">
        <v>446.8</v>
      </c>
      <c r="AM290" s="43">
        <v>59.8</v>
      </c>
      <c r="AN290" s="43">
        <v>74.599999999999994</v>
      </c>
      <c r="AO290" s="44">
        <f t="shared" si="169"/>
        <v>29.9</v>
      </c>
      <c r="AP290" s="44">
        <f t="shared" si="145"/>
        <v>2808.6152482358107</v>
      </c>
      <c r="AQ290" s="46">
        <f t="shared" si="146"/>
        <v>209803.55904321506</v>
      </c>
      <c r="AR290" s="46">
        <f t="shared" si="147"/>
        <v>209522.69751839145</v>
      </c>
      <c r="AS290" s="47">
        <f t="shared" si="148"/>
        <v>0.13386880856762062</v>
      </c>
      <c r="AT290" s="46">
        <f t="shared" si="149"/>
        <v>2.1543962459993238</v>
      </c>
      <c r="AU290" s="46">
        <f t="shared" si="150"/>
        <v>2.1324658630876061</v>
      </c>
      <c r="AV290" s="47">
        <f t="shared" si="151"/>
        <v>1.0179363685970957</v>
      </c>
      <c r="AW290" s="48">
        <v>0</v>
      </c>
      <c r="AX290" s="70">
        <v>150</v>
      </c>
      <c r="AY290" s="70">
        <v>12</v>
      </c>
      <c r="AZ290" s="71">
        <v>395.2</v>
      </c>
      <c r="BA290" s="43">
        <f t="shared" si="166"/>
        <v>14.372469635627533</v>
      </c>
      <c r="BB290" s="71">
        <v>59.2</v>
      </c>
      <c r="BC290" s="43">
        <v>74.3</v>
      </c>
      <c r="BD290" s="54">
        <f t="shared" si="152"/>
        <v>29.6</v>
      </c>
      <c r="BE290" s="44">
        <f t="shared" si="153"/>
        <v>2752.5378193692336</v>
      </c>
      <c r="BF290" s="50">
        <f t="shared" si="167"/>
        <v>209803.55904321506</v>
      </c>
      <c r="BG290" s="50">
        <f t="shared" si="154"/>
        <v>204513.55997913404</v>
      </c>
      <c r="BH290" s="72">
        <f t="shared" si="155"/>
        <v>2.5214057798663947</v>
      </c>
      <c r="BI290" s="73">
        <f t="shared" si="156"/>
        <v>2.1543962459993238</v>
      </c>
      <c r="BJ290" s="51">
        <f t="shared" si="157"/>
        <v>1.9323902045435088</v>
      </c>
      <c r="BK290" s="72">
        <f t="shared" si="158"/>
        <v>10.304791510293256</v>
      </c>
      <c r="BL290" s="116">
        <v>0</v>
      </c>
      <c r="BM290" s="74">
        <f t="shared" si="170"/>
        <v>1090</v>
      </c>
      <c r="BN290" s="74">
        <f t="shared" si="170"/>
        <v>9</v>
      </c>
      <c r="BO290" s="71">
        <v>353.2</v>
      </c>
      <c r="BP290" s="71">
        <v>58</v>
      </c>
      <c r="BQ290" s="71">
        <v>71</v>
      </c>
      <c r="BR290" s="72">
        <f t="shared" si="159"/>
        <v>29</v>
      </c>
      <c r="BS290" s="54">
        <f t="shared" si="160"/>
        <v>2642.079421669016</v>
      </c>
      <c r="BT290" s="50">
        <f t="shared" si="161"/>
        <v>204513.55997913404</v>
      </c>
      <c r="BU290" s="50">
        <f t="shared" si="162"/>
        <v>187587.63893850014</v>
      </c>
      <c r="BV290" s="72">
        <f t="shared" si="163"/>
        <v>8.2761852281877069</v>
      </c>
      <c r="BW290" s="75">
        <f t="shared" si="164"/>
        <v>1.9323902045435088</v>
      </c>
      <c r="BX290" s="55">
        <f t="shared" si="165"/>
        <v>1.882853273268156</v>
      </c>
      <c r="BY290" s="72">
        <f t="shared" si="139"/>
        <v>2.5635056086953738</v>
      </c>
      <c r="BZ290" s="124" t="s">
        <v>92</v>
      </c>
      <c r="CA290" s="124" t="s">
        <v>95</v>
      </c>
      <c r="CB290" s="125">
        <v>3</v>
      </c>
      <c r="CC290" s="125">
        <v>8</v>
      </c>
      <c r="CD290" s="125">
        <v>2</v>
      </c>
      <c r="CE290" s="125">
        <v>6</v>
      </c>
      <c r="CF290" s="124" t="s">
        <v>85</v>
      </c>
      <c r="CG290" s="126" t="s">
        <v>75</v>
      </c>
      <c r="CH290" s="129">
        <v>8.57</v>
      </c>
      <c r="CI290" s="63">
        <f>SUM(CI286:CI289)/4</f>
        <v>17.418470197514651</v>
      </c>
      <c r="CJ290" s="64">
        <f>SUM((AF290-BQ290)/AF290)*100</f>
        <v>4.9531459170013417</v>
      </c>
      <c r="CK290" s="64">
        <f>SUM(BX290*CH290)</f>
        <v>16.136052551908097</v>
      </c>
      <c r="CL290" s="65" t="s">
        <v>85</v>
      </c>
    </row>
    <row r="291" spans="1:90" s="65" customFormat="1" ht="24.75" customHeight="1" x14ac:dyDescent="0.3">
      <c r="A291" s="61" t="s">
        <v>111</v>
      </c>
      <c r="B291" s="35">
        <v>4.03</v>
      </c>
      <c r="C291" s="35">
        <v>1.77</v>
      </c>
      <c r="D291" s="35">
        <v>6.26</v>
      </c>
      <c r="E291" s="35">
        <v>5.04</v>
      </c>
      <c r="F291" s="35">
        <v>0.74529999999999996</v>
      </c>
      <c r="G291" s="66">
        <v>0.55379999999999996</v>
      </c>
      <c r="H291" s="66">
        <v>6.2199999999999998E-2</v>
      </c>
      <c r="I291" s="66">
        <v>3.78E-2</v>
      </c>
      <c r="J291" s="66">
        <v>3.2000000000000001E-2</v>
      </c>
      <c r="K291" s="67">
        <v>4.7600000000000003E-2</v>
      </c>
      <c r="L291" s="66">
        <v>1.7130490000000003</v>
      </c>
      <c r="M291" s="68">
        <v>2.9899999999999999E-2</v>
      </c>
      <c r="N291" s="35">
        <v>23.14</v>
      </c>
      <c r="O291" s="35">
        <v>9.0399999999999991</v>
      </c>
      <c r="P291" s="35">
        <v>1.4</v>
      </c>
      <c r="Q291" s="35">
        <v>16.04</v>
      </c>
      <c r="R291" s="35">
        <v>4.4800000000000004</v>
      </c>
      <c r="S291" s="35">
        <v>3.34</v>
      </c>
      <c r="T291" s="35">
        <v>7.01</v>
      </c>
      <c r="U291" s="35">
        <v>1.25</v>
      </c>
      <c r="V291" s="35">
        <v>1.25</v>
      </c>
      <c r="W291" s="35">
        <v>12.11</v>
      </c>
      <c r="X291" s="35">
        <v>2.8</v>
      </c>
      <c r="Y291" s="35">
        <v>13.4</v>
      </c>
      <c r="Z291" s="35">
        <v>0</v>
      </c>
      <c r="AA291" s="35">
        <v>6</v>
      </c>
      <c r="AB291" s="41">
        <v>1090</v>
      </c>
      <c r="AC291" s="41">
        <v>9</v>
      </c>
      <c r="AD291" s="88">
        <v>452.3</v>
      </c>
      <c r="AE291" s="69">
        <v>59.5</v>
      </c>
      <c r="AF291" s="69">
        <v>74.7</v>
      </c>
      <c r="AG291" s="44">
        <f t="shared" si="168"/>
        <v>29.75</v>
      </c>
      <c r="AH291" s="44">
        <f t="shared" si="142"/>
        <v>2780.5058479678164</v>
      </c>
      <c r="AI291" s="44">
        <f t="shared" si="143"/>
        <v>207703.78684319591</v>
      </c>
      <c r="AJ291" s="44">
        <f t="shared" si="144"/>
        <v>2.1776203836931476</v>
      </c>
      <c r="AK291" s="45">
        <v>0</v>
      </c>
      <c r="AL291" s="43">
        <v>447.8</v>
      </c>
      <c r="AM291" s="43">
        <v>59.4</v>
      </c>
      <c r="AN291" s="43">
        <v>74.599999999999994</v>
      </c>
      <c r="AO291" s="44">
        <f t="shared" si="169"/>
        <v>29.7</v>
      </c>
      <c r="AP291" s="44">
        <f t="shared" si="145"/>
        <v>2771.1674638050204</v>
      </c>
      <c r="AQ291" s="46">
        <f t="shared" si="146"/>
        <v>207703.78684319591</v>
      </c>
      <c r="AR291" s="46">
        <f t="shared" si="147"/>
        <v>206729.09279985449</v>
      </c>
      <c r="AS291" s="47">
        <f t="shared" si="148"/>
        <v>0.46927119536691425</v>
      </c>
      <c r="AT291" s="46">
        <f t="shared" si="149"/>
        <v>2.1776203836931476</v>
      </c>
      <c r="AU291" s="46">
        <f t="shared" si="150"/>
        <v>2.1661198911830915</v>
      </c>
      <c r="AV291" s="47">
        <f t="shared" si="151"/>
        <v>0.52812200860059055</v>
      </c>
      <c r="AW291" s="48">
        <v>0</v>
      </c>
      <c r="AX291" s="70">
        <v>150</v>
      </c>
      <c r="AY291" s="70">
        <v>12</v>
      </c>
      <c r="AZ291" s="71">
        <v>395.8</v>
      </c>
      <c r="BA291" s="43">
        <f t="shared" si="166"/>
        <v>14.27488630621526</v>
      </c>
      <c r="BB291" s="71">
        <v>59.2</v>
      </c>
      <c r="BC291" s="43">
        <v>73</v>
      </c>
      <c r="BD291" s="54">
        <f t="shared" si="152"/>
        <v>29.6</v>
      </c>
      <c r="BE291" s="44">
        <f t="shared" si="153"/>
        <v>2752.5378193692336</v>
      </c>
      <c r="BF291" s="50">
        <f t="shared" si="167"/>
        <v>207703.78684319591</v>
      </c>
      <c r="BG291" s="50">
        <f t="shared" si="154"/>
        <v>200935.26081395405</v>
      </c>
      <c r="BH291" s="72">
        <f t="shared" si="155"/>
        <v>3.258739829501371</v>
      </c>
      <c r="BI291" s="73">
        <f t="shared" si="156"/>
        <v>2.1776203836931476</v>
      </c>
      <c r="BJ291" s="51">
        <f t="shared" si="157"/>
        <v>1.9697886692294948</v>
      </c>
      <c r="BK291" s="72">
        <f t="shared" si="158"/>
        <v>9.5439827813872427</v>
      </c>
      <c r="BL291" s="116">
        <v>0</v>
      </c>
      <c r="BM291" s="74">
        <f t="shared" si="170"/>
        <v>1090</v>
      </c>
      <c r="BN291" s="74">
        <f t="shared" si="170"/>
        <v>9</v>
      </c>
      <c r="BO291" s="71">
        <v>353.3</v>
      </c>
      <c r="BP291" s="71">
        <v>57</v>
      </c>
      <c r="BQ291" s="71">
        <v>71</v>
      </c>
      <c r="BR291" s="72">
        <f t="shared" si="159"/>
        <v>28.5</v>
      </c>
      <c r="BS291" s="54">
        <f t="shared" si="160"/>
        <v>2551.7586328783095</v>
      </c>
      <c r="BT291" s="50">
        <f t="shared" si="161"/>
        <v>200935.26081395405</v>
      </c>
      <c r="BU291" s="50">
        <f t="shared" si="162"/>
        <v>181174.86293435999</v>
      </c>
      <c r="BV291" s="72">
        <f t="shared" si="163"/>
        <v>9.8342111780421746</v>
      </c>
      <c r="BW291" s="75">
        <f t="shared" si="164"/>
        <v>1.9697886692294948</v>
      </c>
      <c r="BX291" s="55">
        <f t="shared" si="165"/>
        <v>1.9500497711318887</v>
      </c>
      <c r="BY291" s="72">
        <f t="shared" si="139"/>
        <v>1.0020820205716379</v>
      </c>
      <c r="BZ291" s="124" t="s">
        <v>92</v>
      </c>
      <c r="CA291" s="124" t="s">
        <v>95</v>
      </c>
      <c r="CB291" s="125">
        <v>3</v>
      </c>
      <c r="CC291" s="125">
        <v>8</v>
      </c>
      <c r="CD291" s="125">
        <v>2</v>
      </c>
      <c r="CE291" s="125">
        <v>6</v>
      </c>
      <c r="CF291" s="124" t="s">
        <v>85</v>
      </c>
      <c r="CG291" s="126" t="s">
        <v>75</v>
      </c>
      <c r="CH291" s="129">
        <v>8.57</v>
      </c>
      <c r="CI291" s="63">
        <f>SUM(CI286:CI290)/4.9</f>
        <v>17.773949181137397</v>
      </c>
      <c r="CJ291" s="64">
        <f>SUM((AF291-BQ291)/AF291)*100</f>
        <v>4.9531459170013417</v>
      </c>
      <c r="CK291" s="64">
        <f>SUM(BX291*CH291)</f>
        <v>16.711926538600288</v>
      </c>
      <c r="CL291" s="65" t="s">
        <v>85</v>
      </c>
    </row>
    <row r="292" spans="1:90" s="65" customFormat="1" ht="24.75" customHeight="1" x14ac:dyDescent="0.3">
      <c r="A292" s="61" t="s">
        <v>111</v>
      </c>
      <c r="B292" s="35">
        <v>3.77</v>
      </c>
      <c r="C292" s="35">
        <v>1.93</v>
      </c>
      <c r="D292" s="35">
        <v>5.73</v>
      </c>
      <c r="E292" s="35">
        <v>4.91</v>
      </c>
      <c r="F292" s="35">
        <v>0.76039999999999996</v>
      </c>
      <c r="G292" s="66">
        <v>5.2700000000000004E-3</v>
      </c>
      <c r="H292" s="66">
        <v>6.1499999999999999E-2</v>
      </c>
      <c r="I292" s="66">
        <v>3.8600000000000002E-2</v>
      </c>
      <c r="J292" s="66">
        <v>3.1800000000000002E-2</v>
      </c>
      <c r="K292" s="67">
        <v>4.1000000000000002E-2</v>
      </c>
      <c r="L292" s="66">
        <v>1.7130490000000003</v>
      </c>
      <c r="M292" s="68">
        <v>2.35E-2</v>
      </c>
      <c r="N292" s="35">
        <v>11.69</v>
      </c>
      <c r="O292" s="35">
        <v>28.43</v>
      </c>
      <c r="P292" s="35">
        <v>3.33</v>
      </c>
      <c r="Q292" s="35">
        <v>11.77</v>
      </c>
      <c r="R292" s="35">
        <v>2.4300000000000002</v>
      </c>
      <c r="S292" s="35">
        <v>3.06</v>
      </c>
      <c r="T292" s="35">
        <v>8.5299999999999994</v>
      </c>
      <c r="U292" s="35">
        <v>2.4300000000000002</v>
      </c>
      <c r="V292" s="35">
        <v>2.4300000000000002</v>
      </c>
      <c r="W292" s="35">
        <v>5.33</v>
      </c>
      <c r="X292" s="35">
        <v>4.29</v>
      </c>
      <c r="Y292" s="35">
        <v>2.8</v>
      </c>
      <c r="Z292" s="35">
        <v>0</v>
      </c>
      <c r="AA292" s="35">
        <v>5.25</v>
      </c>
      <c r="AB292" s="41">
        <v>1090</v>
      </c>
      <c r="AC292" s="41">
        <v>9</v>
      </c>
      <c r="AD292" s="88">
        <v>451</v>
      </c>
      <c r="AE292" s="69">
        <v>59.8</v>
      </c>
      <c r="AF292" s="69">
        <v>74.7</v>
      </c>
      <c r="AG292" s="44">
        <f t="shared" si="168"/>
        <v>29.9</v>
      </c>
      <c r="AH292" s="44">
        <f t="shared" si="142"/>
        <v>2808.6152482358107</v>
      </c>
      <c r="AI292" s="44">
        <f t="shared" si="143"/>
        <v>209803.55904321506</v>
      </c>
      <c r="AJ292" s="44">
        <f t="shared" si="144"/>
        <v>2.149629882623219</v>
      </c>
      <c r="AK292" s="45">
        <v>0</v>
      </c>
      <c r="AL292" s="43">
        <v>445.4</v>
      </c>
      <c r="AM292" s="43">
        <v>59.7</v>
      </c>
      <c r="AN292" s="43">
        <v>74.599999999999994</v>
      </c>
      <c r="AO292" s="44">
        <f t="shared" si="169"/>
        <v>29.85</v>
      </c>
      <c r="AP292" s="44">
        <f t="shared" si="145"/>
        <v>2799.2297401832116</v>
      </c>
      <c r="AQ292" s="46">
        <f t="shared" si="146"/>
        <v>209803.55904321506</v>
      </c>
      <c r="AR292" s="46">
        <f t="shared" si="147"/>
        <v>208822.53861766757</v>
      </c>
      <c r="AS292" s="47">
        <f t="shared" si="148"/>
        <v>0.4675899827540233</v>
      </c>
      <c r="AT292" s="46">
        <f t="shared" si="149"/>
        <v>2.149629882623219</v>
      </c>
      <c r="AU292" s="46">
        <f t="shared" si="150"/>
        <v>2.1329115283646716</v>
      </c>
      <c r="AV292" s="47">
        <f t="shared" si="151"/>
        <v>0.77773175715932041</v>
      </c>
      <c r="AW292" s="48">
        <v>0</v>
      </c>
      <c r="AX292" s="70">
        <v>150</v>
      </c>
      <c r="AY292" s="70">
        <v>12</v>
      </c>
      <c r="AZ292" s="71">
        <v>393.3</v>
      </c>
      <c r="BA292" s="43">
        <f t="shared" si="166"/>
        <v>14.670734808034574</v>
      </c>
      <c r="BB292" s="71">
        <v>59.2</v>
      </c>
      <c r="BC292" s="43">
        <v>74.2</v>
      </c>
      <c r="BD292" s="54">
        <f t="shared" si="152"/>
        <v>29.6</v>
      </c>
      <c r="BE292" s="44">
        <f t="shared" si="153"/>
        <v>2752.5378193692336</v>
      </c>
      <c r="BF292" s="50">
        <f t="shared" si="167"/>
        <v>209803.55904321506</v>
      </c>
      <c r="BG292" s="50">
        <f t="shared" si="154"/>
        <v>204238.30619719715</v>
      </c>
      <c r="BH292" s="72">
        <f t="shared" si="155"/>
        <v>2.6526017344022237</v>
      </c>
      <c r="BI292" s="73">
        <f t="shared" si="156"/>
        <v>2.149629882623219</v>
      </c>
      <c r="BJ292" s="51">
        <f t="shared" si="157"/>
        <v>1.9256916458181899</v>
      </c>
      <c r="BK292" s="72">
        <f t="shared" si="158"/>
        <v>10.417525296575921</v>
      </c>
      <c r="BL292" s="116">
        <v>0</v>
      </c>
      <c r="BM292" s="74">
        <f t="shared" si="170"/>
        <v>1090</v>
      </c>
      <c r="BN292" s="74">
        <f t="shared" si="170"/>
        <v>9</v>
      </c>
      <c r="BO292" s="71">
        <v>351.3</v>
      </c>
      <c r="BP292" s="71">
        <v>58</v>
      </c>
      <c r="BQ292" s="71">
        <v>71</v>
      </c>
      <c r="BR292" s="72">
        <f t="shared" si="159"/>
        <v>29</v>
      </c>
      <c r="BS292" s="54">
        <f t="shared" si="160"/>
        <v>2642.079421669016</v>
      </c>
      <c r="BT292" s="50">
        <f t="shared" si="161"/>
        <v>204238.30619719715</v>
      </c>
      <c r="BU292" s="50">
        <f t="shared" si="162"/>
        <v>187587.63893850014</v>
      </c>
      <c r="BV292" s="72">
        <f t="shared" si="163"/>
        <v>8.1525682271475439</v>
      </c>
      <c r="BW292" s="75">
        <f t="shared" si="164"/>
        <v>1.9256916458181899</v>
      </c>
      <c r="BX292" s="55">
        <f t="shared" si="165"/>
        <v>1.8727246741197714</v>
      </c>
      <c r="BY292" s="72">
        <f t="shared" si="139"/>
        <v>2.7505427368624118</v>
      </c>
      <c r="BZ292" s="124" t="s">
        <v>92</v>
      </c>
      <c r="CA292" s="124" t="s">
        <v>95</v>
      </c>
      <c r="CB292" s="125">
        <v>3</v>
      </c>
      <c r="CC292" s="125">
        <v>8</v>
      </c>
      <c r="CD292" s="125">
        <v>2</v>
      </c>
      <c r="CE292" s="125">
        <v>6</v>
      </c>
      <c r="CF292" s="124" t="s">
        <v>85</v>
      </c>
      <c r="CG292" s="126" t="s">
        <v>75</v>
      </c>
      <c r="CH292" s="129">
        <v>8.57</v>
      </c>
      <c r="CI292" s="63">
        <f>SUM(CI286:CI291)/6</f>
        <v>17.477716694785109</v>
      </c>
      <c r="CJ292" s="64">
        <f>SUM((AF292-BQ292)/AF292)*100</f>
        <v>4.9531459170013417</v>
      </c>
      <c r="CK292" s="64">
        <f>SUM(BX292*CH292)</f>
        <v>16.049250457206441</v>
      </c>
      <c r="CL292" s="65" t="s">
        <v>85</v>
      </c>
    </row>
    <row r="293" spans="1:90" s="65" customFormat="1" ht="24.75" customHeight="1" x14ac:dyDescent="0.3">
      <c r="A293" s="61" t="s">
        <v>111</v>
      </c>
      <c r="B293" s="35">
        <v>2.83</v>
      </c>
      <c r="C293" s="35">
        <v>1.27</v>
      </c>
      <c r="D293" s="35">
        <v>4.25</v>
      </c>
      <c r="E293" s="35">
        <v>4.4400000000000004</v>
      </c>
      <c r="F293" s="35">
        <v>2.14</v>
      </c>
      <c r="G293" s="66">
        <v>0.37740000000000001</v>
      </c>
      <c r="H293" s="66">
        <v>7.5399999999999995E-2</v>
      </c>
      <c r="I293" s="66">
        <v>3.4299999999999997E-2</v>
      </c>
      <c r="J293" s="66">
        <v>3.04E-2</v>
      </c>
      <c r="K293" s="67">
        <v>4.3400000000000001E-2</v>
      </c>
      <c r="L293" s="66">
        <v>1.7130490000000003</v>
      </c>
      <c r="M293" s="68">
        <v>6.54E-2</v>
      </c>
      <c r="N293" s="35">
        <v>12.22</v>
      </c>
      <c r="O293" s="35">
        <v>7.22</v>
      </c>
      <c r="P293" s="35">
        <v>4.24</v>
      </c>
      <c r="Q293" s="35">
        <v>18.93</v>
      </c>
      <c r="R293" s="35">
        <v>7.96</v>
      </c>
      <c r="S293" s="35">
        <v>3.96</v>
      </c>
      <c r="T293" s="35">
        <v>8.9</v>
      </c>
      <c r="U293" s="35">
        <v>1.89</v>
      </c>
      <c r="V293" s="35">
        <v>1.89</v>
      </c>
      <c r="W293" s="35">
        <v>22.5</v>
      </c>
      <c r="X293" s="35">
        <v>2.2599999999999998</v>
      </c>
      <c r="Y293" s="35">
        <v>3.26</v>
      </c>
      <c r="Z293" s="35">
        <v>0</v>
      </c>
      <c r="AA293" s="35">
        <v>6.16</v>
      </c>
      <c r="AB293" s="41">
        <v>1090</v>
      </c>
      <c r="AC293" s="41">
        <v>9</v>
      </c>
      <c r="AD293" s="88">
        <v>451.7</v>
      </c>
      <c r="AE293" s="69">
        <v>59.5</v>
      </c>
      <c r="AF293" s="69">
        <v>74.7</v>
      </c>
      <c r="AG293" s="44">
        <f t="shared" si="168"/>
        <v>29.75</v>
      </c>
      <c r="AH293" s="44">
        <f t="shared" si="142"/>
        <v>2780.5058479678164</v>
      </c>
      <c r="AI293" s="44">
        <f t="shared" si="143"/>
        <v>207703.78684319591</v>
      </c>
      <c r="AJ293" s="44">
        <f t="shared" si="144"/>
        <v>2.1747316544642818</v>
      </c>
      <c r="AK293" s="45">
        <v>0</v>
      </c>
      <c r="AL293" s="43">
        <v>444.3</v>
      </c>
      <c r="AM293" s="43">
        <v>59.4</v>
      </c>
      <c r="AN293" s="43">
        <v>74.599999999999994</v>
      </c>
      <c r="AO293" s="44">
        <f t="shared" si="169"/>
        <v>29.7</v>
      </c>
      <c r="AP293" s="44">
        <f t="shared" si="145"/>
        <v>2771.1674638050204</v>
      </c>
      <c r="AQ293" s="46">
        <f t="shared" si="146"/>
        <v>207703.78684319591</v>
      </c>
      <c r="AR293" s="46">
        <f t="shared" si="147"/>
        <v>206729.09279985449</v>
      </c>
      <c r="AS293" s="47">
        <f t="shared" si="148"/>
        <v>0.46927119536691425</v>
      </c>
      <c r="AT293" s="46">
        <f t="shared" si="149"/>
        <v>2.1747316544642818</v>
      </c>
      <c r="AU293" s="46">
        <f t="shared" si="150"/>
        <v>2.149189521332397</v>
      </c>
      <c r="AV293" s="47">
        <f t="shared" si="151"/>
        <v>1.1744958546702533</v>
      </c>
      <c r="AW293" s="48">
        <v>0</v>
      </c>
      <c r="AX293" s="70">
        <v>150</v>
      </c>
      <c r="AY293" s="70">
        <v>12</v>
      </c>
      <c r="AZ293" s="71">
        <v>392.7</v>
      </c>
      <c r="BA293" s="43">
        <f t="shared" si="166"/>
        <v>15.024191494779732</v>
      </c>
      <c r="BB293" s="71">
        <v>59.1</v>
      </c>
      <c r="BC293" s="43">
        <v>74.2</v>
      </c>
      <c r="BD293" s="54">
        <f t="shared" si="152"/>
        <v>29.55</v>
      </c>
      <c r="BE293" s="44">
        <f t="shared" si="153"/>
        <v>2743.2465590962411</v>
      </c>
      <c r="BF293" s="50">
        <f t="shared" si="167"/>
        <v>207703.78684319591</v>
      </c>
      <c r="BG293" s="50">
        <f t="shared" si="154"/>
        <v>203548.8946849411</v>
      </c>
      <c r="BH293" s="72">
        <f t="shared" si="155"/>
        <v>2.0003930700558215</v>
      </c>
      <c r="BI293" s="73">
        <f t="shared" si="156"/>
        <v>2.1747316544642818</v>
      </c>
      <c r="BJ293" s="51">
        <f t="shared" si="157"/>
        <v>1.9292661874083497</v>
      </c>
      <c r="BK293" s="72">
        <f t="shared" si="158"/>
        <v>11.287161179267406</v>
      </c>
      <c r="BL293" s="116">
        <v>0</v>
      </c>
      <c r="BM293" s="74">
        <f t="shared" si="170"/>
        <v>1090</v>
      </c>
      <c r="BN293" s="74">
        <f t="shared" si="170"/>
        <v>9</v>
      </c>
      <c r="BO293" s="71">
        <v>351.4</v>
      </c>
      <c r="BP293" s="71">
        <v>57</v>
      </c>
      <c r="BQ293" s="71">
        <v>72</v>
      </c>
      <c r="BR293" s="72">
        <f t="shared" si="159"/>
        <v>28.5</v>
      </c>
      <c r="BS293" s="54">
        <f t="shared" si="160"/>
        <v>2551.7586328783095</v>
      </c>
      <c r="BT293" s="50">
        <f t="shared" si="161"/>
        <v>203548.8946849411</v>
      </c>
      <c r="BU293" s="50">
        <f t="shared" si="162"/>
        <v>183726.6215672383</v>
      </c>
      <c r="BV293" s="72">
        <f t="shared" si="163"/>
        <v>9.7383349334243725</v>
      </c>
      <c r="BW293" s="75">
        <f t="shared" si="164"/>
        <v>1.9292661874083497</v>
      </c>
      <c r="BX293" s="55">
        <f t="shared" si="165"/>
        <v>1.912624294739989</v>
      </c>
      <c r="BY293" s="72">
        <f t="shared" si="139"/>
        <v>0.86260220476451333</v>
      </c>
      <c r="BZ293" s="124" t="s">
        <v>92</v>
      </c>
      <c r="CA293" s="124" t="s">
        <v>95</v>
      </c>
      <c r="CB293" s="125">
        <v>3</v>
      </c>
      <c r="CC293" s="125">
        <v>8</v>
      </c>
      <c r="CD293" s="125">
        <v>2</v>
      </c>
      <c r="CE293" s="125">
        <v>6</v>
      </c>
      <c r="CF293" s="124" t="s">
        <v>85</v>
      </c>
      <c r="CG293" s="126" t="s">
        <v>75</v>
      </c>
      <c r="CH293" s="63">
        <f>SUM(CH286:CH292)/6.9</f>
        <v>8.6942028985507243</v>
      </c>
      <c r="CI293" s="63">
        <f>SUM(CI286:CI292)/6.9</f>
        <v>17.731016936738516</v>
      </c>
      <c r="CJ293" s="64">
        <f>SUM((AF293-BQ293)/AF293)*100</f>
        <v>3.6144578313253053</v>
      </c>
      <c r="CK293" s="64">
        <f>SUM(BX293*CH293)</f>
        <v>16.628743687166946</v>
      </c>
      <c r="CL293" s="65" t="s">
        <v>85</v>
      </c>
    </row>
    <row r="294" spans="1:90" s="65" customFormat="1" ht="24.75" customHeight="1" x14ac:dyDescent="0.3">
      <c r="A294" s="61" t="s">
        <v>116</v>
      </c>
      <c r="B294" s="35">
        <v>3.65</v>
      </c>
      <c r="C294" s="35">
        <v>1.22</v>
      </c>
      <c r="D294" s="35">
        <v>11.36</v>
      </c>
      <c r="E294" s="35">
        <v>0.72240000000000004</v>
      </c>
      <c r="F294" s="35">
        <v>0</v>
      </c>
      <c r="G294" s="35">
        <v>0</v>
      </c>
      <c r="H294" s="66">
        <v>9.3299999999999994E-2</v>
      </c>
      <c r="I294" s="66">
        <v>4.2799999999999998E-2</v>
      </c>
      <c r="J294" s="66">
        <v>6.3E-3</v>
      </c>
      <c r="K294" s="67">
        <v>2.1999999999999999E-2</v>
      </c>
      <c r="L294" s="66">
        <v>4.2000000000000003E-2</v>
      </c>
      <c r="M294" s="68">
        <v>1.2699999999999999E-2</v>
      </c>
      <c r="N294" s="35">
        <v>3.03</v>
      </c>
      <c r="O294" s="35">
        <v>9.4600000000000009</v>
      </c>
      <c r="P294" s="35">
        <v>0</v>
      </c>
      <c r="Q294" s="35">
        <v>25.79</v>
      </c>
      <c r="R294" s="35">
        <v>0</v>
      </c>
      <c r="S294" s="35">
        <v>0</v>
      </c>
      <c r="T294" s="35">
        <v>6.62</v>
      </c>
      <c r="U294" s="35">
        <v>0</v>
      </c>
      <c r="V294" s="35">
        <v>0</v>
      </c>
      <c r="W294" s="35">
        <v>19.23</v>
      </c>
      <c r="X294" s="35">
        <v>4.6500000000000004</v>
      </c>
      <c r="Y294" s="35">
        <v>3.03</v>
      </c>
      <c r="Z294" s="35">
        <v>0</v>
      </c>
      <c r="AA294" s="35">
        <v>3.68</v>
      </c>
      <c r="AB294" s="41">
        <v>1090</v>
      </c>
      <c r="AC294" s="41">
        <v>9</v>
      </c>
      <c r="AD294" s="88">
        <v>389.9</v>
      </c>
      <c r="AE294" s="69">
        <v>59.96</v>
      </c>
      <c r="AF294" s="69">
        <v>74.94</v>
      </c>
      <c r="AG294" s="44">
        <f t="shared" si="168"/>
        <v>29.98</v>
      </c>
      <c r="AH294" s="44">
        <f t="shared" si="142"/>
        <v>2823.6647336835676</v>
      </c>
      <c r="AI294" s="44">
        <f t="shared" si="143"/>
        <v>211605.43514224654</v>
      </c>
      <c r="AJ294" s="44">
        <f t="shared" si="144"/>
        <v>1.8425802708607146</v>
      </c>
      <c r="AK294" s="45">
        <v>0</v>
      </c>
      <c r="AL294" s="43">
        <v>360.4</v>
      </c>
      <c r="AM294" s="43">
        <v>59.4</v>
      </c>
      <c r="AN294" s="43">
        <v>74.930000000000007</v>
      </c>
      <c r="AO294" s="44">
        <f t="shared" si="169"/>
        <v>29.7</v>
      </c>
      <c r="AP294" s="44">
        <f t="shared" si="145"/>
        <v>2771.1674638050204</v>
      </c>
      <c r="AQ294" s="46">
        <f t="shared" si="146"/>
        <v>211605.43514224654</v>
      </c>
      <c r="AR294" s="46">
        <f t="shared" si="147"/>
        <v>207643.57806291021</v>
      </c>
      <c r="AS294" s="47">
        <f t="shared" si="148"/>
        <v>1.8722851219171526</v>
      </c>
      <c r="AT294" s="46">
        <f t="shared" si="149"/>
        <v>1.8425802708607146</v>
      </c>
      <c r="AU294" s="46">
        <f t="shared" si="150"/>
        <v>1.7356664885191337</v>
      </c>
      <c r="AV294" s="47">
        <f t="shared" si="151"/>
        <v>5.8023948281850872</v>
      </c>
      <c r="AW294" s="52">
        <v>0</v>
      </c>
      <c r="AX294" s="49">
        <v>150</v>
      </c>
      <c r="AY294" s="49">
        <v>12</v>
      </c>
      <c r="AZ294" s="71">
        <v>360.4</v>
      </c>
      <c r="BA294" s="43">
        <f t="shared" si="166"/>
        <v>8.1853496115427298</v>
      </c>
      <c r="BB294" s="71">
        <v>59.4</v>
      </c>
      <c r="BC294" s="71">
        <v>74.930000000000007</v>
      </c>
      <c r="BD294" s="54">
        <f t="shared" si="152"/>
        <v>29.7</v>
      </c>
      <c r="BE294" s="44">
        <f t="shared" si="153"/>
        <v>2771.1674638050204</v>
      </c>
      <c r="BF294" s="50">
        <f t="shared" si="167"/>
        <v>211605.43514224654</v>
      </c>
      <c r="BG294" s="50">
        <f t="shared" si="154"/>
        <v>207643.57806291021</v>
      </c>
      <c r="BH294" s="72">
        <f t="shared" si="155"/>
        <v>1.8722851219171526</v>
      </c>
      <c r="BI294" s="51">
        <f t="shared" si="156"/>
        <v>1.8425802708607146</v>
      </c>
      <c r="BJ294" s="51">
        <f t="shared" si="157"/>
        <v>1.7356664885191337</v>
      </c>
      <c r="BK294" s="72">
        <f t="shared" si="158"/>
        <v>5.8023948281850872</v>
      </c>
      <c r="BL294" s="61">
        <v>0</v>
      </c>
      <c r="BM294" s="74">
        <v>1000</v>
      </c>
      <c r="BN294" s="74">
        <v>3</v>
      </c>
      <c r="BO294" s="71">
        <v>350</v>
      </c>
      <c r="BP294" s="71">
        <v>59</v>
      </c>
      <c r="BQ294" s="71">
        <v>74.5</v>
      </c>
      <c r="BR294" s="72">
        <f t="shared" si="159"/>
        <v>29.5</v>
      </c>
      <c r="BS294" s="54">
        <f t="shared" si="160"/>
        <v>2733.9710067865176</v>
      </c>
      <c r="BT294" s="50">
        <f t="shared" si="161"/>
        <v>207643.57806291021</v>
      </c>
      <c r="BU294" s="50">
        <f t="shared" si="162"/>
        <v>203680.84000559556</v>
      </c>
      <c r="BV294" s="72">
        <f t="shared" si="163"/>
        <v>1.9084327549557312</v>
      </c>
      <c r="BW294" s="54">
        <f t="shared" si="164"/>
        <v>1.7356664885191337</v>
      </c>
      <c r="BX294" s="55">
        <f t="shared" si="165"/>
        <v>1.7183746885096542</v>
      </c>
      <c r="BY294" s="72">
        <f t="shared" si="139"/>
        <v>0.99626282605898653</v>
      </c>
      <c r="BZ294" s="124" t="s">
        <v>92</v>
      </c>
      <c r="CA294" s="124" t="s">
        <v>117</v>
      </c>
      <c r="CB294" s="125">
        <v>8</v>
      </c>
      <c r="CC294" s="125">
        <v>5</v>
      </c>
      <c r="CD294" s="125">
        <v>4</v>
      </c>
      <c r="CE294" s="125">
        <v>4</v>
      </c>
      <c r="CF294" s="124" t="s">
        <v>84</v>
      </c>
      <c r="CG294" s="126" t="s">
        <v>76</v>
      </c>
      <c r="CH294" s="63">
        <f t="shared" ref="CH294:CI296" si="171">SUM(CH287:CH293)/6.9</f>
        <v>8.7122033186305394</v>
      </c>
      <c r="CI294" s="63">
        <f t="shared" si="171"/>
        <v>18.004857878762962</v>
      </c>
      <c r="CJ294" s="64">
        <f>SUM((AF294-BQ294)/AF294)*100</f>
        <v>0.5871363757672774</v>
      </c>
      <c r="CK294" s="64">
        <f>SUM(BX294*CH294)</f>
        <v>14.97082966388453</v>
      </c>
      <c r="CL294" s="65" t="s">
        <v>84</v>
      </c>
    </row>
    <row r="295" spans="1:90" s="65" customFormat="1" ht="24.75" customHeight="1" x14ac:dyDescent="0.3">
      <c r="A295" s="61" t="s">
        <v>116</v>
      </c>
      <c r="B295" s="35">
        <v>3.77</v>
      </c>
      <c r="C295" s="35">
        <v>1.31</v>
      </c>
      <c r="D295" s="35">
        <v>12.67</v>
      </c>
      <c r="E295" s="35">
        <v>0.7006</v>
      </c>
      <c r="F295" s="35">
        <v>0</v>
      </c>
      <c r="G295" s="35">
        <v>0</v>
      </c>
      <c r="H295" s="66">
        <v>9.8599999999999993E-2</v>
      </c>
      <c r="I295" s="66">
        <v>4.7E-2</v>
      </c>
      <c r="J295" s="66">
        <v>5.7999999999999996E-3</v>
      </c>
      <c r="K295" s="67">
        <v>2.4199999999999999E-2</v>
      </c>
      <c r="L295" s="66">
        <v>4.2000000000000003E-2</v>
      </c>
      <c r="M295" s="68">
        <v>1.4500000000000001E-2</v>
      </c>
      <c r="N295" s="35">
        <v>4.7</v>
      </c>
      <c r="O295" s="35">
        <v>33.5</v>
      </c>
      <c r="P295" s="35">
        <v>0</v>
      </c>
      <c r="Q295" s="35">
        <v>7.81</v>
      </c>
      <c r="R295" s="35">
        <v>0</v>
      </c>
      <c r="S295" s="35">
        <v>0</v>
      </c>
      <c r="T295" s="35">
        <v>6.62</v>
      </c>
      <c r="U295" s="35">
        <v>0</v>
      </c>
      <c r="V295" s="35">
        <v>0</v>
      </c>
      <c r="W295" s="35">
        <v>6.62</v>
      </c>
      <c r="X295" s="35">
        <v>2.3250000000000002</v>
      </c>
      <c r="Y295" s="35">
        <v>1.5149999999999999</v>
      </c>
      <c r="Z295" s="35">
        <v>0</v>
      </c>
      <c r="AA295" s="35">
        <v>5.2725</v>
      </c>
      <c r="AB295" s="41">
        <v>1090</v>
      </c>
      <c r="AC295" s="41">
        <v>9</v>
      </c>
      <c r="AD295" s="88">
        <v>386.7</v>
      </c>
      <c r="AE295" s="69">
        <v>60.04</v>
      </c>
      <c r="AF295" s="69">
        <v>74.97</v>
      </c>
      <c r="AG295" s="44">
        <f t="shared" si="168"/>
        <v>30.02</v>
      </c>
      <c r="AH295" s="44">
        <f t="shared" si="142"/>
        <v>2831.2045560521829</v>
      </c>
      <c r="AI295" s="44">
        <f t="shared" si="143"/>
        <v>212255.40556723214</v>
      </c>
      <c r="AJ295" s="44">
        <f t="shared" si="144"/>
        <v>1.8218617281693319</v>
      </c>
      <c r="AK295" s="45">
        <v>0</v>
      </c>
      <c r="AL295" s="43">
        <v>362.5</v>
      </c>
      <c r="AM295" s="43">
        <v>59.2</v>
      </c>
      <c r="AN295" s="43">
        <v>74.97</v>
      </c>
      <c r="AO295" s="44">
        <f t="shared" si="169"/>
        <v>29.6</v>
      </c>
      <c r="AP295" s="44">
        <f t="shared" si="145"/>
        <v>2752.5378193692336</v>
      </c>
      <c r="AQ295" s="46">
        <f t="shared" si="146"/>
        <v>212255.40556723214</v>
      </c>
      <c r="AR295" s="46">
        <f t="shared" si="147"/>
        <v>206357.76031811145</v>
      </c>
      <c r="AS295" s="47">
        <f t="shared" si="148"/>
        <v>2.7785606841718815</v>
      </c>
      <c r="AT295" s="46">
        <f t="shared" si="149"/>
        <v>1.8218617281693319</v>
      </c>
      <c r="AU295" s="46">
        <f t="shared" si="150"/>
        <v>1.7566579489968634</v>
      </c>
      <c r="AV295" s="47">
        <f t="shared" si="151"/>
        <v>3.5789642081118527</v>
      </c>
      <c r="AW295" s="52">
        <v>0</v>
      </c>
      <c r="AX295" s="49">
        <v>150</v>
      </c>
      <c r="AY295" s="49">
        <v>12</v>
      </c>
      <c r="AZ295" s="71">
        <v>362.5</v>
      </c>
      <c r="BA295" s="43">
        <f t="shared" si="166"/>
        <v>6.6758620689655146</v>
      </c>
      <c r="BB295" s="71">
        <v>59.2</v>
      </c>
      <c r="BC295" s="71">
        <v>74.97</v>
      </c>
      <c r="BD295" s="54">
        <f t="shared" si="152"/>
        <v>29.6</v>
      </c>
      <c r="BE295" s="44">
        <f t="shared" si="153"/>
        <v>2752.5378193692336</v>
      </c>
      <c r="BF295" s="50">
        <f t="shared" si="167"/>
        <v>212255.40556723214</v>
      </c>
      <c r="BG295" s="50">
        <f t="shared" si="154"/>
        <v>206357.76031811145</v>
      </c>
      <c r="BH295" s="72">
        <f t="shared" si="155"/>
        <v>2.7785606841718815</v>
      </c>
      <c r="BI295" s="51">
        <f t="shared" si="156"/>
        <v>1.8218617281693319</v>
      </c>
      <c r="BJ295" s="51">
        <f t="shared" si="157"/>
        <v>1.7566579489968634</v>
      </c>
      <c r="BK295" s="72">
        <f t="shared" si="158"/>
        <v>3.5789642081118527</v>
      </c>
      <c r="BL295" s="61">
        <v>0</v>
      </c>
      <c r="BM295" s="74">
        <v>1000</v>
      </c>
      <c r="BN295" s="74">
        <v>3</v>
      </c>
      <c r="BO295" s="71">
        <v>350.9</v>
      </c>
      <c r="BP295" s="71">
        <v>58.9</v>
      </c>
      <c r="BQ295" s="71">
        <v>73.8</v>
      </c>
      <c r="BR295" s="72">
        <f t="shared" si="159"/>
        <v>29.45</v>
      </c>
      <c r="BS295" s="54">
        <f t="shared" si="160"/>
        <v>2724.7111624400618</v>
      </c>
      <c r="BT295" s="50">
        <f t="shared" si="161"/>
        <v>206357.76031811145</v>
      </c>
      <c r="BU295" s="50">
        <f t="shared" si="162"/>
        <v>201083.68378807657</v>
      </c>
      <c r="BV295" s="72">
        <f t="shared" si="163"/>
        <v>2.5557926786492629</v>
      </c>
      <c r="BW295" s="54">
        <f t="shared" si="164"/>
        <v>1.7566579489968634</v>
      </c>
      <c r="BX295" s="55">
        <f t="shared" si="165"/>
        <v>1.7450446171943808</v>
      </c>
      <c r="BY295" s="72">
        <f t="shared" si="139"/>
        <v>0.66110376292177253</v>
      </c>
      <c r="BZ295" s="124" t="s">
        <v>92</v>
      </c>
      <c r="CA295" s="124" t="s">
        <v>117</v>
      </c>
      <c r="CB295" s="125">
        <v>8</v>
      </c>
      <c r="CC295" s="125">
        <v>5</v>
      </c>
      <c r="CD295" s="125">
        <v>4</v>
      </c>
      <c r="CE295" s="125">
        <v>4</v>
      </c>
      <c r="CF295" s="124" t="s">
        <v>84</v>
      </c>
      <c r="CG295" s="126" t="s">
        <v>76</v>
      </c>
      <c r="CH295" s="63">
        <f t="shared" si="171"/>
        <v>8.7328124952436603</v>
      </c>
      <c r="CI295" s="63">
        <f t="shared" si="171"/>
        <v>17.904449697286356</v>
      </c>
      <c r="CJ295" s="64">
        <f>SUM((AF295-BQ295)/AF295)*100</f>
        <v>1.5606242496998821</v>
      </c>
      <c r="CK295" s="64">
        <f>SUM(BX295*CH295)</f>
        <v>15.239147437792779</v>
      </c>
      <c r="CL295" s="65" t="s">
        <v>84</v>
      </c>
    </row>
    <row r="296" spans="1:90" s="65" customFormat="1" ht="24.75" customHeight="1" x14ac:dyDescent="0.3">
      <c r="A296" s="61" t="s">
        <v>116</v>
      </c>
      <c r="B296" s="35">
        <v>4.2699999999999996</v>
      </c>
      <c r="C296" s="35">
        <v>1.46</v>
      </c>
      <c r="D296" s="35">
        <v>12.82</v>
      </c>
      <c r="E296" s="35">
        <v>0.73719999999999997</v>
      </c>
      <c r="F296" s="35">
        <v>0</v>
      </c>
      <c r="G296" s="35">
        <v>0</v>
      </c>
      <c r="H296" s="66">
        <v>0.11260000000000001</v>
      </c>
      <c r="I296" s="66">
        <v>4.7899999999999998E-2</v>
      </c>
      <c r="J296" s="66">
        <v>6.4999999999999997E-3</v>
      </c>
      <c r="K296" s="67">
        <v>2.5399999999999999E-2</v>
      </c>
      <c r="L296" s="66">
        <v>4.2000000000000003E-2</v>
      </c>
      <c r="M296" s="68">
        <v>1.83E-2</v>
      </c>
      <c r="N296" s="35">
        <v>3.87</v>
      </c>
      <c r="O296" s="35">
        <v>9.4600000000000009</v>
      </c>
      <c r="P296" s="35">
        <v>0</v>
      </c>
      <c r="Q296" s="35">
        <v>25.79</v>
      </c>
      <c r="R296" s="35">
        <v>0</v>
      </c>
      <c r="S296" s="35">
        <v>0</v>
      </c>
      <c r="T296" s="35">
        <v>6.62</v>
      </c>
      <c r="U296" s="35">
        <v>0</v>
      </c>
      <c r="V296" s="35">
        <v>0</v>
      </c>
      <c r="W296" s="35">
        <v>19.23</v>
      </c>
      <c r="X296" s="35">
        <v>3.48</v>
      </c>
      <c r="Y296" s="35">
        <v>2.27</v>
      </c>
      <c r="Z296" s="35">
        <v>0</v>
      </c>
      <c r="AA296" s="35">
        <v>6</v>
      </c>
      <c r="AB296" s="113">
        <v>1090</v>
      </c>
      <c r="AC296" s="113">
        <v>9</v>
      </c>
      <c r="AD296" s="88">
        <v>386.1</v>
      </c>
      <c r="AE296" s="69">
        <v>60</v>
      </c>
      <c r="AF296" s="69">
        <v>74.930000000000007</v>
      </c>
      <c r="AG296" s="44">
        <f t="shared" si="168"/>
        <v>30</v>
      </c>
      <c r="AH296" s="44">
        <f t="shared" si="142"/>
        <v>2827.4333882308138</v>
      </c>
      <c r="AI296" s="44">
        <f t="shared" si="143"/>
        <v>211859.58378013488</v>
      </c>
      <c r="AJ296" s="44">
        <f t="shared" si="144"/>
        <v>1.8224334868923822</v>
      </c>
      <c r="AK296" s="45">
        <v>0</v>
      </c>
      <c r="AL296" s="43">
        <v>364</v>
      </c>
      <c r="AM296" s="43">
        <v>59.3</v>
      </c>
      <c r="AN296" s="43">
        <v>74.92</v>
      </c>
      <c r="AO296" s="44">
        <f t="shared" si="169"/>
        <v>29.65</v>
      </c>
      <c r="AP296" s="44">
        <f t="shared" si="145"/>
        <v>2761.8447876054929</v>
      </c>
      <c r="AQ296" s="46">
        <f t="shared" si="146"/>
        <v>211859.58378013488</v>
      </c>
      <c r="AR296" s="46">
        <f t="shared" si="147"/>
        <v>206917.41148740353</v>
      </c>
      <c r="AS296" s="47">
        <f t="shared" si="148"/>
        <v>2.332758426383144</v>
      </c>
      <c r="AT296" s="46">
        <f t="shared" si="149"/>
        <v>1.8224334868923822</v>
      </c>
      <c r="AU296" s="46">
        <f t="shared" si="150"/>
        <v>1.7591559713773006</v>
      </c>
      <c r="AV296" s="47">
        <f t="shared" si="151"/>
        <v>3.4721440299575765</v>
      </c>
      <c r="AW296" s="52">
        <v>0</v>
      </c>
      <c r="AX296" s="49">
        <v>150</v>
      </c>
      <c r="AY296" s="49">
        <v>12</v>
      </c>
      <c r="AZ296" s="71">
        <v>360.2</v>
      </c>
      <c r="BA296" s="43">
        <f t="shared" si="166"/>
        <v>7.1904497501388223</v>
      </c>
      <c r="BB296" s="71">
        <v>59.3</v>
      </c>
      <c r="BC296" s="71">
        <v>74.92</v>
      </c>
      <c r="BD296" s="54">
        <f t="shared" si="152"/>
        <v>29.65</v>
      </c>
      <c r="BE296" s="44">
        <f t="shared" si="153"/>
        <v>2761.8447876054929</v>
      </c>
      <c r="BF296" s="50">
        <f t="shared" si="167"/>
        <v>211859.58378013488</v>
      </c>
      <c r="BG296" s="50">
        <f t="shared" si="154"/>
        <v>206917.41148740353</v>
      </c>
      <c r="BH296" s="72">
        <f t="shared" si="155"/>
        <v>2.332758426383144</v>
      </c>
      <c r="BI296" s="51">
        <f t="shared" si="156"/>
        <v>1.8224334868923822</v>
      </c>
      <c r="BJ296" s="51">
        <f t="shared" si="157"/>
        <v>1.7407911562914937</v>
      </c>
      <c r="BK296" s="72">
        <f t="shared" si="158"/>
        <v>4.4798524164580149</v>
      </c>
      <c r="BL296" s="61">
        <v>0</v>
      </c>
      <c r="BM296" s="74">
        <v>1000</v>
      </c>
      <c r="BN296" s="74">
        <v>3</v>
      </c>
      <c r="BO296" s="71">
        <v>351.4</v>
      </c>
      <c r="BP296" s="71">
        <v>58.99</v>
      </c>
      <c r="BQ296" s="71">
        <v>73.900000000000006</v>
      </c>
      <c r="BR296" s="72">
        <f t="shared" si="159"/>
        <v>29.495000000000001</v>
      </c>
      <c r="BS296" s="54">
        <f t="shared" si="160"/>
        <v>2733.0443154935251</v>
      </c>
      <c r="BT296" s="50">
        <f t="shared" si="161"/>
        <v>206917.41148740353</v>
      </c>
      <c r="BU296" s="50">
        <f t="shared" si="162"/>
        <v>201971.97491497154</v>
      </c>
      <c r="BV296" s="72">
        <f t="shared" si="163"/>
        <v>2.390053372928965</v>
      </c>
      <c r="BW296" s="54">
        <f t="shared" si="164"/>
        <v>1.7407911562914937</v>
      </c>
      <c r="BX296" s="55">
        <f t="shared" si="165"/>
        <v>1.7398453431370189</v>
      </c>
      <c r="BY296" s="72">
        <f t="shared" si="139"/>
        <v>5.4332373590968763E-2</v>
      </c>
      <c r="BZ296" s="124" t="s">
        <v>92</v>
      </c>
      <c r="CA296" s="124" t="s">
        <v>117</v>
      </c>
      <c r="CB296" s="125">
        <v>8</v>
      </c>
      <c r="CC296" s="125">
        <v>5</v>
      </c>
      <c r="CD296" s="125">
        <v>4</v>
      </c>
      <c r="CE296" s="125">
        <v>4</v>
      </c>
      <c r="CF296" s="124" t="s">
        <v>84</v>
      </c>
      <c r="CG296" s="126" t="s">
        <v>76</v>
      </c>
      <c r="CH296" s="63">
        <f t="shared" si="171"/>
        <v>8.7564085090470911</v>
      </c>
      <c r="CI296" s="63">
        <f t="shared" si="171"/>
        <v>17.996457713724862</v>
      </c>
      <c r="CJ296" s="64">
        <f>SUM((AF296-BQ296)/AF296)*100</f>
        <v>1.3746163085546523</v>
      </c>
      <c r="CK296" s="64">
        <f>SUM(BX296*CH296)</f>
        <v>15.234796567070948</v>
      </c>
      <c r="CL296" s="65" t="s">
        <v>84</v>
      </c>
    </row>
    <row r="297" spans="1:90" s="65" customFormat="1" ht="24.75" customHeight="1" x14ac:dyDescent="0.3">
      <c r="A297" s="61" t="s">
        <v>116</v>
      </c>
      <c r="B297" s="35">
        <v>4.62</v>
      </c>
      <c r="C297" s="35">
        <v>2.5</v>
      </c>
      <c r="D297" s="35">
        <v>6.87</v>
      </c>
      <c r="E297" s="35">
        <v>6.7</v>
      </c>
      <c r="F297" s="35">
        <v>0</v>
      </c>
      <c r="G297" s="35">
        <v>0</v>
      </c>
      <c r="H297" s="66">
        <v>9.3299999999999994E-2</v>
      </c>
      <c r="I297" s="66">
        <v>4.4600000000000001E-2</v>
      </c>
      <c r="J297" s="66">
        <v>4.0500000000000001E-2</v>
      </c>
      <c r="K297" s="67">
        <v>5.8999999999999997E-2</v>
      </c>
      <c r="L297" s="66">
        <v>4.2000000000000003E-2</v>
      </c>
      <c r="M297" s="68">
        <v>1.2699999999999999E-2</v>
      </c>
      <c r="N297" s="35">
        <v>3.03</v>
      </c>
      <c r="O297" s="35">
        <v>33.5</v>
      </c>
      <c r="P297" s="35">
        <v>0</v>
      </c>
      <c r="Q297" s="35">
        <v>7.81</v>
      </c>
      <c r="R297" s="35">
        <v>0</v>
      </c>
      <c r="S297" s="35">
        <v>0</v>
      </c>
      <c r="T297" s="35">
        <v>6.62</v>
      </c>
      <c r="U297" s="35">
        <v>0</v>
      </c>
      <c r="V297" s="35">
        <v>0</v>
      </c>
      <c r="W297" s="35">
        <v>6.62</v>
      </c>
      <c r="X297" s="35">
        <v>4.6500000000000004</v>
      </c>
      <c r="Y297" s="35">
        <v>3.03</v>
      </c>
      <c r="Z297" s="35">
        <v>0</v>
      </c>
      <c r="AA297" s="35">
        <v>5.25</v>
      </c>
      <c r="AB297" s="41">
        <v>1000</v>
      </c>
      <c r="AC297" s="41">
        <v>3</v>
      </c>
      <c r="AD297" s="88">
        <v>383.6</v>
      </c>
      <c r="AE297" s="69">
        <v>60.05</v>
      </c>
      <c r="AF297" s="69">
        <v>75.8</v>
      </c>
      <c r="AG297" s="44">
        <f t="shared" si="168"/>
        <v>30.024999999999999</v>
      </c>
      <c r="AH297" s="44">
        <f t="shared" si="142"/>
        <v>2832.1477407066068</v>
      </c>
      <c r="AI297" s="44">
        <f t="shared" si="143"/>
        <v>214676.79874556078</v>
      </c>
      <c r="AJ297" s="44">
        <f t="shared" si="144"/>
        <v>1.7868721829351031</v>
      </c>
      <c r="AK297" s="45">
        <v>0</v>
      </c>
      <c r="AL297" s="43">
        <v>348.8</v>
      </c>
      <c r="AM297" s="43">
        <v>59.77</v>
      </c>
      <c r="AN297" s="69">
        <v>75.75</v>
      </c>
      <c r="AO297" s="44">
        <f t="shared" si="169"/>
        <v>29.885000000000002</v>
      </c>
      <c r="AP297" s="44">
        <f t="shared" si="145"/>
        <v>2805.7979464838882</v>
      </c>
      <c r="AQ297" s="46">
        <f t="shared" si="146"/>
        <v>214676.79874556078</v>
      </c>
      <c r="AR297" s="46">
        <f t="shared" si="147"/>
        <v>212539.19444615452</v>
      </c>
      <c r="AS297" s="47">
        <f t="shared" si="148"/>
        <v>0.99573140269330651</v>
      </c>
      <c r="AT297" s="46">
        <f t="shared" si="149"/>
        <v>1.7868721829351031</v>
      </c>
      <c r="AU297" s="46">
        <f t="shared" si="150"/>
        <v>1.6411090712417578</v>
      </c>
      <c r="AV297" s="47">
        <f t="shared" si="151"/>
        <v>8.15744478454614</v>
      </c>
      <c r="AW297" s="48">
        <v>0</v>
      </c>
      <c r="AX297" s="70">
        <v>150</v>
      </c>
      <c r="AY297" s="70">
        <v>12</v>
      </c>
      <c r="AZ297" s="71">
        <v>340</v>
      </c>
      <c r="BA297" s="43">
        <f t="shared" si="166"/>
        <v>12.823529411764712</v>
      </c>
      <c r="BB297" s="71">
        <v>59.95</v>
      </c>
      <c r="BC297" s="69">
        <v>75.47</v>
      </c>
      <c r="BD297" s="54">
        <f t="shared" si="152"/>
        <v>29.975000000000001</v>
      </c>
      <c r="BE297" s="44">
        <f t="shared" si="153"/>
        <v>2822.7229627458382</v>
      </c>
      <c r="BF297" s="50">
        <f t="shared" si="167"/>
        <v>214676.79874556078</v>
      </c>
      <c r="BG297" s="50">
        <f t="shared" si="154"/>
        <v>213030.9019984284</v>
      </c>
      <c r="BH297" s="72">
        <f t="shared" si="155"/>
        <v>0.76668590026961159</v>
      </c>
      <c r="BI297" s="73">
        <f t="shared" si="156"/>
        <v>1.7868721829351031</v>
      </c>
      <c r="BJ297" s="51">
        <f t="shared" si="157"/>
        <v>1.5960125822614613</v>
      </c>
      <c r="BK297" s="72">
        <f t="shared" si="158"/>
        <v>10.681211700331987</v>
      </c>
      <c r="BL297" s="116">
        <v>0</v>
      </c>
      <c r="BM297" s="74">
        <v>1020</v>
      </c>
      <c r="BN297" s="74">
        <v>3</v>
      </c>
      <c r="BO297" s="71">
        <v>326.7</v>
      </c>
      <c r="BP297" s="71">
        <v>59.8</v>
      </c>
      <c r="BQ297" s="71">
        <v>74</v>
      </c>
      <c r="BR297" s="72">
        <f t="shared" si="159"/>
        <v>29.9</v>
      </c>
      <c r="BS297" s="54">
        <f t="shared" si="160"/>
        <v>2808.6152482358107</v>
      </c>
      <c r="BT297" s="50">
        <f t="shared" si="161"/>
        <v>213030.9019984284</v>
      </c>
      <c r="BU297" s="50">
        <f t="shared" si="162"/>
        <v>207837.52836944998</v>
      </c>
      <c r="BV297" s="72">
        <f t="shared" si="163"/>
        <v>2.4378498988924751</v>
      </c>
      <c r="BW297" s="75">
        <f t="shared" si="164"/>
        <v>1.5960125822614613</v>
      </c>
      <c r="BX297" s="55">
        <f t="shared" si="165"/>
        <v>1.5719009101150454</v>
      </c>
      <c r="BY297" s="72">
        <f t="shared" ref="BY297:BY360" si="172">((BW297-BX297)/BW297)*100</f>
        <v>1.510744490012162</v>
      </c>
      <c r="BZ297" s="124" t="s">
        <v>92</v>
      </c>
      <c r="CA297" s="124" t="s">
        <v>117</v>
      </c>
      <c r="CB297" s="125">
        <v>8</v>
      </c>
      <c r="CC297" s="125">
        <v>5</v>
      </c>
      <c r="CD297" s="125">
        <v>4</v>
      </c>
      <c r="CE297" s="125">
        <v>4</v>
      </c>
      <c r="CF297" s="124" t="s">
        <v>84</v>
      </c>
      <c r="CG297" s="126" t="s">
        <v>76</v>
      </c>
      <c r="CH297" s="62">
        <v>19.510990367992097</v>
      </c>
      <c r="CI297" s="63">
        <v>7.5093505290995948</v>
      </c>
      <c r="CJ297" s="64">
        <f>SUM((AF297-BQ297)/AF297)*100</f>
        <v>2.3746701846965661</v>
      </c>
      <c r="CK297" s="64">
        <f>SUM(BX297*CH297)</f>
        <v>30.669343516692663</v>
      </c>
      <c r="CL297" s="65" t="s">
        <v>84</v>
      </c>
    </row>
    <row r="298" spans="1:90" s="65" customFormat="1" ht="24.75" customHeight="1" x14ac:dyDescent="0.3">
      <c r="A298" s="61" t="s">
        <v>116</v>
      </c>
      <c r="B298" s="35">
        <v>4.32</v>
      </c>
      <c r="C298" s="35">
        <v>2.19</v>
      </c>
      <c r="D298" s="35">
        <v>6.39</v>
      </c>
      <c r="E298" s="35">
        <v>6.84</v>
      </c>
      <c r="F298" s="35">
        <v>0</v>
      </c>
      <c r="G298" s="35">
        <v>0</v>
      </c>
      <c r="H298" s="66">
        <v>9.8599999999999993E-2</v>
      </c>
      <c r="I298" s="66">
        <v>4.4600000000000001E-2</v>
      </c>
      <c r="J298" s="66">
        <v>4.19E-2</v>
      </c>
      <c r="K298" s="67">
        <v>6.6500000000000004E-2</v>
      </c>
      <c r="L298" s="66">
        <v>4.2000000000000003E-2</v>
      </c>
      <c r="M298" s="68">
        <v>1.4500000000000001E-2</v>
      </c>
      <c r="N298" s="35">
        <v>4.7</v>
      </c>
      <c r="O298" s="35">
        <v>9.4600000000000009</v>
      </c>
      <c r="P298" s="35">
        <v>0</v>
      </c>
      <c r="Q298" s="35">
        <v>25.79</v>
      </c>
      <c r="R298" s="35">
        <v>0</v>
      </c>
      <c r="S298" s="35">
        <v>0</v>
      </c>
      <c r="T298" s="35">
        <v>6.62</v>
      </c>
      <c r="U298" s="35">
        <v>0</v>
      </c>
      <c r="V298" s="35">
        <v>0</v>
      </c>
      <c r="W298" s="35">
        <v>19.23</v>
      </c>
      <c r="X298" s="35">
        <v>2.3250000000000002</v>
      </c>
      <c r="Y298" s="35">
        <v>1.5149999999999999</v>
      </c>
      <c r="Z298" s="35">
        <v>0</v>
      </c>
      <c r="AA298" s="35">
        <v>6.16</v>
      </c>
      <c r="AB298" s="41">
        <v>1000</v>
      </c>
      <c r="AC298" s="41">
        <v>3</v>
      </c>
      <c r="AD298" s="88">
        <v>380.1</v>
      </c>
      <c r="AE298" s="69">
        <v>59.6</v>
      </c>
      <c r="AF298" s="69">
        <v>75</v>
      </c>
      <c r="AG298" s="44">
        <f t="shared" si="168"/>
        <v>29.8</v>
      </c>
      <c r="AH298" s="44">
        <f t="shared" si="142"/>
        <v>2789.8599400938801</v>
      </c>
      <c r="AI298" s="44">
        <f t="shared" si="143"/>
        <v>209239.49550704102</v>
      </c>
      <c r="AJ298" s="44">
        <f t="shared" si="144"/>
        <v>1.8165786486863778</v>
      </c>
      <c r="AK298" s="45">
        <v>0</v>
      </c>
      <c r="AL298" s="43">
        <v>345.4</v>
      </c>
      <c r="AM298" s="43">
        <v>59.55</v>
      </c>
      <c r="AN298" s="69">
        <v>74.989999999999995</v>
      </c>
      <c r="AO298" s="44">
        <f t="shared" si="169"/>
        <v>29.774999999999999</v>
      </c>
      <c r="AP298" s="44">
        <f t="shared" si="145"/>
        <v>2785.1809305354395</v>
      </c>
      <c r="AQ298" s="46">
        <f t="shared" si="146"/>
        <v>209239.49550704102</v>
      </c>
      <c r="AR298" s="46">
        <f t="shared" si="147"/>
        <v>208860.71798085258</v>
      </c>
      <c r="AS298" s="47">
        <f t="shared" si="148"/>
        <v>0.18102582653937435</v>
      </c>
      <c r="AT298" s="46">
        <f t="shared" si="149"/>
        <v>1.8165786486863778</v>
      </c>
      <c r="AU298" s="46">
        <f t="shared" si="150"/>
        <v>1.6537336620266945</v>
      </c>
      <c r="AV298" s="47">
        <f t="shared" si="151"/>
        <v>8.9643785463096446</v>
      </c>
      <c r="AW298" s="48">
        <v>0</v>
      </c>
      <c r="AX298" s="70">
        <v>150</v>
      </c>
      <c r="AY298" s="70">
        <v>12</v>
      </c>
      <c r="AZ298" s="71">
        <v>336.7</v>
      </c>
      <c r="BA298" s="43">
        <f t="shared" si="166"/>
        <v>12.889812889812902</v>
      </c>
      <c r="BB298" s="71">
        <v>58.6</v>
      </c>
      <c r="BC298" s="69">
        <v>75.84</v>
      </c>
      <c r="BD298" s="54">
        <f t="shared" si="152"/>
        <v>29.3</v>
      </c>
      <c r="BE298" s="44">
        <f t="shared" si="153"/>
        <v>2697.0258771803014</v>
      </c>
      <c r="BF298" s="50">
        <f t="shared" si="167"/>
        <v>209239.49550704102</v>
      </c>
      <c r="BG298" s="50">
        <f t="shared" si="154"/>
        <v>204542.44252535407</v>
      </c>
      <c r="BH298" s="72">
        <f t="shared" si="155"/>
        <v>2.2448214044412542</v>
      </c>
      <c r="BI298" s="73">
        <f t="shared" si="156"/>
        <v>1.8165786486863778</v>
      </c>
      <c r="BJ298" s="51">
        <f t="shared" si="157"/>
        <v>1.646113128615174</v>
      </c>
      <c r="BK298" s="72">
        <f t="shared" si="158"/>
        <v>9.3838777745446063</v>
      </c>
      <c r="BL298" s="116">
        <v>0</v>
      </c>
      <c r="BM298" s="74">
        <v>1020</v>
      </c>
      <c r="BN298" s="74">
        <v>3</v>
      </c>
      <c r="BO298" s="71">
        <v>323.5</v>
      </c>
      <c r="BP298" s="71">
        <v>58</v>
      </c>
      <c r="BQ298" s="71">
        <v>75.989999999999995</v>
      </c>
      <c r="BR298" s="72">
        <f t="shared" si="159"/>
        <v>29</v>
      </c>
      <c r="BS298" s="54">
        <f t="shared" si="160"/>
        <v>2642.079421669016</v>
      </c>
      <c r="BT298" s="50">
        <f t="shared" si="161"/>
        <v>204542.44252535407</v>
      </c>
      <c r="BU298" s="50">
        <f t="shared" si="162"/>
        <v>200771.61525262852</v>
      </c>
      <c r="BV298" s="72">
        <f t="shared" si="163"/>
        <v>1.8435427025166868</v>
      </c>
      <c r="BW298" s="75">
        <f t="shared" si="164"/>
        <v>1.646113128615174</v>
      </c>
      <c r="BX298" s="55">
        <f t="shared" si="165"/>
        <v>1.6112835452010676</v>
      </c>
      <c r="BY298" s="72">
        <f t="shared" si="172"/>
        <v>2.1158681507757278</v>
      </c>
      <c r="BZ298" s="124" t="s">
        <v>92</v>
      </c>
      <c r="CA298" s="124" t="s">
        <v>117</v>
      </c>
      <c r="CB298" s="125">
        <v>8</v>
      </c>
      <c r="CC298" s="125">
        <v>5</v>
      </c>
      <c r="CD298" s="125">
        <v>4</v>
      </c>
      <c r="CE298" s="125">
        <v>4</v>
      </c>
      <c r="CF298" s="124" t="s">
        <v>84</v>
      </c>
      <c r="CG298" s="126" t="s">
        <v>76</v>
      </c>
      <c r="CH298" s="62">
        <v>19.66600199401794</v>
      </c>
      <c r="CI298" s="63">
        <v>7.5093505290995948</v>
      </c>
      <c r="CJ298" s="64">
        <f>SUM((AF298-BQ298)/AF298)*100</f>
        <v>-1.3199999999999932</v>
      </c>
      <c r="CK298" s="64">
        <f>SUM(BX298*CH298)</f>
        <v>31.687505412852492</v>
      </c>
      <c r="CL298" s="65" t="s">
        <v>84</v>
      </c>
    </row>
    <row r="299" spans="1:90" s="65" customFormat="1" ht="24.75" customHeight="1" x14ac:dyDescent="0.3">
      <c r="A299" s="61" t="s">
        <v>116</v>
      </c>
      <c r="B299" s="35">
        <v>4.6500000000000004</v>
      </c>
      <c r="C299" s="35">
        <v>2.83</v>
      </c>
      <c r="D299" s="35">
        <v>7.9</v>
      </c>
      <c r="E299" s="35">
        <v>6.84</v>
      </c>
      <c r="F299" s="35">
        <v>0</v>
      </c>
      <c r="G299" s="35">
        <v>0</v>
      </c>
      <c r="H299" s="66">
        <v>0.11260000000000001</v>
      </c>
      <c r="I299" s="66">
        <v>5.0599999999999999E-2</v>
      </c>
      <c r="J299" s="66">
        <v>4.2000000000000003E-2</v>
      </c>
      <c r="K299" s="67">
        <v>5.0200000000000002E-2</v>
      </c>
      <c r="L299" s="66">
        <v>4.2000000000000003E-2</v>
      </c>
      <c r="M299" s="68">
        <v>1.83E-2</v>
      </c>
      <c r="N299" s="35">
        <v>3.87</v>
      </c>
      <c r="O299" s="35">
        <v>33.5</v>
      </c>
      <c r="P299" s="35">
        <v>0</v>
      </c>
      <c r="Q299" s="35">
        <v>7.81</v>
      </c>
      <c r="R299" s="35">
        <v>0</v>
      </c>
      <c r="S299" s="35">
        <v>0</v>
      </c>
      <c r="T299" s="35">
        <v>6.62</v>
      </c>
      <c r="U299" s="35">
        <v>0</v>
      </c>
      <c r="V299" s="35">
        <v>0</v>
      </c>
      <c r="W299" s="35">
        <v>6.62</v>
      </c>
      <c r="X299" s="35">
        <v>3.48</v>
      </c>
      <c r="Y299" s="35">
        <v>2.2725</v>
      </c>
      <c r="Z299" s="35">
        <v>0</v>
      </c>
      <c r="AA299" s="35">
        <v>3.68</v>
      </c>
      <c r="AB299" s="41">
        <v>1000</v>
      </c>
      <c r="AC299" s="41">
        <v>3</v>
      </c>
      <c r="AD299" s="88">
        <v>382.9</v>
      </c>
      <c r="AE299" s="69">
        <v>59.8</v>
      </c>
      <c r="AF299" s="69">
        <v>75.5</v>
      </c>
      <c r="AG299" s="44">
        <f t="shared" si="168"/>
        <v>29.9</v>
      </c>
      <c r="AH299" s="44">
        <f t="shared" si="142"/>
        <v>2808.6152482358107</v>
      </c>
      <c r="AI299" s="44">
        <f t="shared" si="143"/>
        <v>212050.4512418037</v>
      </c>
      <c r="AJ299" s="44">
        <f t="shared" si="144"/>
        <v>1.8057023588380601</v>
      </c>
      <c r="AK299" s="45">
        <v>0</v>
      </c>
      <c r="AL299" s="43">
        <v>345</v>
      </c>
      <c r="AM299" s="43">
        <v>59.7</v>
      </c>
      <c r="AN299" s="69">
        <v>75.45</v>
      </c>
      <c r="AO299" s="44">
        <f t="shared" si="169"/>
        <v>29.85</v>
      </c>
      <c r="AP299" s="44">
        <f t="shared" si="145"/>
        <v>2799.2297401832116</v>
      </c>
      <c r="AQ299" s="46">
        <f t="shared" si="146"/>
        <v>212050.4512418037</v>
      </c>
      <c r="AR299" s="46">
        <f t="shared" si="147"/>
        <v>211201.88389682333</v>
      </c>
      <c r="AS299" s="47">
        <f t="shared" si="148"/>
        <v>0.40017238351110179</v>
      </c>
      <c r="AT299" s="46">
        <f t="shared" si="149"/>
        <v>1.8057023588380601</v>
      </c>
      <c r="AU299" s="46">
        <f t="shared" si="150"/>
        <v>1.6335081564354792</v>
      </c>
      <c r="AV299" s="47">
        <f t="shared" si="151"/>
        <v>9.5361343224574977</v>
      </c>
      <c r="AW299" s="48">
        <v>0</v>
      </c>
      <c r="AX299" s="70">
        <v>150</v>
      </c>
      <c r="AY299" s="70">
        <v>12</v>
      </c>
      <c r="AZ299" s="71">
        <v>335.7</v>
      </c>
      <c r="BA299" s="43">
        <f t="shared" si="166"/>
        <v>14.060172773309498</v>
      </c>
      <c r="BB299" s="71">
        <v>59.38</v>
      </c>
      <c r="BC299" s="69">
        <v>75.28</v>
      </c>
      <c r="BD299" s="54">
        <f t="shared" si="152"/>
        <v>29.69</v>
      </c>
      <c r="BE299" s="44">
        <f t="shared" si="153"/>
        <v>2769.301671928054</v>
      </c>
      <c r="BF299" s="50">
        <f t="shared" si="167"/>
        <v>212050.4512418037</v>
      </c>
      <c r="BG299" s="50">
        <f t="shared" si="154"/>
        <v>208473.02986274392</v>
      </c>
      <c r="BH299" s="72">
        <f t="shared" si="155"/>
        <v>1.6870614318950019</v>
      </c>
      <c r="BI299" s="73">
        <f t="shared" si="156"/>
        <v>1.8057023588380601</v>
      </c>
      <c r="BJ299" s="51">
        <f t="shared" si="157"/>
        <v>1.6102802373094531</v>
      </c>
      <c r="BK299" s="72">
        <f t="shared" si="158"/>
        <v>10.822499099705329</v>
      </c>
      <c r="BL299" s="116">
        <v>0</v>
      </c>
      <c r="BM299" s="74">
        <v>1020</v>
      </c>
      <c r="BN299" s="74">
        <v>3</v>
      </c>
      <c r="BO299" s="71">
        <v>322.39999999999998</v>
      </c>
      <c r="BP299" s="71">
        <v>58</v>
      </c>
      <c r="BQ299" s="71">
        <v>75.91</v>
      </c>
      <c r="BR299" s="72">
        <f t="shared" si="159"/>
        <v>29</v>
      </c>
      <c r="BS299" s="54">
        <f t="shared" si="160"/>
        <v>2642.079421669016</v>
      </c>
      <c r="BT299" s="50">
        <f t="shared" si="161"/>
        <v>208473.02986274392</v>
      </c>
      <c r="BU299" s="50">
        <f t="shared" si="162"/>
        <v>200560.24889889499</v>
      </c>
      <c r="BV299" s="72">
        <f t="shared" si="163"/>
        <v>3.7955897552113123</v>
      </c>
      <c r="BW299" s="75">
        <f t="shared" si="164"/>
        <v>1.6102802373094531</v>
      </c>
      <c r="BX299" s="55">
        <f t="shared" si="165"/>
        <v>1.607497007856856</v>
      </c>
      <c r="BY299" s="72">
        <f t="shared" si="172"/>
        <v>0.17284130973671397</v>
      </c>
      <c r="BZ299" s="124" t="s">
        <v>92</v>
      </c>
      <c r="CA299" s="124" t="s">
        <v>117</v>
      </c>
      <c r="CB299" s="125">
        <v>8</v>
      </c>
      <c r="CC299" s="125">
        <v>5</v>
      </c>
      <c r="CD299" s="125">
        <v>4</v>
      </c>
      <c r="CE299" s="125">
        <v>4</v>
      </c>
      <c r="CF299" s="124" t="s">
        <v>84</v>
      </c>
      <c r="CG299" s="126" t="s">
        <v>76</v>
      </c>
      <c r="CH299" s="62">
        <v>19.590204897551221</v>
      </c>
      <c r="CI299" s="63">
        <f>SUM(CI297:CI298)/1.9</f>
        <v>7.9045795043153637</v>
      </c>
      <c r="CJ299" s="64">
        <f>SUM((AF299-BQ299)/AF299)*100</f>
        <v>-0.54304635761588949</v>
      </c>
      <c r="CK299" s="64">
        <f>SUM(BX299*CH299)</f>
        <v>31.491195756116316</v>
      </c>
      <c r="CL299" s="65" t="s">
        <v>84</v>
      </c>
    </row>
    <row r="300" spans="1:90" s="65" customFormat="1" ht="24.75" customHeight="1" x14ac:dyDescent="0.3">
      <c r="A300" s="61" t="s">
        <v>116</v>
      </c>
      <c r="B300" s="35">
        <v>3.65</v>
      </c>
      <c r="C300" s="35">
        <v>1.22</v>
      </c>
      <c r="D300" s="35">
        <v>11.36</v>
      </c>
      <c r="E300" s="35">
        <v>0.72240000000000004</v>
      </c>
      <c r="F300" s="35">
        <v>0</v>
      </c>
      <c r="G300" s="35">
        <v>0</v>
      </c>
      <c r="H300" s="66">
        <v>9.3299999999999994E-2</v>
      </c>
      <c r="I300" s="66">
        <v>4.2799999999999998E-2</v>
      </c>
      <c r="J300" s="66">
        <v>6.3E-3</v>
      </c>
      <c r="K300" s="67">
        <v>2.1999999999999999E-2</v>
      </c>
      <c r="L300" s="66">
        <v>4.2000000000000003E-2</v>
      </c>
      <c r="M300" s="68">
        <v>1.2699999999999999E-2</v>
      </c>
      <c r="N300" s="35">
        <v>3.03</v>
      </c>
      <c r="O300" s="35">
        <v>9.4600000000000009</v>
      </c>
      <c r="P300" s="35">
        <v>0</v>
      </c>
      <c r="Q300" s="35">
        <v>25.79</v>
      </c>
      <c r="R300" s="35">
        <v>0</v>
      </c>
      <c r="S300" s="35">
        <v>0</v>
      </c>
      <c r="T300" s="35">
        <v>6.62</v>
      </c>
      <c r="U300" s="35">
        <v>0</v>
      </c>
      <c r="V300" s="35">
        <v>0</v>
      </c>
      <c r="W300" s="35">
        <v>19.23</v>
      </c>
      <c r="X300" s="35">
        <v>4.6500000000000004</v>
      </c>
      <c r="Y300" s="35">
        <v>3.03</v>
      </c>
      <c r="Z300" s="35">
        <v>0</v>
      </c>
      <c r="AA300" s="35">
        <v>5.2725</v>
      </c>
      <c r="AB300" s="41">
        <v>1020</v>
      </c>
      <c r="AC300" s="41">
        <v>3</v>
      </c>
      <c r="AD300" s="88">
        <v>381.7</v>
      </c>
      <c r="AE300" s="69">
        <v>59.6</v>
      </c>
      <c r="AF300" s="69">
        <v>75.09</v>
      </c>
      <c r="AG300" s="44">
        <f t="shared" si="168"/>
        <v>29.8</v>
      </c>
      <c r="AH300" s="44">
        <f t="shared" si="142"/>
        <v>2789.8599400938801</v>
      </c>
      <c r="AI300" s="44">
        <f t="shared" si="143"/>
        <v>209490.58290164947</v>
      </c>
      <c r="AJ300" s="44">
        <f t="shared" si="144"/>
        <v>1.8220389418611647</v>
      </c>
      <c r="AK300" s="45">
        <v>0</v>
      </c>
      <c r="AL300" s="43">
        <v>345</v>
      </c>
      <c r="AM300" s="43">
        <v>59.5</v>
      </c>
      <c r="AN300" s="69">
        <v>75.069999999999993</v>
      </c>
      <c r="AO300" s="44">
        <f t="shared" si="169"/>
        <v>29.75</v>
      </c>
      <c r="AP300" s="44">
        <f t="shared" si="145"/>
        <v>2780.5058479678164</v>
      </c>
      <c r="AQ300" s="46">
        <f t="shared" si="146"/>
        <v>209490.58290164947</v>
      </c>
      <c r="AR300" s="46">
        <f t="shared" si="147"/>
        <v>208732.57400694396</v>
      </c>
      <c r="AS300" s="47">
        <f t="shared" si="148"/>
        <v>0.3618343527457607</v>
      </c>
      <c r="AT300" s="46">
        <f t="shared" si="149"/>
        <v>1.8220389418611647</v>
      </c>
      <c r="AU300" s="46">
        <f t="shared" si="150"/>
        <v>1.6528325856247181</v>
      </c>
      <c r="AV300" s="47">
        <f t="shared" si="151"/>
        <v>9.2866487290116151</v>
      </c>
      <c r="AW300" s="48">
        <v>0</v>
      </c>
      <c r="AX300" s="70">
        <v>150</v>
      </c>
      <c r="AY300" s="70">
        <v>12</v>
      </c>
      <c r="AZ300" s="71">
        <v>334.9</v>
      </c>
      <c r="BA300" s="43">
        <f t="shared" si="166"/>
        <v>13.974320692744108</v>
      </c>
      <c r="BB300" s="71">
        <v>58.9</v>
      </c>
      <c r="BC300" s="69">
        <v>73</v>
      </c>
      <c r="BD300" s="54">
        <f t="shared" si="152"/>
        <v>29.45</v>
      </c>
      <c r="BE300" s="44">
        <f t="shared" si="153"/>
        <v>2724.7111624400618</v>
      </c>
      <c r="BF300" s="50">
        <f t="shared" si="167"/>
        <v>209490.58290164947</v>
      </c>
      <c r="BG300" s="50">
        <f t="shared" si="154"/>
        <v>198903.91485812451</v>
      </c>
      <c r="BH300" s="72">
        <f t="shared" si="155"/>
        <v>5.0535293266595813</v>
      </c>
      <c r="BI300" s="73">
        <f t="shared" si="156"/>
        <v>1.8220389418611647</v>
      </c>
      <c r="BJ300" s="51">
        <f t="shared" si="157"/>
        <v>1.68372754371818</v>
      </c>
      <c r="BK300" s="72">
        <f t="shared" si="158"/>
        <v>7.5910231645051018</v>
      </c>
      <c r="BL300" s="116">
        <v>0</v>
      </c>
      <c r="BM300" s="74">
        <v>1020</v>
      </c>
      <c r="BN300" s="74">
        <v>3</v>
      </c>
      <c r="BO300" s="71">
        <v>321.7</v>
      </c>
      <c r="BP300" s="71">
        <v>57</v>
      </c>
      <c r="BQ300" s="71">
        <v>75.989999999999995</v>
      </c>
      <c r="BR300" s="72">
        <f t="shared" si="159"/>
        <v>28.5</v>
      </c>
      <c r="BS300" s="54">
        <f t="shared" si="160"/>
        <v>2551.7586328783095</v>
      </c>
      <c r="BT300" s="50">
        <f t="shared" si="161"/>
        <v>198903.91485812451</v>
      </c>
      <c r="BU300" s="50">
        <f t="shared" si="162"/>
        <v>193908.13851242274</v>
      </c>
      <c r="BV300" s="72">
        <f t="shared" si="163"/>
        <v>2.511653101079077</v>
      </c>
      <c r="BW300" s="75">
        <f t="shared" si="164"/>
        <v>1.68372754371818</v>
      </c>
      <c r="BX300" s="55">
        <f t="shared" si="165"/>
        <v>1.6590329960771104</v>
      </c>
      <c r="BY300" s="72">
        <f t="shared" si="172"/>
        <v>1.4666593614389987</v>
      </c>
      <c r="BZ300" s="83" t="s">
        <v>92</v>
      </c>
      <c r="CA300" s="83" t="s">
        <v>117</v>
      </c>
      <c r="CB300" s="112">
        <v>8</v>
      </c>
      <c r="CC300" s="112">
        <v>5</v>
      </c>
      <c r="CD300" s="112">
        <v>4</v>
      </c>
      <c r="CE300" s="112">
        <v>4</v>
      </c>
      <c r="CF300" s="83" t="s">
        <v>84</v>
      </c>
      <c r="CG300" s="71" t="s">
        <v>76</v>
      </c>
      <c r="CH300" s="129">
        <f>SUM(CH297:CH299)/4</f>
        <v>14.691799314890314</v>
      </c>
      <c r="CI300" s="63">
        <f>SUM(CI297:CI299)/3</f>
        <v>7.6410935208381838</v>
      </c>
      <c r="CJ300" s="64">
        <f>SUM((AF300-BQ300)/AF300)*100</f>
        <v>-1.1985617259288739</v>
      </c>
      <c r="CK300" s="64">
        <f>SUM(BX300*CH300)</f>
        <v>24.374179835146116</v>
      </c>
      <c r="CL300" s="65" t="s">
        <v>84</v>
      </c>
    </row>
    <row r="301" spans="1:90" s="65" customFormat="1" ht="24.75" customHeight="1" x14ac:dyDescent="0.3">
      <c r="A301" s="61" t="s">
        <v>116</v>
      </c>
      <c r="B301" s="35">
        <v>3.77</v>
      </c>
      <c r="C301" s="35">
        <v>1.31</v>
      </c>
      <c r="D301" s="35">
        <v>12.67</v>
      </c>
      <c r="E301" s="35">
        <v>0.7006</v>
      </c>
      <c r="F301" s="35">
        <v>0</v>
      </c>
      <c r="G301" s="35">
        <v>0</v>
      </c>
      <c r="H301" s="66">
        <v>9.8599999999999993E-2</v>
      </c>
      <c r="I301" s="66">
        <v>4.7E-2</v>
      </c>
      <c r="J301" s="66">
        <v>5.7999999999999996E-3</v>
      </c>
      <c r="K301" s="67">
        <v>2.4199999999999999E-2</v>
      </c>
      <c r="L301" s="66">
        <v>4.2000000000000003E-2</v>
      </c>
      <c r="M301" s="68">
        <v>1.4500000000000001E-2</v>
      </c>
      <c r="N301" s="35">
        <v>4.7</v>
      </c>
      <c r="O301" s="35">
        <v>33.5</v>
      </c>
      <c r="P301" s="35">
        <v>0</v>
      </c>
      <c r="Q301" s="35">
        <v>7.81</v>
      </c>
      <c r="R301" s="35">
        <v>0</v>
      </c>
      <c r="S301" s="35">
        <v>0</v>
      </c>
      <c r="T301" s="35">
        <v>6.62</v>
      </c>
      <c r="U301" s="35">
        <v>0</v>
      </c>
      <c r="V301" s="35">
        <v>0</v>
      </c>
      <c r="W301" s="35">
        <v>6.62</v>
      </c>
      <c r="X301" s="35">
        <v>2.3250000000000002</v>
      </c>
      <c r="Y301" s="35">
        <v>1.5149999999999999</v>
      </c>
      <c r="Z301" s="35">
        <v>0</v>
      </c>
      <c r="AA301" s="35">
        <v>6</v>
      </c>
      <c r="AB301" s="41">
        <v>1020</v>
      </c>
      <c r="AC301" s="41">
        <v>3</v>
      </c>
      <c r="AD301" s="88">
        <v>383.7</v>
      </c>
      <c r="AE301" s="69">
        <v>60.7</v>
      </c>
      <c r="AF301" s="69">
        <v>75.3</v>
      </c>
      <c r="AG301" s="44">
        <f t="shared" si="168"/>
        <v>30.35</v>
      </c>
      <c r="AH301" s="44">
        <f t="shared" si="142"/>
        <v>2893.7916790562645</v>
      </c>
      <c r="AI301" s="44">
        <f t="shared" si="143"/>
        <v>217902.51343293671</v>
      </c>
      <c r="AJ301" s="44">
        <f t="shared" si="144"/>
        <v>1.7608791837919315</v>
      </c>
      <c r="AK301" s="45">
        <v>0</v>
      </c>
      <c r="AL301" s="43">
        <v>348</v>
      </c>
      <c r="AM301" s="43">
        <v>60.66</v>
      </c>
      <c r="AN301" s="69">
        <v>75.25</v>
      </c>
      <c r="AO301" s="44">
        <f t="shared" si="169"/>
        <v>30.33</v>
      </c>
      <c r="AP301" s="44">
        <f t="shared" si="145"/>
        <v>2889.9790422118672</v>
      </c>
      <c r="AQ301" s="46">
        <f t="shared" si="146"/>
        <v>217902.51343293671</v>
      </c>
      <c r="AR301" s="46">
        <f t="shared" si="147"/>
        <v>217470.92292644302</v>
      </c>
      <c r="AS301" s="47">
        <f t="shared" si="148"/>
        <v>0.1980658688576924</v>
      </c>
      <c r="AT301" s="46">
        <f t="shared" si="149"/>
        <v>1.7608791837919315</v>
      </c>
      <c r="AU301" s="46">
        <f t="shared" si="150"/>
        <v>1.6002139289108868</v>
      </c>
      <c r="AV301" s="47">
        <f t="shared" si="151"/>
        <v>9.1241498201519562</v>
      </c>
      <c r="AW301" s="48">
        <v>0</v>
      </c>
      <c r="AX301" s="70">
        <v>150</v>
      </c>
      <c r="AY301" s="70">
        <v>12</v>
      </c>
      <c r="AZ301" s="71">
        <v>339.5</v>
      </c>
      <c r="BA301" s="43">
        <f t="shared" si="166"/>
        <v>13.019145802650952</v>
      </c>
      <c r="BB301" s="71">
        <v>59.78</v>
      </c>
      <c r="BC301" s="69">
        <v>75.180000000000007</v>
      </c>
      <c r="BD301" s="54">
        <f t="shared" si="152"/>
        <v>29.89</v>
      </c>
      <c r="BE301" s="44">
        <f t="shared" si="153"/>
        <v>2806.7368899882294</v>
      </c>
      <c r="BF301" s="50">
        <f t="shared" si="167"/>
        <v>217902.51343293671</v>
      </c>
      <c r="BG301" s="50">
        <f t="shared" si="154"/>
        <v>211010.47938931512</v>
      </c>
      <c r="BH301" s="72">
        <f t="shared" si="155"/>
        <v>3.1628979101898866</v>
      </c>
      <c r="BI301" s="73">
        <f t="shared" si="156"/>
        <v>1.7608791837919315</v>
      </c>
      <c r="BJ301" s="51">
        <f t="shared" si="157"/>
        <v>1.6089248315180651</v>
      </c>
      <c r="BK301" s="72">
        <f t="shared" si="158"/>
        <v>8.6294592878679648</v>
      </c>
      <c r="BL301" s="116">
        <v>0</v>
      </c>
      <c r="BM301" s="74">
        <v>1040</v>
      </c>
      <c r="BN301" s="74">
        <v>3</v>
      </c>
      <c r="BO301" s="71">
        <v>325.39999999999998</v>
      </c>
      <c r="BP301" s="71">
        <v>59</v>
      </c>
      <c r="BQ301" s="71">
        <v>74</v>
      </c>
      <c r="BR301" s="72">
        <f t="shared" si="159"/>
        <v>29.5</v>
      </c>
      <c r="BS301" s="54">
        <f t="shared" si="160"/>
        <v>2733.9710067865176</v>
      </c>
      <c r="BT301" s="50">
        <f t="shared" si="161"/>
        <v>211010.47938931512</v>
      </c>
      <c r="BU301" s="50">
        <f t="shared" si="162"/>
        <v>202313.8545022023</v>
      </c>
      <c r="BV301" s="72">
        <f t="shared" si="163"/>
        <v>4.121418477547512</v>
      </c>
      <c r="BW301" s="75">
        <f t="shared" si="164"/>
        <v>1.6089248315180651</v>
      </c>
      <c r="BX301" s="55">
        <f t="shared" si="165"/>
        <v>1.6083920737937294</v>
      </c>
      <c r="BY301" s="72">
        <f t="shared" si="172"/>
        <v>3.3112654730614463E-2</v>
      </c>
      <c r="BZ301" s="124" t="s">
        <v>92</v>
      </c>
      <c r="CA301" s="124" t="s">
        <v>117</v>
      </c>
      <c r="CB301" s="125">
        <v>8</v>
      </c>
      <c r="CC301" s="125">
        <v>5</v>
      </c>
      <c r="CD301" s="125">
        <v>4</v>
      </c>
      <c r="CE301" s="125">
        <v>4</v>
      </c>
      <c r="CF301" s="124" t="s">
        <v>84</v>
      </c>
      <c r="CG301" s="126" t="s">
        <v>76</v>
      </c>
      <c r="CH301" s="62">
        <v>19.054726368159209</v>
      </c>
      <c r="CI301" s="63">
        <f>SUM(CI298:CI300)/3</f>
        <v>7.6850078514177147</v>
      </c>
      <c r="CJ301" s="64">
        <f>SUM((AF301-BQ301)/AF301)*100</f>
        <v>1.7264276228419619</v>
      </c>
      <c r="CK301" s="64">
        <f>SUM(BX301*CH301)</f>
        <v>30.647470858855648</v>
      </c>
      <c r="CL301" s="65" t="s">
        <v>84</v>
      </c>
    </row>
    <row r="302" spans="1:90" s="65" customFormat="1" ht="24.75" customHeight="1" x14ac:dyDescent="0.3">
      <c r="A302" s="61" t="s">
        <v>116</v>
      </c>
      <c r="B302" s="35">
        <v>4.2699999999999996</v>
      </c>
      <c r="C302" s="35">
        <v>1.46</v>
      </c>
      <c r="D302" s="35">
        <v>12.82</v>
      </c>
      <c r="E302" s="35">
        <v>0.73719999999999997</v>
      </c>
      <c r="F302" s="35">
        <v>0</v>
      </c>
      <c r="G302" s="35">
        <v>0</v>
      </c>
      <c r="H302" s="66">
        <v>0.11260000000000001</v>
      </c>
      <c r="I302" s="66">
        <v>4.7899999999999998E-2</v>
      </c>
      <c r="J302" s="66">
        <v>6.4999999999999997E-3</v>
      </c>
      <c r="K302" s="67">
        <v>2.5399999999999999E-2</v>
      </c>
      <c r="L302" s="66">
        <v>4.2000000000000003E-2</v>
      </c>
      <c r="M302" s="68">
        <v>1.83E-2</v>
      </c>
      <c r="N302" s="35">
        <v>3.87</v>
      </c>
      <c r="O302" s="35">
        <v>9.4600000000000009</v>
      </c>
      <c r="P302" s="35">
        <v>0</v>
      </c>
      <c r="Q302" s="35">
        <v>25.79</v>
      </c>
      <c r="R302" s="35">
        <v>0</v>
      </c>
      <c r="S302" s="35">
        <v>0</v>
      </c>
      <c r="T302" s="35">
        <v>6.62</v>
      </c>
      <c r="U302" s="35">
        <v>0</v>
      </c>
      <c r="V302" s="35">
        <v>0</v>
      </c>
      <c r="W302" s="35">
        <v>19.23</v>
      </c>
      <c r="X302" s="35">
        <v>3.48</v>
      </c>
      <c r="Y302" s="35">
        <v>2.2725</v>
      </c>
      <c r="Z302" s="35">
        <v>0</v>
      </c>
      <c r="AA302" s="35">
        <v>5.25</v>
      </c>
      <c r="AB302" s="41">
        <v>1020</v>
      </c>
      <c r="AC302" s="41">
        <v>3</v>
      </c>
      <c r="AD302" s="88">
        <v>382.3</v>
      </c>
      <c r="AE302" s="69">
        <v>60</v>
      </c>
      <c r="AF302" s="69">
        <v>75.7</v>
      </c>
      <c r="AG302" s="44">
        <f t="shared" si="168"/>
        <v>30</v>
      </c>
      <c r="AH302" s="44">
        <f t="shared" si="142"/>
        <v>2827.4333882308138</v>
      </c>
      <c r="AI302" s="44">
        <f t="shared" si="143"/>
        <v>214036.70748907261</v>
      </c>
      <c r="AJ302" s="44">
        <f t="shared" si="144"/>
        <v>1.7861422205792334</v>
      </c>
      <c r="AK302" s="45">
        <v>0</v>
      </c>
      <c r="AL302" s="43">
        <v>346.5</v>
      </c>
      <c r="AM302" s="43">
        <v>59.99</v>
      </c>
      <c r="AN302" s="69">
        <v>75.67</v>
      </c>
      <c r="AO302" s="44">
        <f t="shared" si="169"/>
        <v>29.995000000000001</v>
      </c>
      <c r="AP302" s="44">
        <f t="shared" si="145"/>
        <v>2826.4909889745536</v>
      </c>
      <c r="AQ302" s="46">
        <f t="shared" si="146"/>
        <v>214036.70748907261</v>
      </c>
      <c r="AR302" s="46">
        <f t="shared" si="147"/>
        <v>213880.57313570447</v>
      </c>
      <c r="AS302" s="47">
        <f t="shared" si="148"/>
        <v>7.2947465507105541E-2</v>
      </c>
      <c r="AT302" s="46">
        <f t="shared" si="149"/>
        <v>1.7861422205792334</v>
      </c>
      <c r="AU302" s="46">
        <f t="shared" si="150"/>
        <v>1.6200629861794424</v>
      </c>
      <c r="AV302" s="47">
        <f t="shared" si="151"/>
        <v>9.2982088708441513</v>
      </c>
      <c r="AW302" s="48">
        <v>0</v>
      </c>
      <c r="AX302" s="70">
        <v>150</v>
      </c>
      <c r="AY302" s="70">
        <v>12</v>
      </c>
      <c r="AZ302" s="71">
        <v>338.6</v>
      </c>
      <c r="BA302" s="43">
        <f t="shared" si="166"/>
        <v>12.906083874778496</v>
      </c>
      <c r="BB302" s="71">
        <v>59.9</v>
      </c>
      <c r="BC302" s="69">
        <v>75.430000000000007</v>
      </c>
      <c r="BD302" s="54">
        <f t="shared" si="152"/>
        <v>29.95</v>
      </c>
      <c r="BE302" s="44">
        <f t="shared" si="153"/>
        <v>2818.0164642516784</v>
      </c>
      <c r="BF302" s="50">
        <f t="shared" si="167"/>
        <v>214036.70748907261</v>
      </c>
      <c r="BG302" s="50">
        <f t="shared" si="154"/>
        <v>212562.98189850411</v>
      </c>
      <c r="BH302" s="72">
        <f t="shared" si="155"/>
        <v>0.68853871275502632</v>
      </c>
      <c r="BI302" s="73">
        <f t="shared" si="156"/>
        <v>1.7861422205792334</v>
      </c>
      <c r="BJ302" s="51">
        <f t="shared" si="157"/>
        <v>1.5929396406457867</v>
      </c>
      <c r="BK302" s="72">
        <f t="shared" si="158"/>
        <v>10.816752311626811</v>
      </c>
      <c r="BL302" s="116">
        <v>0</v>
      </c>
      <c r="BM302" s="74">
        <v>1040</v>
      </c>
      <c r="BN302" s="74">
        <v>3</v>
      </c>
      <c r="BO302" s="71">
        <v>324.7</v>
      </c>
      <c r="BP302" s="71">
        <v>59</v>
      </c>
      <c r="BQ302" s="71">
        <v>75.92</v>
      </c>
      <c r="BR302" s="72">
        <f t="shared" si="159"/>
        <v>29.5</v>
      </c>
      <c r="BS302" s="54">
        <f t="shared" si="160"/>
        <v>2733.9710067865176</v>
      </c>
      <c r="BT302" s="50">
        <f t="shared" si="161"/>
        <v>212562.98189850411</v>
      </c>
      <c r="BU302" s="50">
        <f t="shared" si="162"/>
        <v>207563.07883523242</v>
      </c>
      <c r="BV302" s="72">
        <f t="shared" si="163"/>
        <v>2.3521984019113327</v>
      </c>
      <c r="BW302" s="75">
        <f t="shared" si="164"/>
        <v>1.5929396406457867</v>
      </c>
      <c r="BX302" s="55">
        <f t="shared" si="165"/>
        <v>1.5643437253971026</v>
      </c>
      <c r="BY302" s="72">
        <f t="shared" si="172"/>
        <v>1.7951662774297685</v>
      </c>
      <c r="BZ302" s="124" t="s">
        <v>92</v>
      </c>
      <c r="CA302" s="124" t="s">
        <v>117</v>
      </c>
      <c r="CB302" s="125">
        <v>8</v>
      </c>
      <c r="CC302" s="125">
        <v>5</v>
      </c>
      <c r="CD302" s="125">
        <v>4</v>
      </c>
      <c r="CE302" s="125">
        <v>4</v>
      </c>
      <c r="CF302" s="124" t="s">
        <v>84</v>
      </c>
      <c r="CG302" s="126" t="s">
        <v>76</v>
      </c>
      <c r="CH302" s="62">
        <v>19.193427931292</v>
      </c>
      <c r="CI302" s="63">
        <f>SUM(CI300:CI301)/2</f>
        <v>7.6630506861279493</v>
      </c>
      <c r="CJ302" s="64">
        <f>SUM((AF302-BQ302)/AF302)*100</f>
        <v>-0.29062087186261409</v>
      </c>
      <c r="CK302" s="64">
        <f>SUM(BX302*CH302)</f>
        <v>30.025118553178132</v>
      </c>
      <c r="CL302" s="65" t="s">
        <v>84</v>
      </c>
    </row>
    <row r="303" spans="1:90" s="65" customFormat="1" ht="24.75" customHeight="1" x14ac:dyDescent="0.3">
      <c r="A303" s="61" t="s">
        <v>116</v>
      </c>
      <c r="B303" s="35">
        <v>4.62</v>
      </c>
      <c r="C303" s="35">
        <v>2.5</v>
      </c>
      <c r="D303" s="35">
        <v>6.87</v>
      </c>
      <c r="E303" s="35">
        <v>6.7</v>
      </c>
      <c r="F303" s="35">
        <v>0</v>
      </c>
      <c r="G303" s="35">
        <v>0</v>
      </c>
      <c r="H303" s="66">
        <v>9.3299999999999994E-2</v>
      </c>
      <c r="I303" s="66">
        <v>4.4600000000000001E-2</v>
      </c>
      <c r="J303" s="66">
        <v>4.0500000000000001E-2</v>
      </c>
      <c r="K303" s="67">
        <v>5.8999999999999997E-2</v>
      </c>
      <c r="L303" s="66">
        <v>4.2000000000000003E-2</v>
      </c>
      <c r="M303" s="68">
        <v>1.2699999999999999E-2</v>
      </c>
      <c r="N303" s="35">
        <v>3.03</v>
      </c>
      <c r="O303" s="35">
        <v>33.5</v>
      </c>
      <c r="P303" s="35">
        <v>0</v>
      </c>
      <c r="Q303" s="35">
        <v>7.81</v>
      </c>
      <c r="R303" s="35">
        <v>0</v>
      </c>
      <c r="S303" s="35">
        <v>0</v>
      </c>
      <c r="T303" s="35">
        <v>6.62</v>
      </c>
      <c r="U303" s="35">
        <v>0</v>
      </c>
      <c r="V303" s="35">
        <v>0</v>
      </c>
      <c r="W303" s="35">
        <v>6.62</v>
      </c>
      <c r="X303" s="35">
        <v>4.6500000000000004</v>
      </c>
      <c r="Y303" s="35">
        <v>3.03</v>
      </c>
      <c r="Z303" s="35">
        <v>0</v>
      </c>
      <c r="AA303" s="35">
        <v>6.16</v>
      </c>
      <c r="AB303" s="41">
        <v>1020</v>
      </c>
      <c r="AC303" s="41">
        <v>3</v>
      </c>
      <c r="AD303" s="88">
        <v>386.2</v>
      </c>
      <c r="AE303" s="69">
        <v>60.6</v>
      </c>
      <c r="AF303" s="69">
        <v>75.099999999999994</v>
      </c>
      <c r="AG303" s="44">
        <f t="shared" si="168"/>
        <v>30.3</v>
      </c>
      <c r="AH303" s="44">
        <f t="shared" si="142"/>
        <v>2884.2647993342534</v>
      </c>
      <c r="AI303" s="44">
        <f t="shared" si="143"/>
        <v>216608.28643000242</v>
      </c>
      <c r="AJ303" s="44">
        <f t="shared" si="144"/>
        <v>1.7829419472592598</v>
      </c>
      <c r="AK303" s="45">
        <v>0</v>
      </c>
      <c r="AL303" s="43">
        <v>349.2</v>
      </c>
      <c r="AM303" s="43">
        <v>60.59</v>
      </c>
      <c r="AN303" s="69">
        <v>75.09</v>
      </c>
      <c r="AO303" s="44">
        <f t="shared" si="169"/>
        <v>30.295000000000002</v>
      </c>
      <c r="AP303" s="44">
        <f t="shared" si="145"/>
        <v>2883.3129753000321</v>
      </c>
      <c r="AQ303" s="46">
        <f t="shared" si="146"/>
        <v>216608.28643000242</v>
      </c>
      <c r="AR303" s="46">
        <f t="shared" si="147"/>
        <v>216507.97131527943</v>
      </c>
      <c r="AS303" s="47">
        <f t="shared" si="148"/>
        <v>4.6311762295119643E-2</v>
      </c>
      <c r="AT303" s="46">
        <f t="shared" si="149"/>
        <v>1.7829419472592598</v>
      </c>
      <c r="AU303" s="46">
        <f t="shared" si="150"/>
        <v>1.6128736409963129</v>
      </c>
      <c r="AV303" s="47">
        <f t="shared" si="151"/>
        <v>9.538633970913974</v>
      </c>
      <c r="AW303" s="48">
        <v>0</v>
      </c>
      <c r="AX303" s="70">
        <v>150</v>
      </c>
      <c r="AY303" s="70">
        <v>12</v>
      </c>
      <c r="AZ303" s="71">
        <v>341.1</v>
      </c>
      <c r="BA303" s="43">
        <f t="shared" si="166"/>
        <v>13.221929053063608</v>
      </c>
      <c r="BB303" s="71">
        <v>59.88</v>
      </c>
      <c r="BC303" s="69">
        <v>75.510000000000005</v>
      </c>
      <c r="BD303" s="54">
        <f t="shared" si="152"/>
        <v>29.94</v>
      </c>
      <c r="BE303" s="44">
        <f t="shared" si="153"/>
        <v>2816.1349644114439</v>
      </c>
      <c r="BF303" s="50">
        <f t="shared" si="167"/>
        <v>216608.28643000242</v>
      </c>
      <c r="BG303" s="50">
        <f t="shared" si="154"/>
        <v>212646.35116270813</v>
      </c>
      <c r="BH303" s="72">
        <f t="shared" si="155"/>
        <v>1.829078348105857</v>
      </c>
      <c r="BI303" s="73">
        <f t="shared" si="156"/>
        <v>1.7829419472592598</v>
      </c>
      <c r="BJ303" s="51">
        <f t="shared" si="157"/>
        <v>1.6040717281765371</v>
      </c>
      <c r="BK303" s="72">
        <f t="shared" si="158"/>
        <v>10.032307521716127</v>
      </c>
      <c r="BL303" s="116">
        <v>0</v>
      </c>
      <c r="BM303" s="74">
        <v>1040</v>
      </c>
      <c r="BN303" s="74">
        <v>3</v>
      </c>
      <c r="BO303" s="71">
        <v>327.5</v>
      </c>
      <c r="BP303" s="71">
        <v>59.6</v>
      </c>
      <c r="BQ303" s="71">
        <v>75</v>
      </c>
      <c r="BR303" s="72">
        <f t="shared" si="159"/>
        <v>29.8</v>
      </c>
      <c r="BS303" s="54">
        <f t="shared" si="160"/>
        <v>2789.8599400938801</v>
      </c>
      <c r="BT303" s="50">
        <f t="shared" si="161"/>
        <v>212646.35116270813</v>
      </c>
      <c r="BU303" s="50">
        <f t="shared" si="162"/>
        <v>209239.49550704102</v>
      </c>
      <c r="BV303" s="72">
        <f t="shared" si="163"/>
        <v>1.602122790745808</v>
      </c>
      <c r="BW303" s="75">
        <f t="shared" si="164"/>
        <v>1.6040717281765371</v>
      </c>
      <c r="BX303" s="55">
        <f t="shared" si="165"/>
        <v>1.5651920743088366</v>
      </c>
      <c r="BY303" s="72">
        <f t="shared" si="172"/>
        <v>2.4238101815994111</v>
      </c>
      <c r="BZ303" s="124" t="s">
        <v>92</v>
      </c>
      <c r="CA303" s="124" t="s">
        <v>117</v>
      </c>
      <c r="CB303" s="125">
        <v>8</v>
      </c>
      <c r="CC303" s="125">
        <v>5</v>
      </c>
      <c r="CD303" s="125">
        <v>4</v>
      </c>
      <c r="CE303" s="125">
        <v>4</v>
      </c>
      <c r="CF303" s="124" t="s">
        <v>84</v>
      </c>
      <c r="CG303" s="126" t="s">
        <v>76</v>
      </c>
      <c r="CH303" s="62">
        <v>19.094731634924557</v>
      </c>
      <c r="CI303" s="63">
        <f>SUM(CI301:CI302)/2</f>
        <v>7.6740292687728324</v>
      </c>
      <c r="CJ303" s="64">
        <f>SUM((AF303-BQ303)/AF303)*100</f>
        <v>0.13315579227695648</v>
      </c>
      <c r="CK303" s="64">
        <f>SUM(BX303*CH303)</f>
        <v>29.886922616038127</v>
      </c>
      <c r="CL303" s="65" t="s">
        <v>84</v>
      </c>
    </row>
    <row r="304" spans="1:90" s="65" customFormat="1" ht="24.75" customHeight="1" x14ac:dyDescent="0.3">
      <c r="A304" s="61" t="s">
        <v>116</v>
      </c>
      <c r="B304" s="35">
        <v>4.32</v>
      </c>
      <c r="C304" s="35">
        <v>2.19</v>
      </c>
      <c r="D304" s="35">
        <v>6.39</v>
      </c>
      <c r="E304" s="35">
        <v>6.84</v>
      </c>
      <c r="F304" s="35">
        <v>0</v>
      </c>
      <c r="G304" s="35">
        <v>0</v>
      </c>
      <c r="H304" s="66">
        <v>9.8599999999999993E-2</v>
      </c>
      <c r="I304" s="66">
        <v>4.4600000000000001E-2</v>
      </c>
      <c r="J304" s="66">
        <v>4.19E-2</v>
      </c>
      <c r="K304" s="67">
        <v>6.6500000000000004E-2</v>
      </c>
      <c r="L304" s="66">
        <v>4.2000000000000003E-2</v>
      </c>
      <c r="M304" s="68">
        <v>1.4500000000000001E-2</v>
      </c>
      <c r="N304" s="35">
        <v>4.7</v>
      </c>
      <c r="O304" s="35">
        <v>9.4600000000000009</v>
      </c>
      <c r="P304" s="35">
        <v>0</v>
      </c>
      <c r="Q304" s="35">
        <v>25.79</v>
      </c>
      <c r="R304" s="35">
        <v>0</v>
      </c>
      <c r="S304" s="35">
        <v>0</v>
      </c>
      <c r="T304" s="35">
        <v>6.62</v>
      </c>
      <c r="U304" s="35">
        <v>0</v>
      </c>
      <c r="V304" s="35">
        <v>0</v>
      </c>
      <c r="W304" s="35">
        <v>19.23</v>
      </c>
      <c r="X304" s="35">
        <v>2.3250000000000002</v>
      </c>
      <c r="Y304" s="35">
        <v>1.5149999999999999</v>
      </c>
      <c r="Z304" s="35">
        <v>0</v>
      </c>
      <c r="AA304" s="35">
        <v>3.68</v>
      </c>
      <c r="AB304" s="41">
        <v>1040</v>
      </c>
      <c r="AC304" s="41">
        <v>3</v>
      </c>
      <c r="AD304" s="88">
        <v>386.3</v>
      </c>
      <c r="AE304" s="69">
        <v>59.8</v>
      </c>
      <c r="AF304" s="69">
        <v>75.599999999999994</v>
      </c>
      <c r="AG304" s="44">
        <f t="shared" si="168"/>
        <v>29.9</v>
      </c>
      <c r="AH304" s="44">
        <f t="shared" si="142"/>
        <v>2808.6152482358107</v>
      </c>
      <c r="AI304" s="44">
        <f t="shared" si="143"/>
        <v>212331.31276662726</v>
      </c>
      <c r="AJ304" s="44">
        <f t="shared" si="144"/>
        <v>1.8193265749012781</v>
      </c>
      <c r="AK304" s="45">
        <v>0</v>
      </c>
      <c r="AL304" s="43">
        <v>350.8</v>
      </c>
      <c r="AM304" s="43">
        <v>59.77</v>
      </c>
      <c r="AN304" s="69">
        <v>75.53</v>
      </c>
      <c r="AO304" s="44">
        <f t="shared" si="169"/>
        <v>29.885000000000002</v>
      </c>
      <c r="AP304" s="44">
        <f t="shared" si="145"/>
        <v>2805.7979464838882</v>
      </c>
      <c r="AQ304" s="46">
        <f t="shared" si="146"/>
        <v>212331.31276662726</v>
      </c>
      <c r="AR304" s="46">
        <f t="shared" si="147"/>
        <v>211921.91889792809</v>
      </c>
      <c r="AS304" s="47">
        <f t="shared" si="148"/>
        <v>0.19280899428580217</v>
      </c>
      <c r="AT304" s="46">
        <f t="shared" si="149"/>
        <v>1.8193265749012781</v>
      </c>
      <c r="AU304" s="46">
        <f t="shared" si="150"/>
        <v>1.6553266496655419</v>
      </c>
      <c r="AV304" s="47">
        <f t="shared" si="151"/>
        <v>9.0143203258950564</v>
      </c>
      <c r="AW304" s="48">
        <v>0</v>
      </c>
      <c r="AX304" s="70">
        <v>150</v>
      </c>
      <c r="AY304" s="70">
        <v>12</v>
      </c>
      <c r="AZ304" s="71">
        <v>339.4</v>
      </c>
      <c r="BA304" s="43">
        <f t="shared" si="166"/>
        <v>13.818503241013563</v>
      </c>
      <c r="BB304" s="71">
        <v>59.73</v>
      </c>
      <c r="BC304" s="69">
        <v>73</v>
      </c>
      <c r="BD304" s="54">
        <f t="shared" si="152"/>
        <v>29.864999999999998</v>
      </c>
      <c r="BE304" s="44">
        <f t="shared" si="153"/>
        <v>2802.0437432628478</v>
      </c>
      <c r="BF304" s="50">
        <f t="shared" si="167"/>
        <v>212331.31276662726</v>
      </c>
      <c r="BG304" s="50">
        <f t="shared" si="154"/>
        <v>204549.19325818788</v>
      </c>
      <c r="BH304" s="72">
        <f t="shared" si="155"/>
        <v>3.6650833110953775</v>
      </c>
      <c r="BI304" s="73">
        <f t="shared" si="156"/>
        <v>1.8193265749012781</v>
      </c>
      <c r="BJ304" s="51">
        <f t="shared" si="157"/>
        <v>1.6592585607101347</v>
      </c>
      <c r="BK304" s="72">
        <f t="shared" si="158"/>
        <v>8.798201290487345</v>
      </c>
      <c r="BL304" s="116">
        <v>0</v>
      </c>
      <c r="BM304" s="74">
        <v>1040</v>
      </c>
      <c r="BN304" s="74">
        <v>3</v>
      </c>
      <c r="BO304" s="71">
        <v>325.60000000000002</v>
      </c>
      <c r="BP304" s="71">
        <v>59.6</v>
      </c>
      <c r="BQ304" s="71">
        <v>72.5</v>
      </c>
      <c r="BR304" s="72">
        <f t="shared" si="159"/>
        <v>29.8</v>
      </c>
      <c r="BS304" s="54">
        <f t="shared" si="160"/>
        <v>2789.8599400938801</v>
      </c>
      <c r="BT304" s="50">
        <f t="shared" si="161"/>
        <v>204549.19325818788</v>
      </c>
      <c r="BU304" s="50">
        <f t="shared" si="162"/>
        <v>202264.84565680631</v>
      </c>
      <c r="BV304" s="72">
        <f t="shared" si="163"/>
        <v>1.1167717481526305</v>
      </c>
      <c r="BW304" s="75">
        <f t="shared" si="164"/>
        <v>1.6592585607101347</v>
      </c>
      <c r="BX304" s="55">
        <f t="shared" si="165"/>
        <v>1.6097705903499568</v>
      </c>
      <c r="BY304" s="72">
        <f t="shared" si="172"/>
        <v>2.9825351836062133</v>
      </c>
      <c r="BZ304" s="124" t="s">
        <v>92</v>
      </c>
      <c r="CA304" s="124" t="s">
        <v>117</v>
      </c>
      <c r="CB304" s="125">
        <v>8</v>
      </c>
      <c r="CC304" s="125">
        <v>5</v>
      </c>
      <c r="CD304" s="125">
        <v>4</v>
      </c>
      <c r="CE304" s="125">
        <v>4</v>
      </c>
      <c r="CF304" s="124" t="s">
        <v>84</v>
      </c>
      <c r="CG304" s="126" t="s">
        <v>76</v>
      </c>
      <c r="CH304" s="63">
        <f>SUM(CH301:CH303)/3.1</f>
        <v>18.497705140121212</v>
      </c>
      <c r="CI304" s="63">
        <f>SUM(CI301:CI303)/3.1</f>
        <v>7.4264799375220951</v>
      </c>
      <c r="CJ304" s="64">
        <f>SUM((AF304-BQ304)/AF304)*100</f>
        <v>4.1005291005290934</v>
      </c>
      <c r="CK304" s="64">
        <f>SUM(BX304*CH304)</f>
        <v>29.777061723532356</v>
      </c>
      <c r="CL304" s="65" t="s">
        <v>84</v>
      </c>
    </row>
    <row r="305" spans="1:90" s="65" customFormat="1" ht="24.75" customHeight="1" x14ac:dyDescent="0.3">
      <c r="A305" s="61" t="s">
        <v>116</v>
      </c>
      <c r="B305" s="35">
        <v>4.6500000000000004</v>
      </c>
      <c r="C305" s="35">
        <v>2.83</v>
      </c>
      <c r="D305" s="35">
        <v>7.9</v>
      </c>
      <c r="E305" s="35">
        <v>6.84</v>
      </c>
      <c r="F305" s="35">
        <v>0</v>
      </c>
      <c r="G305" s="35">
        <v>0</v>
      </c>
      <c r="H305" s="66">
        <v>0.11260000000000001</v>
      </c>
      <c r="I305" s="66">
        <v>5.0599999999999999E-2</v>
      </c>
      <c r="J305" s="66">
        <v>4.2000000000000003E-2</v>
      </c>
      <c r="K305" s="67">
        <v>5.0200000000000002E-2</v>
      </c>
      <c r="L305" s="66">
        <v>4.2000000000000003E-2</v>
      </c>
      <c r="M305" s="68">
        <v>1.83E-2</v>
      </c>
      <c r="N305" s="35">
        <v>3.87</v>
      </c>
      <c r="O305" s="35">
        <v>33.5</v>
      </c>
      <c r="P305" s="35">
        <v>0</v>
      </c>
      <c r="Q305" s="35">
        <v>7.81</v>
      </c>
      <c r="R305" s="35">
        <v>0</v>
      </c>
      <c r="S305" s="35">
        <v>0</v>
      </c>
      <c r="T305" s="35">
        <v>6.62</v>
      </c>
      <c r="U305" s="35">
        <v>0</v>
      </c>
      <c r="V305" s="35">
        <v>0</v>
      </c>
      <c r="W305" s="35">
        <v>6.62</v>
      </c>
      <c r="X305" s="35">
        <v>4.6500000000000004</v>
      </c>
      <c r="Y305" s="35">
        <v>2.2725</v>
      </c>
      <c r="Z305" s="35">
        <v>0</v>
      </c>
      <c r="AA305" s="35">
        <v>5.2725</v>
      </c>
      <c r="AB305" s="41">
        <v>1040</v>
      </c>
      <c r="AC305" s="41">
        <v>3</v>
      </c>
      <c r="AD305" s="88">
        <v>385</v>
      </c>
      <c r="AE305" s="69">
        <v>60.01</v>
      </c>
      <c r="AF305" s="69">
        <v>75.569999999999993</v>
      </c>
      <c r="AG305" s="44">
        <f t="shared" si="168"/>
        <v>30.004999999999999</v>
      </c>
      <c r="AH305" s="44">
        <f t="shared" si="142"/>
        <v>2828.3759445667069</v>
      </c>
      <c r="AI305" s="44">
        <f t="shared" si="143"/>
        <v>213740.37013090603</v>
      </c>
      <c r="AJ305" s="44">
        <f t="shared" si="144"/>
        <v>1.8012507406261411</v>
      </c>
      <c r="AK305" s="45">
        <v>0</v>
      </c>
      <c r="AL305" s="43">
        <v>349.8</v>
      </c>
      <c r="AM305" s="43">
        <v>59.87</v>
      </c>
      <c r="AN305" s="69">
        <v>75.56</v>
      </c>
      <c r="AO305" s="44">
        <f t="shared" si="169"/>
        <v>29.934999999999999</v>
      </c>
      <c r="AP305" s="44">
        <f t="shared" si="145"/>
        <v>2815.1944501107746</v>
      </c>
      <c r="AQ305" s="46">
        <f t="shared" si="146"/>
        <v>213740.37013090603</v>
      </c>
      <c r="AR305" s="46">
        <f t="shared" si="147"/>
        <v>212716.09265037015</v>
      </c>
      <c r="AS305" s="47">
        <f t="shared" si="148"/>
        <v>0.47921573257712441</v>
      </c>
      <c r="AT305" s="46">
        <f t="shared" si="149"/>
        <v>1.8012507406261411</v>
      </c>
      <c r="AU305" s="46">
        <f t="shared" si="150"/>
        <v>1.6444453996950161</v>
      </c>
      <c r="AV305" s="47">
        <f t="shared" si="151"/>
        <v>8.7053588595120921</v>
      </c>
      <c r="AW305" s="48">
        <v>0</v>
      </c>
      <c r="AX305" s="70">
        <v>150</v>
      </c>
      <c r="AY305" s="70">
        <v>12</v>
      </c>
      <c r="AZ305" s="71">
        <v>340.7</v>
      </c>
      <c r="BA305" s="43">
        <f t="shared" si="166"/>
        <v>13.002641620193723</v>
      </c>
      <c r="BB305" s="71">
        <v>60.07</v>
      </c>
      <c r="BC305" s="69">
        <v>75</v>
      </c>
      <c r="BD305" s="54">
        <f t="shared" si="152"/>
        <v>30.035</v>
      </c>
      <c r="BE305" s="44">
        <f t="shared" si="153"/>
        <v>2834.0345812543528</v>
      </c>
      <c r="BF305" s="50">
        <f t="shared" si="167"/>
        <v>213740.37013090603</v>
      </c>
      <c r="BG305" s="50">
        <f t="shared" si="154"/>
        <v>212552.59359407646</v>
      </c>
      <c r="BH305" s="72">
        <f t="shared" si="155"/>
        <v>0.55570996536691131</v>
      </c>
      <c r="BI305" s="73">
        <f t="shared" si="156"/>
        <v>1.8012507406261411</v>
      </c>
      <c r="BJ305" s="51">
        <f t="shared" si="157"/>
        <v>1.6028974017162725</v>
      </c>
      <c r="BK305" s="72">
        <f t="shared" si="158"/>
        <v>11.011978201375678</v>
      </c>
      <c r="BL305" s="116">
        <v>0</v>
      </c>
      <c r="BM305" s="74">
        <v>1060</v>
      </c>
      <c r="BN305" s="74">
        <v>3</v>
      </c>
      <c r="BO305" s="71">
        <v>326.8</v>
      </c>
      <c r="BP305" s="71">
        <v>59</v>
      </c>
      <c r="BQ305" s="71">
        <v>75.540000000000006</v>
      </c>
      <c r="BR305" s="72">
        <f t="shared" si="159"/>
        <v>29.5</v>
      </c>
      <c r="BS305" s="54">
        <f t="shared" si="160"/>
        <v>2733.9710067865176</v>
      </c>
      <c r="BT305" s="50">
        <f t="shared" si="161"/>
        <v>212552.59359407646</v>
      </c>
      <c r="BU305" s="50">
        <f t="shared" si="162"/>
        <v>206524.16985265355</v>
      </c>
      <c r="BV305" s="72">
        <f t="shared" si="163"/>
        <v>2.8362033318378277</v>
      </c>
      <c r="BW305" s="75">
        <f t="shared" si="164"/>
        <v>1.6028974017162725</v>
      </c>
      <c r="BX305" s="55">
        <f t="shared" si="165"/>
        <v>1.582381375667353</v>
      </c>
      <c r="BY305" s="72">
        <f t="shared" si="172"/>
        <v>1.2799338265164253</v>
      </c>
      <c r="BZ305" s="83" t="s">
        <v>78</v>
      </c>
      <c r="CA305" s="83" t="s">
        <v>96</v>
      </c>
      <c r="CB305" s="112">
        <v>7</v>
      </c>
      <c r="CC305" s="112">
        <v>4</v>
      </c>
      <c r="CD305" s="112">
        <v>8</v>
      </c>
      <c r="CE305" s="112">
        <v>2</v>
      </c>
      <c r="CF305" s="83" t="s">
        <v>75</v>
      </c>
      <c r="CG305" s="71" t="s">
        <v>76</v>
      </c>
      <c r="CH305" s="62">
        <v>18.564664839272364</v>
      </c>
      <c r="CI305" s="63">
        <f>SUM(CI303:CI304)/1.9</f>
        <v>7.9476364243657516</v>
      </c>
      <c r="CJ305" s="64">
        <f>SUM((AF305-BQ305)/AF305)*100</f>
        <v>3.9698292973384848E-2</v>
      </c>
      <c r="CK305" s="64">
        <f>SUM(BX305*CH305)</f>
        <v>29.376379887171144</v>
      </c>
      <c r="CL305" s="65" t="s">
        <v>75</v>
      </c>
    </row>
    <row r="306" spans="1:90" s="65" customFormat="1" ht="24.75" customHeight="1" x14ac:dyDescent="0.3">
      <c r="A306" s="61" t="s">
        <v>116</v>
      </c>
      <c r="B306" s="35">
        <v>3.65</v>
      </c>
      <c r="C306" s="35">
        <v>1.22</v>
      </c>
      <c r="D306" s="35">
        <v>11.36</v>
      </c>
      <c r="E306" s="35">
        <v>0.72240000000000004</v>
      </c>
      <c r="F306" s="35">
        <v>0</v>
      </c>
      <c r="G306" s="35">
        <v>0</v>
      </c>
      <c r="H306" s="66">
        <v>9.3299999999999994E-2</v>
      </c>
      <c r="I306" s="66">
        <v>4.2799999999999998E-2</v>
      </c>
      <c r="J306" s="66">
        <v>6.3E-3</v>
      </c>
      <c r="K306" s="67">
        <v>2.1999999999999999E-2</v>
      </c>
      <c r="L306" s="66">
        <v>4.2000000000000003E-2</v>
      </c>
      <c r="M306" s="68">
        <v>1.2699999999999999E-2</v>
      </c>
      <c r="N306" s="35">
        <v>3.03</v>
      </c>
      <c r="O306" s="35">
        <v>9.4600000000000009</v>
      </c>
      <c r="P306" s="35">
        <v>0</v>
      </c>
      <c r="Q306" s="35">
        <v>25.79</v>
      </c>
      <c r="R306" s="35">
        <v>0</v>
      </c>
      <c r="S306" s="35">
        <v>0</v>
      </c>
      <c r="T306" s="35">
        <v>6.62</v>
      </c>
      <c r="U306" s="35">
        <v>0</v>
      </c>
      <c r="V306" s="35">
        <v>0</v>
      </c>
      <c r="W306" s="35">
        <v>19.23</v>
      </c>
      <c r="X306" s="35">
        <v>2.3250000000000002</v>
      </c>
      <c r="Y306" s="35">
        <v>3.03</v>
      </c>
      <c r="Z306" s="35">
        <v>0</v>
      </c>
      <c r="AA306" s="35">
        <v>6</v>
      </c>
      <c r="AB306" s="41">
        <v>1040</v>
      </c>
      <c r="AC306" s="41">
        <v>3</v>
      </c>
      <c r="AD306" s="88">
        <v>385.8</v>
      </c>
      <c r="AE306" s="69">
        <v>59.96</v>
      </c>
      <c r="AF306" s="69">
        <v>75.040000000000006</v>
      </c>
      <c r="AG306" s="44">
        <f t="shared" si="168"/>
        <v>29.98</v>
      </c>
      <c r="AH306" s="44">
        <f t="shared" si="142"/>
        <v>2823.6647336835676</v>
      </c>
      <c r="AI306" s="44">
        <f t="shared" si="143"/>
        <v>211887.80161561494</v>
      </c>
      <c r="AJ306" s="44">
        <f t="shared" si="144"/>
        <v>1.8207749434291582</v>
      </c>
      <c r="AK306" s="45">
        <v>0</v>
      </c>
      <c r="AL306" s="43">
        <v>350</v>
      </c>
      <c r="AM306" s="43">
        <v>59.89</v>
      </c>
      <c r="AN306" s="69">
        <v>75.02</v>
      </c>
      <c r="AO306" s="44">
        <f t="shared" si="169"/>
        <v>29.945</v>
      </c>
      <c r="AP306" s="44">
        <f t="shared" si="145"/>
        <v>2817.0756357917448</v>
      </c>
      <c r="AQ306" s="46">
        <f t="shared" si="146"/>
        <v>211887.80161561494</v>
      </c>
      <c r="AR306" s="46">
        <f t="shared" si="147"/>
        <v>211337.01419709669</v>
      </c>
      <c r="AS306" s="47">
        <f t="shared" si="148"/>
        <v>0.25994295769674669</v>
      </c>
      <c r="AT306" s="46">
        <f t="shared" si="149"/>
        <v>1.8207749434291582</v>
      </c>
      <c r="AU306" s="46">
        <f t="shared" si="150"/>
        <v>1.6561225743143306</v>
      </c>
      <c r="AV306" s="47">
        <f t="shared" si="151"/>
        <v>9.0429830281346817</v>
      </c>
      <c r="AW306" s="48">
        <v>0</v>
      </c>
      <c r="AX306" s="70">
        <v>150</v>
      </c>
      <c r="AY306" s="70">
        <v>12</v>
      </c>
      <c r="AZ306" s="71">
        <v>341.6</v>
      </c>
      <c r="BA306" s="43">
        <f t="shared" si="166"/>
        <v>12.939110070257605</v>
      </c>
      <c r="BB306" s="71">
        <v>59.78</v>
      </c>
      <c r="BC306" s="69">
        <v>74.900000000000006</v>
      </c>
      <c r="BD306" s="54">
        <f t="shared" si="152"/>
        <v>29.89</v>
      </c>
      <c r="BE306" s="44">
        <f t="shared" si="153"/>
        <v>2806.7368899882294</v>
      </c>
      <c r="BF306" s="50">
        <f t="shared" si="167"/>
        <v>211887.80161561494</v>
      </c>
      <c r="BG306" s="50">
        <f t="shared" si="154"/>
        <v>210224.59306011841</v>
      </c>
      <c r="BH306" s="72">
        <f t="shared" si="155"/>
        <v>0.78494776141655975</v>
      </c>
      <c r="BI306" s="73">
        <f t="shared" si="156"/>
        <v>1.8207749434291582</v>
      </c>
      <c r="BJ306" s="51">
        <f t="shared" si="157"/>
        <v>1.6249288203036829</v>
      </c>
      <c r="BK306" s="72">
        <f t="shared" si="158"/>
        <v>10.756196081907209</v>
      </c>
      <c r="BL306" s="116">
        <v>0</v>
      </c>
      <c r="BM306" s="74">
        <v>1060</v>
      </c>
      <c r="BN306" s="74">
        <v>3</v>
      </c>
      <c r="BO306" s="71">
        <v>327.8</v>
      </c>
      <c r="BP306" s="71">
        <v>59</v>
      </c>
      <c r="BQ306" s="71">
        <v>76.040000000000006</v>
      </c>
      <c r="BR306" s="72">
        <f t="shared" si="159"/>
        <v>29.5</v>
      </c>
      <c r="BS306" s="54">
        <f t="shared" si="160"/>
        <v>2733.9710067865176</v>
      </c>
      <c r="BT306" s="50">
        <f t="shared" si="161"/>
        <v>210224.59306011841</v>
      </c>
      <c r="BU306" s="50">
        <f t="shared" si="162"/>
        <v>207891.1553560468</v>
      </c>
      <c r="BV306" s="72">
        <f t="shared" si="163"/>
        <v>1.1099737048387615</v>
      </c>
      <c r="BW306" s="75">
        <f t="shared" si="164"/>
        <v>1.6249288203036829</v>
      </c>
      <c r="BX306" s="55">
        <f t="shared" si="165"/>
        <v>1.5767866576073915</v>
      </c>
      <c r="BY306" s="72">
        <f t="shared" si="172"/>
        <v>2.9627244033553524</v>
      </c>
      <c r="BZ306" s="124" t="s">
        <v>78</v>
      </c>
      <c r="CA306" s="124" t="s">
        <v>96</v>
      </c>
      <c r="CB306" s="125">
        <v>7</v>
      </c>
      <c r="CC306" s="125">
        <v>4</v>
      </c>
      <c r="CD306" s="125">
        <v>8</v>
      </c>
      <c r="CE306" s="125">
        <v>2</v>
      </c>
      <c r="CF306" s="124" t="s">
        <v>75</v>
      </c>
      <c r="CG306" s="126" t="s">
        <v>76</v>
      </c>
      <c r="CH306" s="62">
        <v>18.725198412698411</v>
      </c>
      <c r="CI306" s="63">
        <f>SUM(CI304:CI305)/2</f>
        <v>7.6870581809439233</v>
      </c>
      <c r="CJ306" s="64">
        <f>SUM((AF306-BQ306)/AF306)*100</f>
        <v>-1.3326226012793176</v>
      </c>
      <c r="CK306" s="64">
        <f>SUM(BX306*CH306)</f>
        <v>29.525643018193961</v>
      </c>
      <c r="CL306" s="65" t="s">
        <v>75</v>
      </c>
    </row>
    <row r="307" spans="1:90" s="65" customFormat="1" ht="24.75" customHeight="1" x14ac:dyDescent="0.3">
      <c r="A307" s="61" t="s">
        <v>116</v>
      </c>
      <c r="B307" s="35">
        <v>3.77</v>
      </c>
      <c r="C307" s="35">
        <v>1.31</v>
      </c>
      <c r="D307" s="35">
        <v>12.67</v>
      </c>
      <c r="E307" s="35">
        <v>0.7006</v>
      </c>
      <c r="F307" s="35">
        <v>0</v>
      </c>
      <c r="G307" s="35">
        <v>0</v>
      </c>
      <c r="H307" s="66">
        <v>9.8599999999999993E-2</v>
      </c>
      <c r="I307" s="66">
        <v>4.7E-2</v>
      </c>
      <c r="J307" s="66">
        <v>5.7999999999999996E-3</v>
      </c>
      <c r="K307" s="67">
        <v>2.4199999999999999E-2</v>
      </c>
      <c r="L307" s="66">
        <v>4.2000000000000003E-2</v>
      </c>
      <c r="M307" s="68">
        <v>1.4500000000000001E-2</v>
      </c>
      <c r="N307" s="35">
        <v>4.7</v>
      </c>
      <c r="O307" s="35">
        <v>33.5</v>
      </c>
      <c r="P307" s="35">
        <v>0</v>
      </c>
      <c r="Q307" s="35">
        <v>7.81</v>
      </c>
      <c r="R307" s="35">
        <v>0</v>
      </c>
      <c r="S307" s="35">
        <v>0</v>
      </c>
      <c r="T307" s="35">
        <v>6.62</v>
      </c>
      <c r="U307" s="35">
        <v>0</v>
      </c>
      <c r="V307" s="35">
        <v>0</v>
      </c>
      <c r="W307" s="35">
        <v>6.62</v>
      </c>
      <c r="X307" s="35">
        <v>3.48</v>
      </c>
      <c r="Y307" s="35">
        <v>1.5149999999999999</v>
      </c>
      <c r="Z307" s="35">
        <v>0</v>
      </c>
      <c r="AA307" s="35">
        <v>5.25</v>
      </c>
      <c r="AB307" s="41">
        <v>1040</v>
      </c>
      <c r="AC307" s="41">
        <v>3</v>
      </c>
      <c r="AD307" s="88">
        <v>387.1</v>
      </c>
      <c r="AE307" s="69">
        <v>60.01</v>
      </c>
      <c r="AF307" s="69">
        <v>75.900000000000006</v>
      </c>
      <c r="AG307" s="44">
        <f t="shared" si="168"/>
        <v>30.004999999999999</v>
      </c>
      <c r="AH307" s="44">
        <f t="shared" si="142"/>
        <v>2828.3759445667069</v>
      </c>
      <c r="AI307" s="44">
        <f t="shared" si="143"/>
        <v>214673.73419261308</v>
      </c>
      <c r="AJ307" s="44">
        <f t="shared" si="144"/>
        <v>1.803201502297807</v>
      </c>
      <c r="AK307" s="45">
        <v>0</v>
      </c>
      <c r="AL307" s="43">
        <v>350.4</v>
      </c>
      <c r="AM307" s="43">
        <v>59.89</v>
      </c>
      <c r="AN307" s="69">
        <v>75.86</v>
      </c>
      <c r="AO307" s="44">
        <f t="shared" si="169"/>
        <v>29.945</v>
      </c>
      <c r="AP307" s="44">
        <f t="shared" si="145"/>
        <v>2817.0756357917448</v>
      </c>
      <c r="AQ307" s="46">
        <f t="shared" si="146"/>
        <v>214673.73419261308</v>
      </c>
      <c r="AR307" s="46">
        <f t="shared" si="147"/>
        <v>213703.35773116176</v>
      </c>
      <c r="AS307" s="47">
        <f t="shared" si="148"/>
        <v>0.45202384218120656</v>
      </c>
      <c r="AT307" s="46">
        <f t="shared" si="149"/>
        <v>1.803201502297807</v>
      </c>
      <c r="AU307" s="46">
        <f t="shared" si="150"/>
        <v>1.6396560340469815</v>
      </c>
      <c r="AV307" s="47">
        <f t="shared" si="151"/>
        <v>9.0697278170199311</v>
      </c>
      <c r="AW307" s="48">
        <v>0</v>
      </c>
      <c r="AX307" s="70">
        <v>150</v>
      </c>
      <c r="AY307" s="70">
        <v>12</v>
      </c>
      <c r="AZ307" s="71">
        <v>341.6</v>
      </c>
      <c r="BA307" s="43">
        <f t="shared" si="166"/>
        <v>13.31967213114754</v>
      </c>
      <c r="BB307" s="71">
        <v>59.88</v>
      </c>
      <c r="BC307" s="69">
        <v>76.069999999999993</v>
      </c>
      <c r="BD307" s="54">
        <f t="shared" si="152"/>
        <v>29.94</v>
      </c>
      <c r="BE307" s="44">
        <f t="shared" si="153"/>
        <v>2816.1349644114439</v>
      </c>
      <c r="BF307" s="50">
        <f t="shared" si="167"/>
        <v>214673.73419261308</v>
      </c>
      <c r="BG307" s="50">
        <f t="shared" si="154"/>
        <v>214223.38674277853</v>
      </c>
      <c r="BH307" s="72">
        <f t="shared" si="155"/>
        <v>0.20978227798957358</v>
      </c>
      <c r="BI307" s="73">
        <f t="shared" si="156"/>
        <v>1.803201502297807</v>
      </c>
      <c r="BJ307" s="51">
        <f t="shared" si="157"/>
        <v>1.5945971408348829</v>
      </c>
      <c r="BK307" s="72">
        <f t="shared" si="158"/>
        <v>11.568555216768674</v>
      </c>
      <c r="BL307" s="116">
        <v>0</v>
      </c>
      <c r="BM307" s="74">
        <v>1060</v>
      </c>
      <c r="BN307" s="74">
        <v>3</v>
      </c>
      <c r="BO307" s="71">
        <v>328.4</v>
      </c>
      <c r="BP307" s="71">
        <v>58.9</v>
      </c>
      <c r="BQ307" s="71">
        <v>76</v>
      </c>
      <c r="BR307" s="72">
        <f t="shared" si="159"/>
        <v>29.45</v>
      </c>
      <c r="BS307" s="54">
        <f t="shared" si="160"/>
        <v>2724.7111624400618</v>
      </c>
      <c r="BT307" s="50">
        <f t="shared" si="161"/>
        <v>214223.38674277853</v>
      </c>
      <c r="BU307" s="50">
        <f t="shared" si="162"/>
        <v>207078.04834544469</v>
      </c>
      <c r="BV307" s="72">
        <f t="shared" si="163"/>
        <v>3.3354614106224347</v>
      </c>
      <c r="BW307" s="75">
        <f t="shared" si="164"/>
        <v>1.5945971408348829</v>
      </c>
      <c r="BX307" s="55">
        <f t="shared" si="165"/>
        <v>1.5858754832968471</v>
      </c>
      <c r="BY307" s="72">
        <f t="shared" si="172"/>
        <v>0.54695053155992612</v>
      </c>
      <c r="BZ307" s="124" t="s">
        <v>78</v>
      </c>
      <c r="CA307" s="124" t="s">
        <v>96</v>
      </c>
      <c r="CB307" s="125">
        <v>7</v>
      </c>
      <c r="CC307" s="125">
        <v>4</v>
      </c>
      <c r="CD307" s="125">
        <v>8</v>
      </c>
      <c r="CE307" s="125">
        <v>2</v>
      </c>
      <c r="CF307" s="124" t="s">
        <v>75</v>
      </c>
      <c r="CG307" s="126" t="s">
        <v>76</v>
      </c>
      <c r="CH307" s="62">
        <v>18.725198412698411</v>
      </c>
      <c r="CI307" s="63">
        <f>SUM(CI305:CI306)/2</f>
        <v>7.8173473026548379</v>
      </c>
      <c r="CJ307" s="64">
        <f>SUM((AF307-BQ307)/AF307)*100</f>
        <v>-0.13175230566534166</v>
      </c>
      <c r="CK307" s="64">
        <f>SUM(BX307*CH307)</f>
        <v>29.695833082567447</v>
      </c>
      <c r="CL307" s="65" t="s">
        <v>75</v>
      </c>
    </row>
    <row r="308" spans="1:90" s="65" customFormat="1" ht="24.75" customHeight="1" x14ac:dyDescent="0.3">
      <c r="A308" s="61" t="s">
        <v>116</v>
      </c>
      <c r="B308" s="35">
        <v>4.2699999999999996</v>
      </c>
      <c r="C308" s="35">
        <v>1.46</v>
      </c>
      <c r="D308" s="35">
        <v>12.82</v>
      </c>
      <c r="E308" s="35">
        <v>0.73719999999999997</v>
      </c>
      <c r="F308" s="35">
        <v>0</v>
      </c>
      <c r="G308" s="35">
        <v>0</v>
      </c>
      <c r="H308" s="66">
        <v>0.11260000000000001</v>
      </c>
      <c r="I308" s="66">
        <v>4.7899999999999998E-2</v>
      </c>
      <c r="J308" s="66">
        <v>6.4999999999999997E-3</v>
      </c>
      <c r="K308" s="67">
        <v>2.5399999999999999E-2</v>
      </c>
      <c r="L308" s="66">
        <v>4.2000000000000003E-2</v>
      </c>
      <c r="M308" s="68">
        <v>1.83E-2</v>
      </c>
      <c r="N308" s="35">
        <v>3.87</v>
      </c>
      <c r="O308" s="35">
        <v>9.4600000000000009</v>
      </c>
      <c r="P308" s="35">
        <v>0</v>
      </c>
      <c r="Q308" s="35">
        <v>25.79</v>
      </c>
      <c r="R308" s="35">
        <v>0</v>
      </c>
      <c r="S308" s="35">
        <v>0</v>
      </c>
      <c r="T308" s="35">
        <v>6.62</v>
      </c>
      <c r="U308" s="35">
        <v>0</v>
      </c>
      <c r="V308" s="35">
        <v>0</v>
      </c>
      <c r="W308" s="35">
        <v>19.23</v>
      </c>
      <c r="X308" s="35">
        <v>4.6500000000000004</v>
      </c>
      <c r="Y308" s="35">
        <v>2.2725</v>
      </c>
      <c r="Z308" s="35">
        <v>0</v>
      </c>
      <c r="AA308" s="35">
        <v>6.16</v>
      </c>
      <c r="AB308" s="41">
        <v>1060</v>
      </c>
      <c r="AC308" s="41">
        <v>3</v>
      </c>
      <c r="AD308" s="88">
        <v>382.9</v>
      </c>
      <c r="AE308" s="69">
        <v>59.95</v>
      </c>
      <c r="AF308" s="69">
        <v>75.099999999999994</v>
      </c>
      <c r="AG308" s="44">
        <f t="shared" si="168"/>
        <v>29.975000000000001</v>
      </c>
      <c r="AH308" s="44">
        <f t="shared" si="142"/>
        <v>2822.7229627458382</v>
      </c>
      <c r="AI308" s="44">
        <f t="shared" si="143"/>
        <v>211986.49450221244</v>
      </c>
      <c r="AJ308" s="44">
        <f t="shared" si="144"/>
        <v>1.8062471427678795</v>
      </c>
      <c r="AK308" s="45">
        <v>0</v>
      </c>
      <c r="AL308" s="43">
        <v>346.5</v>
      </c>
      <c r="AM308" s="43">
        <v>59.83</v>
      </c>
      <c r="AN308" s="69">
        <v>74.680000000000007</v>
      </c>
      <c r="AO308" s="44">
        <f t="shared" si="169"/>
        <v>29.914999999999999</v>
      </c>
      <c r="AP308" s="44">
        <f t="shared" si="145"/>
        <v>2811.4339637044277</v>
      </c>
      <c r="AQ308" s="46">
        <f t="shared" si="146"/>
        <v>211986.49450221244</v>
      </c>
      <c r="AR308" s="46">
        <f t="shared" si="147"/>
        <v>209957.88840944669</v>
      </c>
      <c r="AS308" s="47">
        <f t="shared" si="148"/>
        <v>0.95695062910933737</v>
      </c>
      <c r="AT308" s="46">
        <f t="shared" si="149"/>
        <v>1.8062471427678795</v>
      </c>
      <c r="AU308" s="46">
        <f t="shared" si="150"/>
        <v>1.650330943147406</v>
      </c>
      <c r="AV308" s="47">
        <f t="shared" si="151"/>
        <v>8.6320523879998294</v>
      </c>
      <c r="AW308" s="48">
        <v>0</v>
      </c>
      <c r="AX308" s="70">
        <v>150</v>
      </c>
      <c r="AY308" s="70">
        <v>12</v>
      </c>
      <c r="AZ308" s="71">
        <v>335</v>
      </c>
      <c r="BA308" s="43">
        <f t="shared" si="166"/>
        <v>14.29850746268656</v>
      </c>
      <c r="BB308" s="71">
        <v>59.78</v>
      </c>
      <c r="BC308" s="69">
        <v>73</v>
      </c>
      <c r="BD308" s="54">
        <f t="shared" si="152"/>
        <v>29.89</v>
      </c>
      <c r="BE308" s="44">
        <f t="shared" si="153"/>
        <v>2806.7368899882294</v>
      </c>
      <c r="BF308" s="50">
        <f t="shared" si="167"/>
        <v>211986.49450221244</v>
      </c>
      <c r="BG308" s="50">
        <f t="shared" si="154"/>
        <v>204891.79296914075</v>
      </c>
      <c r="BH308" s="72">
        <f t="shared" si="155"/>
        <v>3.3467705335339897</v>
      </c>
      <c r="BI308" s="73">
        <f t="shared" si="156"/>
        <v>1.8062471427678795</v>
      </c>
      <c r="BJ308" s="51">
        <f t="shared" si="157"/>
        <v>1.6350093634568132</v>
      </c>
      <c r="BK308" s="72">
        <f t="shared" si="158"/>
        <v>9.4803072767031615</v>
      </c>
      <c r="BL308" s="116">
        <v>0</v>
      </c>
      <c r="BM308" s="74">
        <v>1060</v>
      </c>
      <c r="BN308" s="74">
        <v>3</v>
      </c>
      <c r="BO308" s="71">
        <v>321.3</v>
      </c>
      <c r="BP308" s="71">
        <v>59.59</v>
      </c>
      <c r="BQ308" s="71">
        <v>72.900000000000006</v>
      </c>
      <c r="BR308" s="72">
        <f t="shared" si="159"/>
        <v>29.795000000000002</v>
      </c>
      <c r="BS308" s="54">
        <f t="shared" si="160"/>
        <v>2788.923824022927</v>
      </c>
      <c r="BT308" s="50">
        <f t="shared" si="161"/>
        <v>204891.79296914075</v>
      </c>
      <c r="BU308" s="50">
        <f t="shared" si="162"/>
        <v>203312.54677127139</v>
      </c>
      <c r="BV308" s="72">
        <f t="shared" si="163"/>
        <v>0.77077084200596313</v>
      </c>
      <c r="BW308" s="75">
        <f t="shared" si="164"/>
        <v>1.6350093634568132</v>
      </c>
      <c r="BX308" s="55">
        <f t="shared" si="165"/>
        <v>1.5803254895108154</v>
      </c>
      <c r="BY308" s="72">
        <f t="shared" si="172"/>
        <v>3.3445602923265607</v>
      </c>
      <c r="BZ308" s="124" t="s">
        <v>78</v>
      </c>
      <c r="CA308" s="124" t="s">
        <v>96</v>
      </c>
      <c r="CB308" s="125">
        <v>7</v>
      </c>
      <c r="CC308" s="125">
        <v>4</v>
      </c>
      <c r="CD308" s="125">
        <v>8</v>
      </c>
      <c r="CE308" s="125">
        <v>2</v>
      </c>
      <c r="CF308" s="124" t="s">
        <v>75</v>
      </c>
      <c r="CG308" s="126" t="s">
        <v>76</v>
      </c>
      <c r="CH308" s="62">
        <v>18.725198412698411</v>
      </c>
      <c r="CI308" s="63">
        <f>SUM(CI305:CI307)/3.1</f>
        <v>7.5651748090208111</v>
      </c>
      <c r="CJ308" s="64">
        <f>SUM((AF308-BQ308)/AF308)*100</f>
        <v>2.929427430093194</v>
      </c>
      <c r="CK308" s="64">
        <f>SUM(BX308*CH308)</f>
        <v>29.591908347734762</v>
      </c>
      <c r="CL308" s="65" t="s">
        <v>75</v>
      </c>
    </row>
    <row r="309" spans="1:90" s="65" customFormat="1" ht="24.75" customHeight="1" x14ac:dyDescent="0.3">
      <c r="A309" s="61" t="s">
        <v>116</v>
      </c>
      <c r="B309" s="35">
        <v>4.62</v>
      </c>
      <c r="C309" s="35">
        <v>2.5</v>
      </c>
      <c r="D309" s="35">
        <v>6.87</v>
      </c>
      <c r="E309" s="35">
        <v>6.7</v>
      </c>
      <c r="F309" s="35">
        <v>0</v>
      </c>
      <c r="G309" s="35">
        <v>0</v>
      </c>
      <c r="H309" s="66">
        <v>9.3299999999999994E-2</v>
      </c>
      <c r="I309" s="66">
        <v>4.4600000000000001E-2</v>
      </c>
      <c r="J309" s="66">
        <v>4.0500000000000001E-2</v>
      </c>
      <c r="K309" s="67">
        <v>5.8999999999999997E-2</v>
      </c>
      <c r="L309" s="66">
        <v>4.2000000000000003E-2</v>
      </c>
      <c r="M309" s="68">
        <v>1.2699999999999999E-2</v>
      </c>
      <c r="N309" s="35">
        <v>3.03</v>
      </c>
      <c r="O309" s="35">
        <v>33.5</v>
      </c>
      <c r="P309" s="35">
        <v>0</v>
      </c>
      <c r="Q309" s="35">
        <v>7.81</v>
      </c>
      <c r="R309" s="35">
        <v>0</v>
      </c>
      <c r="S309" s="35">
        <v>0</v>
      </c>
      <c r="T309" s="35">
        <v>6.62</v>
      </c>
      <c r="U309" s="35">
        <v>0</v>
      </c>
      <c r="V309" s="35">
        <v>0</v>
      </c>
      <c r="W309" s="35">
        <v>6.62</v>
      </c>
      <c r="X309" s="35">
        <v>2.3250000000000002</v>
      </c>
      <c r="Y309" s="35">
        <v>3.03</v>
      </c>
      <c r="Z309" s="35">
        <v>0</v>
      </c>
      <c r="AA309" s="35">
        <v>3.68</v>
      </c>
      <c r="AB309" s="41">
        <v>1060</v>
      </c>
      <c r="AC309" s="41">
        <v>3</v>
      </c>
      <c r="AD309" s="88">
        <v>380.2</v>
      </c>
      <c r="AE309" s="69">
        <v>59.96</v>
      </c>
      <c r="AF309" s="69">
        <v>75</v>
      </c>
      <c r="AG309" s="44">
        <f t="shared" si="168"/>
        <v>29.98</v>
      </c>
      <c r="AH309" s="44">
        <f t="shared" si="142"/>
        <v>2823.6647336835676</v>
      </c>
      <c r="AI309" s="44">
        <f t="shared" si="143"/>
        <v>211774.85502626759</v>
      </c>
      <c r="AJ309" s="44">
        <f t="shared" si="144"/>
        <v>1.7953028462838128</v>
      </c>
      <c r="AK309" s="45">
        <v>0</v>
      </c>
      <c r="AL309" s="43">
        <v>346</v>
      </c>
      <c r="AM309" s="43">
        <v>59.74</v>
      </c>
      <c r="AN309" s="69">
        <v>75.02</v>
      </c>
      <c r="AO309" s="44">
        <f t="shared" si="169"/>
        <v>29.87</v>
      </c>
      <c r="AP309" s="44">
        <f t="shared" si="145"/>
        <v>2802.9820584486592</v>
      </c>
      <c r="AQ309" s="46">
        <f t="shared" si="146"/>
        <v>211774.85502626759</v>
      </c>
      <c r="AR309" s="46">
        <f t="shared" si="147"/>
        <v>210279.71402481842</v>
      </c>
      <c r="AS309" s="47">
        <f t="shared" si="148"/>
        <v>0.70600496988356798</v>
      </c>
      <c r="AT309" s="46">
        <f t="shared" si="149"/>
        <v>1.7953028462838128</v>
      </c>
      <c r="AU309" s="46">
        <f t="shared" si="150"/>
        <v>1.6454273851597645</v>
      </c>
      <c r="AV309" s="47">
        <f t="shared" si="151"/>
        <v>8.3481993823093958</v>
      </c>
      <c r="AW309" s="48">
        <v>0</v>
      </c>
      <c r="AX309" s="70">
        <v>150</v>
      </c>
      <c r="AY309" s="70">
        <v>12</v>
      </c>
      <c r="AZ309" s="71">
        <v>334.1</v>
      </c>
      <c r="BA309" s="43">
        <f t="shared" si="166"/>
        <v>13.798263992816512</v>
      </c>
      <c r="BB309" s="71">
        <v>59.62</v>
      </c>
      <c r="BC309" s="69">
        <v>72</v>
      </c>
      <c r="BD309" s="54">
        <f t="shared" si="152"/>
        <v>29.81</v>
      </c>
      <c r="BE309" s="44">
        <f t="shared" si="153"/>
        <v>2791.7326434746847</v>
      </c>
      <c r="BF309" s="50">
        <f t="shared" si="167"/>
        <v>211774.85502626759</v>
      </c>
      <c r="BG309" s="50">
        <f t="shared" si="154"/>
        <v>201004.75033017731</v>
      </c>
      <c r="BH309" s="72">
        <f t="shared" si="155"/>
        <v>5.0856390362087129</v>
      </c>
      <c r="BI309" s="73">
        <f t="shared" si="156"/>
        <v>1.7953028462838128</v>
      </c>
      <c r="BJ309" s="51">
        <f t="shared" si="157"/>
        <v>1.6621497723372003</v>
      </c>
      <c r="BK309" s="72">
        <f t="shared" si="158"/>
        <v>7.4167472202382276</v>
      </c>
      <c r="BL309" s="116">
        <v>0</v>
      </c>
      <c r="BM309" s="74">
        <v>1060</v>
      </c>
      <c r="BN309" s="74">
        <v>3</v>
      </c>
      <c r="BO309" s="71">
        <v>321.3</v>
      </c>
      <c r="BP309" s="71">
        <v>59.59</v>
      </c>
      <c r="BQ309" s="71">
        <v>71.5</v>
      </c>
      <c r="BR309" s="72">
        <f t="shared" si="159"/>
        <v>29.795000000000002</v>
      </c>
      <c r="BS309" s="54">
        <f t="shared" si="160"/>
        <v>2788.923824022927</v>
      </c>
      <c r="BT309" s="50">
        <f t="shared" si="161"/>
        <v>201004.75033017731</v>
      </c>
      <c r="BU309" s="50">
        <f t="shared" si="162"/>
        <v>199408.05341763928</v>
      </c>
      <c r="BV309" s="72">
        <f t="shared" si="163"/>
        <v>0.79435779996006972</v>
      </c>
      <c r="BW309" s="75">
        <f t="shared" si="164"/>
        <v>1.6621497723372003</v>
      </c>
      <c r="BX309" s="55">
        <f t="shared" si="165"/>
        <v>1.6112689256690691</v>
      </c>
      <c r="BY309" s="72">
        <f t="shared" si="172"/>
        <v>3.0611469264039943</v>
      </c>
      <c r="BZ309" s="124" t="s">
        <v>78</v>
      </c>
      <c r="CA309" s="124" t="s">
        <v>96</v>
      </c>
      <c r="CB309" s="125">
        <v>7</v>
      </c>
      <c r="CC309" s="125">
        <v>4</v>
      </c>
      <c r="CD309" s="125">
        <v>8</v>
      </c>
      <c r="CE309" s="125">
        <v>2</v>
      </c>
      <c r="CF309" s="124" t="s">
        <v>75</v>
      </c>
      <c r="CG309" s="126" t="s">
        <v>76</v>
      </c>
      <c r="CH309" s="62">
        <v>18.725198412698411</v>
      </c>
      <c r="CI309" s="63">
        <f>SUM(CI305:CI308)/4</f>
        <v>7.754304179246331</v>
      </c>
      <c r="CJ309" s="64">
        <f>SUM((AF309-BQ309)/AF309)*100</f>
        <v>4.666666666666667</v>
      </c>
      <c r="CK309" s="64">
        <f>SUM(BX309*CH309)</f>
        <v>30.171330329368725</v>
      </c>
      <c r="CL309" s="65" t="s">
        <v>75</v>
      </c>
    </row>
    <row r="310" spans="1:90" s="65" customFormat="1" ht="24.75" customHeight="1" x14ac:dyDescent="0.3">
      <c r="A310" s="61" t="s">
        <v>116</v>
      </c>
      <c r="B310" s="35">
        <v>4.32</v>
      </c>
      <c r="C310" s="35">
        <v>2.19</v>
      </c>
      <c r="D310" s="35">
        <v>6.39</v>
      </c>
      <c r="E310" s="35">
        <v>6.84</v>
      </c>
      <c r="F310" s="35">
        <v>0</v>
      </c>
      <c r="G310" s="35">
        <v>0</v>
      </c>
      <c r="H310" s="66">
        <v>9.8599999999999993E-2</v>
      </c>
      <c r="I310" s="66">
        <v>4.4600000000000001E-2</v>
      </c>
      <c r="J310" s="66">
        <v>4.19E-2</v>
      </c>
      <c r="K310" s="67">
        <v>6.6500000000000004E-2</v>
      </c>
      <c r="L310" s="66">
        <v>4.2000000000000003E-2</v>
      </c>
      <c r="M310" s="68">
        <v>1.4500000000000001E-2</v>
      </c>
      <c r="N310" s="35">
        <v>4.7</v>
      </c>
      <c r="O310" s="35">
        <v>9.4600000000000009</v>
      </c>
      <c r="P310" s="35">
        <v>0</v>
      </c>
      <c r="Q310" s="35">
        <v>25.79</v>
      </c>
      <c r="R310" s="35">
        <v>0</v>
      </c>
      <c r="S310" s="35">
        <v>0</v>
      </c>
      <c r="T310" s="35">
        <v>6.62</v>
      </c>
      <c r="U310" s="35">
        <v>0</v>
      </c>
      <c r="V310" s="35">
        <v>0</v>
      </c>
      <c r="W310" s="35">
        <v>19.23</v>
      </c>
      <c r="X310" s="35">
        <v>3.48</v>
      </c>
      <c r="Y310" s="35">
        <v>1.5149999999999999</v>
      </c>
      <c r="Z310" s="35">
        <v>0</v>
      </c>
      <c r="AA310" s="35">
        <v>5.2725</v>
      </c>
      <c r="AB310" s="41">
        <v>1060</v>
      </c>
      <c r="AC310" s="41">
        <v>3</v>
      </c>
      <c r="AD310" s="88">
        <v>384.6</v>
      </c>
      <c r="AE310" s="69">
        <v>60.01</v>
      </c>
      <c r="AF310" s="69">
        <v>75.2</v>
      </c>
      <c r="AG310" s="44">
        <f t="shared" si="168"/>
        <v>30.004999999999999</v>
      </c>
      <c r="AH310" s="44">
        <f t="shared" si="142"/>
        <v>2828.3759445667069</v>
      </c>
      <c r="AI310" s="44">
        <f t="shared" si="143"/>
        <v>212693.87103141638</v>
      </c>
      <c r="AJ310" s="44">
        <f t="shared" si="144"/>
        <v>1.8082326403434159</v>
      </c>
      <c r="AK310" s="45">
        <v>0</v>
      </c>
      <c r="AL310" s="43">
        <v>350.9</v>
      </c>
      <c r="AM310" s="43">
        <v>59.96</v>
      </c>
      <c r="AN310" s="69">
        <v>75.23</v>
      </c>
      <c r="AO310" s="44">
        <f t="shared" si="169"/>
        <v>29.98</v>
      </c>
      <c r="AP310" s="44">
        <f t="shared" si="145"/>
        <v>2823.6647336835676</v>
      </c>
      <c r="AQ310" s="46">
        <f t="shared" si="146"/>
        <v>212693.87103141638</v>
      </c>
      <c r="AR310" s="46">
        <f t="shared" si="147"/>
        <v>212424.29791501482</v>
      </c>
      <c r="AS310" s="47">
        <f t="shared" si="148"/>
        <v>0.12674230578169401</v>
      </c>
      <c r="AT310" s="46">
        <f t="shared" si="149"/>
        <v>1.8082326403434159</v>
      </c>
      <c r="AU310" s="46">
        <f t="shared" si="150"/>
        <v>1.6518825927360981</v>
      </c>
      <c r="AV310" s="47">
        <f t="shared" si="151"/>
        <v>8.6465670466840017</v>
      </c>
      <c r="AW310" s="48">
        <v>0</v>
      </c>
      <c r="AX310" s="70">
        <v>150</v>
      </c>
      <c r="AY310" s="70">
        <v>12</v>
      </c>
      <c r="AZ310" s="71">
        <v>338.5</v>
      </c>
      <c r="BA310" s="43">
        <f t="shared" si="166"/>
        <v>13.618906942392917</v>
      </c>
      <c r="BB310" s="71">
        <v>59.88</v>
      </c>
      <c r="BC310" s="69">
        <v>72</v>
      </c>
      <c r="BD310" s="54">
        <f t="shared" si="152"/>
        <v>29.94</v>
      </c>
      <c r="BE310" s="44">
        <f t="shared" si="153"/>
        <v>2816.1349644114439</v>
      </c>
      <c r="BF310" s="50">
        <f t="shared" si="167"/>
        <v>212693.87103141638</v>
      </c>
      <c r="BG310" s="50">
        <f t="shared" si="154"/>
        <v>202761.71743762397</v>
      </c>
      <c r="BH310" s="72">
        <f t="shared" si="155"/>
        <v>4.669694310244302</v>
      </c>
      <c r="BI310" s="73">
        <f t="shared" si="156"/>
        <v>1.8082326403434159</v>
      </c>
      <c r="BJ310" s="51">
        <f t="shared" si="157"/>
        <v>1.6694472915190881</v>
      </c>
      <c r="BK310" s="72">
        <f t="shared" si="158"/>
        <v>7.6751932095402262</v>
      </c>
      <c r="BL310" s="116">
        <v>0</v>
      </c>
      <c r="BM310" s="74">
        <v>1080</v>
      </c>
      <c r="BN310" s="74">
        <v>3</v>
      </c>
      <c r="BO310" s="71">
        <v>324.10000000000002</v>
      </c>
      <c r="BP310" s="71">
        <v>58</v>
      </c>
      <c r="BQ310" s="71">
        <v>74.489999999999995</v>
      </c>
      <c r="BR310" s="72">
        <f t="shared" si="159"/>
        <v>29</v>
      </c>
      <c r="BS310" s="54">
        <f t="shared" si="160"/>
        <v>2642.079421669016</v>
      </c>
      <c r="BT310" s="50">
        <f t="shared" si="161"/>
        <v>202761.71743762397</v>
      </c>
      <c r="BU310" s="50">
        <f t="shared" si="162"/>
        <v>196808.496120125</v>
      </c>
      <c r="BV310" s="72">
        <f t="shared" si="163"/>
        <v>2.9360677117614058</v>
      </c>
      <c r="BW310" s="75">
        <f t="shared" si="164"/>
        <v>1.6694472915190881</v>
      </c>
      <c r="BX310" s="55">
        <f t="shared" si="165"/>
        <v>1.6467784998579571</v>
      </c>
      <c r="BY310" s="72">
        <f t="shared" si="172"/>
        <v>1.3578620766459708</v>
      </c>
      <c r="BZ310" s="124" t="s">
        <v>78</v>
      </c>
      <c r="CA310" s="124" t="s">
        <v>96</v>
      </c>
      <c r="CB310" s="125">
        <v>7</v>
      </c>
      <c r="CC310" s="125">
        <v>4</v>
      </c>
      <c r="CD310" s="125">
        <v>8</v>
      </c>
      <c r="CE310" s="125">
        <v>2</v>
      </c>
      <c r="CF310" s="124" t="s">
        <v>75</v>
      </c>
      <c r="CG310" s="126" t="s">
        <v>76</v>
      </c>
      <c r="CH310" s="62">
        <v>17.003841229193338</v>
      </c>
      <c r="CI310" s="63">
        <f>SUM(CI308:CI309)/1.8</f>
        <v>8.5108216601484123</v>
      </c>
      <c r="CJ310" s="64">
        <f>SUM((AF310-BQ310)/AF310)*100</f>
        <v>0.94414893617022333</v>
      </c>
      <c r="CK310" s="64">
        <f>SUM(BX310*CH310)</f>
        <v>28.001560151233885</v>
      </c>
      <c r="CL310" s="65" t="s">
        <v>75</v>
      </c>
    </row>
    <row r="311" spans="1:90" s="65" customFormat="1" ht="24.75" customHeight="1" x14ac:dyDescent="0.3">
      <c r="A311" s="61" t="s">
        <v>116</v>
      </c>
      <c r="B311" s="35">
        <v>4.6500000000000004</v>
      </c>
      <c r="C311" s="35">
        <v>2.83</v>
      </c>
      <c r="D311" s="35">
        <v>7.9</v>
      </c>
      <c r="E311" s="35">
        <v>6.84</v>
      </c>
      <c r="F311" s="35">
        <v>0</v>
      </c>
      <c r="G311" s="35">
        <v>0</v>
      </c>
      <c r="H311" s="66">
        <v>0.11260000000000001</v>
      </c>
      <c r="I311" s="66">
        <v>5.0599999999999999E-2</v>
      </c>
      <c r="J311" s="66">
        <v>4.2000000000000003E-2</v>
      </c>
      <c r="K311" s="67">
        <v>5.0200000000000002E-2</v>
      </c>
      <c r="L311" s="66">
        <v>4.2000000000000003E-2</v>
      </c>
      <c r="M311" s="68">
        <v>1.83E-2</v>
      </c>
      <c r="N311" s="35">
        <v>3.87</v>
      </c>
      <c r="O311" s="35">
        <v>33.5</v>
      </c>
      <c r="P311" s="35">
        <v>0</v>
      </c>
      <c r="Q311" s="35">
        <v>7.81</v>
      </c>
      <c r="R311" s="35">
        <v>0</v>
      </c>
      <c r="S311" s="35">
        <v>0</v>
      </c>
      <c r="T311" s="35">
        <v>6.62</v>
      </c>
      <c r="U311" s="35">
        <v>0</v>
      </c>
      <c r="V311" s="35">
        <v>0</v>
      </c>
      <c r="W311" s="35">
        <v>6.62</v>
      </c>
      <c r="X311" s="35">
        <v>4.6500000000000004</v>
      </c>
      <c r="Y311" s="35">
        <v>2.2725</v>
      </c>
      <c r="Z311" s="35">
        <v>0</v>
      </c>
      <c r="AA311" s="35">
        <v>6</v>
      </c>
      <c r="AB311" s="41">
        <v>1060</v>
      </c>
      <c r="AC311" s="41">
        <v>3</v>
      </c>
      <c r="AD311" s="88">
        <v>385.8</v>
      </c>
      <c r="AE311" s="69">
        <v>59.98</v>
      </c>
      <c r="AF311" s="69">
        <v>74.959999999999994</v>
      </c>
      <c r="AG311" s="44">
        <f t="shared" si="168"/>
        <v>29.99</v>
      </c>
      <c r="AH311" s="44">
        <f t="shared" si="142"/>
        <v>2825.5487467979251</v>
      </c>
      <c r="AI311" s="44">
        <f t="shared" si="143"/>
        <v>211803.13405997245</v>
      </c>
      <c r="AJ311" s="44">
        <f t="shared" si="144"/>
        <v>1.8215027917894737</v>
      </c>
      <c r="AK311" s="45">
        <v>0</v>
      </c>
      <c r="AL311" s="43">
        <v>350.6</v>
      </c>
      <c r="AM311" s="43">
        <v>59.87</v>
      </c>
      <c r="AN311" s="69">
        <v>74.900000000000006</v>
      </c>
      <c r="AO311" s="44">
        <f t="shared" si="169"/>
        <v>29.934999999999999</v>
      </c>
      <c r="AP311" s="44">
        <f t="shared" si="145"/>
        <v>2815.1944501107746</v>
      </c>
      <c r="AQ311" s="46">
        <f t="shared" si="146"/>
        <v>211803.13405997245</v>
      </c>
      <c r="AR311" s="46">
        <f t="shared" si="147"/>
        <v>210858.06431329704</v>
      </c>
      <c r="AS311" s="47">
        <f t="shared" si="148"/>
        <v>0.44620196526827977</v>
      </c>
      <c r="AT311" s="46">
        <f t="shared" si="149"/>
        <v>1.8215027917894737</v>
      </c>
      <c r="AU311" s="46">
        <f t="shared" si="150"/>
        <v>1.6627298611594559</v>
      </c>
      <c r="AV311" s="47">
        <f t="shared" si="151"/>
        <v>8.7165900236714311</v>
      </c>
      <c r="AW311" s="48">
        <v>0</v>
      </c>
      <c r="AX311" s="70">
        <v>150</v>
      </c>
      <c r="AY311" s="70">
        <v>12</v>
      </c>
      <c r="AZ311" s="71">
        <v>338.6</v>
      </c>
      <c r="BA311" s="43">
        <f t="shared" si="166"/>
        <v>13.939751919669222</v>
      </c>
      <c r="BB311" s="71">
        <v>59.79</v>
      </c>
      <c r="BC311" s="69">
        <v>73</v>
      </c>
      <c r="BD311" s="54">
        <f t="shared" si="152"/>
        <v>29.895</v>
      </c>
      <c r="BE311" s="44">
        <f t="shared" si="153"/>
        <v>2807.6759905722038</v>
      </c>
      <c r="BF311" s="50">
        <f t="shared" si="167"/>
        <v>211803.13405997245</v>
      </c>
      <c r="BG311" s="50">
        <f t="shared" si="154"/>
        <v>204960.34731177086</v>
      </c>
      <c r="BH311" s="72">
        <f t="shared" si="155"/>
        <v>3.2307296955596692</v>
      </c>
      <c r="BI311" s="73">
        <f t="shared" si="156"/>
        <v>1.8215027917894737</v>
      </c>
      <c r="BJ311" s="51">
        <f t="shared" si="157"/>
        <v>1.652026864908392</v>
      </c>
      <c r="BK311" s="72">
        <f t="shared" si="158"/>
        <v>9.3041815606873612</v>
      </c>
      <c r="BL311" s="116">
        <v>0</v>
      </c>
      <c r="BM311" s="74">
        <v>1080</v>
      </c>
      <c r="BN311" s="74">
        <v>3</v>
      </c>
      <c r="BO311" s="71">
        <v>324.2</v>
      </c>
      <c r="BP311" s="71">
        <v>59.17</v>
      </c>
      <c r="BQ311" s="71">
        <v>74.010000000000005</v>
      </c>
      <c r="BR311" s="72">
        <f t="shared" si="159"/>
        <v>29.585000000000001</v>
      </c>
      <c r="BS311" s="54">
        <f t="shared" si="160"/>
        <v>2749.7487919511927</v>
      </c>
      <c r="BT311" s="50">
        <f t="shared" si="161"/>
        <v>204960.34731177086</v>
      </c>
      <c r="BU311" s="50">
        <f t="shared" si="162"/>
        <v>203508.9080923078</v>
      </c>
      <c r="BV311" s="72">
        <f t="shared" si="163"/>
        <v>0.70815610848631083</v>
      </c>
      <c r="BW311" s="75">
        <f t="shared" si="164"/>
        <v>1.652026864908392</v>
      </c>
      <c r="BX311" s="55">
        <f t="shared" si="165"/>
        <v>1.5930506582687229</v>
      </c>
      <c r="BY311" s="72">
        <f t="shared" si="172"/>
        <v>3.5699302409915354</v>
      </c>
      <c r="BZ311" s="124" t="s">
        <v>78</v>
      </c>
      <c r="CA311" s="124" t="s">
        <v>96</v>
      </c>
      <c r="CB311" s="125">
        <v>7</v>
      </c>
      <c r="CC311" s="125">
        <v>4</v>
      </c>
      <c r="CD311" s="125">
        <v>8</v>
      </c>
      <c r="CE311" s="125">
        <v>2</v>
      </c>
      <c r="CF311" s="124" t="s">
        <v>75</v>
      </c>
      <c r="CG311" s="126" t="s">
        <v>76</v>
      </c>
      <c r="CH311" s="62">
        <v>17.003841229193338</v>
      </c>
      <c r="CI311" s="63">
        <f>SUM(CI309:CI310)/2</f>
        <v>8.1325629196973708</v>
      </c>
      <c r="CJ311" s="64">
        <f>SUM((AF311-BQ311)/AF311)*100</f>
        <v>1.2673425827107641</v>
      </c>
      <c r="CK311" s="64">
        <f>SUM(BX311*CH311)</f>
        <v>27.087980463263296</v>
      </c>
      <c r="CL311" s="65" t="s">
        <v>75</v>
      </c>
    </row>
    <row r="312" spans="1:90" s="65" customFormat="1" ht="24.75" customHeight="1" x14ac:dyDescent="0.3">
      <c r="A312" s="61" t="s">
        <v>116</v>
      </c>
      <c r="B312" s="35">
        <v>3.65</v>
      </c>
      <c r="C312" s="35">
        <v>1.22</v>
      </c>
      <c r="D312" s="35">
        <v>11.36</v>
      </c>
      <c r="E312" s="35">
        <v>0.72240000000000004</v>
      </c>
      <c r="F312" s="35">
        <v>0</v>
      </c>
      <c r="G312" s="35">
        <v>0</v>
      </c>
      <c r="H312" s="66">
        <v>9.3299999999999994E-2</v>
      </c>
      <c r="I312" s="66">
        <v>4.2799999999999998E-2</v>
      </c>
      <c r="J312" s="66">
        <v>6.3E-3</v>
      </c>
      <c r="K312" s="67">
        <v>2.1999999999999999E-2</v>
      </c>
      <c r="L312" s="66">
        <v>4.2000000000000003E-2</v>
      </c>
      <c r="M312" s="68">
        <v>1.2699999999999999E-2</v>
      </c>
      <c r="N312" s="35">
        <v>3.03</v>
      </c>
      <c r="O312" s="35">
        <v>9.4600000000000009</v>
      </c>
      <c r="P312" s="35">
        <v>0</v>
      </c>
      <c r="Q312" s="35">
        <v>25.79</v>
      </c>
      <c r="R312" s="35">
        <v>0</v>
      </c>
      <c r="S312" s="35">
        <v>0</v>
      </c>
      <c r="T312" s="35">
        <v>6.62</v>
      </c>
      <c r="U312" s="35">
        <v>0</v>
      </c>
      <c r="V312" s="35">
        <v>0</v>
      </c>
      <c r="W312" s="35">
        <v>19.23</v>
      </c>
      <c r="X312" s="35">
        <v>2.3250000000000002</v>
      </c>
      <c r="Y312" s="35">
        <v>3.03</v>
      </c>
      <c r="Z312" s="35">
        <v>0</v>
      </c>
      <c r="AA312" s="35">
        <v>5.25</v>
      </c>
      <c r="AB312" s="41">
        <v>1060</v>
      </c>
      <c r="AC312" s="41">
        <v>3</v>
      </c>
      <c r="AD312" s="88">
        <v>386.6</v>
      </c>
      <c r="AE312" s="69">
        <v>59.92</v>
      </c>
      <c r="AF312" s="69">
        <v>75.400000000000006</v>
      </c>
      <c r="AG312" s="44">
        <f t="shared" si="168"/>
        <v>29.96</v>
      </c>
      <c r="AH312" s="44">
        <f t="shared" si="142"/>
        <v>2819.8985924104445</v>
      </c>
      <c r="AI312" s="44">
        <f t="shared" si="143"/>
        <v>212620.35386774753</v>
      </c>
      <c r="AJ312" s="44">
        <f t="shared" si="144"/>
        <v>1.8182643052154355</v>
      </c>
      <c r="AK312" s="45">
        <v>0</v>
      </c>
      <c r="AL312" s="43">
        <v>350.2</v>
      </c>
      <c r="AM312" s="43">
        <v>59.91</v>
      </c>
      <c r="AN312" s="69">
        <v>75.34</v>
      </c>
      <c r="AO312" s="44">
        <f t="shared" si="169"/>
        <v>29.954999999999998</v>
      </c>
      <c r="AP312" s="44">
        <f t="shared" si="145"/>
        <v>2818.9574497912445</v>
      </c>
      <c r="AQ312" s="46">
        <f t="shared" si="146"/>
        <v>212620.35386774753</v>
      </c>
      <c r="AR312" s="46">
        <f t="shared" si="147"/>
        <v>212380.25426727236</v>
      </c>
      <c r="AS312" s="47">
        <f t="shared" si="148"/>
        <v>0.11292409033638895</v>
      </c>
      <c r="AT312" s="46">
        <f t="shared" si="149"/>
        <v>1.8182643052154355</v>
      </c>
      <c r="AU312" s="46">
        <f t="shared" si="150"/>
        <v>1.6489291869821703</v>
      </c>
      <c r="AV312" s="47">
        <f t="shared" si="151"/>
        <v>9.3130089914624197</v>
      </c>
      <c r="AW312" s="48">
        <v>0</v>
      </c>
      <c r="AX312" s="70">
        <v>150</v>
      </c>
      <c r="AY312" s="70">
        <v>12</v>
      </c>
      <c r="AZ312" s="71">
        <v>338.6</v>
      </c>
      <c r="BA312" s="43">
        <f t="shared" si="166"/>
        <v>14.176018901358534</v>
      </c>
      <c r="BB312" s="71">
        <v>60.22</v>
      </c>
      <c r="BC312" s="69">
        <v>73</v>
      </c>
      <c r="BD312" s="54">
        <f t="shared" si="152"/>
        <v>30.11</v>
      </c>
      <c r="BE312" s="44">
        <f t="shared" si="153"/>
        <v>2848.2059130156149</v>
      </c>
      <c r="BF312" s="50">
        <f t="shared" si="167"/>
        <v>212620.35386774753</v>
      </c>
      <c r="BG312" s="50">
        <f t="shared" si="154"/>
        <v>207919.03165013989</v>
      </c>
      <c r="BH312" s="72">
        <f t="shared" si="155"/>
        <v>2.2111346031019767</v>
      </c>
      <c r="BI312" s="73">
        <f t="shared" si="156"/>
        <v>1.8182643052154355</v>
      </c>
      <c r="BJ312" s="51">
        <f t="shared" si="157"/>
        <v>1.6285185502871795</v>
      </c>
      <c r="BK312" s="72">
        <f t="shared" si="158"/>
        <v>10.435543082707884</v>
      </c>
      <c r="BL312" s="116">
        <v>0</v>
      </c>
      <c r="BM312" s="74">
        <v>1080</v>
      </c>
      <c r="BN312" s="74">
        <v>3</v>
      </c>
      <c r="BO312" s="71">
        <v>324.2</v>
      </c>
      <c r="BP312" s="71">
        <v>59.04</v>
      </c>
      <c r="BQ312" s="71">
        <v>74.489999999999995</v>
      </c>
      <c r="BR312" s="72">
        <f t="shared" si="159"/>
        <v>29.52</v>
      </c>
      <c r="BS312" s="54">
        <f t="shared" si="160"/>
        <v>2737.6793427548146</v>
      </c>
      <c r="BT312" s="50">
        <f t="shared" si="161"/>
        <v>207919.03165013989</v>
      </c>
      <c r="BU312" s="50">
        <f t="shared" si="162"/>
        <v>203929.73424180612</v>
      </c>
      <c r="BV312" s="72">
        <f t="shared" si="163"/>
        <v>1.9186783319799536</v>
      </c>
      <c r="BW312" s="75">
        <f t="shared" si="164"/>
        <v>1.6285185502871795</v>
      </c>
      <c r="BX312" s="55">
        <f t="shared" si="165"/>
        <v>1.589763264319197</v>
      </c>
      <c r="BY312" s="72">
        <f t="shared" si="172"/>
        <v>2.3797878115142277</v>
      </c>
      <c r="BZ312" s="124" t="s">
        <v>78</v>
      </c>
      <c r="CA312" s="124" t="s">
        <v>96</v>
      </c>
      <c r="CB312" s="125">
        <v>7</v>
      </c>
      <c r="CC312" s="125">
        <v>4</v>
      </c>
      <c r="CD312" s="125">
        <v>8</v>
      </c>
      <c r="CE312" s="125">
        <v>2</v>
      </c>
      <c r="CF312" s="124" t="s">
        <v>75</v>
      </c>
      <c r="CG312" s="126" t="s">
        <v>76</v>
      </c>
      <c r="CH312" s="62">
        <v>17.003841229193338</v>
      </c>
      <c r="CI312" s="63">
        <f>SUM(CI310:CI311)/1.9</f>
        <v>8.759676094655676</v>
      </c>
      <c r="CJ312" s="64">
        <f>SUM((AF312-BQ312)/AF312)*100</f>
        <v>1.2068965517241521</v>
      </c>
      <c r="CK312" s="64">
        <f>SUM(BX312*CH312)</f>
        <v>27.032082138487748</v>
      </c>
      <c r="CL312" s="65" t="s">
        <v>75</v>
      </c>
    </row>
    <row r="313" spans="1:90" s="65" customFormat="1" ht="24.75" customHeight="1" x14ac:dyDescent="0.3">
      <c r="A313" s="61" t="s">
        <v>116</v>
      </c>
      <c r="B313" s="35">
        <v>3.77</v>
      </c>
      <c r="C313" s="35">
        <v>1.31</v>
      </c>
      <c r="D313" s="35">
        <v>12.67</v>
      </c>
      <c r="E313" s="35">
        <v>0.7006</v>
      </c>
      <c r="F313" s="35">
        <v>0</v>
      </c>
      <c r="G313" s="35">
        <v>0</v>
      </c>
      <c r="H313" s="66">
        <v>9.8599999999999993E-2</v>
      </c>
      <c r="I313" s="66">
        <v>4.7E-2</v>
      </c>
      <c r="J313" s="66">
        <v>5.7999999999999996E-3</v>
      </c>
      <c r="K313" s="67">
        <v>2.4199999999999999E-2</v>
      </c>
      <c r="L313" s="66">
        <v>4.2000000000000003E-2</v>
      </c>
      <c r="M313" s="68">
        <v>1.4500000000000001E-2</v>
      </c>
      <c r="N313" s="35">
        <v>4.7</v>
      </c>
      <c r="O313" s="35">
        <v>33.5</v>
      </c>
      <c r="P313" s="35">
        <v>0</v>
      </c>
      <c r="Q313" s="35">
        <v>7.81</v>
      </c>
      <c r="R313" s="35">
        <v>0</v>
      </c>
      <c r="S313" s="35">
        <v>0</v>
      </c>
      <c r="T313" s="35">
        <v>6.62</v>
      </c>
      <c r="U313" s="35">
        <v>0</v>
      </c>
      <c r="V313" s="35">
        <v>0</v>
      </c>
      <c r="W313" s="35">
        <v>6.62</v>
      </c>
      <c r="X313" s="35">
        <v>3.48</v>
      </c>
      <c r="Y313" s="35">
        <v>1.5149999999999999</v>
      </c>
      <c r="Z313" s="35">
        <v>0</v>
      </c>
      <c r="AA313" s="35">
        <v>6.16</v>
      </c>
      <c r="AB313" s="41">
        <v>1080</v>
      </c>
      <c r="AC313" s="41">
        <v>3</v>
      </c>
      <c r="AD313" s="88">
        <v>382.2</v>
      </c>
      <c r="AE313" s="69">
        <v>59.93</v>
      </c>
      <c r="AF313" s="69">
        <v>74.989999999999995</v>
      </c>
      <c r="AG313" s="44">
        <f t="shared" si="168"/>
        <v>29.965</v>
      </c>
      <c r="AH313" s="44">
        <f t="shared" si="142"/>
        <v>2820.8398921092758</v>
      </c>
      <c r="AI313" s="44">
        <f t="shared" si="143"/>
        <v>211534.78350927457</v>
      </c>
      <c r="AJ313" s="44">
        <f t="shared" si="144"/>
        <v>1.8067950511942295</v>
      </c>
      <c r="AK313" s="45">
        <v>0</v>
      </c>
      <c r="AL313" s="43">
        <v>344</v>
      </c>
      <c r="AM313" s="43">
        <v>59.92</v>
      </c>
      <c r="AN313" s="69">
        <v>74.98</v>
      </c>
      <c r="AO313" s="44">
        <f t="shared" si="169"/>
        <v>29.96</v>
      </c>
      <c r="AP313" s="44">
        <f t="shared" si="145"/>
        <v>2819.8985924104445</v>
      </c>
      <c r="AQ313" s="46">
        <f t="shared" si="146"/>
        <v>211534.78350927457</v>
      </c>
      <c r="AR313" s="46">
        <f t="shared" si="147"/>
        <v>211435.99645893514</v>
      </c>
      <c r="AS313" s="47">
        <f t="shared" si="148"/>
        <v>4.6700144865343705E-2</v>
      </c>
      <c r="AT313" s="46">
        <f t="shared" si="149"/>
        <v>1.8067950511942295</v>
      </c>
      <c r="AU313" s="46">
        <f t="shared" si="150"/>
        <v>1.6269698904690115</v>
      </c>
      <c r="AV313" s="47">
        <f t="shared" si="151"/>
        <v>9.9527149250469602</v>
      </c>
      <c r="AW313" s="48">
        <v>0</v>
      </c>
      <c r="AX313" s="70">
        <v>150</v>
      </c>
      <c r="AY313" s="70">
        <v>12</v>
      </c>
      <c r="AZ313" s="71">
        <v>333.6</v>
      </c>
      <c r="BA313" s="43">
        <f t="shared" si="166"/>
        <v>14.568345323740997</v>
      </c>
      <c r="BB313" s="71">
        <v>60.22</v>
      </c>
      <c r="BC313" s="69">
        <v>73</v>
      </c>
      <c r="BD313" s="54">
        <f t="shared" si="152"/>
        <v>30.11</v>
      </c>
      <c r="BE313" s="44">
        <f t="shared" si="153"/>
        <v>2848.2059130156149</v>
      </c>
      <c r="BF313" s="50">
        <f t="shared" si="167"/>
        <v>211534.78350927457</v>
      </c>
      <c r="BG313" s="50">
        <f t="shared" si="154"/>
        <v>207919.03165013989</v>
      </c>
      <c r="BH313" s="72">
        <f t="shared" si="155"/>
        <v>1.7092942348066105</v>
      </c>
      <c r="BI313" s="73">
        <f t="shared" si="156"/>
        <v>1.8067950511942295</v>
      </c>
      <c r="BJ313" s="51">
        <f t="shared" si="157"/>
        <v>1.6044707276308419</v>
      </c>
      <c r="BK313" s="72">
        <f t="shared" si="158"/>
        <v>11.197967551973212</v>
      </c>
      <c r="BL313" s="116">
        <v>0</v>
      </c>
      <c r="BM313" s="74">
        <v>1080</v>
      </c>
      <c r="BN313" s="74">
        <v>3</v>
      </c>
      <c r="BO313" s="71">
        <v>319.5</v>
      </c>
      <c r="BP313" s="71">
        <v>59.07</v>
      </c>
      <c r="BQ313" s="71">
        <v>74.23</v>
      </c>
      <c r="BR313" s="72">
        <f t="shared" si="159"/>
        <v>29.535</v>
      </c>
      <c r="BS313" s="54">
        <f t="shared" si="160"/>
        <v>2740.462244067181</v>
      </c>
      <c r="BT313" s="50">
        <f t="shared" si="161"/>
        <v>207919.03165013989</v>
      </c>
      <c r="BU313" s="50">
        <f t="shared" si="162"/>
        <v>203424.51237710685</v>
      </c>
      <c r="BV313" s="72">
        <f t="shared" si="163"/>
        <v>2.1616680480677974</v>
      </c>
      <c r="BW313" s="75">
        <f t="shared" si="164"/>
        <v>1.6044707276308419</v>
      </c>
      <c r="BX313" s="55">
        <f t="shared" si="165"/>
        <v>1.5706071813396474</v>
      </c>
      <c r="BY313" s="72">
        <f t="shared" si="172"/>
        <v>2.1105742665182383</v>
      </c>
      <c r="BZ313" s="124" t="s">
        <v>78</v>
      </c>
      <c r="CA313" s="124" t="s">
        <v>96</v>
      </c>
      <c r="CB313" s="125">
        <v>7</v>
      </c>
      <c r="CC313" s="125">
        <v>4</v>
      </c>
      <c r="CD313" s="125">
        <v>8</v>
      </c>
      <c r="CE313" s="125">
        <v>2</v>
      </c>
      <c r="CF313" s="124" t="s">
        <v>75</v>
      </c>
      <c r="CG313" s="126" t="s">
        <v>76</v>
      </c>
      <c r="CH313" s="62">
        <v>17.003841229193338</v>
      </c>
      <c r="CI313" s="63">
        <f>SUM(CI310:CI312)/3</f>
        <v>8.4676868915004864</v>
      </c>
      <c r="CJ313" s="64">
        <f>SUM((AF313-BQ313)/AF313)*100</f>
        <v>1.0134684624616495</v>
      </c>
      <c r="CK313" s="64">
        <f>SUM(BX313*CH313)</f>
        <v>26.706355144930232</v>
      </c>
      <c r="CL313" s="65" t="s">
        <v>75</v>
      </c>
    </row>
    <row r="314" spans="1:90" s="65" customFormat="1" ht="24.75" customHeight="1" x14ac:dyDescent="0.3">
      <c r="A314" s="61" t="s">
        <v>116</v>
      </c>
      <c r="B314" s="35">
        <v>4.2699999999999996</v>
      </c>
      <c r="C314" s="35">
        <v>1.46</v>
      </c>
      <c r="D314" s="35">
        <v>12.82</v>
      </c>
      <c r="E314" s="35">
        <v>0.73719999999999997</v>
      </c>
      <c r="F314" s="35">
        <v>0</v>
      </c>
      <c r="G314" s="35">
        <v>0</v>
      </c>
      <c r="H314" s="66">
        <v>0.11260000000000001</v>
      </c>
      <c r="I314" s="66">
        <v>4.7899999999999998E-2</v>
      </c>
      <c r="J314" s="66">
        <v>6.4999999999999997E-3</v>
      </c>
      <c r="K314" s="67">
        <v>2.5399999999999999E-2</v>
      </c>
      <c r="L314" s="66">
        <v>4.2000000000000003E-2</v>
      </c>
      <c r="M314" s="68">
        <v>1.83E-2</v>
      </c>
      <c r="N314" s="35">
        <v>3.87</v>
      </c>
      <c r="O314" s="35">
        <v>9.4600000000000009</v>
      </c>
      <c r="P314" s="35">
        <v>0</v>
      </c>
      <c r="Q314" s="35">
        <v>25.79</v>
      </c>
      <c r="R314" s="35">
        <v>0</v>
      </c>
      <c r="S314" s="35">
        <v>0</v>
      </c>
      <c r="T314" s="35">
        <v>6.62</v>
      </c>
      <c r="U314" s="35">
        <v>0</v>
      </c>
      <c r="V314" s="35">
        <v>0</v>
      </c>
      <c r="W314" s="35">
        <v>19.23</v>
      </c>
      <c r="X314" s="35">
        <v>4.6500000000000004</v>
      </c>
      <c r="Y314" s="35">
        <v>2.2725</v>
      </c>
      <c r="Z314" s="35">
        <v>0</v>
      </c>
      <c r="AA314" s="35">
        <v>3.68</v>
      </c>
      <c r="AB314" s="41">
        <v>1080</v>
      </c>
      <c r="AC314" s="41">
        <v>3</v>
      </c>
      <c r="AD314" s="88">
        <v>383.9</v>
      </c>
      <c r="AE314" s="69">
        <v>59.97</v>
      </c>
      <c r="AF314" s="69">
        <v>75</v>
      </c>
      <c r="AG314" s="44">
        <f t="shared" si="168"/>
        <v>29.984999999999999</v>
      </c>
      <c r="AH314" s="44">
        <f t="shared" si="142"/>
        <v>2824.6066617009296</v>
      </c>
      <c r="AI314" s="44">
        <f t="shared" si="143"/>
        <v>211845.49962756972</v>
      </c>
      <c r="AJ314" s="44">
        <f t="shared" si="144"/>
        <v>1.8121697212114813</v>
      </c>
      <c r="AK314" s="45">
        <v>0</v>
      </c>
      <c r="AL314" s="133">
        <v>357.7</v>
      </c>
      <c r="AM314" s="133">
        <v>59.95</v>
      </c>
      <c r="AN314" s="133">
        <v>75</v>
      </c>
      <c r="AO314" s="44">
        <f t="shared" ref="AO314:AO316" si="173">SUM(BB314/2)</f>
        <v>28.8</v>
      </c>
      <c r="AP314" s="44">
        <f t="shared" si="145"/>
        <v>2822.7229627458382</v>
      </c>
      <c r="AQ314" s="46">
        <f t="shared" si="146"/>
        <v>211845.49962756972</v>
      </c>
      <c r="AR314" s="46">
        <f t="shared" si="147"/>
        <v>211704.22220593787</v>
      </c>
      <c r="AS314" s="47">
        <f t="shared" si="148"/>
        <v>6.6688894444404026E-2</v>
      </c>
      <c r="AT314" s="46">
        <f t="shared" si="149"/>
        <v>1.8121697212114813</v>
      </c>
      <c r="AU314" s="46">
        <f t="shared" si="150"/>
        <v>1.6896214741151594</v>
      </c>
      <c r="AV314" s="47">
        <f t="shared" si="151"/>
        <v>6.7625148826786123</v>
      </c>
      <c r="AW314" s="48">
        <v>0</v>
      </c>
      <c r="AX314" s="49">
        <v>150</v>
      </c>
      <c r="AY314" s="49">
        <v>12</v>
      </c>
      <c r="AZ314" s="71">
        <v>340</v>
      </c>
      <c r="BA314" s="43">
        <f t="shared" si="166"/>
        <v>12.911764705882348</v>
      </c>
      <c r="BB314" s="71">
        <v>57.6</v>
      </c>
      <c r="BC314" s="71">
        <v>75.8</v>
      </c>
      <c r="BD314" s="54">
        <f t="shared" si="152"/>
        <v>28.8</v>
      </c>
      <c r="BE314" s="44">
        <f t="shared" si="153"/>
        <v>2605.7626105935183</v>
      </c>
      <c r="BF314" s="50">
        <f t="shared" si="167"/>
        <v>211845.49962756972</v>
      </c>
      <c r="BG314" s="50">
        <f t="shared" si="154"/>
        <v>197516.80588298867</v>
      </c>
      <c r="BH314" s="72">
        <f t="shared" si="155"/>
        <v>6.7637470561193362</v>
      </c>
      <c r="BI314" s="51">
        <f t="shared" si="156"/>
        <v>1.8121697212114813</v>
      </c>
      <c r="BJ314" s="51">
        <f t="shared" si="157"/>
        <v>1.7213725104557436</v>
      </c>
      <c r="BK314" s="72">
        <f t="shared" si="158"/>
        <v>5.0104142946962789</v>
      </c>
      <c r="BL314" s="116">
        <v>0</v>
      </c>
      <c r="BM314" s="74">
        <v>1100</v>
      </c>
      <c r="BN314" s="74">
        <v>3</v>
      </c>
      <c r="BO314" s="71">
        <v>324.39999999999998</v>
      </c>
      <c r="BP314" s="71">
        <v>57.4</v>
      </c>
      <c r="BQ314" s="71">
        <v>73.599999999999994</v>
      </c>
      <c r="BR314" s="72">
        <f t="shared" si="159"/>
        <v>28.7</v>
      </c>
      <c r="BS314" s="54">
        <f t="shared" si="160"/>
        <v>2587.6984528353764</v>
      </c>
      <c r="BT314" s="50">
        <f t="shared" si="161"/>
        <v>197516.80588298867</v>
      </c>
      <c r="BU314" s="50">
        <f t="shared" si="162"/>
        <v>190454.60612868369</v>
      </c>
      <c r="BV314" s="72">
        <f t="shared" si="163"/>
        <v>3.5754930942376175</v>
      </c>
      <c r="BW314" s="54">
        <f t="shared" si="164"/>
        <v>1.7213725104557436</v>
      </c>
      <c r="BX314" s="55">
        <f t="shared" si="165"/>
        <v>1.7032930134586188</v>
      </c>
      <c r="BY314" s="72">
        <f t="shared" si="172"/>
        <v>1.0502954408362248</v>
      </c>
      <c r="BZ314" s="124" t="s">
        <v>78</v>
      </c>
      <c r="CA314" s="124" t="s">
        <v>96</v>
      </c>
      <c r="CB314" s="125">
        <v>7</v>
      </c>
      <c r="CC314" s="125">
        <v>4</v>
      </c>
      <c r="CD314" s="125">
        <v>8</v>
      </c>
      <c r="CE314" s="125">
        <v>2</v>
      </c>
      <c r="CF314" s="124" t="s">
        <v>75</v>
      </c>
      <c r="CG314" s="134" t="s">
        <v>76</v>
      </c>
      <c r="CH314" s="63">
        <v>16.989999999999998</v>
      </c>
      <c r="CI314" s="63">
        <f t="shared" ref="CI314:CI316" si="174">SUM(CI312:CI313)/2</f>
        <v>8.6136814930780812</v>
      </c>
      <c r="CJ314" s="64">
        <f>SUM((AF314-BQ314)/AF314)*100</f>
        <v>1.866666666666674</v>
      </c>
      <c r="CK314" s="64">
        <f>SUM(BX314*CH314)</f>
        <v>28.938948298661931</v>
      </c>
      <c r="CL314" s="65" t="s">
        <v>75</v>
      </c>
    </row>
    <row r="315" spans="1:90" s="65" customFormat="1" ht="24.75" customHeight="1" x14ac:dyDescent="0.3">
      <c r="A315" s="61" t="s">
        <v>116</v>
      </c>
      <c r="B315" s="35">
        <v>4.62</v>
      </c>
      <c r="C315" s="35">
        <v>2.5</v>
      </c>
      <c r="D315" s="35">
        <v>6.87</v>
      </c>
      <c r="E315" s="35">
        <v>6.7</v>
      </c>
      <c r="F315" s="35">
        <v>0</v>
      </c>
      <c r="G315" s="35">
        <v>0</v>
      </c>
      <c r="H315" s="66">
        <v>9.3299999999999994E-2</v>
      </c>
      <c r="I315" s="66">
        <v>4.4600000000000001E-2</v>
      </c>
      <c r="J315" s="66">
        <v>4.0500000000000001E-2</v>
      </c>
      <c r="K315" s="67">
        <v>5.8999999999999997E-2</v>
      </c>
      <c r="L315" s="66">
        <v>4.2000000000000003E-2</v>
      </c>
      <c r="M315" s="68">
        <v>1.2699999999999999E-2</v>
      </c>
      <c r="N315" s="35">
        <v>3.03</v>
      </c>
      <c r="O315" s="35">
        <v>33.5</v>
      </c>
      <c r="P315" s="35">
        <v>0</v>
      </c>
      <c r="Q315" s="35">
        <v>7.81</v>
      </c>
      <c r="R315" s="35">
        <v>0</v>
      </c>
      <c r="S315" s="35">
        <v>0</v>
      </c>
      <c r="T315" s="35">
        <v>6.62</v>
      </c>
      <c r="U315" s="35">
        <v>0</v>
      </c>
      <c r="V315" s="35">
        <v>0</v>
      </c>
      <c r="W315" s="35">
        <v>6.62</v>
      </c>
      <c r="X315" s="35">
        <v>2.3250000000000002</v>
      </c>
      <c r="Y315" s="35">
        <v>3.03</v>
      </c>
      <c r="Z315" s="35">
        <v>0</v>
      </c>
      <c r="AA315" s="35">
        <v>5.2725</v>
      </c>
      <c r="AB315" s="41">
        <v>1080</v>
      </c>
      <c r="AC315" s="41">
        <v>3</v>
      </c>
      <c r="AD315" s="88">
        <v>384.6</v>
      </c>
      <c r="AE315" s="69">
        <v>59.92</v>
      </c>
      <c r="AF315" s="69">
        <v>74.98</v>
      </c>
      <c r="AG315" s="44">
        <f t="shared" si="168"/>
        <v>29.96</v>
      </c>
      <c r="AH315" s="44">
        <f t="shared" si="142"/>
        <v>2819.8985924104445</v>
      </c>
      <c r="AI315" s="44">
        <f t="shared" si="143"/>
        <v>211435.99645893514</v>
      </c>
      <c r="AJ315" s="44">
        <f t="shared" si="144"/>
        <v>1.8189901740534355</v>
      </c>
      <c r="AK315" s="45">
        <v>0</v>
      </c>
      <c r="AL315" s="133">
        <v>358.9</v>
      </c>
      <c r="AM315" s="133">
        <v>59.9</v>
      </c>
      <c r="AN315" s="133">
        <v>74.900000000000006</v>
      </c>
      <c r="AO315" s="44">
        <f t="shared" si="173"/>
        <v>28.85</v>
      </c>
      <c r="AP315" s="44">
        <f t="shared" si="145"/>
        <v>2818.0164642516784</v>
      </c>
      <c r="AQ315" s="46">
        <f t="shared" si="146"/>
        <v>211435.99645893514</v>
      </c>
      <c r="AR315" s="46">
        <f t="shared" si="147"/>
        <v>211069.43317245072</v>
      </c>
      <c r="AS315" s="47">
        <f t="shared" si="148"/>
        <v>0.17336843897137277</v>
      </c>
      <c r="AT315" s="46">
        <f t="shared" si="149"/>
        <v>1.8189901740534355</v>
      </c>
      <c r="AU315" s="46">
        <f t="shared" si="150"/>
        <v>1.7003883253278405</v>
      </c>
      <c r="AV315" s="47">
        <f t="shared" si="151"/>
        <v>6.5202028255767246</v>
      </c>
      <c r="AW315" s="48">
        <v>0</v>
      </c>
      <c r="AX315" s="49">
        <v>150</v>
      </c>
      <c r="AY315" s="49">
        <v>12</v>
      </c>
      <c r="AZ315" s="71">
        <v>340.2</v>
      </c>
      <c r="BA315" s="43">
        <f t="shared" si="166"/>
        <v>13.051146384479729</v>
      </c>
      <c r="BB315" s="71">
        <v>57.7</v>
      </c>
      <c r="BC315" s="71">
        <v>75.7</v>
      </c>
      <c r="BD315" s="54">
        <f t="shared" si="152"/>
        <v>28.85</v>
      </c>
      <c r="BE315" s="44">
        <f t="shared" si="153"/>
        <v>2614.818251417491</v>
      </c>
      <c r="BF315" s="50">
        <f t="shared" si="167"/>
        <v>211435.99645893514</v>
      </c>
      <c r="BG315" s="50">
        <f t="shared" si="154"/>
        <v>197941.74163230407</v>
      </c>
      <c r="BH315" s="72">
        <f t="shared" si="155"/>
        <v>6.3821936910595625</v>
      </c>
      <c r="BI315" s="51">
        <f t="shared" si="156"/>
        <v>1.8189901740534355</v>
      </c>
      <c r="BJ315" s="51">
        <f t="shared" si="157"/>
        <v>1.7186875147938954</v>
      </c>
      <c r="BK315" s="72">
        <f t="shared" si="158"/>
        <v>5.5141946718725725</v>
      </c>
      <c r="BL315" s="116">
        <v>0</v>
      </c>
      <c r="BM315" s="74">
        <v>1100</v>
      </c>
      <c r="BN315" s="74">
        <v>3</v>
      </c>
      <c r="BO315" s="71">
        <v>325.5</v>
      </c>
      <c r="BP315" s="71">
        <v>56.9</v>
      </c>
      <c r="BQ315" s="71">
        <v>74.5</v>
      </c>
      <c r="BR315" s="72">
        <f t="shared" si="159"/>
        <v>28.45</v>
      </c>
      <c r="BS315" s="54">
        <f t="shared" si="160"/>
        <v>2542.8129477972125</v>
      </c>
      <c r="BT315" s="50">
        <f t="shared" si="161"/>
        <v>197941.74163230407</v>
      </c>
      <c r="BU315" s="50">
        <f t="shared" si="162"/>
        <v>189439.56461089232</v>
      </c>
      <c r="BV315" s="72">
        <f t="shared" si="163"/>
        <v>4.2952926205960935</v>
      </c>
      <c r="BW315" s="54">
        <f t="shared" si="164"/>
        <v>1.7186875147938954</v>
      </c>
      <c r="BX315" s="55">
        <f t="shared" si="165"/>
        <v>1.718226077369714</v>
      </c>
      <c r="BY315" s="72">
        <f t="shared" si="172"/>
        <v>2.6848244384710108E-2</v>
      </c>
      <c r="BZ315" s="124" t="s">
        <v>78</v>
      </c>
      <c r="CA315" s="124" t="s">
        <v>96</v>
      </c>
      <c r="CB315" s="125">
        <v>7</v>
      </c>
      <c r="CC315" s="125">
        <v>4</v>
      </c>
      <c r="CD315" s="125">
        <v>8</v>
      </c>
      <c r="CE315" s="125">
        <v>2</v>
      </c>
      <c r="CF315" s="124" t="s">
        <v>75</v>
      </c>
      <c r="CG315" s="134" t="s">
        <v>76</v>
      </c>
      <c r="CH315" s="63">
        <v>16.989999999999998</v>
      </c>
      <c r="CI315" s="63">
        <f t="shared" si="174"/>
        <v>8.5406841922892838</v>
      </c>
      <c r="CJ315" s="64">
        <f>SUM((AF315-BQ315)/AF315)*100</f>
        <v>0.6401707121899225</v>
      </c>
      <c r="CK315" s="64">
        <f>SUM(BX315*CH315)</f>
        <v>29.192661054511436</v>
      </c>
      <c r="CL315" s="65" t="s">
        <v>75</v>
      </c>
    </row>
    <row r="316" spans="1:90" s="65" customFormat="1" ht="24.75" customHeight="1" x14ac:dyDescent="0.3">
      <c r="A316" s="61" t="s">
        <v>116</v>
      </c>
      <c r="B316" s="35">
        <v>4.32</v>
      </c>
      <c r="C316" s="35">
        <v>2.19</v>
      </c>
      <c r="D316" s="35">
        <v>6.39</v>
      </c>
      <c r="E316" s="35">
        <v>6.84</v>
      </c>
      <c r="F316" s="35">
        <v>0</v>
      </c>
      <c r="G316" s="35">
        <v>0</v>
      </c>
      <c r="H316" s="66">
        <v>9.8599999999999993E-2</v>
      </c>
      <c r="I316" s="66">
        <v>4.4600000000000001E-2</v>
      </c>
      <c r="J316" s="66">
        <v>4.19E-2</v>
      </c>
      <c r="K316" s="67">
        <v>6.6500000000000004E-2</v>
      </c>
      <c r="L316" s="66">
        <v>4.2000000000000003E-2</v>
      </c>
      <c r="M316" s="68">
        <v>1.4500000000000001E-2</v>
      </c>
      <c r="N316" s="35">
        <v>4.7</v>
      </c>
      <c r="O316" s="35">
        <v>9.4600000000000009</v>
      </c>
      <c r="P316" s="35">
        <v>0</v>
      </c>
      <c r="Q316" s="35">
        <v>25.79</v>
      </c>
      <c r="R316" s="35">
        <v>0</v>
      </c>
      <c r="S316" s="35">
        <v>0</v>
      </c>
      <c r="T316" s="35">
        <v>6.62</v>
      </c>
      <c r="U316" s="35">
        <v>0</v>
      </c>
      <c r="V316" s="35">
        <v>0</v>
      </c>
      <c r="W316" s="35">
        <v>19.23</v>
      </c>
      <c r="X316" s="35">
        <v>4.6500000000000004</v>
      </c>
      <c r="Y316" s="35">
        <v>1.5149999999999999</v>
      </c>
      <c r="Z316" s="35">
        <v>0</v>
      </c>
      <c r="AA316" s="35">
        <v>6</v>
      </c>
      <c r="AB316" s="41">
        <v>1080</v>
      </c>
      <c r="AC316" s="41">
        <v>3</v>
      </c>
      <c r="AD316" s="88">
        <v>385.3</v>
      </c>
      <c r="AE316" s="69">
        <v>59.94</v>
      </c>
      <c r="AF316" s="69">
        <v>75.099999999999994</v>
      </c>
      <c r="AG316" s="44">
        <f t="shared" si="168"/>
        <v>29.97</v>
      </c>
      <c r="AH316" s="44">
        <f t="shared" si="142"/>
        <v>2821.78134888774</v>
      </c>
      <c r="AI316" s="44">
        <f t="shared" si="143"/>
        <v>211915.77930146927</v>
      </c>
      <c r="AJ316" s="44">
        <f t="shared" si="144"/>
        <v>1.8181751319795589</v>
      </c>
      <c r="AK316" s="45">
        <v>0</v>
      </c>
      <c r="AL316" s="133">
        <v>357.2</v>
      </c>
      <c r="AM316" s="133">
        <v>59.9</v>
      </c>
      <c r="AN316" s="133">
        <v>75.099999999999994</v>
      </c>
      <c r="AO316" s="44">
        <f t="shared" si="173"/>
        <v>28.8</v>
      </c>
      <c r="AP316" s="44">
        <f t="shared" si="145"/>
        <v>2818.0164642516784</v>
      </c>
      <c r="AQ316" s="46">
        <f t="shared" si="146"/>
        <v>211915.77930146927</v>
      </c>
      <c r="AR316" s="46">
        <f t="shared" si="147"/>
        <v>211633.03646530103</v>
      </c>
      <c r="AS316" s="47">
        <f t="shared" si="148"/>
        <v>0.13342226666661405</v>
      </c>
      <c r="AT316" s="46">
        <f t="shared" si="149"/>
        <v>1.8181751319795589</v>
      </c>
      <c r="AU316" s="46">
        <f t="shared" si="150"/>
        <v>1.6878272219024077</v>
      </c>
      <c r="AV316" s="47">
        <f t="shared" si="151"/>
        <v>7.1691614181981143</v>
      </c>
      <c r="AW316" s="48">
        <v>0</v>
      </c>
      <c r="AX316" s="49">
        <v>150</v>
      </c>
      <c r="AY316" s="49">
        <v>12</v>
      </c>
      <c r="AZ316" s="71">
        <v>335.8</v>
      </c>
      <c r="BA316" s="43">
        <f t="shared" si="166"/>
        <v>14.740917212626565</v>
      </c>
      <c r="BB316" s="71">
        <v>57.6</v>
      </c>
      <c r="BC316" s="71">
        <v>75.400000000000006</v>
      </c>
      <c r="BD316" s="54">
        <f t="shared" si="152"/>
        <v>28.8</v>
      </c>
      <c r="BE316" s="44">
        <f t="shared" si="153"/>
        <v>2605.7626105935183</v>
      </c>
      <c r="BF316" s="50">
        <f t="shared" si="167"/>
        <v>211915.77930146927</v>
      </c>
      <c r="BG316" s="50">
        <f t="shared" si="154"/>
        <v>196474.50083875129</v>
      </c>
      <c r="BH316" s="72">
        <f t="shared" si="155"/>
        <v>7.2865166122204474</v>
      </c>
      <c r="BI316" s="51">
        <f t="shared" si="156"/>
        <v>1.8181751319795589</v>
      </c>
      <c r="BJ316" s="51">
        <f t="shared" si="157"/>
        <v>1.7091276403119335</v>
      </c>
      <c r="BK316" s="72">
        <f t="shared" si="158"/>
        <v>5.9976340974864559</v>
      </c>
      <c r="BL316" s="116">
        <v>0</v>
      </c>
      <c r="BM316" s="74">
        <v>1100</v>
      </c>
      <c r="BN316" s="74">
        <v>3</v>
      </c>
      <c r="BO316" s="71">
        <v>320</v>
      </c>
      <c r="BP316" s="71">
        <v>57.4</v>
      </c>
      <c r="BQ316" s="71">
        <v>73.599999999999994</v>
      </c>
      <c r="BR316" s="72">
        <f t="shared" si="159"/>
        <v>28.7</v>
      </c>
      <c r="BS316" s="54">
        <f t="shared" si="160"/>
        <v>2587.6984528353764</v>
      </c>
      <c r="BT316" s="50">
        <f t="shared" si="161"/>
        <v>196474.50083875129</v>
      </c>
      <c r="BU316" s="50">
        <f t="shared" si="162"/>
        <v>190454.60612868369</v>
      </c>
      <c r="BV316" s="72">
        <f t="shared" si="163"/>
        <v>3.0639572485837197</v>
      </c>
      <c r="BW316" s="54">
        <f t="shared" si="164"/>
        <v>1.7091276403119335</v>
      </c>
      <c r="BX316" s="55">
        <f t="shared" si="165"/>
        <v>1.680190395520216</v>
      </c>
      <c r="BY316" s="72">
        <f t="shared" si="172"/>
        <v>1.6931002757895954</v>
      </c>
      <c r="BZ316" s="124" t="s">
        <v>78</v>
      </c>
      <c r="CA316" s="124" t="s">
        <v>96</v>
      </c>
      <c r="CB316" s="125">
        <v>7</v>
      </c>
      <c r="CC316" s="125">
        <v>4</v>
      </c>
      <c r="CD316" s="125">
        <v>8</v>
      </c>
      <c r="CE316" s="125">
        <v>2</v>
      </c>
      <c r="CF316" s="124" t="s">
        <v>75</v>
      </c>
      <c r="CG316" s="134" t="s">
        <v>76</v>
      </c>
      <c r="CH316" s="63">
        <v>16.989999999999998</v>
      </c>
      <c r="CI316" s="63">
        <f t="shared" si="174"/>
        <v>8.5771828426836834</v>
      </c>
      <c r="CJ316" s="64">
        <f>SUM((AF316-BQ316)/AF316)*100</f>
        <v>1.997336884154461</v>
      </c>
      <c r="CK316" s="64">
        <f>SUM(BX316*CH316)</f>
        <v>28.546434819888468</v>
      </c>
      <c r="CL316" s="65" t="s">
        <v>75</v>
      </c>
    </row>
    <row r="317" spans="1:90" s="65" customFormat="1" ht="24.75" customHeight="1" x14ac:dyDescent="0.3">
      <c r="A317" s="61" t="s">
        <v>116</v>
      </c>
      <c r="B317" s="35">
        <v>4.6500000000000004</v>
      </c>
      <c r="C317" s="35">
        <v>2.83</v>
      </c>
      <c r="D317" s="35">
        <v>7.9</v>
      </c>
      <c r="E317" s="35">
        <v>6.84</v>
      </c>
      <c r="F317" s="35">
        <v>0</v>
      </c>
      <c r="G317" s="35">
        <v>0</v>
      </c>
      <c r="H317" s="66">
        <v>0.11260000000000001</v>
      </c>
      <c r="I317" s="66">
        <v>5.0599999999999999E-2</v>
      </c>
      <c r="J317" s="66">
        <v>4.2000000000000003E-2</v>
      </c>
      <c r="K317" s="67">
        <v>5.0200000000000002E-2</v>
      </c>
      <c r="L317" s="66">
        <v>4.2000000000000003E-2</v>
      </c>
      <c r="M317" s="68">
        <v>1.83E-2</v>
      </c>
      <c r="N317" s="35">
        <v>3.87</v>
      </c>
      <c r="O317" s="35">
        <v>33.5</v>
      </c>
      <c r="P317" s="35">
        <v>0</v>
      </c>
      <c r="Q317" s="35">
        <v>7.81</v>
      </c>
      <c r="R317" s="35">
        <v>0</v>
      </c>
      <c r="S317" s="35">
        <v>0</v>
      </c>
      <c r="T317" s="35">
        <v>6.62</v>
      </c>
      <c r="U317" s="35">
        <v>0</v>
      </c>
      <c r="V317" s="35">
        <v>0</v>
      </c>
      <c r="W317" s="35">
        <v>6.62</v>
      </c>
      <c r="X317" s="35">
        <v>2.3250000000000002</v>
      </c>
      <c r="Y317" s="35">
        <v>2.2725</v>
      </c>
      <c r="Z317" s="35">
        <v>0</v>
      </c>
      <c r="AA317" s="35">
        <v>5.25</v>
      </c>
      <c r="AB317" s="41">
        <v>1100</v>
      </c>
      <c r="AC317" s="41">
        <v>3</v>
      </c>
      <c r="AD317" s="88">
        <v>380.7</v>
      </c>
      <c r="AE317" s="69">
        <v>59.98</v>
      </c>
      <c r="AF317" s="69">
        <v>75.680000000000007</v>
      </c>
      <c r="AG317" s="44">
        <f t="shared" si="168"/>
        <v>29.99</v>
      </c>
      <c r="AH317" s="44">
        <f t="shared" si="142"/>
        <v>2825.5487467979251</v>
      </c>
      <c r="AI317" s="44">
        <f t="shared" si="143"/>
        <v>213837.52915766698</v>
      </c>
      <c r="AJ317" s="44">
        <f t="shared" si="144"/>
        <v>1.7803236012856365</v>
      </c>
      <c r="AK317" s="45">
        <v>0</v>
      </c>
      <c r="AL317" s="43">
        <v>345</v>
      </c>
      <c r="AM317" s="43">
        <v>59.93</v>
      </c>
      <c r="AN317" s="69">
        <v>75.64</v>
      </c>
      <c r="AO317" s="44">
        <f t="shared" ref="AO317:AO380" si="175">SUM(AM317/2)</f>
        <v>29.965</v>
      </c>
      <c r="AP317" s="44">
        <f t="shared" si="145"/>
        <v>2820.8398921092758</v>
      </c>
      <c r="AQ317" s="46">
        <f t="shared" si="146"/>
        <v>213837.52915766698</v>
      </c>
      <c r="AR317" s="46">
        <f t="shared" si="147"/>
        <v>213368.32943914563</v>
      </c>
      <c r="AS317" s="47">
        <f t="shared" si="148"/>
        <v>0.21941878975575141</v>
      </c>
      <c r="AT317" s="46">
        <f t="shared" si="149"/>
        <v>1.7803236012856365</v>
      </c>
      <c r="AU317" s="46">
        <f t="shared" si="150"/>
        <v>1.6169222532081398</v>
      </c>
      <c r="AV317" s="47">
        <f t="shared" si="151"/>
        <v>9.1781824360188597</v>
      </c>
      <c r="AW317" s="48">
        <v>0</v>
      </c>
      <c r="AX317" s="70">
        <v>150</v>
      </c>
      <c r="AY317" s="70">
        <v>12</v>
      </c>
      <c r="AZ317" s="71">
        <v>337.1</v>
      </c>
      <c r="BA317" s="43">
        <f t="shared" si="166"/>
        <v>12.933847522990199</v>
      </c>
      <c r="BB317" s="71">
        <v>59.95</v>
      </c>
      <c r="BC317" s="69">
        <v>75.3</v>
      </c>
      <c r="BD317" s="54">
        <f t="shared" si="152"/>
        <v>29.975000000000001</v>
      </c>
      <c r="BE317" s="44">
        <f t="shared" si="153"/>
        <v>2822.7229627458382</v>
      </c>
      <c r="BF317" s="50">
        <f t="shared" si="167"/>
        <v>213837.52915766698</v>
      </c>
      <c r="BG317" s="50">
        <f t="shared" si="154"/>
        <v>212551.03909476163</v>
      </c>
      <c r="BH317" s="72">
        <f t="shared" si="155"/>
        <v>0.60162033669814929</v>
      </c>
      <c r="BI317" s="73">
        <f t="shared" si="156"/>
        <v>1.7803236012856365</v>
      </c>
      <c r="BJ317" s="51">
        <f t="shared" si="157"/>
        <v>1.5859720161128485</v>
      </c>
      <c r="BK317" s="72">
        <f t="shared" si="158"/>
        <v>10.916643751306761</v>
      </c>
      <c r="BL317" s="116">
        <v>0</v>
      </c>
      <c r="BM317" s="74">
        <f t="shared" ref="BM317:BM348" si="176">SUM(AB317)</f>
        <v>1100</v>
      </c>
      <c r="BN317" s="74">
        <f t="shared" ref="BN317:BN348" si="177">SUM(AC317)</f>
        <v>3</v>
      </c>
      <c r="BO317" s="71">
        <v>323.7</v>
      </c>
      <c r="BP317" s="71">
        <v>59</v>
      </c>
      <c r="BQ317" s="71">
        <v>75</v>
      </c>
      <c r="BR317" s="72">
        <f t="shared" si="159"/>
        <v>29.5</v>
      </c>
      <c r="BS317" s="54">
        <f t="shared" si="160"/>
        <v>2733.9710067865176</v>
      </c>
      <c r="BT317" s="50">
        <f t="shared" si="161"/>
        <v>212551.03909476163</v>
      </c>
      <c r="BU317" s="50">
        <f t="shared" si="162"/>
        <v>205047.82550898881</v>
      </c>
      <c r="BV317" s="72">
        <f t="shared" si="163"/>
        <v>3.5300761726352494</v>
      </c>
      <c r="BW317" s="75">
        <f t="shared" si="164"/>
        <v>1.5859720161128485</v>
      </c>
      <c r="BX317" s="55">
        <f t="shared" si="165"/>
        <v>1.578656097407918</v>
      </c>
      <c r="BY317" s="72">
        <f t="shared" si="172"/>
        <v>0.46128926807053933</v>
      </c>
      <c r="BZ317" s="83" t="s">
        <v>117</v>
      </c>
      <c r="CA317" s="83" t="s">
        <v>92</v>
      </c>
      <c r="CB317" s="112">
        <v>5</v>
      </c>
      <c r="CC317" s="112">
        <v>8</v>
      </c>
      <c r="CD317" s="112">
        <v>4</v>
      </c>
      <c r="CE317" s="112">
        <v>6</v>
      </c>
      <c r="CF317" s="83" t="s">
        <v>112</v>
      </c>
      <c r="CG317" s="71" t="s">
        <v>75</v>
      </c>
      <c r="CH317" s="62">
        <v>20.17782168436651</v>
      </c>
      <c r="CI317" s="63">
        <v>2.5087458253995298</v>
      </c>
      <c r="CJ317" s="64">
        <f>SUM((AF317-BQ317)/AF317)*100</f>
        <v>0.89852008456660515</v>
      </c>
      <c r="CK317" s="64">
        <f>SUM(BX317*CH317)</f>
        <v>31.853841234434899</v>
      </c>
      <c r="CL317" s="65" t="s">
        <v>112</v>
      </c>
    </row>
    <row r="318" spans="1:90" s="65" customFormat="1" ht="24.75" customHeight="1" x14ac:dyDescent="0.3">
      <c r="A318" s="61" t="s">
        <v>116</v>
      </c>
      <c r="B318" s="35">
        <v>3.65</v>
      </c>
      <c r="C318" s="35">
        <v>1.22</v>
      </c>
      <c r="D318" s="35">
        <v>11.36</v>
      </c>
      <c r="E318" s="35">
        <v>0.72240000000000004</v>
      </c>
      <c r="F318" s="35">
        <v>0</v>
      </c>
      <c r="G318" s="35">
        <v>0</v>
      </c>
      <c r="H318" s="66">
        <v>9.3299999999999994E-2</v>
      </c>
      <c r="I318" s="66">
        <v>4.2799999999999998E-2</v>
      </c>
      <c r="J318" s="66">
        <v>6.3E-3</v>
      </c>
      <c r="K318" s="67">
        <v>2.1999999999999999E-2</v>
      </c>
      <c r="L318" s="66">
        <v>4.2000000000000003E-2</v>
      </c>
      <c r="M318" s="68">
        <v>1.2699999999999999E-2</v>
      </c>
      <c r="N318" s="35">
        <v>3.03</v>
      </c>
      <c r="O318" s="35">
        <v>9.4600000000000009</v>
      </c>
      <c r="P318" s="35">
        <v>0</v>
      </c>
      <c r="Q318" s="35">
        <v>25.79</v>
      </c>
      <c r="R318" s="35">
        <v>0</v>
      </c>
      <c r="S318" s="35">
        <v>0</v>
      </c>
      <c r="T318" s="35">
        <v>6.62</v>
      </c>
      <c r="U318" s="35">
        <v>0</v>
      </c>
      <c r="V318" s="35">
        <v>0</v>
      </c>
      <c r="W318" s="35">
        <v>19.23</v>
      </c>
      <c r="X318" s="35">
        <v>3.48</v>
      </c>
      <c r="Y318" s="35">
        <v>3.03</v>
      </c>
      <c r="Z318" s="35">
        <v>0</v>
      </c>
      <c r="AA318" s="35">
        <v>6.16</v>
      </c>
      <c r="AB318" s="41">
        <v>1100</v>
      </c>
      <c r="AC318" s="41">
        <v>3</v>
      </c>
      <c r="AD318" s="88">
        <v>383.3</v>
      </c>
      <c r="AE318" s="69">
        <v>60</v>
      </c>
      <c r="AF318" s="69">
        <v>75.48</v>
      </c>
      <c r="AG318" s="44">
        <f t="shared" si="168"/>
        <v>30</v>
      </c>
      <c r="AH318" s="44">
        <f t="shared" si="142"/>
        <v>2827.4333882308138</v>
      </c>
      <c r="AI318" s="44">
        <f t="shared" si="143"/>
        <v>213414.67214366182</v>
      </c>
      <c r="AJ318" s="44">
        <f t="shared" si="144"/>
        <v>1.7960339659401603</v>
      </c>
      <c r="AK318" s="45">
        <v>0</v>
      </c>
      <c r="AL318" s="43">
        <v>349</v>
      </c>
      <c r="AM318" s="43">
        <v>59.99</v>
      </c>
      <c r="AN318" s="69">
        <v>75.040000000000006</v>
      </c>
      <c r="AO318" s="44">
        <f t="shared" si="175"/>
        <v>29.995000000000001</v>
      </c>
      <c r="AP318" s="44">
        <f t="shared" si="145"/>
        <v>2826.4909889745536</v>
      </c>
      <c r="AQ318" s="46">
        <f t="shared" si="146"/>
        <v>213414.67214366182</v>
      </c>
      <c r="AR318" s="46">
        <f t="shared" si="147"/>
        <v>212099.88381265051</v>
      </c>
      <c r="AS318" s="47">
        <f t="shared" si="148"/>
        <v>0.6160721368427049</v>
      </c>
      <c r="AT318" s="46">
        <f t="shared" si="149"/>
        <v>1.7960339659401603</v>
      </c>
      <c r="AU318" s="46">
        <f t="shared" si="150"/>
        <v>1.6454511606817965</v>
      </c>
      <c r="AV318" s="47">
        <f t="shared" si="151"/>
        <v>8.3841847155456772</v>
      </c>
      <c r="AW318" s="48">
        <v>0</v>
      </c>
      <c r="AX318" s="70">
        <v>150</v>
      </c>
      <c r="AY318" s="70">
        <v>12</v>
      </c>
      <c r="AZ318" s="71">
        <v>341.3</v>
      </c>
      <c r="BA318" s="43">
        <f t="shared" si="166"/>
        <v>12.305889246996776</v>
      </c>
      <c r="BB318" s="71">
        <v>59.93</v>
      </c>
      <c r="BC318" s="69">
        <v>75.16</v>
      </c>
      <c r="BD318" s="54">
        <f t="shared" si="152"/>
        <v>29.965</v>
      </c>
      <c r="BE318" s="44">
        <f t="shared" si="153"/>
        <v>2820.8398921092758</v>
      </c>
      <c r="BF318" s="50">
        <f t="shared" si="167"/>
        <v>213414.67214366182</v>
      </c>
      <c r="BG318" s="50">
        <f t="shared" si="154"/>
        <v>212014.32629093315</v>
      </c>
      <c r="BH318" s="72">
        <f t="shared" si="155"/>
        <v>0.6561619398810673</v>
      </c>
      <c r="BI318" s="73">
        <f t="shared" si="156"/>
        <v>1.7960339659401603</v>
      </c>
      <c r="BJ318" s="51">
        <f t="shared" si="157"/>
        <v>1.6097968753849998</v>
      </c>
      <c r="BK318" s="72">
        <f t="shared" si="158"/>
        <v>10.369352366767291</v>
      </c>
      <c r="BL318" s="116">
        <v>0</v>
      </c>
      <c r="BM318" s="74">
        <f t="shared" si="176"/>
        <v>1100</v>
      </c>
      <c r="BN318" s="74">
        <f t="shared" si="177"/>
        <v>3</v>
      </c>
      <c r="BO318" s="71">
        <v>327.60000000000002</v>
      </c>
      <c r="BP318" s="71">
        <v>59</v>
      </c>
      <c r="BQ318" s="71">
        <v>75</v>
      </c>
      <c r="BR318" s="72">
        <f t="shared" si="159"/>
        <v>29.5</v>
      </c>
      <c r="BS318" s="54">
        <f t="shared" si="160"/>
        <v>2733.9710067865176</v>
      </c>
      <c r="BT318" s="50">
        <f t="shared" si="161"/>
        <v>212014.32629093315</v>
      </c>
      <c r="BU318" s="50">
        <f t="shared" si="162"/>
        <v>205047.82550898881</v>
      </c>
      <c r="BV318" s="72">
        <f t="shared" si="163"/>
        <v>3.2858632262353233</v>
      </c>
      <c r="BW318" s="75">
        <f t="shared" si="164"/>
        <v>1.6097968753849998</v>
      </c>
      <c r="BX318" s="55">
        <f t="shared" si="165"/>
        <v>1.5976760503887362</v>
      </c>
      <c r="BY318" s="72">
        <f t="shared" si="172"/>
        <v>0.75294126741082379</v>
      </c>
      <c r="BZ318" s="83" t="s">
        <v>117</v>
      </c>
      <c r="CA318" s="83" t="s">
        <v>92</v>
      </c>
      <c r="CB318" s="112">
        <v>5</v>
      </c>
      <c r="CC318" s="112">
        <v>8</v>
      </c>
      <c r="CD318" s="112">
        <v>4</v>
      </c>
      <c r="CE318" s="112">
        <v>6</v>
      </c>
      <c r="CF318" s="83" t="s">
        <v>112</v>
      </c>
      <c r="CG318" s="71" t="s">
        <v>75</v>
      </c>
      <c r="CH318" s="62">
        <v>20.17782168436651</v>
      </c>
      <c r="CI318" s="63">
        <v>2.65</v>
      </c>
      <c r="CJ318" s="64">
        <f>SUM((AF318-BQ318)/AF318)*100</f>
        <v>0.6359300476947588</v>
      </c>
      <c r="CK318" s="64">
        <f>SUM(BX318*CH318)</f>
        <v>32.237622454126878</v>
      </c>
      <c r="CL318" s="65" t="s">
        <v>112</v>
      </c>
    </row>
    <row r="319" spans="1:90" s="65" customFormat="1" ht="24.75" customHeight="1" x14ac:dyDescent="0.3">
      <c r="A319" s="61" t="s">
        <v>116</v>
      </c>
      <c r="B319" s="35">
        <v>3.77</v>
      </c>
      <c r="C319" s="35">
        <v>1.31</v>
      </c>
      <c r="D319" s="35">
        <v>12.67</v>
      </c>
      <c r="E319" s="35">
        <v>0.7006</v>
      </c>
      <c r="F319" s="35">
        <v>0</v>
      </c>
      <c r="G319" s="35">
        <v>0</v>
      </c>
      <c r="H319" s="66">
        <v>9.8599999999999993E-2</v>
      </c>
      <c r="I319" s="66">
        <v>4.7E-2</v>
      </c>
      <c r="J319" s="66">
        <v>5.7999999999999996E-3</v>
      </c>
      <c r="K319" s="67">
        <v>2.4199999999999999E-2</v>
      </c>
      <c r="L319" s="66">
        <v>4.2000000000000003E-2</v>
      </c>
      <c r="M319" s="68">
        <v>1.4500000000000001E-2</v>
      </c>
      <c r="N319" s="35">
        <v>4.7</v>
      </c>
      <c r="O319" s="35">
        <v>33.5</v>
      </c>
      <c r="P319" s="35">
        <v>0</v>
      </c>
      <c r="Q319" s="35">
        <v>7.81</v>
      </c>
      <c r="R319" s="35">
        <v>0</v>
      </c>
      <c r="S319" s="35">
        <v>0</v>
      </c>
      <c r="T319" s="35">
        <v>6.62</v>
      </c>
      <c r="U319" s="35">
        <v>0</v>
      </c>
      <c r="V319" s="35">
        <v>0</v>
      </c>
      <c r="W319" s="35">
        <v>6.62</v>
      </c>
      <c r="X319" s="35">
        <v>4.6500000000000004</v>
      </c>
      <c r="Y319" s="35">
        <v>1.5149999999999999</v>
      </c>
      <c r="Z319" s="35">
        <v>0</v>
      </c>
      <c r="AA319" s="35">
        <v>3.68</v>
      </c>
      <c r="AB319" s="41">
        <v>1100</v>
      </c>
      <c r="AC319" s="41">
        <v>3</v>
      </c>
      <c r="AD319" s="88">
        <v>381.7</v>
      </c>
      <c r="AE319" s="69">
        <v>59.94</v>
      </c>
      <c r="AF319" s="69">
        <v>75.03</v>
      </c>
      <c r="AG319" s="44">
        <f t="shared" si="168"/>
        <v>29.97</v>
      </c>
      <c r="AH319" s="44">
        <f t="shared" si="142"/>
        <v>2821.78134888774</v>
      </c>
      <c r="AI319" s="44">
        <f t="shared" si="143"/>
        <v>211718.25460704713</v>
      </c>
      <c r="AJ319" s="44">
        <f t="shared" si="144"/>
        <v>1.802867687098791</v>
      </c>
      <c r="AK319" s="45">
        <v>0</v>
      </c>
      <c r="AL319" s="43">
        <v>344.8</v>
      </c>
      <c r="AM319" s="43">
        <v>59.83</v>
      </c>
      <c r="AN319" s="69">
        <v>74.58</v>
      </c>
      <c r="AO319" s="44">
        <f t="shared" si="175"/>
        <v>29.914999999999999</v>
      </c>
      <c r="AP319" s="44">
        <f t="shared" si="145"/>
        <v>2811.4339637044277</v>
      </c>
      <c r="AQ319" s="46">
        <f t="shared" si="146"/>
        <v>211718.25460704713</v>
      </c>
      <c r="AR319" s="46">
        <f t="shared" si="147"/>
        <v>209676.7450130762</v>
      </c>
      <c r="AS319" s="47">
        <f t="shared" si="148"/>
        <v>0.96425771021020679</v>
      </c>
      <c r="AT319" s="46">
        <f t="shared" si="149"/>
        <v>1.802867687098791</v>
      </c>
      <c r="AU319" s="46">
        <f t="shared" si="150"/>
        <v>1.644436057887569</v>
      </c>
      <c r="AV319" s="47">
        <f t="shared" si="151"/>
        <v>8.787756880049983</v>
      </c>
      <c r="AW319" s="48">
        <v>0</v>
      </c>
      <c r="AX319" s="70">
        <v>150</v>
      </c>
      <c r="AY319" s="70">
        <v>12</v>
      </c>
      <c r="AZ319" s="71">
        <v>334</v>
      </c>
      <c r="BA319" s="43">
        <f t="shared" si="166"/>
        <v>14.2814371257485</v>
      </c>
      <c r="BB319" s="71">
        <v>59.88</v>
      </c>
      <c r="BC319" s="69">
        <v>73</v>
      </c>
      <c r="BD319" s="54">
        <f t="shared" si="152"/>
        <v>29.94</v>
      </c>
      <c r="BE319" s="44">
        <f t="shared" si="153"/>
        <v>2816.1349644114439</v>
      </c>
      <c r="BF319" s="50">
        <f t="shared" si="167"/>
        <v>211718.25460704713</v>
      </c>
      <c r="BG319" s="50">
        <f t="shared" si="154"/>
        <v>205577.85240203541</v>
      </c>
      <c r="BH319" s="72">
        <f t="shared" si="155"/>
        <v>2.9002705583457677</v>
      </c>
      <c r="BI319" s="73">
        <f t="shared" si="156"/>
        <v>1.802867687098791</v>
      </c>
      <c r="BJ319" s="51">
        <f t="shared" si="157"/>
        <v>1.6246886330285115</v>
      </c>
      <c r="BK319" s="72">
        <f t="shared" si="158"/>
        <v>9.883090996933257</v>
      </c>
      <c r="BL319" s="116">
        <v>0</v>
      </c>
      <c r="BM319" s="74">
        <f t="shared" si="176"/>
        <v>1100</v>
      </c>
      <c r="BN319" s="74">
        <f t="shared" si="177"/>
        <v>3</v>
      </c>
      <c r="BO319" s="71">
        <v>320.39999999999998</v>
      </c>
      <c r="BP319" s="71">
        <v>58</v>
      </c>
      <c r="BQ319" s="71">
        <v>75.7</v>
      </c>
      <c r="BR319" s="72">
        <f t="shared" si="159"/>
        <v>29</v>
      </c>
      <c r="BS319" s="54">
        <f t="shared" si="160"/>
        <v>2642.079421669016</v>
      </c>
      <c r="BT319" s="50">
        <f t="shared" si="161"/>
        <v>205577.85240203541</v>
      </c>
      <c r="BU319" s="50">
        <f t="shared" si="162"/>
        <v>200005.41222034453</v>
      </c>
      <c r="BV319" s="72">
        <f t="shared" si="163"/>
        <v>2.7106228207857801</v>
      </c>
      <c r="BW319" s="75">
        <f t="shared" si="164"/>
        <v>1.6246886330285115</v>
      </c>
      <c r="BX319" s="55">
        <f t="shared" si="165"/>
        <v>1.6019566492881583</v>
      </c>
      <c r="BY319" s="72">
        <f t="shared" si="172"/>
        <v>1.3991594006526364</v>
      </c>
      <c r="BZ319" s="83" t="s">
        <v>117</v>
      </c>
      <c r="CA319" s="83" t="s">
        <v>92</v>
      </c>
      <c r="CB319" s="112">
        <v>5</v>
      </c>
      <c r="CC319" s="112">
        <v>8</v>
      </c>
      <c r="CD319" s="112">
        <v>4</v>
      </c>
      <c r="CE319" s="112">
        <v>6</v>
      </c>
      <c r="CF319" s="83" t="s">
        <v>112</v>
      </c>
      <c r="CG319" s="71" t="s">
        <v>75</v>
      </c>
      <c r="CH319" s="62">
        <v>20.17782168436651</v>
      </c>
      <c r="CI319" s="63">
        <f>SUM(CI317:CI318)/2</f>
        <v>2.5793729126997649</v>
      </c>
      <c r="CJ319" s="64">
        <f>SUM((AF319-BQ319)/AF319)*100</f>
        <v>-0.89297614287618521</v>
      </c>
      <c r="CK319" s="64">
        <f>SUM(BX319*CH319)</f>
        <v>32.323995615421715</v>
      </c>
      <c r="CL319" s="65" t="s">
        <v>112</v>
      </c>
    </row>
    <row r="320" spans="1:90" s="65" customFormat="1" ht="24.75" customHeight="1" x14ac:dyDescent="0.3">
      <c r="A320" s="61" t="s">
        <v>116</v>
      </c>
      <c r="B320" s="35">
        <v>4.2699999999999996</v>
      </c>
      <c r="C320" s="35">
        <v>1.46</v>
      </c>
      <c r="D320" s="35">
        <v>12.82</v>
      </c>
      <c r="E320" s="35">
        <v>0.73719999999999997</v>
      </c>
      <c r="F320" s="35">
        <v>0</v>
      </c>
      <c r="G320" s="35">
        <v>0</v>
      </c>
      <c r="H320" s="66">
        <v>0.11260000000000001</v>
      </c>
      <c r="I320" s="66">
        <v>4.7899999999999998E-2</v>
      </c>
      <c r="J320" s="66">
        <v>6.4999999999999997E-3</v>
      </c>
      <c r="K320" s="67">
        <v>2.5399999999999999E-2</v>
      </c>
      <c r="L320" s="66">
        <v>4.2000000000000003E-2</v>
      </c>
      <c r="M320" s="68">
        <v>1.83E-2</v>
      </c>
      <c r="N320" s="35">
        <v>3.87</v>
      </c>
      <c r="O320" s="35">
        <v>9.4600000000000009</v>
      </c>
      <c r="P320" s="35">
        <v>0</v>
      </c>
      <c r="Q320" s="35">
        <v>25.79</v>
      </c>
      <c r="R320" s="35">
        <v>0</v>
      </c>
      <c r="S320" s="35">
        <v>0</v>
      </c>
      <c r="T320" s="35">
        <v>6.62</v>
      </c>
      <c r="U320" s="35">
        <v>0</v>
      </c>
      <c r="V320" s="35">
        <v>0</v>
      </c>
      <c r="W320" s="35">
        <v>19.23</v>
      </c>
      <c r="X320" s="35">
        <v>2.3250000000000002</v>
      </c>
      <c r="Y320" s="35">
        <v>2.2725</v>
      </c>
      <c r="Z320" s="35">
        <v>0</v>
      </c>
      <c r="AA320" s="35">
        <v>5.2725</v>
      </c>
      <c r="AB320" s="41">
        <v>1000</v>
      </c>
      <c r="AC320" s="41">
        <v>6</v>
      </c>
      <c r="AD320" s="88">
        <v>389.7</v>
      </c>
      <c r="AE320" s="69">
        <v>59.97</v>
      </c>
      <c r="AF320" s="69">
        <v>75.099999999999994</v>
      </c>
      <c r="AG320" s="44">
        <f t="shared" si="168"/>
        <v>29.984999999999999</v>
      </c>
      <c r="AH320" s="44">
        <f t="shared" si="142"/>
        <v>2824.6066617009296</v>
      </c>
      <c r="AI320" s="44">
        <f t="shared" si="143"/>
        <v>212127.9602937398</v>
      </c>
      <c r="AJ320" s="44">
        <f t="shared" si="144"/>
        <v>1.8370986995791172</v>
      </c>
      <c r="AK320" s="45">
        <v>0</v>
      </c>
      <c r="AL320" s="43">
        <v>352.7</v>
      </c>
      <c r="AM320" s="43">
        <v>59.7</v>
      </c>
      <c r="AN320" s="69">
        <v>75.040000000000006</v>
      </c>
      <c r="AO320" s="44">
        <f t="shared" si="175"/>
        <v>29.85</v>
      </c>
      <c r="AP320" s="44">
        <f t="shared" si="145"/>
        <v>2799.2297401832116</v>
      </c>
      <c r="AQ320" s="46">
        <f t="shared" si="146"/>
        <v>212127.9602937398</v>
      </c>
      <c r="AR320" s="46">
        <f t="shared" si="147"/>
        <v>210054.19970334822</v>
      </c>
      <c r="AS320" s="47">
        <f t="shared" si="148"/>
        <v>0.97759889244208342</v>
      </c>
      <c r="AT320" s="46">
        <f t="shared" si="149"/>
        <v>1.8370986995791172</v>
      </c>
      <c r="AU320" s="46">
        <f t="shared" si="150"/>
        <v>1.6790904466471281</v>
      </c>
      <c r="AV320" s="47">
        <f t="shared" si="151"/>
        <v>8.6009670012933448</v>
      </c>
      <c r="AW320" s="48">
        <v>0</v>
      </c>
      <c r="AX320" s="70">
        <v>150</v>
      </c>
      <c r="AY320" s="70">
        <v>12</v>
      </c>
      <c r="AZ320" s="71">
        <v>341.2</v>
      </c>
      <c r="BA320" s="43">
        <f t="shared" si="166"/>
        <v>14.214536928487693</v>
      </c>
      <c r="BB320" s="71">
        <v>57.57</v>
      </c>
      <c r="BC320" s="69">
        <v>74.98</v>
      </c>
      <c r="BD320" s="54">
        <f t="shared" si="152"/>
        <v>28.785</v>
      </c>
      <c r="BE320" s="44">
        <f t="shared" si="153"/>
        <v>2603.0489813991635</v>
      </c>
      <c r="BF320" s="50">
        <f t="shared" si="167"/>
        <v>212127.9602937398</v>
      </c>
      <c r="BG320" s="50">
        <f t="shared" si="154"/>
        <v>195176.6126253093</v>
      </c>
      <c r="BH320" s="72">
        <f t="shared" si="155"/>
        <v>7.9910953958909889</v>
      </c>
      <c r="BI320" s="73">
        <f t="shared" si="156"/>
        <v>1.8370986995791172</v>
      </c>
      <c r="BJ320" s="51">
        <f t="shared" si="157"/>
        <v>1.7481602708979247</v>
      </c>
      <c r="BK320" s="72">
        <f t="shared" si="158"/>
        <v>4.841243897323996</v>
      </c>
      <c r="BL320" s="116">
        <v>0</v>
      </c>
      <c r="BM320" s="74">
        <f t="shared" si="176"/>
        <v>1000</v>
      </c>
      <c r="BN320" s="74">
        <f t="shared" si="177"/>
        <v>6</v>
      </c>
      <c r="BO320" s="71">
        <v>327.7</v>
      </c>
      <c r="BP320" s="71">
        <v>57</v>
      </c>
      <c r="BQ320" s="71">
        <v>75.34</v>
      </c>
      <c r="BR320" s="72">
        <f t="shared" si="159"/>
        <v>28.5</v>
      </c>
      <c r="BS320" s="54">
        <f t="shared" si="160"/>
        <v>2551.7586328783095</v>
      </c>
      <c r="BT320" s="50">
        <f t="shared" si="161"/>
        <v>195176.6126253093</v>
      </c>
      <c r="BU320" s="50">
        <f t="shared" si="162"/>
        <v>192249.49540105186</v>
      </c>
      <c r="BV320" s="72">
        <f t="shared" si="163"/>
        <v>1.4997274442285657</v>
      </c>
      <c r="BW320" s="75">
        <f t="shared" si="164"/>
        <v>1.7481602708979247</v>
      </c>
      <c r="BX320" s="55">
        <f t="shared" si="165"/>
        <v>1.7045558393606428</v>
      </c>
      <c r="BY320" s="72">
        <f t="shared" si="172"/>
        <v>2.4943039985049489</v>
      </c>
      <c r="BZ320" s="83" t="s">
        <v>117</v>
      </c>
      <c r="CA320" s="83" t="s">
        <v>92</v>
      </c>
      <c r="CB320" s="112">
        <v>5</v>
      </c>
      <c r="CC320" s="112">
        <v>8</v>
      </c>
      <c r="CD320" s="112">
        <v>4</v>
      </c>
      <c r="CE320" s="112">
        <v>6</v>
      </c>
      <c r="CF320" s="83" t="s">
        <v>112</v>
      </c>
      <c r="CG320" s="71" t="s">
        <v>75</v>
      </c>
      <c r="CH320" s="62">
        <v>20.17782168436651</v>
      </c>
      <c r="CI320" s="63">
        <f>SUM(CI317:CI319)/3</f>
        <v>2.5793729126997649</v>
      </c>
      <c r="CJ320" s="64">
        <f>SUM((AF320-BQ320)/AF320)*100</f>
        <v>-0.31957390146472586</v>
      </c>
      <c r="CK320" s="64">
        <f>SUM(BX320*CH320)</f>
        <v>34.394223777664735</v>
      </c>
      <c r="CL320" s="65" t="s">
        <v>112</v>
      </c>
    </row>
    <row r="321" spans="1:90" s="65" customFormat="1" ht="24.75" customHeight="1" x14ac:dyDescent="0.3">
      <c r="A321" s="61" t="s">
        <v>116</v>
      </c>
      <c r="B321" s="35">
        <v>4.62</v>
      </c>
      <c r="C321" s="35">
        <v>2.5</v>
      </c>
      <c r="D321" s="35">
        <v>6.87</v>
      </c>
      <c r="E321" s="35">
        <v>6.7</v>
      </c>
      <c r="F321" s="35">
        <v>0</v>
      </c>
      <c r="G321" s="35">
        <v>0</v>
      </c>
      <c r="H321" s="66">
        <v>9.3299999999999994E-2</v>
      </c>
      <c r="I321" s="66">
        <v>4.4600000000000001E-2</v>
      </c>
      <c r="J321" s="66">
        <v>4.0500000000000001E-2</v>
      </c>
      <c r="K321" s="67">
        <v>5.8999999999999997E-2</v>
      </c>
      <c r="L321" s="66">
        <v>4.2000000000000003E-2</v>
      </c>
      <c r="M321" s="68">
        <v>1.2699999999999999E-2</v>
      </c>
      <c r="N321" s="35">
        <v>3.03</v>
      </c>
      <c r="O321" s="35">
        <v>33.5</v>
      </c>
      <c r="P321" s="35">
        <v>0</v>
      </c>
      <c r="Q321" s="35">
        <v>7.81</v>
      </c>
      <c r="R321" s="35">
        <v>0</v>
      </c>
      <c r="S321" s="35">
        <v>0</v>
      </c>
      <c r="T321" s="35">
        <v>6.62</v>
      </c>
      <c r="U321" s="35">
        <v>0</v>
      </c>
      <c r="V321" s="35">
        <v>0</v>
      </c>
      <c r="W321" s="35">
        <v>6.62</v>
      </c>
      <c r="X321" s="35">
        <v>3.48</v>
      </c>
      <c r="Y321" s="35">
        <v>3.03</v>
      </c>
      <c r="Z321" s="35">
        <v>0</v>
      </c>
      <c r="AA321" s="35">
        <v>6</v>
      </c>
      <c r="AB321" s="41">
        <v>1000</v>
      </c>
      <c r="AC321" s="41">
        <v>6</v>
      </c>
      <c r="AD321" s="88">
        <v>387.8</v>
      </c>
      <c r="AE321" s="69">
        <v>59.95</v>
      </c>
      <c r="AF321" s="69">
        <v>75.09</v>
      </c>
      <c r="AG321" s="44">
        <f t="shared" si="168"/>
        <v>29.975000000000001</v>
      </c>
      <c r="AH321" s="44">
        <f t="shared" si="142"/>
        <v>2822.7229627458382</v>
      </c>
      <c r="AI321" s="44">
        <f t="shared" si="143"/>
        <v>211958.26727258501</v>
      </c>
      <c r="AJ321" s="44">
        <f t="shared" si="144"/>
        <v>1.8296054454024997</v>
      </c>
      <c r="AK321" s="45">
        <v>0</v>
      </c>
      <c r="AL321" s="43">
        <v>352.2</v>
      </c>
      <c r="AM321" s="43">
        <v>59.89</v>
      </c>
      <c r="AN321" s="69">
        <v>75</v>
      </c>
      <c r="AO321" s="44">
        <f t="shared" si="175"/>
        <v>29.945</v>
      </c>
      <c r="AP321" s="44">
        <f t="shared" si="145"/>
        <v>2817.0756357917448</v>
      </c>
      <c r="AQ321" s="46">
        <f t="shared" si="146"/>
        <v>211958.26727258501</v>
      </c>
      <c r="AR321" s="46">
        <f t="shared" si="147"/>
        <v>211280.67268438087</v>
      </c>
      <c r="AS321" s="47">
        <f t="shared" si="148"/>
        <v>0.31968301917317216</v>
      </c>
      <c r="AT321" s="46">
        <f t="shared" si="149"/>
        <v>1.8296054454024997</v>
      </c>
      <c r="AU321" s="46">
        <f t="shared" si="150"/>
        <v>1.6669768963019622</v>
      </c>
      <c r="AV321" s="47">
        <f t="shared" si="151"/>
        <v>8.8887224023735012</v>
      </c>
      <c r="AW321" s="48">
        <v>0</v>
      </c>
      <c r="AX321" s="70">
        <v>150</v>
      </c>
      <c r="AY321" s="70">
        <v>12</v>
      </c>
      <c r="AZ321" s="71">
        <v>343.5</v>
      </c>
      <c r="BA321" s="43">
        <f t="shared" si="166"/>
        <v>12.896652110625913</v>
      </c>
      <c r="BB321" s="71">
        <v>59.88</v>
      </c>
      <c r="BC321" s="69">
        <v>73</v>
      </c>
      <c r="BD321" s="54">
        <f t="shared" si="152"/>
        <v>29.94</v>
      </c>
      <c r="BE321" s="44">
        <f t="shared" si="153"/>
        <v>2816.1349644114439</v>
      </c>
      <c r="BF321" s="50">
        <f t="shared" si="167"/>
        <v>211958.26727258501</v>
      </c>
      <c r="BG321" s="50">
        <f t="shared" si="154"/>
        <v>205577.85240203541</v>
      </c>
      <c r="BH321" s="72">
        <f t="shared" si="155"/>
        <v>3.0102222256535955</v>
      </c>
      <c r="BI321" s="73">
        <f t="shared" si="156"/>
        <v>1.8296054454024997</v>
      </c>
      <c r="BJ321" s="51">
        <f t="shared" si="157"/>
        <v>1.670899836662556</v>
      </c>
      <c r="BK321" s="72">
        <f t="shared" si="158"/>
        <v>8.6743078481070874</v>
      </c>
      <c r="BL321" s="116">
        <v>0</v>
      </c>
      <c r="BM321" s="74">
        <f t="shared" si="176"/>
        <v>1000</v>
      </c>
      <c r="BN321" s="74">
        <f t="shared" si="177"/>
        <v>6</v>
      </c>
      <c r="BO321" s="71">
        <v>329.6</v>
      </c>
      <c r="BP321" s="71">
        <v>59.7</v>
      </c>
      <c r="BQ321" s="71">
        <v>72</v>
      </c>
      <c r="BR321" s="72">
        <f t="shared" si="159"/>
        <v>29.85</v>
      </c>
      <c r="BS321" s="54">
        <f t="shared" si="160"/>
        <v>2799.2297401832116</v>
      </c>
      <c r="BT321" s="50">
        <f t="shared" si="161"/>
        <v>205577.85240203541</v>
      </c>
      <c r="BU321" s="50">
        <f t="shared" si="162"/>
        <v>201544.54129319123</v>
      </c>
      <c r="BV321" s="72">
        <f t="shared" si="163"/>
        <v>1.9619385365289705</v>
      </c>
      <c r="BW321" s="75">
        <f t="shared" si="164"/>
        <v>1.670899836662556</v>
      </c>
      <c r="BX321" s="55">
        <f t="shared" si="165"/>
        <v>1.6353705135606909</v>
      </c>
      <c r="BY321" s="72">
        <f t="shared" si="172"/>
        <v>2.1263586435456965</v>
      </c>
      <c r="BZ321" s="83" t="s">
        <v>117</v>
      </c>
      <c r="CA321" s="83" t="s">
        <v>92</v>
      </c>
      <c r="CB321" s="112">
        <v>5</v>
      </c>
      <c r="CC321" s="112">
        <v>8</v>
      </c>
      <c r="CD321" s="112">
        <v>4</v>
      </c>
      <c r="CE321" s="112">
        <v>6</v>
      </c>
      <c r="CF321" s="83" t="s">
        <v>112</v>
      </c>
      <c r="CG321" s="71" t="s">
        <v>75</v>
      </c>
      <c r="CH321" s="129">
        <f>SUM(CH322:CH323)/2</f>
        <v>19.11250386853181</v>
      </c>
      <c r="CI321" s="129">
        <v>5.3</v>
      </c>
      <c r="CJ321" s="64">
        <f>SUM((AF321-BQ321)/AF321)*100</f>
        <v>4.1150619256891767</v>
      </c>
      <c r="CK321" s="64">
        <f>SUM(BX321*CH321)</f>
        <v>31.256025266911557</v>
      </c>
      <c r="CL321" s="65" t="s">
        <v>112</v>
      </c>
    </row>
    <row r="322" spans="1:90" s="65" customFormat="1" ht="24.75" customHeight="1" x14ac:dyDescent="0.3">
      <c r="A322" s="61" t="s">
        <v>116</v>
      </c>
      <c r="B322" s="35">
        <v>4.32</v>
      </c>
      <c r="C322" s="35">
        <v>2.19</v>
      </c>
      <c r="D322" s="35">
        <v>6.39</v>
      </c>
      <c r="E322" s="35">
        <v>6.84</v>
      </c>
      <c r="F322" s="35">
        <v>0</v>
      </c>
      <c r="G322" s="35">
        <v>0</v>
      </c>
      <c r="H322" s="66">
        <v>9.8599999999999993E-2</v>
      </c>
      <c r="I322" s="66">
        <v>4.4600000000000001E-2</v>
      </c>
      <c r="J322" s="66">
        <v>4.19E-2</v>
      </c>
      <c r="K322" s="67">
        <v>6.6500000000000004E-2</v>
      </c>
      <c r="L322" s="66">
        <v>4.2000000000000003E-2</v>
      </c>
      <c r="M322" s="68">
        <v>1.4500000000000001E-2</v>
      </c>
      <c r="N322" s="35">
        <v>4.7</v>
      </c>
      <c r="O322" s="35">
        <v>9.4600000000000009</v>
      </c>
      <c r="P322" s="35">
        <v>0</v>
      </c>
      <c r="Q322" s="35">
        <v>25.79</v>
      </c>
      <c r="R322" s="35">
        <v>0</v>
      </c>
      <c r="S322" s="35">
        <v>0</v>
      </c>
      <c r="T322" s="35">
        <v>6.62</v>
      </c>
      <c r="U322" s="35">
        <v>0</v>
      </c>
      <c r="V322" s="35">
        <v>0</v>
      </c>
      <c r="W322" s="35">
        <v>19.23</v>
      </c>
      <c r="X322" s="35">
        <v>4.6500000000000004</v>
      </c>
      <c r="Y322" s="35">
        <v>1.5149999999999999</v>
      </c>
      <c r="Z322" s="35">
        <v>0</v>
      </c>
      <c r="AA322" s="35">
        <v>5.25</v>
      </c>
      <c r="AB322" s="41">
        <v>1000</v>
      </c>
      <c r="AC322" s="41">
        <v>6</v>
      </c>
      <c r="AD322" s="88">
        <v>384.7</v>
      </c>
      <c r="AE322" s="69">
        <v>60.02</v>
      </c>
      <c r="AF322" s="69">
        <v>75.040000000000006</v>
      </c>
      <c r="AG322" s="44">
        <f t="shared" si="168"/>
        <v>30.01</v>
      </c>
      <c r="AH322" s="44">
        <f t="shared" ref="AH322:AH385" si="178">PI()*(AE322/2)^2</f>
        <v>2829.3186579822332</v>
      </c>
      <c r="AI322" s="44">
        <f t="shared" ref="AI322:AI385" si="179">PI()*(AE322/2)^2*AF322</f>
        <v>212312.0720949868</v>
      </c>
      <c r="AJ322" s="44">
        <f t="shared" ref="AJ322:AJ385" si="180">(AD322*1000/AI322)</f>
        <v>1.8119553740113665</v>
      </c>
      <c r="AK322" s="45">
        <v>0</v>
      </c>
      <c r="AL322" s="43">
        <v>346.7</v>
      </c>
      <c r="AM322" s="43">
        <v>59.88</v>
      </c>
      <c r="AN322" s="69">
        <v>75</v>
      </c>
      <c r="AO322" s="44">
        <f t="shared" si="175"/>
        <v>29.94</v>
      </c>
      <c r="AP322" s="44">
        <f t="shared" ref="AP322:AP385" si="181">PI()*(AM322/2)^2</f>
        <v>2816.1349644114439</v>
      </c>
      <c r="AQ322" s="46">
        <f t="shared" ref="AQ322:AQ385" si="182">SUM(AI322)</f>
        <v>212312.0720949868</v>
      </c>
      <c r="AR322" s="46">
        <f t="shared" ref="AR322:AR385" si="183">PI()*(AM322/2)^2*AN322</f>
        <v>211210.12233085828</v>
      </c>
      <c r="AS322" s="47">
        <f t="shared" ref="AS322:AS385" si="184">((AQ322-AR322)/AQ322)*100</f>
        <v>0.51902360202838982</v>
      </c>
      <c r="AT322" s="46">
        <f t="shared" ref="AT322:AT385" si="185">SUM(AJ322)</f>
        <v>1.8119553740113665</v>
      </c>
      <c r="AU322" s="46">
        <f t="shared" ref="AU322:AU385" si="186">(AL322*1000/AR322)</f>
        <v>1.6414932966938882</v>
      </c>
      <c r="AV322" s="47">
        <f t="shared" ref="AV322:AV385" si="187">((AT322-AU322)/AT322)*100</f>
        <v>9.4076311018689012</v>
      </c>
      <c r="AW322" s="48">
        <v>0</v>
      </c>
      <c r="AX322" s="70">
        <v>150</v>
      </c>
      <c r="AY322" s="70">
        <v>12</v>
      </c>
      <c r="AZ322" s="71">
        <v>338.2</v>
      </c>
      <c r="BA322" s="43">
        <f t="shared" si="166"/>
        <v>13.749260792430515</v>
      </c>
      <c r="BB322" s="71">
        <v>59.85</v>
      </c>
      <c r="BC322" s="69">
        <v>73</v>
      </c>
      <c r="BD322" s="54">
        <f t="shared" ref="BD322:BD385" si="188">SUM(BB322/2)</f>
        <v>29.925000000000001</v>
      </c>
      <c r="BE322" s="44">
        <f t="shared" ref="BE322:BE385" si="189">PI()*(BB322/2)^2</f>
        <v>2813.313892748336</v>
      </c>
      <c r="BF322" s="50">
        <f t="shared" si="167"/>
        <v>212312.0720949868</v>
      </c>
      <c r="BG322" s="50">
        <f t="shared" ref="BG322:BG385" si="190">PI()*(BB322/2)^2*BC322</f>
        <v>205371.91417062853</v>
      </c>
      <c r="BH322" s="72">
        <f t="shared" ref="BH322:BH385" si="191">((BF322-BG322)/BF322)*100</f>
        <v>3.2688475299008402</v>
      </c>
      <c r="BI322" s="73">
        <f t="shared" ref="BI322:BI385" si="192">SUM(AJ322)</f>
        <v>1.8119553740113665</v>
      </c>
      <c r="BJ322" s="51">
        <f t="shared" ref="BJ322:BJ385" si="193">(AZ322*1000/BG322)</f>
        <v>1.6467685046700899</v>
      </c>
      <c r="BK322" s="72">
        <f t="shared" ref="BK322:BK385" si="194">((BI322-BJ322)/BI322)*100</f>
        <v>9.1164976638238304</v>
      </c>
      <c r="BL322" s="116">
        <v>0</v>
      </c>
      <c r="BM322" s="74">
        <f t="shared" si="176"/>
        <v>1000</v>
      </c>
      <c r="BN322" s="74">
        <f t="shared" si="177"/>
        <v>6</v>
      </c>
      <c r="BO322" s="71">
        <v>324.7</v>
      </c>
      <c r="BP322" s="71">
        <v>59.7</v>
      </c>
      <c r="BQ322" s="71">
        <v>72</v>
      </c>
      <c r="BR322" s="72">
        <f t="shared" ref="BR322:BR385" si="195">BP322/2</f>
        <v>29.85</v>
      </c>
      <c r="BS322" s="54">
        <f t="shared" ref="BS322:BS385" si="196">PI()*(BP322/2)^2</f>
        <v>2799.2297401832116</v>
      </c>
      <c r="BT322" s="50">
        <f t="shared" ref="BT322:BT385" si="197">SUM(BG322)</f>
        <v>205371.91417062853</v>
      </c>
      <c r="BU322" s="50">
        <f t="shared" ref="BU322:BU385" si="198">PI()*(BP322/2)^2*BQ322</f>
        <v>201544.54129319123</v>
      </c>
      <c r="BV322" s="72">
        <f t="shared" ref="BV322:BV385" si="199">((BT322-BU322)/BT322)*100</f>
        <v>1.8636301331142178</v>
      </c>
      <c r="BW322" s="75">
        <f t="shared" ref="BW322:BW385" si="200">SUM(BJ322)</f>
        <v>1.6467685046700899</v>
      </c>
      <c r="BX322" s="55">
        <f t="shared" ref="BX322:BX385" si="201">(BO322*1000/BU322)</f>
        <v>1.611058269882149</v>
      </c>
      <c r="BY322" s="72">
        <f t="shared" si="172"/>
        <v>2.1685036291785962</v>
      </c>
      <c r="BZ322" s="83" t="s">
        <v>117</v>
      </c>
      <c r="CA322" s="83" t="s">
        <v>92</v>
      </c>
      <c r="CB322" s="112">
        <v>5</v>
      </c>
      <c r="CC322" s="112">
        <v>8</v>
      </c>
      <c r="CD322" s="112">
        <v>4</v>
      </c>
      <c r="CE322" s="112">
        <v>6</v>
      </c>
      <c r="CF322" s="83" t="s">
        <v>112</v>
      </c>
      <c r="CG322" s="71" t="s">
        <v>75</v>
      </c>
      <c r="CH322" s="129">
        <f t="shared" ref="CH322:CH324" si="202">SUM(CH323:CH324)/2</f>
        <v>19.11227624411983</v>
      </c>
      <c r="CI322" s="63">
        <v>5.4</v>
      </c>
      <c r="CJ322" s="64">
        <f>SUM((AF322-BQ322)/AF322)*100</f>
        <v>4.0511727078891333</v>
      </c>
      <c r="CK322" s="64">
        <f>SUM(BX322*CH322)</f>
        <v>30.790990699361387</v>
      </c>
      <c r="CL322" s="65" t="s">
        <v>112</v>
      </c>
    </row>
    <row r="323" spans="1:90" s="65" customFormat="1" ht="24.75" customHeight="1" x14ac:dyDescent="0.3">
      <c r="A323" s="61" t="s">
        <v>116</v>
      </c>
      <c r="B323" s="35">
        <v>4.6500000000000004</v>
      </c>
      <c r="C323" s="35">
        <v>2.83</v>
      </c>
      <c r="D323" s="35">
        <v>7.9</v>
      </c>
      <c r="E323" s="35">
        <v>6.84</v>
      </c>
      <c r="F323" s="35">
        <v>0</v>
      </c>
      <c r="G323" s="35">
        <v>0</v>
      </c>
      <c r="H323" s="66">
        <v>0.11260000000000001</v>
      </c>
      <c r="I323" s="66">
        <v>5.0599999999999999E-2</v>
      </c>
      <c r="J323" s="66">
        <v>4.2000000000000003E-2</v>
      </c>
      <c r="K323" s="67">
        <v>5.0200000000000002E-2</v>
      </c>
      <c r="L323" s="66">
        <v>4.2000000000000003E-2</v>
      </c>
      <c r="M323" s="68">
        <v>1.83E-2</v>
      </c>
      <c r="N323" s="35">
        <v>3.87</v>
      </c>
      <c r="O323" s="35">
        <v>33.5</v>
      </c>
      <c r="P323" s="35">
        <v>0</v>
      </c>
      <c r="Q323" s="35">
        <v>7.81</v>
      </c>
      <c r="R323" s="35">
        <v>0</v>
      </c>
      <c r="S323" s="35">
        <v>0</v>
      </c>
      <c r="T323" s="35">
        <v>6.62</v>
      </c>
      <c r="U323" s="35">
        <v>0</v>
      </c>
      <c r="V323" s="35">
        <v>0</v>
      </c>
      <c r="W323" s="35">
        <v>6.62</v>
      </c>
      <c r="X323" s="35">
        <v>2.3250000000000002</v>
      </c>
      <c r="Y323" s="35">
        <v>2.2725</v>
      </c>
      <c r="Z323" s="35">
        <v>0</v>
      </c>
      <c r="AA323" s="35">
        <v>6.16</v>
      </c>
      <c r="AB323" s="41">
        <v>1000</v>
      </c>
      <c r="AC323" s="41">
        <v>6</v>
      </c>
      <c r="AD323" s="88">
        <v>384.6</v>
      </c>
      <c r="AE323" s="69">
        <v>59.96</v>
      </c>
      <c r="AF323" s="69">
        <v>74.959999999999994</v>
      </c>
      <c r="AG323" s="44">
        <f t="shared" si="168"/>
        <v>29.98</v>
      </c>
      <c r="AH323" s="44">
        <f t="shared" si="178"/>
        <v>2823.6647336835676</v>
      </c>
      <c r="AI323" s="44">
        <f t="shared" si="179"/>
        <v>211661.9084369202</v>
      </c>
      <c r="AJ323" s="44">
        <f t="shared" si="180"/>
        <v>1.8170487209540542</v>
      </c>
      <c r="AK323" s="45">
        <v>0</v>
      </c>
      <c r="AL323" s="43">
        <v>350.6</v>
      </c>
      <c r="AM323" s="43">
        <v>59.93</v>
      </c>
      <c r="AN323" s="69">
        <v>74</v>
      </c>
      <c r="AO323" s="44">
        <f t="shared" si="175"/>
        <v>29.965</v>
      </c>
      <c r="AP323" s="44">
        <f t="shared" si="181"/>
        <v>2820.8398921092758</v>
      </c>
      <c r="AQ323" s="46">
        <f t="shared" si="182"/>
        <v>211661.9084369202</v>
      </c>
      <c r="AR323" s="46">
        <f t="shared" si="183"/>
        <v>208742.15201608642</v>
      </c>
      <c r="AS323" s="47">
        <f t="shared" si="184"/>
        <v>1.3794434919327663</v>
      </c>
      <c r="AT323" s="46">
        <f t="shared" si="185"/>
        <v>1.8170487209540542</v>
      </c>
      <c r="AU323" s="46">
        <f t="shared" si="186"/>
        <v>1.6795841022707361</v>
      </c>
      <c r="AV323" s="47">
        <f t="shared" si="187"/>
        <v>7.5652687293459797</v>
      </c>
      <c r="AW323" s="48">
        <v>0</v>
      </c>
      <c r="AX323" s="70">
        <v>150</v>
      </c>
      <c r="AY323" s="70">
        <v>12</v>
      </c>
      <c r="AZ323" s="71">
        <v>342</v>
      </c>
      <c r="BA323" s="43">
        <f t="shared" ref="BA323:BA386" si="203">(AD323-AZ323)/AZ323*100</f>
        <v>12.456140350877201</v>
      </c>
      <c r="BB323" s="71">
        <v>59.8</v>
      </c>
      <c r="BC323" s="69">
        <v>73</v>
      </c>
      <c r="BD323" s="54">
        <f t="shared" si="188"/>
        <v>29.9</v>
      </c>
      <c r="BE323" s="44">
        <f t="shared" si="189"/>
        <v>2808.6152482358107</v>
      </c>
      <c r="BF323" s="50">
        <f t="shared" si="167"/>
        <v>211661.9084369202</v>
      </c>
      <c r="BG323" s="50">
        <f t="shared" si="190"/>
        <v>205028.91312121417</v>
      </c>
      <c r="BH323" s="72">
        <f t="shared" si="191"/>
        <v>3.1337690209302882</v>
      </c>
      <c r="BI323" s="73">
        <f t="shared" si="192"/>
        <v>1.8170487209540542</v>
      </c>
      <c r="BJ323" s="51">
        <f t="shared" si="193"/>
        <v>1.6680574207492764</v>
      </c>
      <c r="BK323" s="72">
        <f t="shared" si="194"/>
        <v>8.1996315501407615</v>
      </c>
      <c r="BL323" s="116">
        <v>0</v>
      </c>
      <c r="BM323" s="74">
        <f t="shared" si="176"/>
        <v>1000</v>
      </c>
      <c r="BN323" s="74">
        <f t="shared" si="177"/>
        <v>6</v>
      </c>
      <c r="BO323" s="71">
        <v>328.3</v>
      </c>
      <c r="BP323" s="71">
        <v>59</v>
      </c>
      <c r="BQ323" s="71">
        <v>72.900000000000006</v>
      </c>
      <c r="BR323" s="72">
        <f t="shared" si="195"/>
        <v>29.5</v>
      </c>
      <c r="BS323" s="54">
        <f t="shared" si="196"/>
        <v>2733.9710067865176</v>
      </c>
      <c r="BT323" s="50">
        <f t="shared" si="197"/>
        <v>205028.91312121417</v>
      </c>
      <c r="BU323" s="50">
        <f t="shared" si="198"/>
        <v>199306.48639473715</v>
      </c>
      <c r="BV323" s="72">
        <f t="shared" si="199"/>
        <v>2.7910340250859584</v>
      </c>
      <c r="BW323" s="75">
        <f t="shared" si="200"/>
        <v>1.6680574207492764</v>
      </c>
      <c r="BX323" s="55">
        <f t="shared" si="201"/>
        <v>1.647211819036257</v>
      </c>
      <c r="BY323" s="72">
        <f t="shared" si="172"/>
        <v>1.2496932931514886</v>
      </c>
      <c r="BZ323" s="83" t="s">
        <v>117</v>
      </c>
      <c r="CA323" s="83" t="s">
        <v>92</v>
      </c>
      <c r="CB323" s="112">
        <v>5</v>
      </c>
      <c r="CC323" s="112">
        <v>8</v>
      </c>
      <c r="CD323" s="112">
        <v>4</v>
      </c>
      <c r="CE323" s="112">
        <v>6</v>
      </c>
      <c r="CF323" s="83" t="s">
        <v>112</v>
      </c>
      <c r="CG323" s="71" t="s">
        <v>75</v>
      </c>
      <c r="CH323" s="129">
        <f t="shared" si="202"/>
        <v>19.112731492943794</v>
      </c>
      <c r="CI323" s="63">
        <f>SUM(CI321:CI322)/1.9</f>
        <v>5.6315789473684212</v>
      </c>
      <c r="CJ323" s="64">
        <f>SUM((AF323-BQ323)/AF323)*100</f>
        <v>2.7481323372465156</v>
      </c>
      <c r="CK323" s="64">
        <f>SUM(BX323*CH323)</f>
        <v>31.482717209243503</v>
      </c>
      <c r="CL323" s="65" t="s">
        <v>112</v>
      </c>
    </row>
    <row r="324" spans="1:90" s="65" customFormat="1" ht="24.75" customHeight="1" x14ac:dyDescent="0.3">
      <c r="A324" s="61" t="s">
        <v>116</v>
      </c>
      <c r="B324" s="35">
        <v>3.65</v>
      </c>
      <c r="C324" s="35">
        <v>1.22</v>
      </c>
      <c r="D324" s="35">
        <v>11.36</v>
      </c>
      <c r="E324" s="35">
        <v>0.72240000000000004</v>
      </c>
      <c r="F324" s="35">
        <v>0</v>
      </c>
      <c r="G324" s="35">
        <v>0</v>
      </c>
      <c r="H324" s="66">
        <v>9.3299999999999994E-2</v>
      </c>
      <c r="I324" s="66">
        <v>4.2799999999999998E-2</v>
      </c>
      <c r="J324" s="66">
        <v>6.3E-3</v>
      </c>
      <c r="K324" s="67">
        <v>2.1999999999999999E-2</v>
      </c>
      <c r="L324" s="66">
        <v>4.2000000000000003E-2</v>
      </c>
      <c r="M324" s="68">
        <v>1.2699999999999999E-2</v>
      </c>
      <c r="N324" s="35">
        <v>3.03</v>
      </c>
      <c r="O324" s="35">
        <v>9.4600000000000009</v>
      </c>
      <c r="P324" s="35">
        <v>0</v>
      </c>
      <c r="Q324" s="35">
        <v>25.79</v>
      </c>
      <c r="R324" s="35">
        <v>0</v>
      </c>
      <c r="S324" s="35">
        <v>0</v>
      </c>
      <c r="T324" s="35">
        <v>6.62</v>
      </c>
      <c r="U324" s="35">
        <v>0</v>
      </c>
      <c r="V324" s="35">
        <v>0</v>
      </c>
      <c r="W324" s="35">
        <v>19.23</v>
      </c>
      <c r="X324" s="35">
        <v>3.48</v>
      </c>
      <c r="Y324" s="35">
        <v>3.03</v>
      </c>
      <c r="Z324" s="35">
        <v>0</v>
      </c>
      <c r="AA324" s="35">
        <v>3.68</v>
      </c>
      <c r="AB324" s="41">
        <v>1020</v>
      </c>
      <c r="AC324" s="41">
        <v>6</v>
      </c>
      <c r="AD324" s="88">
        <v>383.9</v>
      </c>
      <c r="AE324" s="69">
        <v>59.97</v>
      </c>
      <c r="AF324" s="69">
        <v>74.95</v>
      </c>
      <c r="AG324" s="44">
        <f t="shared" si="168"/>
        <v>29.984999999999999</v>
      </c>
      <c r="AH324" s="44">
        <f t="shared" si="178"/>
        <v>2824.6066617009296</v>
      </c>
      <c r="AI324" s="44">
        <f t="shared" si="179"/>
        <v>211704.26929448469</v>
      </c>
      <c r="AJ324" s="44">
        <f t="shared" si="180"/>
        <v>1.8133786403050178</v>
      </c>
      <c r="AK324" s="45">
        <v>0</v>
      </c>
      <c r="AL324" s="43">
        <v>348.9</v>
      </c>
      <c r="AM324" s="43">
        <v>59.97</v>
      </c>
      <c r="AN324" s="69">
        <v>74</v>
      </c>
      <c r="AO324" s="44">
        <f t="shared" si="175"/>
        <v>29.984999999999999</v>
      </c>
      <c r="AP324" s="44">
        <f t="shared" si="181"/>
        <v>2824.6066617009296</v>
      </c>
      <c r="AQ324" s="46">
        <f t="shared" si="182"/>
        <v>211704.26929448469</v>
      </c>
      <c r="AR324" s="46">
        <f t="shared" si="183"/>
        <v>209020.89296586878</v>
      </c>
      <c r="AS324" s="47">
        <f t="shared" si="184"/>
        <v>1.2675116744496449</v>
      </c>
      <c r="AT324" s="46">
        <f t="shared" si="185"/>
        <v>1.8133786403050178</v>
      </c>
      <c r="AU324" s="46">
        <f t="shared" si="186"/>
        <v>1.6692111254972593</v>
      </c>
      <c r="AV324" s="47">
        <f t="shared" si="187"/>
        <v>7.9502157797286612</v>
      </c>
      <c r="AW324" s="48">
        <v>0</v>
      </c>
      <c r="AX324" s="70">
        <v>150</v>
      </c>
      <c r="AY324" s="70">
        <v>12</v>
      </c>
      <c r="AZ324" s="71">
        <v>340.7</v>
      </c>
      <c r="BA324" s="43">
        <f t="shared" si="203"/>
        <v>12.679776929850306</v>
      </c>
      <c r="BB324" s="71">
        <v>60.01</v>
      </c>
      <c r="BC324" s="69">
        <v>74</v>
      </c>
      <c r="BD324" s="54">
        <f t="shared" si="188"/>
        <v>30.004999999999999</v>
      </c>
      <c r="BE324" s="44">
        <f t="shared" si="189"/>
        <v>2828.3759445667069</v>
      </c>
      <c r="BF324" s="50">
        <f t="shared" si="167"/>
        <v>211704.26929448469</v>
      </c>
      <c r="BG324" s="50">
        <f t="shared" si="190"/>
        <v>209299.81989793631</v>
      </c>
      <c r="BH324" s="72">
        <f t="shared" si="191"/>
        <v>1.1357585770760958</v>
      </c>
      <c r="BI324" s="73">
        <f t="shared" si="192"/>
        <v>1.8133786403050178</v>
      </c>
      <c r="BJ324" s="51">
        <f t="shared" si="193"/>
        <v>1.6278083763576106</v>
      </c>
      <c r="BK324" s="72">
        <f t="shared" si="194"/>
        <v>10.23339857561097</v>
      </c>
      <c r="BL324" s="116">
        <v>0</v>
      </c>
      <c r="BM324" s="74">
        <f t="shared" si="176"/>
        <v>1020</v>
      </c>
      <c r="BN324" s="74">
        <f t="shared" si="177"/>
        <v>6</v>
      </c>
      <c r="BO324" s="71">
        <v>326.60000000000002</v>
      </c>
      <c r="BP324" s="71">
        <v>59</v>
      </c>
      <c r="BQ324" s="71">
        <v>76.13</v>
      </c>
      <c r="BR324" s="72">
        <f t="shared" si="195"/>
        <v>29.5</v>
      </c>
      <c r="BS324" s="54">
        <f t="shared" si="196"/>
        <v>2733.9710067865176</v>
      </c>
      <c r="BT324" s="50">
        <f t="shared" si="197"/>
        <v>209299.81989793631</v>
      </c>
      <c r="BU324" s="50">
        <f t="shared" si="198"/>
        <v>208137.21274665758</v>
      </c>
      <c r="BV324" s="72">
        <f t="shared" si="199"/>
        <v>0.55547451108446677</v>
      </c>
      <c r="BW324" s="75">
        <f t="shared" si="200"/>
        <v>1.6278083763576106</v>
      </c>
      <c r="BX324" s="55">
        <f t="shared" si="201"/>
        <v>1.5691571713201238</v>
      </c>
      <c r="BY324" s="72">
        <f t="shared" si="172"/>
        <v>3.6030779721581792</v>
      </c>
      <c r="BZ324" s="83" t="s">
        <v>117</v>
      </c>
      <c r="CA324" s="83" t="s">
        <v>92</v>
      </c>
      <c r="CB324" s="112">
        <v>5</v>
      </c>
      <c r="CC324" s="112">
        <v>8</v>
      </c>
      <c r="CD324" s="112">
        <v>4</v>
      </c>
      <c r="CE324" s="112">
        <v>6</v>
      </c>
      <c r="CF324" s="83" t="s">
        <v>112</v>
      </c>
      <c r="CG324" s="71" t="s">
        <v>75</v>
      </c>
      <c r="CH324" s="129">
        <f t="shared" si="202"/>
        <v>19.111820995295865</v>
      </c>
      <c r="CI324" s="63">
        <f>SUM(CI322:CI323)/2</f>
        <v>5.5157894736842108</v>
      </c>
      <c r="CJ324" s="64">
        <f>SUM((AF324-BQ324)/AF324)*100</f>
        <v>-1.5743829219479553</v>
      </c>
      <c r="CK324" s="64">
        <f>SUM(BX324*CH324)</f>
        <v>29.989450971755012</v>
      </c>
      <c r="CL324" s="65" t="s">
        <v>112</v>
      </c>
    </row>
    <row r="325" spans="1:90" s="65" customFormat="1" ht="24.75" customHeight="1" x14ac:dyDescent="0.3">
      <c r="A325" s="61" t="s">
        <v>116</v>
      </c>
      <c r="B325" s="35">
        <v>3.77</v>
      </c>
      <c r="C325" s="35">
        <v>1.31</v>
      </c>
      <c r="D325" s="35">
        <v>12.67</v>
      </c>
      <c r="E325" s="35">
        <v>0.7006</v>
      </c>
      <c r="F325" s="35">
        <v>0</v>
      </c>
      <c r="G325" s="35">
        <v>0</v>
      </c>
      <c r="H325" s="66">
        <v>9.8599999999999993E-2</v>
      </c>
      <c r="I325" s="66">
        <v>4.7E-2</v>
      </c>
      <c r="J325" s="66">
        <v>5.7999999999999996E-3</v>
      </c>
      <c r="K325" s="67">
        <v>2.4199999999999999E-2</v>
      </c>
      <c r="L325" s="66">
        <v>4.2000000000000003E-2</v>
      </c>
      <c r="M325" s="68">
        <v>1.4500000000000001E-2</v>
      </c>
      <c r="N325" s="35">
        <v>4.7</v>
      </c>
      <c r="O325" s="35">
        <v>33.5</v>
      </c>
      <c r="P325" s="35">
        <v>0</v>
      </c>
      <c r="Q325" s="35">
        <v>7.81</v>
      </c>
      <c r="R325" s="35">
        <v>0</v>
      </c>
      <c r="S325" s="35">
        <v>0</v>
      </c>
      <c r="T325" s="35">
        <v>6.62</v>
      </c>
      <c r="U325" s="35">
        <v>0</v>
      </c>
      <c r="V325" s="35">
        <v>0</v>
      </c>
      <c r="W325" s="35">
        <v>6.62</v>
      </c>
      <c r="X325" s="35">
        <v>4.6500000000000004</v>
      </c>
      <c r="Y325" s="35">
        <v>1.5149999999999999</v>
      </c>
      <c r="Z325" s="35">
        <v>0</v>
      </c>
      <c r="AA325" s="35">
        <v>5.2725</v>
      </c>
      <c r="AB325" s="41">
        <v>1020</v>
      </c>
      <c r="AC325" s="41">
        <v>6</v>
      </c>
      <c r="AD325" s="88">
        <v>384.7</v>
      </c>
      <c r="AE325" s="69">
        <v>59.99</v>
      </c>
      <c r="AF325" s="69">
        <v>76</v>
      </c>
      <c r="AG325" s="44">
        <f t="shared" si="168"/>
        <v>29.995000000000001</v>
      </c>
      <c r="AH325" s="44">
        <f t="shared" si="178"/>
        <v>2826.4909889745536</v>
      </c>
      <c r="AI325" s="44">
        <f t="shared" si="179"/>
        <v>214813.31516206608</v>
      </c>
      <c r="AJ325" s="44">
        <f t="shared" si="180"/>
        <v>1.7908573298157182</v>
      </c>
      <c r="AK325" s="45">
        <v>0</v>
      </c>
      <c r="AL325" s="43">
        <v>349.1</v>
      </c>
      <c r="AM325" s="43">
        <v>59.96</v>
      </c>
      <c r="AN325" s="69">
        <v>75.05</v>
      </c>
      <c r="AO325" s="44">
        <f t="shared" si="175"/>
        <v>29.98</v>
      </c>
      <c r="AP325" s="44">
        <f t="shared" si="181"/>
        <v>2823.6647336835676</v>
      </c>
      <c r="AQ325" s="46">
        <f t="shared" si="182"/>
        <v>214813.31516206608</v>
      </c>
      <c r="AR325" s="46">
        <f t="shared" si="183"/>
        <v>211916.03826295174</v>
      </c>
      <c r="AS325" s="47">
        <f t="shared" si="184"/>
        <v>1.3487417653456377</v>
      </c>
      <c r="AT325" s="46">
        <f t="shared" si="185"/>
        <v>1.7908573298157182</v>
      </c>
      <c r="AU325" s="46">
        <f t="shared" si="186"/>
        <v>1.6473505396832038</v>
      </c>
      <c r="AV325" s="47">
        <f t="shared" si="187"/>
        <v>8.0133011012821154</v>
      </c>
      <c r="AW325" s="48">
        <v>0</v>
      </c>
      <c r="AX325" s="70">
        <v>150</v>
      </c>
      <c r="AY325" s="70">
        <v>12</v>
      </c>
      <c r="AZ325" s="71">
        <v>339.8</v>
      </c>
      <c r="BA325" s="43">
        <f t="shared" si="203"/>
        <v>13.213655091230128</v>
      </c>
      <c r="BB325" s="71">
        <v>59.76</v>
      </c>
      <c r="BC325" s="69">
        <v>75.2</v>
      </c>
      <c r="BD325" s="54">
        <f t="shared" si="188"/>
        <v>29.88</v>
      </c>
      <c r="BE325" s="44">
        <f t="shared" si="189"/>
        <v>2804.859160059179</v>
      </c>
      <c r="BF325" s="50">
        <f t="shared" si="167"/>
        <v>214813.31516206608</v>
      </c>
      <c r="BG325" s="50">
        <f t="shared" si="190"/>
        <v>210925.40883645025</v>
      </c>
      <c r="BH325" s="72">
        <f t="shared" si="191"/>
        <v>1.8099000626113853</v>
      </c>
      <c r="BI325" s="73">
        <f t="shared" si="192"/>
        <v>1.7908573298157182</v>
      </c>
      <c r="BJ325" s="51">
        <f t="shared" si="193"/>
        <v>1.6109960477235723</v>
      </c>
      <c r="BK325" s="72">
        <f t="shared" si="194"/>
        <v>10.043306024308139</v>
      </c>
      <c r="BL325" s="116">
        <v>0</v>
      </c>
      <c r="BM325" s="74">
        <f t="shared" si="176"/>
        <v>1020</v>
      </c>
      <c r="BN325" s="74">
        <f t="shared" si="177"/>
        <v>6</v>
      </c>
      <c r="BO325" s="71">
        <v>325.2</v>
      </c>
      <c r="BP325" s="71">
        <v>59.2</v>
      </c>
      <c r="BQ325" s="71">
        <v>75.900000000000006</v>
      </c>
      <c r="BR325" s="72">
        <f t="shared" si="195"/>
        <v>29.6</v>
      </c>
      <c r="BS325" s="54">
        <f t="shared" si="196"/>
        <v>2752.5378193692336</v>
      </c>
      <c r="BT325" s="50">
        <f t="shared" si="197"/>
        <v>210925.40883645025</v>
      </c>
      <c r="BU325" s="50">
        <f t="shared" si="198"/>
        <v>208917.62049012486</v>
      </c>
      <c r="BV325" s="72">
        <f t="shared" si="199"/>
        <v>0.95189496486040637</v>
      </c>
      <c r="BW325" s="75">
        <f t="shared" si="200"/>
        <v>1.6109960477235723</v>
      </c>
      <c r="BX325" s="55">
        <f t="shared" si="201"/>
        <v>1.5565944090166948</v>
      </c>
      <c r="BY325" s="72">
        <f t="shared" si="172"/>
        <v>3.3768946102474988</v>
      </c>
      <c r="BZ325" s="83" t="s">
        <v>117</v>
      </c>
      <c r="CA325" s="83" t="s">
        <v>92</v>
      </c>
      <c r="CB325" s="112">
        <v>5</v>
      </c>
      <c r="CC325" s="112">
        <v>8</v>
      </c>
      <c r="CD325" s="112">
        <v>4</v>
      </c>
      <c r="CE325" s="112">
        <v>6</v>
      </c>
      <c r="CF325" s="83" t="s">
        <v>112</v>
      </c>
      <c r="CG325" s="71" t="s">
        <v>75</v>
      </c>
      <c r="CH325" s="62">
        <v>19.113641990591727</v>
      </c>
      <c r="CI325" s="63">
        <f>SUM(CI323:CI324)/1.9</f>
        <v>5.8670360110803337</v>
      </c>
      <c r="CJ325" s="64">
        <f>SUM((AF325-BQ325)/AF325)*100</f>
        <v>0.13157894736841358</v>
      </c>
      <c r="CK325" s="64">
        <f>SUM(BX325*CH325)</f>
        <v>29.75218825850181</v>
      </c>
      <c r="CL325" s="65" t="s">
        <v>112</v>
      </c>
    </row>
    <row r="326" spans="1:90" s="65" customFormat="1" ht="24.75" customHeight="1" x14ac:dyDescent="0.3">
      <c r="A326" s="61" t="s">
        <v>116</v>
      </c>
      <c r="B326" s="35">
        <v>4.2699999999999996</v>
      </c>
      <c r="C326" s="35">
        <v>1.46</v>
      </c>
      <c r="D326" s="35">
        <v>12.82</v>
      </c>
      <c r="E326" s="35">
        <v>0.73719999999999997</v>
      </c>
      <c r="F326" s="35">
        <v>0</v>
      </c>
      <c r="G326" s="35">
        <v>0</v>
      </c>
      <c r="H326" s="66">
        <v>0.11260000000000001</v>
      </c>
      <c r="I326" s="66">
        <v>4.7899999999999998E-2</v>
      </c>
      <c r="J326" s="66">
        <v>6.4999999999999997E-3</v>
      </c>
      <c r="K326" s="67">
        <v>2.5399999999999999E-2</v>
      </c>
      <c r="L326" s="66">
        <v>4.2000000000000003E-2</v>
      </c>
      <c r="M326" s="68">
        <v>1.83E-2</v>
      </c>
      <c r="N326" s="35">
        <v>3.87</v>
      </c>
      <c r="O326" s="35">
        <v>9.4600000000000009</v>
      </c>
      <c r="P326" s="35">
        <v>0</v>
      </c>
      <c r="Q326" s="35">
        <v>25.79</v>
      </c>
      <c r="R326" s="35">
        <v>0</v>
      </c>
      <c r="S326" s="35">
        <v>0</v>
      </c>
      <c r="T326" s="35">
        <v>6.62</v>
      </c>
      <c r="U326" s="35">
        <v>0</v>
      </c>
      <c r="V326" s="35">
        <v>0</v>
      </c>
      <c r="W326" s="35">
        <v>19.23</v>
      </c>
      <c r="X326" s="35">
        <v>2.3250000000000002</v>
      </c>
      <c r="Y326" s="35">
        <v>2.2725</v>
      </c>
      <c r="Z326" s="35">
        <v>0</v>
      </c>
      <c r="AA326" s="35">
        <v>6</v>
      </c>
      <c r="AB326" s="41">
        <v>1020</v>
      </c>
      <c r="AC326" s="41">
        <v>6</v>
      </c>
      <c r="AD326" s="88">
        <v>386.1</v>
      </c>
      <c r="AE326" s="69">
        <v>59.96</v>
      </c>
      <c r="AF326" s="69">
        <v>75.010000000000005</v>
      </c>
      <c r="AG326" s="44">
        <f t="shared" si="168"/>
        <v>29.98</v>
      </c>
      <c r="AH326" s="44">
        <f t="shared" si="178"/>
        <v>2823.6647336835676</v>
      </c>
      <c r="AI326" s="44">
        <f t="shared" si="179"/>
        <v>211803.09167360442</v>
      </c>
      <c r="AJ326" s="44">
        <f t="shared" si="180"/>
        <v>1.8229195662308504</v>
      </c>
      <c r="AK326" s="45">
        <v>0</v>
      </c>
      <c r="AL326" s="43">
        <v>351.2</v>
      </c>
      <c r="AM326" s="43">
        <v>59.8</v>
      </c>
      <c r="AN326" s="69">
        <v>74.7</v>
      </c>
      <c r="AO326" s="44">
        <f t="shared" si="175"/>
        <v>29.9</v>
      </c>
      <c r="AP326" s="44">
        <f t="shared" si="181"/>
        <v>2808.6152482358107</v>
      </c>
      <c r="AQ326" s="46">
        <f t="shared" si="182"/>
        <v>211803.09167360442</v>
      </c>
      <c r="AR326" s="46">
        <f t="shared" si="183"/>
        <v>209803.55904321506</v>
      </c>
      <c r="AS326" s="47">
        <f t="shared" si="184"/>
        <v>0.94405261726334888</v>
      </c>
      <c r="AT326" s="46">
        <f t="shared" si="185"/>
        <v>1.8229195662308504</v>
      </c>
      <c r="AU326" s="46">
        <f t="shared" si="186"/>
        <v>1.6739468176879702</v>
      </c>
      <c r="AV326" s="47">
        <f t="shared" si="187"/>
        <v>8.1722063497789375</v>
      </c>
      <c r="AW326" s="48">
        <v>0</v>
      </c>
      <c r="AX326" s="70">
        <v>150</v>
      </c>
      <c r="AY326" s="70">
        <v>12</v>
      </c>
      <c r="AZ326" s="71">
        <v>341.9</v>
      </c>
      <c r="BA326" s="43">
        <f t="shared" si="203"/>
        <v>12.927756653992409</v>
      </c>
      <c r="BB326" s="71">
        <v>59.82</v>
      </c>
      <c r="BC326" s="69">
        <v>74.95</v>
      </c>
      <c r="BD326" s="54">
        <f t="shared" si="188"/>
        <v>29.91</v>
      </c>
      <c r="BE326" s="44">
        <f t="shared" si="189"/>
        <v>2810.4942348019231</v>
      </c>
      <c r="BF326" s="50">
        <f t="shared" si="167"/>
        <v>211803.09167360442</v>
      </c>
      <c r="BG326" s="50">
        <f t="shared" si="190"/>
        <v>210646.54289840415</v>
      </c>
      <c r="BH326" s="72">
        <f t="shared" si="191"/>
        <v>0.54604905247679125</v>
      </c>
      <c r="BI326" s="73">
        <f t="shared" si="192"/>
        <v>1.8229195662308504</v>
      </c>
      <c r="BJ326" s="51">
        <f t="shared" si="193"/>
        <v>1.623098083147275</v>
      </c>
      <c r="BK326" s="72">
        <f t="shared" si="194"/>
        <v>10.96161820769389</v>
      </c>
      <c r="BL326" s="116">
        <v>0</v>
      </c>
      <c r="BM326" s="74">
        <f t="shared" si="176"/>
        <v>1020</v>
      </c>
      <c r="BN326" s="74">
        <f t="shared" si="177"/>
        <v>6</v>
      </c>
      <c r="BO326" s="71">
        <v>327.3</v>
      </c>
      <c r="BP326" s="71">
        <v>59.6</v>
      </c>
      <c r="BQ326" s="71">
        <v>74</v>
      </c>
      <c r="BR326" s="72">
        <f t="shared" si="195"/>
        <v>29.8</v>
      </c>
      <c r="BS326" s="54">
        <f t="shared" si="196"/>
        <v>2789.8599400938801</v>
      </c>
      <c r="BT326" s="50">
        <f t="shared" si="197"/>
        <v>210646.54289840415</v>
      </c>
      <c r="BU326" s="50">
        <f t="shared" si="198"/>
        <v>206449.63556694714</v>
      </c>
      <c r="BV326" s="72">
        <f t="shared" si="199"/>
        <v>1.9923931690069092</v>
      </c>
      <c r="BW326" s="75">
        <f t="shared" si="200"/>
        <v>1.623098083147275</v>
      </c>
      <c r="BX326" s="55">
        <f t="shared" si="201"/>
        <v>1.5853745592777455</v>
      </c>
      <c r="BY326" s="72">
        <f t="shared" si="172"/>
        <v>2.324167852899039</v>
      </c>
      <c r="BZ326" s="83" t="s">
        <v>117</v>
      </c>
      <c r="CA326" s="83" t="s">
        <v>92</v>
      </c>
      <c r="CB326" s="112">
        <v>5</v>
      </c>
      <c r="CC326" s="112">
        <v>8</v>
      </c>
      <c r="CD326" s="112">
        <v>4</v>
      </c>
      <c r="CE326" s="112">
        <v>6</v>
      </c>
      <c r="CF326" s="83" t="s">
        <v>112</v>
      </c>
      <c r="CG326" s="71" t="s">
        <v>75</v>
      </c>
      <c r="CH326" s="62">
        <v>19.11</v>
      </c>
      <c r="CI326" s="63">
        <f>SUM(CI324:CI325)/1.8</f>
        <v>6.323791935980303</v>
      </c>
      <c r="CJ326" s="64">
        <f>SUM((AF326-BQ326)/AF326)*100</f>
        <v>1.3464871350486669</v>
      </c>
      <c r="CK326" s="64">
        <f>SUM(BX326*CH326)</f>
        <v>30.296507827797715</v>
      </c>
      <c r="CL326" s="65" t="s">
        <v>112</v>
      </c>
    </row>
    <row r="327" spans="1:90" s="65" customFormat="1" ht="24.75" customHeight="1" x14ac:dyDescent="0.3">
      <c r="A327" s="61" t="s">
        <v>116</v>
      </c>
      <c r="B327" s="35">
        <v>4.62</v>
      </c>
      <c r="C327" s="35">
        <v>2.5</v>
      </c>
      <c r="D327" s="35">
        <v>6.87</v>
      </c>
      <c r="E327" s="35">
        <v>6.7</v>
      </c>
      <c r="F327" s="35">
        <v>0</v>
      </c>
      <c r="G327" s="35">
        <v>0</v>
      </c>
      <c r="H327" s="66">
        <v>9.3299999999999994E-2</v>
      </c>
      <c r="I327" s="66">
        <v>4.4600000000000001E-2</v>
      </c>
      <c r="J327" s="66">
        <v>4.0500000000000001E-2</v>
      </c>
      <c r="K327" s="67">
        <v>5.8999999999999997E-2</v>
      </c>
      <c r="L327" s="66">
        <v>4.2000000000000003E-2</v>
      </c>
      <c r="M327" s="68">
        <v>1.2699999999999999E-2</v>
      </c>
      <c r="N327" s="35">
        <v>3.03</v>
      </c>
      <c r="O327" s="35">
        <v>33.5</v>
      </c>
      <c r="P327" s="35">
        <v>0</v>
      </c>
      <c r="Q327" s="35">
        <v>7.81</v>
      </c>
      <c r="R327" s="35">
        <v>0</v>
      </c>
      <c r="S327" s="35">
        <v>0</v>
      </c>
      <c r="T327" s="35">
        <v>6.62</v>
      </c>
      <c r="U327" s="35">
        <v>0</v>
      </c>
      <c r="V327" s="35">
        <v>0</v>
      </c>
      <c r="W327" s="35">
        <v>6.62</v>
      </c>
      <c r="X327" s="35">
        <v>4.6500000000000004</v>
      </c>
      <c r="Y327" s="35">
        <v>3.03</v>
      </c>
      <c r="Z327" s="35">
        <v>0</v>
      </c>
      <c r="AA327" s="35">
        <v>5.25</v>
      </c>
      <c r="AB327" s="41">
        <v>1020</v>
      </c>
      <c r="AC327" s="41">
        <v>6</v>
      </c>
      <c r="AD327" s="88">
        <v>385.4</v>
      </c>
      <c r="AE327" s="69">
        <v>59.99</v>
      </c>
      <c r="AF327" s="69">
        <v>74.98</v>
      </c>
      <c r="AG327" s="44">
        <f t="shared" si="168"/>
        <v>29.995000000000001</v>
      </c>
      <c r="AH327" s="44">
        <f t="shared" si="178"/>
        <v>2826.4909889745536</v>
      </c>
      <c r="AI327" s="44">
        <f t="shared" si="179"/>
        <v>211930.29435331203</v>
      </c>
      <c r="AJ327" s="44">
        <f t="shared" si="180"/>
        <v>1.8185224588868552</v>
      </c>
      <c r="AK327" s="45">
        <v>0</v>
      </c>
      <c r="AL327" s="43">
        <v>351.2</v>
      </c>
      <c r="AM327" s="43">
        <v>59.8</v>
      </c>
      <c r="AN327" s="69">
        <v>74.900000000000006</v>
      </c>
      <c r="AO327" s="44">
        <f t="shared" si="175"/>
        <v>29.9</v>
      </c>
      <c r="AP327" s="44">
        <f t="shared" si="181"/>
        <v>2808.6152482358107</v>
      </c>
      <c r="AQ327" s="46">
        <f t="shared" si="182"/>
        <v>211930.29435331203</v>
      </c>
      <c r="AR327" s="46">
        <f t="shared" si="183"/>
        <v>210365.28209286224</v>
      </c>
      <c r="AS327" s="47">
        <f t="shared" si="184"/>
        <v>0.73845613494063944</v>
      </c>
      <c r="AT327" s="46">
        <f t="shared" si="185"/>
        <v>1.8185224588868552</v>
      </c>
      <c r="AU327" s="46">
        <f t="shared" si="186"/>
        <v>1.6694769997502183</v>
      </c>
      <c r="AV327" s="47">
        <f t="shared" si="187"/>
        <v>8.1959647189548477</v>
      </c>
      <c r="AW327" s="48">
        <v>0</v>
      </c>
      <c r="AX327" s="70">
        <v>150</v>
      </c>
      <c r="AY327" s="70">
        <v>12</v>
      </c>
      <c r="AZ327" s="71">
        <v>341.7</v>
      </c>
      <c r="BA327" s="43">
        <f t="shared" si="203"/>
        <v>12.78899619549312</v>
      </c>
      <c r="BB327" s="71">
        <v>59.83</v>
      </c>
      <c r="BC327" s="69">
        <v>73</v>
      </c>
      <c r="BD327" s="54">
        <f t="shared" si="188"/>
        <v>29.914999999999999</v>
      </c>
      <c r="BE327" s="44">
        <f t="shared" si="189"/>
        <v>2811.4339637044277</v>
      </c>
      <c r="BF327" s="50">
        <f t="shared" si="167"/>
        <v>211930.29435331203</v>
      </c>
      <c r="BG327" s="50">
        <f t="shared" si="190"/>
        <v>205234.67935042322</v>
      </c>
      <c r="BH327" s="72">
        <f t="shared" si="191"/>
        <v>3.1593477578653535</v>
      </c>
      <c r="BI327" s="73">
        <f t="shared" si="192"/>
        <v>1.8185224588868552</v>
      </c>
      <c r="BJ327" s="51">
        <f t="shared" si="193"/>
        <v>1.6649233018586114</v>
      </c>
      <c r="BK327" s="72">
        <f t="shared" si="194"/>
        <v>8.4463711887432034</v>
      </c>
      <c r="BL327" s="116">
        <v>0</v>
      </c>
      <c r="BM327" s="74">
        <f t="shared" si="176"/>
        <v>1020</v>
      </c>
      <c r="BN327" s="74">
        <f t="shared" si="177"/>
        <v>6</v>
      </c>
      <c r="BO327" s="71">
        <v>326.89999999999998</v>
      </c>
      <c r="BP327" s="71">
        <v>59.8</v>
      </c>
      <c r="BQ327" s="71">
        <v>72</v>
      </c>
      <c r="BR327" s="72">
        <f t="shared" si="195"/>
        <v>29.9</v>
      </c>
      <c r="BS327" s="54">
        <f t="shared" si="196"/>
        <v>2808.6152482358107</v>
      </c>
      <c r="BT327" s="50">
        <f t="shared" si="197"/>
        <v>205234.67935042322</v>
      </c>
      <c r="BU327" s="50">
        <f t="shared" si="198"/>
        <v>202220.29787297838</v>
      </c>
      <c r="BV327" s="72">
        <f t="shared" si="199"/>
        <v>1.4687485989139311</v>
      </c>
      <c r="BW327" s="75">
        <f t="shared" si="200"/>
        <v>1.6649233018586114</v>
      </c>
      <c r="BX327" s="55">
        <f t="shared" si="201"/>
        <v>1.6165538446854493</v>
      </c>
      <c r="BY327" s="72">
        <f t="shared" si="172"/>
        <v>2.9052063310763687</v>
      </c>
      <c r="BZ327" s="83" t="s">
        <v>117</v>
      </c>
      <c r="CA327" s="83" t="s">
        <v>92</v>
      </c>
      <c r="CB327" s="112">
        <v>5</v>
      </c>
      <c r="CC327" s="112">
        <v>8</v>
      </c>
      <c r="CD327" s="112">
        <v>4</v>
      </c>
      <c r="CE327" s="112">
        <v>6</v>
      </c>
      <c r="CF327" s="83" t="s">
        <v>112</v>
      </c>
      <c r="CG327" s="71" t="s">
        <v>75</v>
      </c>
      <c r="CH327" s="62">
        <v>19.11</v>
      </c>
      <c r="CI327" s="63">
        <f>SUM(CI325:CI326)/1.8</f>
        <v>6.7726821928114642</v>
      </c>
      <c r="CJ327" s="64">
        <f>SUM((AF327-BQ327)/AF327)*100</f>
        <v>3.9743931715124079</v>
      </c>
      <c r="CK327" s="64">
        <f>SUM(BX327*CH327)</f>
        <v>30.892343971938935</v>
      </c>
      <c r="CL327" s="65" t="s">
        <v>112</v>
      </c>
    </row>
    <row r="328" spans="1:90" s="65" customFormat="1" ht="24.75" customHeight="1" x14ac:dyDescent="0.3">
      <c r="A328" s="61" t="s">
        <v>116</v>
      </c>
      <c r="B328" s="35">
        <v>4.32</v>
      </c>
      <c r="C328" s="35">
        <v>2.19</v>
      </c>
      <c r="D328" s="35">
        <v>6.39</v>
      </c>
      <c r="E328" s="35">
        <v>6.84</v>
      </c>
      <c r="F328" s="35">
        <v>0</v>
      </c>
      <c r="G328" s="35">
        <v>0</v>
      </c>
      <c r="H328" s="66">
        <v>9.8599999999999993E-2</v>
      </c>
      <c r="I328" s="66">
        <v>4.4600000000000001E-2</v>
      </c>
      <c r="J328" s="66">
        <v>4.19E-2</v>
      </c>
      <c r="K328" s="67">
        <v>6.6500000000000004E-2</v>
      </c>
      <c r="L328" s="66">
        <v>4.2000000000000003E-2</v>
      </c>
      <c r="M328" s="68">
        <v>1.4500000000000001E-2</v>
      </c>
      <c r="N328" s="35">
        <v>4.7</v>
      </c>
      <c r="O328" s="35">
        <v>9.4600000000000009</v>
      </c>
      <c r="P328" s="35">
        <v>0</v>
      </c>
      <c r="Q328" s="35">
        <v>25.79</v>
      </c>
      <c r="R328" s="35">
        <v>0</v>
      </c>
      <c r="S328" s="35">
        <v>0</v>
      </c>
      <c r="T328" s="35">
        <v>6.62</v>
      </c>
      <c r="U328" s="35">
        <v>0</v>
      </c>
      <c r="V328" s="35">
        <v>0</v>
      </c>
      <c r="W328" s="35">
        <v>19.23</v>
      </c>
      <c r="X328" s="35">
        <v>2.3250000000000002</v>
      </c>
      <c r="Y328" s="35">
        <v>1.5149999999999999</v>
      </c>
      <c r="Z328" s="35">
        <v>0</v>
      </c>
      <c r="AA328" s="35">
        <v>6.16</v>
      </c>
      <c r="AB328" s="41">
        <v>1040</v>
      </c>
      <c r="AC328" s="41">
        <v>6</v>
      </c>
      <c r="AD328" s="88">
        <v>383.1</v>
      </c>
      <c r="AE328" s="69">
        <v>59.97</v>
      </c>
      <c r="AF328" s="69">
        <v>75.3</v>
      </c>
      <c r="AG328" s="44">
        <f t="shared" si="168"/>
        <v>29.984999999999999</v>
      </c>
      <c r="AH328" s="44">
        <f t="shared" si="178"/>
        <v>2824.6066617009296</v>
      </c>
      <c r="AI328" s="44">
        <f t="shared" si="179"/>
        <v>212692.88162607999</v>
      </c>
      <c r="AJ328" s="44">
        <f t="shared" si="180"/>
        <v>1.8011886296857855</v>
      </c>
      <c r="AK328" s="45">
        <v>0</v>
      </c>
      <c r="AL328" s="43">
        <v>350.3</v>
      </c>
      <c r="AM328" s="43">
        <v>59.8</v>
      </c>
      <c r="AN328" s="69">
        <v>75.3</v>
      </c>
      <c r="AO328" s="44">
        <f t="shared" si="175"/>
        <v>29.9</v>
      </c>
      <c r="AP328" s="44">
        <f t="shared" si="181"/>
        <v>2808.6152482358107</v>
      </c>
      <c r="AQ328" s="46">
        <f t="shared" si="182"/>
        <v>212692.88162607999</v>
      </c>
      <c r="AR328" s="46">
        <f t="shared" si="183"/>
        <v>211488.72819215653</v>
      </c>
      <c r="AS328" s="47">
        <f t="shared" si="184"/>
        <v>0.56614656057949286</v>
      </c>
      <c r="AT328" s="46">
        <f t="shared" si="185"/>
        <v>1.8011886296857855</v>
      </c>
      <c r="AU328" s="46">
        <f t="shared" si="186"/>
        <v>1.656353050086532</v>
      </c>
      <c r="AV328" s="47">
        <f t="shared" si="187"/>
        <v>8.0411111425081483</v>
      </c>
      <c r="AW328" s="48">
        <v>0</v>
      </c>
      <c r="AX328" s="70">
        <v>150</v>
      </c>
      <c r="AY328" s="70">
        <v>12</v>
      </c>
      <c r="AZ328" s="71">
        <v>340.6</v>
      </c>
      <c r="BA328" s="43">
        <f t="shared" si="203"/>
        <v>12.477980035231944</v>
      </c>
      <c r="BB328" s="71">
        <v>59.97</v>
      </c>
      <c r="BC328" s="69">
        <v>75</v>
      </c>
      <c r="BD328" s="54">
        <f t="shared" si="188"/>
        <v>29.984999999999999</v>
      </c>
      <c r="BE328" s="44">
        <f t="shared" si="189"/>
        <v>2824.6066617009296</v>
      </c>
      <c r="BF328" s="50">
        <f t="shared" ref="BF328:BF391" si="204">SUM(AI328)</f>
        <v>212692.88162607999</v>
      </c>
      <c r="BG328" s="50">
        <f t="shared" si="190"/>
        <v>211845.49962756972</v>
      </c>
      <c r="BH328" s="72">
        <f t="shared" si="191"/>
        <v>0.39840637450199001</v>
      </c>
      <c r="BI328" s="73">
        <f t="shared" si="192"/>
        <v>1.8011886296857855</v>
      </c>
      <c r="BJ328" s="51">
        <f t="shared" si="193"/>
        <v>1.6077754807101603</v>
      </c>
      <c r="BK328" s="72">
        <f t="shared" si="194"/>
        <v>10.738084051161584</v>
      </c>
      <c r="BL328" s="116">
        <v>0</v>
      </c>
      <c r="BM328" s="74">
        <f t="shared" si="176"/>
        <v>1040</v>
      </c>
      <c r="BN328" s="74">
        <f t="shared" si="177"/>
        <v>6</v>
      </c>
      <c r="BO328" s="71">
        <v>325.89999999999998</v>
      </c>
      <c r="BP328" s="71">
        <v>59.8</v>
      </c>
      <c r="BQ328" s="71">
        <v>74</v>
      </c>
      <c r="BR328" s="72">
        <f t="shared" si="195"/>
        <v>29.9</v>
      </c>
      <c r="BS328" s="54">
        <f t="shared" si="196"/>
        <v>2808.6152482358107</v>
      </c>
      <c r="BT328" s="50">
        <f t="shared" si="197"/>
        <v>211845.49962756972</v>
      </c>
      <c r="BU328" s="50">
        <f t="shared" si="198"/>
        <v>207837.52836944998</v>
      </c>
      <c r="BV328" s="72">
        <f t="shared" si="199"/>
        <v>1.8919312731050995</v>
      </c>
      <c r="BW328" s="75">
        <f t="shared" si="200"/>
        <v>1.6077754807101603</v>
      </c>
      <c r="BX328" s="55">
        <f t="shared" si="201"/>
        <v>1.5680517496372615</v>
      </c>
      <c r="BY328" s="72">
        <f t="shared" si="172"/>
        <v>2.4707262643010779</v>
      </c>
      <c r="BZ328" s="83" t="s">
        <v>117</v>
      </c>
      <c r="CA328" s="83" t="s">
        <v>92</v>
      </c>
      <c r="CB328" s="112">
        <v>5</v>
      </c>
      <c r="CC328" s="112">
        <v>8</v>
      </c>
      <c r="CD328" s="112">
        <v>4</v>
      </c>
      <c r="CE328" s="112">
        <v>6</v>
      </c>
      <c r="CF328" s="83" t="s">
        <v>112</v>
      </c>
      <c r="CG328" s="71" t="s">
        <v>75</v>
      </c>
      <c r="CH328" s="62">
        <v>19.11</v>
      </c>
      <c r="CI328" s="129">
        <f>SUM(CI326:CI327)/1.8</f>
        <v>7.2758189604398709</v>
      </c>
      <c r="CJ328" s="64">
        <f>SUM((AF328-BQ328)/AF328)*100</f>
        <v>1.7264276228419619</v>
      </c>
      <c r="CK328" s="64">
        <f>SUM(BX328*CH328)</f>
        <v>29.965468935568065</v>
      </c>
      <c r="CL328" s="65" t="s">
        <v>112</v>
      </c>
    </row>
    <row r="329" spans="1:90" s="65" customFormat="1" ht="24.75" customHeight="1" x14ac:dyDescent="0.3">
      <c r="A329" s="61" t="s">
        <v>116</v>
      </c>
      <c r="B329" s="35">
        <v>4.6500000000000004</v>
      </c>
      <c r="C329" s="35">
        <v>2.83</v>
      </c>
      <c r="D329" s="35">
        <v>7.9</v>
      </c>
      <c r="E329" s="35">
        <v>6.84</v>
      </c>
      <c r="F329" s="35">
        <v>0</v>
      </c>
      <c r="G329" s="35">
        <v>0</v>
      </c>
      <c r="H329" s="66">
        <v>0.11260000000000001</v>
      </c>
      <c r="I329" s="66">
        <v>5.0599999999999999E-2</v>
      </c>
      <c r="J329" s="66">
        <v>4.2000000000000003E-2</v>
      </c>
      <c r="K329" s="67">
        <v>5.0200000000000002E-2</v>
      </c>
      <c r="L329" s="66">
        <v>4.2000000000000003E-2</v>
      </c>
      <c r="M329" s="68">
        <v>1.83E-2</v>
      </c>
      <c r="N329" s="35">
        <v>3.87</v>
      </c>
      <c r="O329" s="35">
        <v>33.5</v>
      </c>
      <c r="P329" s="35">
        <v>0</v>
      </c>
      <c r="Q329" s="35">
        <v>7.81</v>
      </c>
      <c r="R329" s="35">
        <v>0</v>
      </c>
      <c r="S329" s="35">
        <v>0</v>
      </c>
      <c r="T329" s="35">
        <v>6.62</v>
      </c>
      <c r="U329" s="35">
        <v>0</v>
      </c>
      <c r="V329" s="35">
        <v>0</v>
      </c>
      <c r="W329" s="35">
        <v>6.62</v>
      </c>
      <c r="X329" s="35">
        <v>3.48</v>
      </c>
      <c r="Y329" s="35">
        <v>2.2725</v>
      </c>
      <c r="Z329" s="35">
        <v>0</v>
      </c>
      <c r="AA329" s="35">
        <v>3.68</v>
      </c>
      <c r="AB329" s="41">
        <v>1040</v>
      </c>
      <c r="AC329" s="41">
        <v>6</v>
      </c>
      <c r="AD329" s="88">
        <v>384.4</v>
      </c>
      <c r="AE329" s="69">
        <v>59.93</v>
      </c>
      <c r="AF329" s="69">
        <v>75.27</v>
      </c>
      <c r="AG329" s="44">
        <f t="shared" si="168"/>
        <v>29.965</v>
      </c>
      <c r="AH329" s="44">
        <f t="shared" si="178"/>
        <v>2820.8398921092758</v>
      </c>
      <c r="AI329" s="44">
        <f t="shared" si="179"/>
        <v>212324.61867906517</v>
      </c>
      <c r="AJ329" s="44">
        <f t="shared" si="180"/>
        <v>1.8104353719859108</v>
      </c>
      <c r="AK329" s="45">
        <v>0</v>
      </c>
      <c r="AL329" s="43">
        <v>351.9</v>
      </c>
      <c r="AM329" s="43">
        <v>59.7</v>
      </c>
      <c r="AN329" s="69">
        <v>75.239999999999995</v>
      </c>
      <c r="AO329" s="44">
        <f t="shared" si="175"/>
        <v>29.85</v>
      </c>
      <c r="AP329" s="44">
        <f t="shared" si="181"/>
        <v>2799.2297401832116</v>
      </c>
      <c r="AQ329" s="46">
        <f t="shared" si="182"/>
        <v>212324.61867906517</v>
      </c>
      <c r="AR329" s="46">
        <f t="shared" si="183"/>
        <v>210614.04565138483</v>
      </c>
      <c r="AS329" s="47">
        <f t="shared" si="184"/>
        <v>0.80564045673192419</v>
      </c>
      <c r="AT329" s="46">
        <f t="shared" si="185"/>
        <v>1.8104353719859108</v>
      </c>
      <c r="AU329" s="46">
        <f t="shared" si="186"/>
        <v>1.6708287375215052</v>
      </c>
      <c r="AV329" s="47">
        <f t="shared" si="187"/>
        <v>7.7112188937883852</v>
      </c>
      <c r="AW329" s="48">
        <v>0</v>
      </c>
      <c r="AX329" s="70">
        <v>150</v>
      </c>
      <c r="AY329" s="70">
        <v>12</v>
      </c>
      <c r="AZ329" s="71">
        <v>342.2</v>
      </c>
      <c r="BA329" s="43">
        <f t="shared" si="203"/>
        <v>12.331969608416129</v>
      </c>
      <c r="BB329" s="71">
        <v>59.99</v>
      </c>
      <c r="BC329" s="69">
        <v>73</v>
      </c>
      <c r="BD329" s="54">
        <f t="shared" si="188"/>
        <v>29.995000000000001</v>
      </c>
      <c r="BE329" s="44">
        <f t="shared" si="189"/>
        <v>2826.4909889745536</v>
      </c>
      <c r="BF329" s="50">
        <f t="shared" si="204"/>
        <v>212324.61867906517</v>
      </c>
      <c r="BG329" s="50">
        <f t="shared" si="190"/>
        <v>206333.84219514241</v>
      </c>
      <c r="BH329" s="72">
        <f t="shared" si="191"/>
        <v>2.8215175994160115</v>
      </c>
      <c r="BI329" s="73">
        <f t="shared" si="192"/>
        <v>1.8104353719859108</v>
      </c>
      <c r="BJ329" s="51">
        <f t="shared" si="193"/>
        <v>1.6584773314905885</v>
      </c>
      <c r="BK329" s="72">
        <f t="shared" si="194"/>
        <v>8.3934529145128103</v>
      </c>
      <c r="BL329" s="116">
        <v>0</v>
      </c>
      <c r="BM329" s="74">
        <f t="shared" si="176"/>
        <v>1040</v>
      </c>
      <c r="BN329" s="74">
        <f t="shared" si="177"/>
        <v>6</v>
      </c>
      <c r="BO329" s="71">
        <v>327.60000000000002</v>
      </c>
      <c r="BP329" s="71">
        <v>59.7</v>
      </c>
      <c r="BQ329" s="71">
        <v>72</v>
      </c>
      <c r="BR329" s="72">
        <f t="shared" si="195"/>
        <v>29.85</v>
      </c>
      <c r="BS329" s="54">
        <f t="shared" si="196"/>
        <v>2799.2297401832116</v>
      </c>
      <c r="BT329" s="50">
        <f t="shared" si="197"/>
        <v>206333.84219514241</v>
      </c>
      <c r="BU329" s="50">
        <f t="shared" si="198"/>
        <v>201544.54129319123</v>
      </c>
      <c r="BV329" s="72">
        <f t="shared" si="199"/>
        <v>2.3211417240132857</v>
      </c>
      <c r="BW329" s="75">
        <f t="shared" si="200"/>
        <v>1.6584773314905885</v>
      </c>
      <c r="BX329" s="55">
        <f t="shared" si="201"/>
        <v>1.625447148793939</v>
      </c>
      <c r="BY329" s="72">
        <f t="shared" si="172"/>
        <v>1.9915968744030386</v>
      </c>
      <c r="BZ329" s="83" t="s">
        <v>117</v>
      </c>
      <c r="CA329" s="83" t="s">
        <v>92</v>
      </c>
      <c r="CB329" s="112">
        <v>5</v>
      </c>
      <c r="CC329" s="112">
        <v>8</v>
      </c>
      <c r="CD329" s="112">
        <v>4</v>
      </c>
      <c r="CE329" s="112">
        <v>6</v>
      </c>
      <c r="CF329" s="83" t="s">
        <v>112</v>
      </c>
      <c r="CG329" s="71" t="s">
        <v>75</v>
      </c>
      <c r="CH329" s="62">
        <v>19.11</v>
      </c>
      <c r="CI329" s="129">
        <f>SUM(CI327:CI328)/1.9</f>
        <v>7.3939479753954398</v>
      </c>
      <c r="CJ329" s="64">
        <f>SUM((AF329-BQ329)/AF329)*100</f>
        <v>4.3443603029095206</v>
      </c>
      <c r="CK329" s="64">
        <f>SUM(BX329*CH329)</f>
        <v>31.062295013452175</v>
      </c>
      <c r="CL329" s="65" t="s">
        <v>112</v>
      </c>
    </row>
    <row r="330" spans="1:90" s="65" customFormat="1" ht="24.75" customHeight="1" x14ac:dyDescent="0.3">
      <c r="A330" s="61" t="s">
        <v>116</v>
      </c>
      <c r="B330" s="35">
        <v>3.65</v>
      </c>
      <c r="C330" s="35">
        <v>1.22</v>
      </c>
      <c r="D330" s="35">
        <v>11.36</v>
      </c>
      <c r="E330" s="35">
        <v>0.72240000000000004</v>
      </c>
      <c r="F330" s="35">
        <v>0</v>
      </c>
      <c r="G330" s="35">
        <v>0</v>
      </c>
      <c r="H330" s="66">
        <v>9.3299999999999994E-2</v>
      </c>
      <c r="I330" s="66">
        <v>4.2799999999999998E-2</v>
      </c>
      <c r="J330" s="66">
        <v>6.3E-3</v>
      </c>
      <c r="K330" s="67">
        <v>2.1999999999999999E-2</v>
      </c>
      <c r="L330" s="66">
        <v>4.2000000000000003E-2</v>
      </c>
      <c r="M330" s="68">
        <v>1.2699999999999999E-2</v>
      </c>
      <c r="N330" s="35">
        <v>3.03</v>
      </c>
      <c r="O330" s="35">
        <v>9.4600000000000009</v>
      </c>
      <c r="P330" s="35">
        <v>0</v>
      </c>
      <c r="Q330" s="35">
        <v>25.79</v>
      </c>
      <c r="R330" s="35">
        <v>0</v>
      </c>
      <c r="S330" s="35">
        <v>0</v>
      </c>
      <c r="T330" s="35">
        <v>6.62</v>
      </c>
      <c r="U330" s="35">
        <v>0</v>
      </c>
      <c r="V330" s="35">
        <v>0</v>
      </c>
      <c r="W330" s="35">
        <v>19.23</v>
      </c>
      <c r="X330" s="35">
        <v>4.6500000000000004</v>
      </c>
      <c r="Y330" s="35">
        <v>3.03</v>
      </c>
      <c r="Z330" s="35">
        <v>0</v>
      </c>
      <c r="AA330" s="35">
        <v>5.2725</v>
      </c>
      <c r="AB330" s="41">
        <v>1040</v>
      </c>
      <c r="AC330" s="41">
        <v>6</v>
      </c>
      <c r="AD330" s="88">
        <v>385</v>
      </c>
      <c r="AE330" s="69">
        <v>59.95</v>
      </c>
      <c r="AF330" s="69">
        <v>75.59</v>
      </c>
      <c r="AG330" s="44">
        <f t="shared" si="168"/>
        <v>29.975000000000001</v>
      </c>
      <c r="AH330" s="44">
        <f t="shared" si="178"/>
        <v>2822.7229627458382</v>
      </c>
      <c r="AI330" s="44">
        <f t="shared" si="179"/>
        <v>213369.62875395792</v>
      </c>
      <c r="AJ330" s="44">
        <f t="shared" si="180"/>
        <v>1.8043805121109975</v>
      </c>
      <c r="AK330" s="45">
        <v>0</v>
      </c>
      <c r="AL330" s="43">
        <v>351.3</v>
      </c>
      <c r="AM330" s="43">
        <v>59.95</v>
      </c>
      <c r="AN330" s="69">
        <v>75.5</v>
      </c>
      <c r="AO330" s="44">
        <f t="shared" si="175"/>
        <v>29.975000000000001</v>
      </c>
      <c r="AP330" s="44">
        <f t="shared" si="181"/>
        <v>2822.7229627458382</v>
      </c>
      <c r="AQ330" s="46">
        <f t="shared" si="182"/>
        <v>213369.62875395792</v>
      </c>
      <c r="AR330" s="46">
        <f t="shared" si="183"/>
        <v>213115.58368731078</v>
      </c>
      <c r="AS330" s="47">
        <f t="shared" si="184"/>
        <v>0.11906336817040172</v>
      </c>
      <c r="AT330" s="46">
        <f t="shared" si="185"/>
        <v>1.8043805121109975</v>
      </c>
      <c r="AU330" s="46">
        <f t="shared" si="186"/>
        <v>1.6484012755981154</v>
      </c>
      <c r="AV330" s="47">
        <f t="shared" si="187"/>
        <v>8.6444757891115422</v>
      </c>
      <c r="AW330" s="48">
        <v>0</v>
      </c>
      <c r="AX330" s="70">
        <v>150</v>
      </c>
      <c r="AY330" s="70">
        <v>12</v>
      </c>
      <c r="AZ330" s="71">
        <v>341.7</v>
      </c>
      <c r="BA330" s="43">
        <f t="shared" si="203"/>
        <v>12.671934445419964</v>
      </c>
      <c r="BB330" s="71">
        <v>59.94</v>
      </c>
      <c r="BC330" s="69">
        <v>72</v>
      </c>
      <c r="BD330" s="54">
        <f t="shared" si="188"/>
        <v>29.97</v>
      </c>
      <c r="BE330" s="44">
        <f t="shared" si="189"/>
        <v>2821.78134888774</v>
      </c>
      <c r="BF330" s="50">
        <f t="shared" si="204"/>
        <v>213369.62875395792</v>
      </c>
      <c r="BG330" s="50">
        <f t="shared" si="190"/>
        <v>203168.25711991728</v>
      </c>
      <c r="BH330" s="72">
        <f t="shared" si="191"/>
        <v>4.7810795255233378</v>
      </c>
      <c r="BI330" s="73">
        <f t="shared" si="192"/>
        <v>1.8043805121109975</v>
      </c>
      <c r="BJ330" s="51">
        <f t="shared" si="193"/>
        <v>1.6818572194489825</v>
      </c>
      <c r="BK330" s="72">
        <f t="shared" si="194"/>
        <v>6.7903245374043326</v>
      </c>
      <c r="BL330" s="116">
        <v>0</v>
      </c>
      <c r="BM330" s="74">
        <f t="shared" si="176"/>
        <v>1040</v>
      </c>
      <c r="BN330" s="74">
        <f t="shared" si="177"/>
        <v>6</v>
      </c>
      <c r="BO330" s="71">
        <v>327.10000000000002</v>
      </c>
      <c r="BP330" s="71">
        <v>58</v>
      </c>
      <c r="BQ330" s="71">
        <v>76.3</v>
      </c>
      <c r="BR330" s="72">
        <f t="shared" si="195"/>
        <v>29</v>
      </c>
      <c r="BS330" s="54">
        <f t="shared" si="196"/>
        <v>2642.079421669016</v>
      </c>
      <c r="BT330" s="50">
        <f t="shared" si="197"/>
        <v>203168.25711991728</v>
      </c>
      <c r="BU330" s="50">
        <f t="shared" si="198"/>
        <v>201590.65987334593</v>
      </c>
      <c r="BV330" s="72">
        <f t="shared" si="199"/>
        <v>0.77649789831105431</v>
      </c>
      <c r="BW330" s="75">
        <f t="shared" si="200"/>
        <v>1.6818572194489825</v>
      </c>
      <c r="BX330" s="55">
        <f t="shared" si="201"/>
        <v>1.6225950160861038</v>
      </c>
      <c r="BY330" s="72">
        <f t="shared" si="172"/>
        <v>3.5236167896757866</v>
      </c>
      <c r="BZ330" s="83" t="s">
        <v>117</v>
      </c>
      <c r="CA330" s="83" t="s">
        <v>92</v>
      </c>
      <c r="CB330" s="112">
        <v>5</v>
      </c>
      <c r="CC330" s="112">
        <v>8</v>
      </c>
      <c r="CD330" s="112">
        <v>4</v>
      </c>
      <c r="CE330" s="112">
        <v>6</v>
      </c>
      <c r="CF330" s="83" t="s">
        <v>112</v>
      </c>
      <c r="CG330" s="71" t="s">
        <v>75</v>
      </c>
      <c r="CH330" s="62">
        <v>19.11</v>
      </c>
      <c r="CI330" s="129">
        <f>SUM(CI328:CI329)/1.8</f>
        <v>8.1498705199085055</v>
      </c>
      <c r="CJ330" s="64">
        <f>SUM((AF330-BQ330)/AF330)*100</f>
        <v>-0.93927768223309138</v>
      </c>
      <c r="CK330" s="64">
        <f>SUM(BX330*CH330)</f>
        <v>31.007790757405441</v>
      </c>
      <c r="CL330" s="65" t="s">
        <v>112</v>
      </c>
    </row>
    <row r="331" spans="1:90" s="65" customFormat="1" ht="24.75" customHeight="1" x14ac:dyDescent="0.3">
      <c r="A331" s="61" t="s">
        <v>116</v>
      </c>
      <c r="B331" s="35">
        <v>3.77</v>
      </c>
      <c r="C331" s="35">
        <v>1.31</v>
      </c>
      <c r="D331" s="35">
        <v>12.67</v>
      </c>
      <c r="E331" s="35">
        <v>0.7006</v>
      </c>
      <c r="F331" s="35">
        <v>0</v>
      </c>
      <c r="G331" s="35">
        <v>0</v>
      </c>
      <c r="H331" s="66">
        <v>9.8599999999999993E-2</v>
      </c>
      <c r="I331" s="66">
        <v>4.7E-2</v>
      </c>
      <c r="J331" s="66">
        <v>5.7999999999999996E-3</v>
      </c>
      <c r="K331" s="67">
        <v>2.4199999999999999E-2</v>
      </c>
      <c r="L331" s="66">
        <v>4.2000000000000003E-2</v>
      </c>
      <c r="M331" s="68">
        <v>1.4500000000000001E-2</v>
      </c>
      <c r="N331" s="35">
        <v>4.7</v>
      </c>
      <c r="O331" s="35">
        <v>33.5</v>
      </c>
      <c r="P331" s="35">
        <v>0</v>
      </c>
      <c r="Q331" s="35">
        <v>7.81</v>
      </c>
      <c r="R331" s="35">
        <v>0</v>
      </c>
      <c r="S331" s="35">
        <v>0</v>
      </c>
      <c r="T331" s="35">
        <v>6.62</v>
      </c>
      <c r="U331" s="35">
        <v>0</v>
      </c>
      <c r="V331" s="35">
        <v>0</v>
      </c>
      <c r="W331" s="35">
        <v>6.62</v>
      </c>
      <c r="X331" s="35">
        <v>2.3250000000000002</v>
      </c>
      <c r="Y331" s="35">
        <v>1.5149999999999999</v>
      </c>
      <c r="Z331" s="35">
        <v>0</v>
      </c>
      <c r="AA331" s="35">
        <v>6</v>
      </c>
      <c r="AB331" s="41">
        <v>1040</v>
      </c>
      <c r="AC331" s="41">
        <v>6</v>
      </c>
      <c r="AD331" s="88">
        <v>385</v>
      </c>
      <c r="AE331" s="69">
        <v>59.97</v>
      </c>
      <c r="AF331" s="69">
        <v>75.55</v>
      </c>
      <c r="AG331" s="44">
        <f t="shared" si="168"/>
        <v>29.984999999999999</v>
      </c>
      <c r="AH331" s="44">
        <f t="shared" si="178"/>
        <v>2824.6066617009296</v>
      </c>
      <c r="AI331" s="44">
        <f t="shared" si="179"/>
        <v>213399.03329150521</v>
      </c>
      <c r="AJ331" s="44">
        <f t="shared" si="180"/>
        <v>1.8041318841125495</v>
      </c>
      <c r="AK331" s="45">
        <v>0</v>
      </c>
      <c r="AL331" s="43">
        <v>351.6</v>
      </c>
      <c r="AM331" s="43">
        <v>59.99</v>
      </c>
      <c r="AN331" s="69">
        <v>75.3</v>
      </c>
      <c r="AO331" s="44">
        <f t="shared" si="175"/>
        <v>29.995000000000001</v>
      </c>
      <c r="AP331" s="44">
        <f t="shared" si="181"/>
        <v>2826.4909889745536</v>
      </c>
      <c r="AQ331" s="46">
        <f t="shared" si="182"/>
        <v>213399.03329150521</v>
      </c>
      <c r="AR331" s="46">
        <f t="shared" si="183"/>
        <v>212834.77146978388</v>
      </c>
      <c r="AS331" s="47">
        <f t="shared" si="184"/>
        <v>0.26441629702724284</v>
      </c>
      <c r="AT331" s="46">
        <f t="shared" si="185"/>
        <v>1.8041318841125495</v>
      </c>
      <c r="AU331" s="46">
        <f t="shared" si="186"/>
        <v>1.6519857050233757</v>
      </c>
      <c r="AV331" s="47">
        <f t="shared" si="187"/>
        <v>8.4332071523703682</v>
      </c>
      <c r="AW331" s="48">
        <v>0</v>
      </c>
      <c r="AX331" s="70">
        <v>150</v>
      </c>
      <c r="AY331" s="70">
        <v>12</v>
      </c>
      <c r="AZ331" s="71">
        <v>342</v>
      </c>
      <c r="BA331" s="43">
        <f t="shared" si="203"/>
        <v>12.573099415204677</v>
      </c>
      <c r="BB331" s="71">
        <v>59.88</v>
      </c>
      <c r="BC331" s="69">
        <v>72</v>
      </c>
      <c r="BD331" s="54">
        <f t="shared" si="188"/>
        <v>29.94</v>
      </c>
      <c r="BE331" s="44">
        <f t="shared" si="189"/>
        <v>2816.1349644114439</v>
      </c>
      <c r="BF331" s="50">
        <f t="shared" si="204"/>
        <v>213399.03329150521</v>
      </c>
      <c r="BG331" s="50">
        <f t="shared" si="190"/>
        <v>202761.71743762397</v>
      </c>
      <c r="BH331" s="72">
        <f t="shared" si="191"/>
        <v>4.9847066736007948</v>
      </c>
      <c r="BI331" s="73">
        <f t="shared" si="192"/>
        <v>1.8041318841125495</v>
      </c>
      <c r="BJ331" s="51">
        <f t="shared" si="193"/>
        <v>1.6867089326426237</v>
      </c>
      <c r="BK331" s="72">
        <f t="shared" si="194"/>
        <v>6.508556968809744</v>
      </c>
      <c r="BL331" s="116">
        <v>0</v>
      </c>
      <c r="BM331" s="74">
        <f t="shared" si="176"/>
        <v>1040</v>
      </c>
      <c r="BN331" s="74">
        <f t="shared" si="177"/>
        <v>6</v>
      </c>
      <c r="BO331" s="71">
        <v>327.5</v>
      </c>
      <c r="BP331" s="71">
        <v>58</v>
      </c>
      <c r="BQ331" s="71">
        <v>76.2</v>
      </c>
      <c r="BR331" s="72">
        <f t="shared" si="195"/>
        <v>29</v>
      </c>
      <c r="BS331" s="54">
        <f t="shared" si="196"/>
        <v>2642.079421669016</v>
      </c>
      <c r="BT331" s="50">
        <f t="shared" si="197"/>
        <v>202761.71743762397</v>
      </c>
      <c r="BU331" s="50">
        <f t="shared" si="198"/>
        <v>201326.45193117904</v>
      </c>
      <c r="BV331" s="72">
        <f t="shared" si="199"/>
        <v>0.70785823112120227</v>
      </c>
      <c r="BW331" s="75">
        <f t="shared" si="200"/>
        <v>1.6867089326426237</v>
      </c>
      <c r="BX331" s="55">
        <f t="shared" si="201"/>
        <v>1.6267112287457977</v>
      </c>
      <c r="BY331" s="72">
        <f t="shared" si="172"/>
        <v>3.5570869837527685</v>
      </c>
      <c r="BZ331" s="83" t="s">
        <v>117</v>
      </c>
      <c r="CA331" s="83" t="s">
        <v>92</v>
      </c>
      <c r="CB331" s="112">
        <v>5</v>
      </c>
      <c r="CC331" s="112">
        <v>8</v>
      </c>
      <c r="CD331" s="112">
        <v>4</v>
      </c>
      <c r="CE331" s="112">
        <v>6</v>
      </c>
      <c r="CF331" s="83" t="s">
        <v>112</v>
      </c>
      <c r="CG331" s="71" t="s">
        <v>75</v>
      </c>
      <c r="CH331" s="62">
        <v>19.11</v>
      </c>
      <c r="CI331" s="129">
        <f>SUM(CI329:CI330)/1.9</f>
        <v>8.1809571027915506</v>
      </c>
      <c r="CJ331" s="64">
        <f>SUM((AF331-BQ331)/AF331)*100</f>
        <v>-0.86035737921906774</v>
      </c>
      <c r="CK331" s="64">
        <f>SUM(BX331*CH331)</f>
        <v>31.086451581332192</v>
      </c>
      <c r="CL331" s="65" t="s">
        <v>112</v>
      </c>
    </row>
    <row r="332" spans="1:90" s="65" customFormat="1" ht="24.75" customHeight="1" x14ac:dyDescent="0.3">
      <c r="A332" s="61" t="s">
        <v>116</v>
      </c>
      <c r="B332" s="35">
        <v>4.2699999999999996</v>
      </c>
      <c r="C332" s="35">
        <v>1.46</v>
      </c>
      <c r="D332" s="35">
        <v>12.82</v>
      </c>
      <c r="E332" s="35">
        <v>0.73719999999999997</v>
      </c>
      <c r="F332" s="35">
        <v>0</v>
      </c>
      <c r="G332" s="35">
        <v>0</v>
      </c>
      <c r="H332" s="66">
        <v>0.11260000000000001</v>
      </c>
      <c r="I332" s="66">
        <v>4.7899999999999998E-2</v>
      </c>
      <c r="J332" s="66">
        <v>6.4999999999999997E-3</v>
      </c>
      <c r="K332" s="67">
        <v>2.5399999999999999E-2</v>
      </c>
      <c r="L332" s="66">
        <v>4.2000000000000003E-2</v>
      </c>
      <c r="M332" s="68">
        <v>1.83E-2</v>
      </c>
      <c r="N332" s="35">
        <v>3.87</v>
      </c>
      <c r="O332" s="35">
        <v>9.4600000000000009</v>
      </c>
      <c r="P332" s="35">
        <v>0</v>
      </c>
      <c r="Q332" s="35">
        <v>25.79</v>
      </c>
      <c r="R332" s="35">
        <v>0</v>
      </c>
      <c r="S332" s="35">
        <v>0</v>
      </c>
      <c r="T332" s="35">
        <v>6.62</v>
      </c>
      <c r="U332" s="35">
        <v>0</v>
      </c>
      <c r="V332" s="35">
        <v>0</v>
      </c>
      <c r="W332" s="35">
        <v>19.23</v>
      </c>
      <c r="X332" s="35">
        <v>3.48</v>
      </c>
      <c r="Y332" s="35">
        <v>2.2725</v>
      </c>
      <c r="Z332" s="35">
        <v>0</v>
      </c>
      <c r="AA332" s="35">
        <v>5.25</v>
      </c>
      <c r="AB332" s="41">
        <v>1040</v>
      </c>
      <c r="AC332" s="41">
        <v>6</v>
      </c>
      <c r="AD332" s="88">
        <v>385.4</v>
      </c>
      <c r="AE332" s="69">
        <v>59.96</v>
      </c>
      <c r="AF332" s="69">
        <v>75.569999999999993</v>
      </c>
      <c r="AG332" s="44">
        <f t="shared" si="168"/>
        <v>29.98</v>
      </c>
      <c r="AH332" s="44">
        <f t="shared" si="178"/>
        <v>2823.6647336835676</v>
      </c>
      <c r="AI332" s="44">
        <f t="shared" si="179"/>
        <v>213384.34392446719</v>
      </c>
      <c r="AJ332" s="44">
        <f t="shared" si="180"/>
        <v>1.8061306322286799</v>
      </c>
      <c r="AK332" s="45">
        <v>0</v>
      </c>
      <c r="AL332" s="43">
        <v>352.3</v>
      </c>
      <c r="AM332" s="43">
        <v>59.91</v>
      </c>
      <c r="AN332" s="69">
        <v>75.55</v>
      </c>
      <c r="AO332" s="44">
        <f t="shared" si="175"/>
        <v>29.954999999999998</v>
      </c>
      <c r="AP332" s="44">
        <f t="shared" si="181"/>
        <v>2818.9574497912445</v>
      </c>
      <c r="AQ332" s="46">
        <f t="shared" si="182"/>
        <v>213384.34392446719</v>
      </c>
      <c r="AR332" s="46">
        <f t="shared" si="183"/>
        <v>212972.2353317285</v>
      </c>
      <c r="AS332" s="47">
        <f t="shared" si="184"/>
        <v>0.19312972318370497</v>
      </c>
      <c r="AT332" s="46">
        <f t="shared" si="185"/>
        <v>1.8061306322286799</v>
      </c>
      <c r="AU332" s="46">
        <f t="shared" si="186"/>
        <v>1.6542062370301587</v>
      </c>
      <c r="AV332" s="47">
        <f t="shared" si="187"/>
        <v>8.4115950689044947</v>
      </c>
      <c r="AW332" s="48">
        <v>0</v>
      </c>
      <c r="AX332" s="70">
        <v>150</v>
      </c>
      <c r="AY332" s="70">
        <v>12</v>
      </c>
      <c r="AZ332" s="71">
        <v>343</v>
      </c>
      <c r="BA332" s="43">
        <f t="shared" si="203"/>
        <v>12.361516034985415</v>
      </c>
      <c r="BB332" s="71">
        <v>59.98</v>
      </c>
      <c r="BC332" s="69">
        <v>74</v>
      </c>
      <c r="BD332" s="54">
        <f t="shared" si="188"/>
        <v>29.99</v>
      </c>
      <c r="BE332" s="44">
        <f t="shared" si="189"/>
        <v>2825.5487467979251</v>
      </c>
      <c r="BF332" s="50">
        <f t="shared" si="204"/>
        <v>213384.34392446719</v>
      </c>
      <c r="BG332" s="50">
        <f t="shared" si="190"/>
        <v>209090.60726304646</v>
      </c>
      <c r="BH332" s="72">
        <f t="shared" si="191"/>
        <v>2.0122079166879296</v>
      </c>
      <c r="BI332" s="73">
        <f t="shared" si="192"/>
        <v>1.8061306322286799</v>
      </c>
      <c r="BJ332" s="51">
        <f t="shared" si="193"/>
        <v>1.6404371506200124</v>
      </c>
      <c r="BK332" s="72">
        <f t="shared" si="194"/>
        <v>9.1739478115273183</v>
      </c>
      <c r="BL332" s="116">
        <v>0</v>
      </c>
      <c r="BM332" s="74">
        <f t="shared" si="176"/>
        <v>1040</v>
      </c>
      <c r="BN332" s="74">
        <f t="shared" si="177"/>
        <v>6</v>
      </c>
      <c r="BO332" s="71">
        <v>328.7</v>
      </c>
      <c r="BP332" s="71">
        <v>59.8</v>
      </c>
      <c r="BQ332" s="71">
        <v>73</v>
      </c>
      <c r="BR332" s="72">
        <f t="shared" si="195"/>
        <v>29.9</v>
      </c>
      <c r="BS332" s="54">
        <f t="shared" si="196"/>
        <v>2808.6152482358107</v>
      </c>
      <c r="BT332" s="50">
        <f t="shared" si="197"/>
        <v>209090.60726304646</v>
      </c>
      <c r="BU332" s="50">
        <f t="shared" si="198"/>
        <v>205028.91312121417</v>
      </c>
      <c r="BV332" s="72">
        <f t="shared" si="199"/>
        <v>1.9425521763024403</v>
      </c>
      <c r="BW332" s="75">
        <f t="shared" si="200"/>
        <v>1.6404371506200124</v>
      </c>
      <c r="BX332" s="55">
        <f t="shared" si="201"/>
        <v>1.6031885210534713</v>
      </c>
      <c r="BY332" s="72">
        <f t="shared" si="172"/>
        <v>2.270652646001265</v>
      </c>
      <c r="BZ332" s="83" t="s">
        <v>117</v>
      </c>
      <c r="CA332" s="83" t="s">
        <v>92</v>
      </c>
      <c r="CB332" s="112">
        <v>5</v>
      </c>
      <c r="CC332" s="112">
        <v>8</v>
      </c>
      <c r="CD332" s="112">
        <v>4</v>
      </c>
      <c r="CE332" s="112">
        <v>6</v>
      </c>
      <c r="CF332" s="83" t="s">
        <v>112</v>
      </c>
      <c r="CG332" s="71" t="s">
        <v>75</v>
      </c>
      <c r="CH332" s="62">
        <v>19.11</v>
      </c>
      <c r="CI332" s="129">
        <f>SUM(CI330:CI331)/1.9</f>
        <v>8.5951724330000303</v>
      </c>
      <c r="CJ332" s="64">
        <f>SUM((AF332-BQ332)/AF332)*100</f>
        <v>3.4008204313881083</v>
      </c>
      <c r="CK332" s="64">
        <f>SUM(BX332*CH332)</f>
        <v>30.636932637331835</v>
      </c>
      <c r="CL332" s="65" t="s">
        <v>112</v>
      </c>
    </row>
    <row r="333" spans="1:90" s="65" customFormat="1" ht="24.75" customHeight="1" x14ac:dyDescent="0.3">
      <c r="A333" s="61" t="s">
        <v>116</v>
      </c>
      <c r="B333" s="35">
        <v>4.62</v>
      </c>
      <c r="C333" s="35">
        <v>2.5</v>
      </c>
      <c r="D333" s="35">
        <v>6.87</v>
      </c>
      <c r="E333" s="35">
        <v>6.7</v>
      </c>
      <c r="F333" s="35">
        <v>0</v>
      </c>
      <c r="G333" s="35">
        <v>0</v>
      </c>
      <c r="H333" s="66">
        <v>9.3299999999999994E-2</v>
      </c>
      <c r="I333" s="66">
        <v>4.4600000000000001E-2</v>
      </c>
      <c r="J333" s="66">
        <v>4.0500000000000001E-2</v>
      </c>
      <c r="K333" s="67">
        <v>5.8999999999999997E-2</v>
      </c>
      <c r="L333" s="66">
        <v>4.2000000000000003E-2</v>
      </c>
      <c r="M333" s="68">
        <v>1.2699999999999999E-2</v>
      </c>
      <c r="N333" s="35">
        <v>3.03</v>
      </c>
      <c r="O333" s="35">
        <v>33.5</v>
      </c>
      <c r="P333" s="35">
        <v>0</v>
      </c>
      <c r="Q333" s="35">
        <v>7.81</v>
      </c>
      <c r="R333" s="35">
        <v>0</v>
      </c>
      <c r="S333" s="35">
        <v>0</v>
      </c>
      <c r="T333" s="35">
        <v>6.62</v>
      </c>
      <c r="U333" s="35">
        <v>0</v>
      </c>
      <c r="V333" s="35">
        <v>0</v>
      </c>
      <c r="W333" s="35">
        <v>6.62</v>
      </c>
      <c r="X333" s="35">
        <v>4.6500000000000004</v>
      </c>
      <c r="Y333" s="35">
        <v>3.03</v>
      </c>
      <c r="Z333" s="35">
        <v>0</v>
      </c>
      <c r="AA333" s="35">
        <v>6.16</v>
      </c>
      <c r="AB333" s="41">
        <v>1040</v>
      </c>
      <c r="AC333" s="41">
        <v>6</v>
      </c>
      <c r="AD333" s="88">
        <v>384.3</v>
      </c>
      <c r="AE333" s="69">
        <v>59.64</v>
      </c>
      <c r="AF333" s="69">
        <v>74.16</v>
      </c>
      <c r="AG333" s="44">
        <f t="shared" si="168"/>
        <v>29.82</v>
      </c>
      <c r="AH333" s="44">
        <f t="shared" si="178"/>
        <v>2793.6059751740204</v>
      </c>
      <c r="AI333" s="44">
        <f t="shared" si="179"/>
        <v>207173.81911890535</v>
      </c>
      <c r="AJ333" s="44">
        <f t="shared" si="180"/>
        <v>1.8549641148403739</v>
      </c>
      <c r="AK333" s="45">
        <v>0</v>
      </c>
      <c r="AL333" s="43">
        <v>350.8</v>
      </c>
      <c r="AM333" s="43">
        <v>59.6</v>
      </c>
      <c r="AN333" s="69">
        <v>74.12</v>
      </c>
      <c r="AO333" s="44">
        <f t="shared" si="175"/>
        <v>29.8</v>
      </c>
      <c r="AP333" s="44">
        <f t="shared" si="181"/>
        <v>2789.8599400938801</v>
      </c>
      <c r="AQ333" s="46">
        <f t="shared" si="182"/>
        <v>207173.81911890535</v>
      </c>
      <c r="AR333" s="46">
        <f t="shared" si="183"/>
        <v>206784.41875975841</v>
      </c>
      <c r="AS333" s="47">
        <f t="shared" si="184"/>
        <v>0.18795828585051319</v>
      </c>
      <c r="AT333" s="46">
        <f t="shared" si="185"/>
        <v>1.8549641148403739</v>
      </c>
      <c r="AU333" s="46">
        <f t="shared" si="186"/>
        <v>1.6964527700104837</v>
      </c>
      <c r="AV333" s="47">
        <f t="shared" si="187"/>
        <v>8.5452512833937337</v>
      </c>
      <c r="AW333" s="48">
        <v>0</v>
      </c>
      <c r="AX333" s="70">
        <v>150</v>
      </c>
      <c r="AY333" s="70">
        <v>12</v>
      </c>
      <c r="AZ333" s="71">
        <v>342.5</v>
      </c>
      <c r="BA333" s="43">
        <f t="shared" si="203"/>
        <v>12.204379562043799</v>
      </c>
      <c r="BB333" s="71">
        <v>59.6</v>
      </c>
      <c r="BC333" s="69">
        <v>73</v>
      </c>
      <c r="BD333" s="54">
        <f t="shared" si="188"/>
        <v>29.8</v>
      </c>
      <c r="BE333" s="44">
        <f t="shared" si="189"/>
        <v>2789.8599400938801</v>
      </c>
      <c r="BF333" s="50">
        <f t="shared" si="204"/>
        <v>207173.81911890535</v>
      </c>
      <c r="BG333" s="50">
        <f t="shared" si="190"/>
        <v>203659.77562685325</v>
      </c>
      <c r="BH333" s="72">
        <f t="shared" si="191"/>
        <v>1.6961812583255236</v>
      </c>
      <c r="BI333" s="73">
        <f t="shared" si="192"/>
        <v>1.8549641148403739</v>
      </c>
      <c r="BJ333" s="51">
        <f t="shared" si="193"/>
        <v>1.6817262954641112</v>
      </c>
      <c r="BK333" s="72">
        <f t="shared" si="194"/>
        <v>9.3391466708330597</v>
      </c>
      <c r="BL333" s="116">
        <v>0</v>
      </c>
      <c r="BM333" s="74">
        <f t="shared" si="176"/>
        <v>1040</v>
      </c>
      <c r="BN333" s="74">
        <f t="shared" si="177"/>
        <v>6</v>
      </c>
      <c r="BO333" s="71">
        <v>327.9</v>
      </c>
      <c r="BP333" s="71">
        <v>59.6</v>
      </c>
      <c r="BQ333" s="71">
        <v>72</v>
      </c>
      <c r="BR333" s="72">
        <f t="shared" si="195"/>
        <v>29.8</v>
      </c>
      <c r="BS333" s="54">
        <f t="shared" si="196"/>
        <v>2789.8599400938801</v>
      </c>
      <c r="BT333" s="50">
        <f t="shared" si="197"/>
        <v>203659.77562685325</v>
      </c>
      <c r="BU333" s="50">
        <f t="shared" si="198"/>
        <v>200869.91568675937</v>
      </c>
      <c r="BV333" s="72">
        <f t="shared" si="199"/>
        <v>1.3698630136986321</v>
      </c>
      <c r="BW333" s="75">
        <f t="shared" si="200"/>
        <v>1.6817262954641112</v>
      </c>
      <c r="BX333" s="55">
        <f t="shared" si="201"/>
        <v>1.6323997492553037</v>
      </c>
      <c r="BY333" s="72">
        <f t="shared" si="172"/>
        <v>2.9330900243309035</v>
      </c>
      <c r="BZ333" s="83" t="s">
        <v>78</v>
      </c>
      <c r="CA333" s="83" t="s">
        <v>96</v>
      </c>
      <c r="CB333" s="112">
        <v>7</v>
      </c>
      <c r="CC333" s="112">
        <v>4</v>
      </c>
      <c r="CD333" s="112">
        <v>8</v>
      </c>
      <c r="CE333" s="112">
        <v>2</v>
      </c>
      <c r="CF333" s="83" t="s">
        <v>75</v>
      </c>
      <c r="CG333" s="71" t="s">
        <v>76</v>
      </c>
      <c r="CH333" s="62">
        <v>18.62549800796813</v>
      </c>
      <c r="CI333" s="63">
        <f>SUM(CI331:CI332)/1.7</f>
        <v>9.8683114916421069</v>
      </c>
      <c r="CJ333" s="64">
        <f>SUM((AF333-BQ333)/AF333)*100</f>
        <v>2.9126213592232966</v>
      </c>
      <c r="CK333" s="64">
        <f>SUM(BX333*CH333)</f>
        <v>30.404258277962334</v>
      </c>
      <c r="CL333" s="65" t="s">
        <v>75</v>
      </c>
    </row>
    <row r="334" spans="1:90" s="65" customFormat="1" ht="24.75" customHeight="1" x14ac:dyDescent="0.3">
      <c r="A334" s="61" t="s">
        <v>116</v>
      </c>
      <c r="B334" s="35">
        <v>4.32</v>
      </c>
      <c r="C334" s="35">
        <v>2.19</v>
      </c>
      <c r="D334" s="35">
        <v>6.39</v>
      </c>
      <c r="E334" s="35">
        <v>6.84</v>
      </c>
      <c r="F334" s="35">
        <v>0</v>
      </c>
      <c r="G334" s="35">
        <v>0</v>
      </c>
      <c r="H334" s="66">
        <v>9.8599999999999993E-2</v>
      </c>
      <c r="I334" s="66">
        <v>4.4600000000000001E-2</v>
      </c>
      <c r="J334" s="66">
        <v>4.19E-2</v>
      </c>
      <c r="K334" s="67">
        <v>6.6500000000000004E-2</v>
      </c>
      <c r="L334" s="66">
        <v>4.2000000000000003E-2</v>
      </c>
      <c r="M334" s="68">
        <v>1.4500000000000001E-2</v>
      </c>
      <c r="N334" s="35">
        <v>4.7</v>
      </c>
      <c r="O334" s="35">
        <v>9.4600000000000009</v>
      </c>
      <c r="P334" s="35">
        <v>0</v>
      </c>
      <c r="Q334" s="35">
        <v>25.79</v>
      </c>
      <c r="R334" s="35">
        <v>0</v>
      </c>
      <c r="S334" s="35">
        <v>0</v>
      </c>
      <c r="T334" s="35">
        <v>6.62</v>
      </c>
      <c r="U334" s="35">
        <v>0</v>
      </c>
      <c r="V334" s="35">
        <v>0</v>
      </c>
      <c r="W334" s="35">
        <v>19.23</v>
      </c>
      <c r="X334" s="35">
        <v>2.3250000000000002</v>
      </c>
      <c r="Y334" s="35">
        <v>1.5149999999999999</v>
      </c>
      <c r="Z334" s="35">
        <v>0</v>
      </c>
      <c r="AA334" s="35">
        <v>3.68</v>
      </c>
      <c r="AB334" s="41">
        <v>1040</v>
      </c>
      <c r="AC334" s="41">
        <v>6</v>
      </c>
      <c r="AD334" s="88">
        <v>383.2</v>
      </c>
      <c r="AE334" s="69">
        <v>59.87</v>
      </c>
      <c r="AF334" s="69">
        <v>74.180000000000007</v>
      </c>
      <c r="AG334" s="44">
        <f t="shared" si="168"/>
        <v>29.934999999999999</v>
      </c>
      <c r="AH334" s="44">
        <f t="shared" si="178"/>
        <v>2815.1944501107746</v>
      </c>
      <c r="AI334" s="44">
        <f t="shared" si="179"/>
        <v>208831.12430921727</v>
      </c>
      <c r="AJ334" s="44">
        <f t="shared" si="180"/>
        <v>1.8349755155873886</v>
      </c>
      <c r="AK334" s="45">
        <v>0</v>
      </c>
      <c r="AL334" s="43">
        <v>350.8</v>
      </c>
      <c r="AM334" s="43">
        <v>59.82</v>
      </c>
      <c r="AN334" s="69">
        <v>74.099999999999994</v>
      </c>
      <c r="AO334" s="44">
        <f t="shared" si="175"/>
        <v>29.91</v>
      </c>
      <c r="AP334" s="44">
        <f t="shared" si="181"/>
        <v>2810.4942348019231</v>
      </c>
      <c r="AQ334" s="46">
        <f t="shared" si="182"/>
        <v>208831.12430921727</v>
      </c>
      <c r="AR334" s="46">
        <f t="shared" si="183"/>
        <v>208257.62279882247</v>
      </c>
      <c r="AS334" s="47">
        <f t="shared" si="184"/>
        <v>0.27462453802892373</v>
      </c>
      <c r="AT334" s="46">
        <f t="shared" si="185"/>
        <v>1.8349755155873886</v>
      </c>
      <c r="AU334" s="46">
        <f t="shared" si="186"/>
        <v>1.6844521477078125</v>
      </c>
      <c r="AV334" s="47">
        <f t="shared" si="187"/>
        <v>8.2030177842123688</v>
      </c>
      <c r="AW334" s="48">
        <v>0</v>
      </c>
      <c r="AX334" s="70">
        <v>150</v>
      </c>
      <c r="AY334" s="70">
        <v>12</v>
      </c>
      <c r="AZ334" s="71">
        <v>339.1</v>
      </c>
      <c r="BA334" s="43">
        <f t="shared" si="203"/>
        <v>13.005013270421696</v>
      </c>
      <c r="BB334" s="71">
        <v>59.6</v>
      </c>
      <c r="BC334" s="69">
        <v>72</v>
      </c>
      <c r="BD334" s="54">
        <f t="shared" si="188"/>
        <v>29.8</v>
      </c>
      <c r="BE334" s="44">
        <f t="shared" si="189"/>
        <v>2789.8599400938801</v>
      </c>
      <c r="BF334" s="50">
        <f t="shared" si="204"/>
        <v>208831.12430921727</v>
      </c>
      <c r="BG334" s="50">
        <f t="shared" si="190"/>
        <v>200869.91568675937</v>
      </c>
      <c r="BH334" s="72">
        <f t="shared" si="191"/>
        <v>3.8122711108281422</v>
      </c>
      <c r="BI334" s="73">
        <f t="shared" si="192"/>
        <v>1.8349755155873886</v>
      </c>
      <c r="BJ334" s="51">
        <f t="shared" si="193"/>
        <v>1.6881572277294099</v>
      </c>
      <c r="BK334" s="72">
        <f t="shared" si="194"/>
        <v>8.0011033722693075</v>
      </c>
      <c r="BL334" s="116">
        <v>0</v>
      </c>
      <c r="BM334" s="74">
        <f t="shared" si="176"/>
        <v>1040</v>
      </c>
      <c r="BN334" s="74">
        <f t="shared" si="177"/>
        <v>6</v>
      </c>
      <c r="BO334" s="71">
        <v>326.3</v>
      </c>
      <c r="BP334" s="71">
        <v>59.5</v>
      </c>
      <c r="BQ334" s="71">
        <v>71</v>
      </c>
      <c r="BR334" s="72">
        <f t="shared" si="195"/>
        <v>29.75</v>
      </c>
      <c r="BS334" s="54">
        <f t="shared" si="196"/>
        <v>2780.5058479678164</v>
      </c>
      <c r="BT334" s="50">
        <f t="shared" si="197"/>
        <v>200869.91568675937</v>
      </c>
      <c r="BU334" s="50">
        <f t="shared" si="198"/>
        <v>197415.91520571496</v>
      </c>
      <c r="BV334" s="72">
        <f t="shared" si="199"/>
        <v>1.719521048851659</v>
      </c>
      <c r="BW334" s="75">
        <f t="shared" si="200"/>
        <v>1.6881572277294099</v>
      </c>
      <c r="BX334" s="55">
        <f t="shared" si="201"/>
        <v>1.6528555950516091</v>
      </c>
      <c r="BY334" s="72">
        <f t="shared" si="172"/>
        <v>2.091134172690889</v>
      </c>
      <c r="BZ334" s="83" t="s">
        <v>78</v>
      </c>
      <c r="CA334" s="83" t="s">
        <v>96</v>
      </c>
      <c r="CB334" s="112">
        <v>7</v>
      </c>
      <c r="CC334" s="112">
        <v>4</v>
      </c>
      <c r="CD334" s="112">
        <v>8</v>
      </c>
      <c r="CE334" s="112">
        <v>2</v>
      </c>
      <c r="CF334" s="83" t="s">
        <v>75</v>
      </c>
      <c r="CG334" s="71" t="s">
        <v>76</v>
      </c>
      <c r="CH334" s="62">
        <v>18.62549800796813</v>
      </c>
      <c r="CI334" s="63">
        <f>SUM(CI332:CI333)/1.7</f>
        <v>10.860872896848317</v>
      </c>
      <c r="CJ334" s="64">
        <f>SUM((AF334-BQ334)/AF334)*100</f>
        <v>4.2868697762200139</v>
      </c>
      <c r="CK334" s="64">
        <f>SUM(BX334*CH334)</f>
        <v>30.785258593092721</v>
      </c>
      <c r="CL334" s="65" t="s">
        <v>75</v>
      </c>
    </row>
    <row r="335" spans="1:90" s="65" customFormat="1" ht="24.75" customHeight="1" x14ac:dyDescent="0.3">
      <c r="A335" s="61" t="s">
        <v>116</v>
      </c>
      <c r="B335" s="35">
        <v>4.6500000000000004</v>
      </c>
      <c r="C335" s="35">
        <v>2.83</v>
      </c>
      <c r="D335" s="35">
        <v>7.9</v>
      </c>
      <c r="E335" s="35">
        <v>6.84</v>
      </c>
      <c r="F335" s="35">
        <v>0</v>
      </c>
      <c r="G335" s="35">
        <v>0</v>
      </c>
      <c r="H335" s="66">
        <v>0.11260000000000001</v>
      </c>
      <c r="I335" s="66">
        <v>5.0599999999999999E-2</v>
      </c>
      <c r="J335" s="66">
        <v>4.2000000000000003E-2</v>
      </c>
      <c r="K335" s="67">
        <v>5.0200000000000002E-2</v>
      </c>
      <c r="L335" s="66">
        <v>4.2000000000000003E-2</v>
      </c>
      <c r="M335" s="68">
        <v>1.83E-2</v>
      </c>
      <c r="N335" s="35">
        <v>3.87</v>
      </c>
      <c r="O335" s="35">
        <v>33.5</v>
      </c>
      <c r="P335" s="35">
        <v>0</v>
      </c>
      <c r="Q335" s="35">
        <v>7.81</v>
      </c>
      <c r="R335" s="35">
        <v>0</v>
      </c>
      <c r="S335" s="35">
        <v>0</v>
      </c>
      <c r="T335" s="35">
        <v>6.62</v>
      </c>
      <c r="U335" s="35">
        <v>0</v>
      </c>
      <c r="V335" s="35">
        <v>0</v>
      </c>
      <c r="W335" s="35">
        <v>6.62</v>
      </c>
      <c r="X335" s="35">
        <v>3.48</v>
      </c>
      <c r="Y335" s="35">
        <v>2.2725</v>
      </c>
      <c r="Z335" s="35">
        <v>0</v>
      </c>
      <c r="AA335" s="35">
        <v>5.2725</v>
      </c>
      <c r="AB335" s="41">
        <v>1040</v>
      </c>
      <c r="AC335" s="41">
        <v>6</v>
      </c>
      <c r="AD335" s="88">
        <v>384.3</v>
      </c>
      <c r="AE335" s="69">
        <v>59.87</v>
      </c>
      <c r="AF335" s="69">
        <v>74.89</v>
      </c>
      <c r="AG335" s="44">
        <f t="shared" si="168"/>
        <v>29.934999999999999</v>
      </c>
      <c r="AH335" s="44">
        <f t="shared" si="178"/>
        <v>2815.1944501107746</v>
      </c>
      <c r="AI335" s="44">
        <f t="shared" si="179"/>
        <v>210829.91236879592</v>
      </c>
      <c r="AJ335" s="44">
        <f t="shared" si="180"/>
        <v>1.8227963749648586</v>
      </c>
      <c r="AK335" s="45">
        <v>0</v>
      </c>
      <c r="AL335" s="43">
        <v>350.9</v>
      </c>
      <c r="AM335" s="43">
        <v>59.78</v>
      </c>
      <c r="AN335" s="69">
        <v>74.63</v>
      </c>
      <c r="AO335" s="44">
        <f t="shared" si="175"/>
        <v>29.89</v>
      </c>
      <c r="AP335" s="44">
        <f t="shared" si="181"/>
        <v>2806.7368899882294</v>
      </c>
      <c r="AQ335" s="46">
        <f t="shared" si="182"/>
        <v>210829.91236879592</v>
      </c>
      <c r="AR335" s="46">
        <f t="shared" si="183"/>
        <v>209466.77409982154</v>
      </c>
      <c r="AS335" s="47">
        <f t="shared" si="184"/>
        <v>0.64655828656319703</v>
      </c>
      <c r="AT335" s="46">
        <f t="shared" si="185"/>
        <v>1.8227963749648586</v>
      </c>
      <c r="AU335" s="46">
        <f t="shared" si="186"/>
        <v>1.6752060154073807</v>
      </c>
      <c r="AV335" s="47">
        <f t="shared" si="187"/>
        <v>8.0969197429045394</v>
      </c>
      <c r="AW335" s="48">
        <v>0</v>
      </c>
      <c r="AX335" s="70">
        <v>150</v>
      </c>
      <c r="AY335" s="70">
        <v>12</v>
      </c>
      <c r="AZ335" s="71">
        <v>341.8</v>
      </c>
      <c r="BA335" s="43">
        <f t="shared" si="203"/>
        <v>12.434172030427151</v>
      </c>
      <c r="BB335" s="71">
        <v>59.4</v>
      </c>
      <c r="BC335" s="69">
        <v>74.900000000000006</v>
      </c>
      <c r="BD335" s="54">
        <f t="shared" si="188"/>
        <v>29.7</v>
      </c>
      <c r="BE335" s="44">
        <f t="shared" si="189"/>
        <v>2771.1674638050204</v>
      </c>
      <c r="BF335" s="50">
        <f t="shared" si="204"/>
        <v>210829.91236879592</v>
      </c>
      <c r="BG335" s="50">
        <f t="shared" si="190"/>
        <v>207560.44303899605</v>
      </c>
      <c r="BH335" s="72">
        <f t="shared" si="191"/>
        <v>1.5507616035435849</v>
      </c>
      <c r="BI335" s="73">
        <f t="shared" si="192"/>
        <v>1.8227963749648586</v>
      </c>
      <c r="BJ335" s="51">
        <f t="shared" si="193"/>
        <v>1.6467492311903733</v>
      </c>
      <c r="BK335" s="72">
        <f t="shared" si="194"/>
        <v>9.6580806387591842</v>
      </c>
      <c r="BL335" s="116">
        <v>0</v>
      </c>
      <c r="BM335" s="74">
        <f t="shared" si="176"/>
        <v>1040</v>
      </c>
      <c r="BN335" s="74">
        <f t="shared" si="177"/>
        <v>6</v>
      </c>
      <c r="BO335" s="71">
        <v>324.3</v>
      </c>
      <c r="BP335" s="71">
        <v>59.6</v>
      </c>
      <c r="BQ335" s="71">
        <v>74</v>
      </c>
      <c r="BR335" s="72">
        <f t="shared" si="195"/>
        <v>29.8</v>
      </c>
      <c r="BS335" s="54">
        <f t="shared" si="196"/>
        <v>2789.8599400938801</v>
      </c>
      <c r="BT335" s="50">
        <f t="shared" si="197"/>
        <v>207560.44303899605</v>
      </c>
      <c r="BU335" s="50">
        <f t="shared" si="198"/>
        <v>206449.63556694714</v>
      </c>
      <c r="BV335" s="72">
        <f t="shared" si="199"/>
        <v>0.53517301070715728</v>
      </c>
      <c r="BW335" s="75">
        <f t="shared" si="200"/>
        <v>1.6467492311903733</v>
      </c>
      <c r="BX335" s="55">
        <f t="shared" si="201"/>
        <v>1.5708431701001311</v>
      </c>
      <c r="BY335" s="72">
        <f t="shared" si="172"/>
        <v>4.6094487036968328</v>
      </c>
      <c r="BZ335" s="83" t="s">
        <v>78</v>
      </c>
      <c r="CA335" s="83" t="s">
        <v>96</v>
      </c>
      <c r="CB335" s="112">
        <v>7</v>
      </c>
      <c r="CC335" s="112">
        <v>4</v>
      </c>
      <c r="CD335" s="112">
        <v>8</v>
      </c>
      <c r="CE335" s="112">
        <v>2</v>
      </c>
      <c r="CF335" s="83" t="s">
        <v>75</v>
      </c>
      <c r="CG335" s="71" t="s">
        <v>76</v>
      </c>
      <c r="CH335" s="62">
        <v>18.62549800796813</v>
      </c>
      <c r="CI335" s="63">
        <f>SUM(CI333:CI334)/2</f>
        <v>10.364592194245212</v>
      </c>
      <c r="CJ335" s="64">
        <f>SUM((AF335-BQ335)/AF335)*100</f>
        <v>1.1884096675123521</v>
      </c>
      <c r="CK335" s="64">
        <f>SUM(BX335*CH335)</f>
        <v>29.257736335530332</v>
      </c>
      <c r="CL335" s="65" t="s">
        <v>75</v>
      </c>
    </row>
    <row r="336" spans="1:90" s="65" customFormat="1" ht="24.75" customHeight="1" x14ac:dyDescent="0.3">
      <c r="A336" s="61" t="s">
        <v>116</v>
      </c>
      <c r="B336" s="35">
        <v>3.65</v>
      </c>
      <c r="C336" s="35">
        <v>1.22</v>
      </c>
      <c r="D336" s="35">
        <v>11.36</v>
      </c>
      <c r="E336" s="35">
        <v>0.72240000000000004</v>
      </c>
      <c r="F336" s="35">
        <v>0</v>
      </c>
      <c r="G336" s="35">
        <v>0</v>
      </c>
      <c r="H336" s="66">
        <v>9.3299999999999994E-2</v>
      </c>
      <c r="I336" s="66">
        <v>4.2799999999999998E-2</v>
      </c>
      <c r="J336" s="66">
        <v>6.3E-3</v>
      </c>
      <c r="K336" s="67">
        <v>2.1999999999999999E-2</v>
      </c>
      <c r="L336" s="66">
        <v>4.2000000000000003E-2</v>
      </c>
      <c r="M336" s="68">
        <v>1.2699999999999999E-2</v>
      </c>
      <c r="N336" s="35">
        <v>3.03</v>
      </c>
      <c r="O336" s="35">
        <v>9.4600000000000009</v>
      </c>
      <c r="P336" s="35">
        <v>0</v>
      </c>
      <c r="Q336" s="35">
        <v>25.79</v>
      </c>
      <c r="R336" s="35">
        <v>0</v>
      </c>
      <c r="S336" s="35">
        <v>0</v>
      </c>
      <c r="T336" s="35">
        <v>6.62</v>
      </c>
      <c r="U336" s="35">
        <v>0</v>
      </c>
      <c r="V336" s="35">
        <v>0</v>
      </c>
      <c r="W336" s="35">
        <v>19.23</v>
      </c>
      <c r="X336" s="35">
        <v>4.6500000000000004</v>
      </c>
      <c r="Y336" s="35">
        <v>3.03</v>
      </c>
      <c r="Z336" s="35">
        <v>0</v>
      </c>
      <c r="AA336" s="35">
        <v>6</v>
      </c>
      <c r="AB336" s="41">
        <v>1060</v>
      </c>
      <c r="AC336" s="41">
        <v>6</v>
      </c>
      <c r="AD336" s="88">
        <v>384.6</v>
      </c>
      <c r="AE336" s="69">
        <v>59.86</v>
      </c>
      <c r="AF336" s="69">
        <v>73.650000000000006</v>
      </c>
      <c r="AG336" s="44">
        <f t="shared" ref="AG336:AG399" si="205">SUM(AE336/2)</f>
        <v>29.93</v>
      </c>
      <c r="AH336" s="44">
        <f t="shared" si="178"/>
        <v>2814.2540928897392</v>
      </c>
      <c r="AI336" s="44">
        <f t="shared" si="179"/>
        <v>207269.81394132931</v>
      </c>
      <c r="AJ336" s="44">
        <f t="shared" si="180"/>
        <v>1.8555523965919443</v>
      </c>
      <c r="AK336" s="45">
        <v>0</v>
      </c>
      <c r="AL336" s="43">
        <v>350.6</v>
      </c>
      <c r="AM336" s="43">
        <v>59.9</v>
      </c>
      <c r="AN336" s="69">
        <v>73.5</v>
      </c>
      <c r="AO336" s="44">
        <f t="shared" si="175"/>
        <v>29.95</v>
      </c>
      <c r="AP336" s="44">
        <f t="shared" si="181"/>
        <v>2818.0164642516784</v>
      </c>
      <c r="AQ336" s="46">
        <f t="shared" si="182"/>
        <v>207269.81394132931</v>
      </c>
      <c r="AR336" s="46">
        <f t="shared" si="183"/>
        <v>207124.21012249836</v>
      </c>
      <c r="AS336" s="47">
        <f t="shared" si="184"/>
        <v>7.0248443833775986E-2</v>
      </c>
      <c r="AT336" s="46">
        <f t="shared" si="185"/>
        <v>1.8555523965919443</v>
      </c>
      <c r="AU336" s="46">
        <f t="shared" si="186"/>
        <v>1.6927041015275159</v>
      </c>
      <c r="AV336" s="47">
        <f t="shared" si="187"/>
        <v>8.7762703636679049</v>
      </c>
      <c r="AW336" s="48">
        <v>0</v>
      </c>
      <c r="AX336" s="70">
        <v>150</v>
      </c>
      <c r="AY336" s="70">
        <v>12</v>
      </c>
      <c r="AZ336" s="71">
        <v>342.1</v>
      </c>
      <c r="BA336" s="43">
        <f t="shared" si="203"/>
        <v>12.423268050277695</v>
      </c>
      <c r="BB336" s="71">
        <v>59.7</v>
      </c>
      <c r="BC336" s="69">
        <v>73.400000000000006</v>
      </c>
      <c r="BD336" s="54">
        <f t="shared" si="188"/>
        <v>29.85</v>
      </c>
      <c r="BE336" s="44">
        <f t="shared" si="189"/>
        <v>2799.2297401832116</v>
      </c>
      <c r="BF336" s="50">
        <f t="shared" si="204"/>
        <v>207269.81394132931</v>
      </c>
      <c r="BG336" s="50">
        <f t="shared" si="190"/>
        <v>205463.46292944773</v>
      </c>
      <c r="BH336" s="72">
        <f t="shared" si="191"/>
        <v>0.87149738668308407</v>
      </c>
      <c r="BI336" s="73">
        <f t="shared" si="192"/>
        <v>1.8555523965919443</v>
      </c>
      <c r="BJ336" s="51">
        <f t="shared" si="193"/>
        <v>1.6650162278120986</v>
      </c>
      <c r="BK336" s="72">
        <f t="shared" si="194"/>
        <v>10.268433762894523</v>
      </c>
      <c r="BL336" s="116">
        <v>0</v>
      </c>
      <c r="BM336" s="74">
        <f t="shared" si="176"/>
        <v>1060</v>
      </c>
      <c r="BN336" s="74">
        <f t="shared" si="177"/>
        <v>6</v>
      </c>
      <c r="BO336" s="71">
        <v>326.89999999999998</v>
      </c>
      <c r="BP336" s="71">
        <v>59.7</v>
      </c>
      <c r="BQ336" s="71">
        <v>72</v>
      </c>
      <c r="BR336" s="72">
        <f t="shared" si="195"/>
        <v>29.85</v>
      </c>
      <c r="BS336" s="54">
        <f t="shared" si="196"/>
        <v>2799.2297401832116</v>
      </c>
      <c r="BT336" s="50">
        <f t="shared" si="197"/>
        <v>205463.46292944773</v>
      </c>
      <c r="BU336" s="50">
        <f t="shared" si="198"/>
        <v>201544.54129319123</v>
      </c>
      <c r="BV336" s="72">
        <f t="shared" si="199"/>
        <v>1.9073569482288875</v>
      </c>
      <c r="BW336" s="75">
        <f t="shared" si="200"/>
        <v>1.6650162278120986</v>
      </c>
      <c r="BX336" s="55">
        <f t="shared" si="201"/>
        <v>1.6219739711255758</v>
      </c>
      <c r="BY336" s="72">
        <f t="shared" si="172"/>
        <v>2.5850953262528895</v>
      </c>
      <c r="BZ336" s="83" t="s">
        <v>78</v>
      </c>
      <c r="CA336" s="83" t="s">
        <v>96</v>
      </c>
      <c r="CB336" s="112">
        <v>7</v>
      </c>
      <c r="CC336" s="112">
        <v>4</v>
      </c>
      <c r="CD336" s="112">
        <v>8</v>
      </c>
      <c r="CE336" s="112">
        <v>2</v>
      </c>
      <c r="CF336" s="83" t="s">
        <v>75</v>
      </c>
      <c r="CG336" s="71" t="s">
        <v>76</v>
      </c>
      <c r="CH336" s="62">
        <v>18.62549800796813</v>
      </c>
      <c r="CI336" s="63">
        <f>SUM(CI334:CI335)/2</f>
        <v>10.612732545546764</v>
      </c>
      <c r="CJ336" s="64">
        <f>SUM((AF336-BQ336)/AF336)*100</f>
        <v>2.2403258655804557</v>
      </c>
      <c r="CK336" s="64">
        <f>SUM(BX336*CH336)</f>
        <v>30.21007296817557</v>
      </c>
      <c r="CL336" s="65" t="s">
        <v>75</v>
      </c>
    </row>
    <row r="337" spans="1:90" s="65" customFormat="1" ht="24.75" customHeight="1" x14ac:dyDescent="0.3">
      <c r="A337" s="61" t="s">
        <v>116</v>
      </c>
      <c r="B337" s="35">
        <v>3.77</v>
      </c>
      <c r="C337" s="35">
        <v>1.31</v>
      </c>
      <c r="D337" s="35">
        <v>12.67</v>
      </c>
      <c r="E337" s="35">
        <v>0.7006</v>
      </c>
      <c r="F337" s="35">
        <v>0</v>
      </c>
      <c r="G337" s="35">
        <v>0</v>
      </c>
      <c r="H337" s="66">
        <v>9.8599999999999993E-2</v>
      </c>
      <c r="I337" s="66">
        <v>4.7E-2</v>
      </c>
      <c r="J337" s="66">
        <v>5.7999999999999996E-3</v>
      </c>
      <c r="K337" s="67">
        <v>2.4199999999999999E-2</v>
      </c>
      <c r="L337" s="66">
        <v>4.2000000000000003E-2</v>
      </c>
      <c r="M337" s="68">
        <v>1.4500000000000001E-2</v>
      </c>
      <c r="N337" s="35">
        <v>4.7</v>
      </c>
      <c r="O337" s="35">
        <v>33.5</v>
      </c>
      <c r="P337" s="35">
        <v>0</v>
      </c>
      <c r="Q337" s="35">
        <v>7.81</v>
      </c>
      <c r="R337" s="35">
        <v>0</v>
      </c>
      <c r="S337" s="35">
        <v>0</v>
      </c>
      <c r="T337" s="35">
        <v>6.62</v>
      </c>
      <c r="U337" s="35">
        <v>0</v>
      </c>
      <c r="V337" s="35">
        <v>0</v>
      </c>
      <c r="W337" s="35">
        <v>6.62</v>
      </c>
      <c r="X337" s="35">
        <v>2.3250000000000002</v>
      </c>
      <c r="Y337" s="35">
        <v>1.5149999999999999</v>
      </c>
      <c r="Z337" s="35">
        <v>0</v>
      </c>
      <c r="AA337" s="35">
        <v>5.25</v>
      </c>
      <c r="AB337" s="41">
        <v>1060</v>
      </c>
      <c r="AC337" s="41">
        <v>6</v>
      </c>
      <c r="AD337" s="88">
        <v>384.4</v>
      </c>
      <c r="AE337" s="69">
        <v>59.74</v>
      </c>
      <c r="AF337" s="69">
        <v>74.790000000000006</v>
      </c>
      <c r="AG337" s="44">
        <f t="shared" si="205"/>
        <v>29.87</v>
      </c>
      <c r="AH337" s="44">
        <f t="shared" si="178"/>
        <v>2802.9820584486592</v>
      </c>
      <c r="AI337" s="44">
        <f t="shared" si="179"/>
        <v>209635.02815137524</v>
      </c>
      <c r="AJ337" s="44">
        <f t="shared" si="180"/>
        <v>1.8336630256391542</v>
      </c>
      <c r="AK337" s="45">
        <v>0</v>
      </c>
      <c r="AL337" s="43">
        <v>349.6</v>
      </c>
      <c r="AM337" s="43">
        <v>59.85</v>
      </c>
      <c r="AN337" s="69">
        <v>74.099999999999994</v>
      </c>
      <c r="AO337" s="44">
        <f t="shared" si="175"/>
        <v>29.925000000000001</v>
      </c>
      <c r="AP337" s="44">
        <f t="shared" si="181"/>
        <v>2813.313892748336</v>
      </c>
      <c r="AQ337" s="46">
        <f t="shared" si="182"/>
        <v>209635.02815137524</v>
      </c>
      <c r="AR337" s="46">
        <f t="shared" si="183"/>
        <v>208466.55945265168</v>
      </c>
      <c r="AS337" s="47">
        <f t="shared" si="184"/>
        <v>0.55738237499117893</v>
      </c>
      <c r="AT337" s="46">
        <f t="shared" si="185"/>
        <v>1.8336630256391542</v>
      </c>
      <c r="AU337" s="46">
        <f t="shared" si="186"/>
        <v>1.6770075781837974</v>
      </c>
      <c r="AV337" s="47">
        <f t="shared" si="187"/>
        <v>8.5433062272034341</v>
      </c>
      <c r="AW337" s="48">
        <v>0</v>
      </c>
      <c r="AX337" s="70">
        <v>150</v>
      </c>
      <c r="AY337" s="70">
        <v>12</v>
      </c>
      <c r="AZ337" s="71">
        <v>340.5</v>
      </c>
      <c r="BA337" s="43">
        <f t="shared" si="203"/>
        <v>12.892804698972093</v>
      </c>
      <c r="BB337" s="71">
        <v>59.8</v>
      </c>
      <c r="BC337" s="69">
        <v>73</v>
      </c>
      <c r="BD337" s="54">
        <f t="shared" si="188"/>
        <v>29.9</v>
      </c>
      <c r="BE337" s="44">
        <f t="shared" si="189"/>
        <v>2808.6152482358107</v>
      </c>
      <c r="BF337" s="50">
        <f t="shared" si="204"/>
        <v>209635.02815137524</v>
      </c>
      <c r="BG337" s="50">
        <f t="shared" si="190"/>
        <v>205028.91312121417</v>
      </c>
      <c r="BH337" s="72">
        <f t="shared" si="191"/>
        <v>2.1972067696792772</v>
      </c>
      <c r="BI337" s="73">
        <f t="shared" si="192"/>
        <v>1.8336630256391542</v>
      </c>
      <c r="BJ337" s="51">
        <f t="shared" si="193"/>
        <v>1.6607413794302008</v>
      </c>
      <c r="BK337" s="72">
        <f t="shared" si="194"/>
        <v>9.4303939050458077</v>
      </c>
      <c r="BL337" s="116">
        <v>0</v>
      </c>
      <c r="BM337" s="74">
        <f t="shared" si="176"/>
        <v>1060</v>
      </c>
      <c r="BN337" s="74">
        <f t="shared" si="177"/>
        <v>6</v>
      </c>
      <c r="BO337" s="71">
        <v>325.5</v>
      </c>
      <c r="BP337" s="71">
        <v>59.8</v>
      </c>
      <c r="BQ337" s="71">
        <v>72</v>
      </c>
      <c r="BR337" s="72">
        <f t="shared" si="195"/>
        <v>29.9</v>
      </c>
      <c r="BS337" s="54">
        <f t="shared" si="196"/>
        <v>2808.6152482358107</v>
      </c>
      <c r="BT337" s="50">
        <f t="shared" si="197"/>
        <v>205028.91312121417</v>
      </c>
      <c r="BU337" s="50">
        <f t="shared" si="198"/>
        <v>202220.29787297838</v>
      </c>
      <c r="BV337" s="72">
        <f t="shared" si="199"/>
        <v>1.3698630136986185</v>
      </c>
      <c r="BW337" s="75">
        <f t="shared" si="200"/>
        <v>1.6607413794302008</v>
      </c>
      <c r="BX337" s="55">
        <f t="shared" si="201"/>
        <v>1.6096307018816574</v>
      </c>
      <c r="BY337" s="72">
        <f t="shared" si="172"/>
        <v>3.0775819872736307</v>
      </c>
      <c r="BZ337" s="83" t="s">
        <v>78</v>
      </c>
      <c r="CA337" s="83" t="s">
        <v>96</v>
      </c>
      <c r="CB337" s="112">
        <v>7</v>
      </c>
      <c r="CC337" s="112">
        <v>4</v>
      </c>
      <c r="CD337" s="112">
        <v>8</v>
      </c>
      <c r="CE337" s="112">
        <v>2</v>
      </c>
      <c r="CF337" s="83" t="s">
        <v>75</v>
      </c>
      <c r="CG337" s="71" t="s">
        <v>76</v>
      </c>
      <c r="CH337" s="62">
        <v>18.62549800796813</v>
      </c>
      <c r="CI337" s="63">
        <f>SUM(CI335:CI336)/2.1</f>
        <v>9.9892022570437966</v>
      </c>
      <c r="CJ337" s="64">
        <f>SUM((AF337-BQ337)/AF337)*100</f>
        <v>3.7304452466907425</v>
      </c>
      <c r="CK337" s="64">
        <f>SUM(BX337*CH337)</f>
        <v>29.98017343146115</v>
      </c>
      <c r="CL337" s="65" t="s">
        <v>75</v>
      </c>
    </row>
    <row r="338" spans="1:90" s="65" customFormat="1" ht="24.75" customHeight="1" x14ac:dyDescent="0.3">
      <c r="A338" s="61" t="s">
        <v>116</v>
      </c>
      <c r="B338" s="35">
        <v>4.2699999999999996</v>
      </c>
      <c r="C338" s="35">
        <v>1.46</v>
      </c>
      <c r="D338" s="35">
        <v>12.82</v>
      </c>
      <c r="E338" s="35">
        <v>0.73719999999999997</v>
      </c>
      <c r="F338" s="35">
        <v>0</v>
      </c>
      <c r="G338" s="35">
        <v>0</v>
      </c>
      <c r="H338" s="66">
        <v>0.11260000000000001</v>
      </c>
      <c r="I338" s="66">
        <v>4.7899999999999998E-2</v>
      </c>
      <c r="J338" s="66">
        <v>6.4999999999999997E-3</v>
      </c>
      <c r="K338" s="67">
        <v>2.5399999999999999E-2</v>
      </c>
      <c r="L338" s="66">
        <v>4.2000000000000003E-2</v>
      </c>
      <c r="M338" s="68">
        <v>1.83E-2</v>
      </c>
      <c r="N338" s="35">
        <v>3.87</v>
      </c>
      <c r="O338" s="35">
        <v>9.4600000000000009</v>
      </c>
      <c r="P338" s="35">
        <v>0</v>
      </c>
      <c r="Q338" s="35">
        <v>25.79</v>
      </c>
      <c r="R338" s="35">
        <v>0</v>
      </c>
      <c r="S338" s="35">
        <v>0</v>
      </c>
      <c r="T338" s="35">
        <v>6.62</v>
      </c>
      <c r="U338" s="35">
        <v>0</v>
      </c>
      <c r="V338" s="35">
        <v>0</v>
      </c>
      <c r="W338" s="35">
        <v>19.23</v>
      </c>
      <c r="X338" s="35">
        <v>4.6500000000000004</v>
      </c>
      <c r="Y338" s="35">
        <v>2.2725</v>
      </c>
      <c r="Z338" s="35">
        <v>0</v>
      </c>
      <c r="AA338" s="35">
        <v>6.16</v>
      </c>
      <c r="AB338" s="41">
        <v>1060</v>
      </c>
      <c r="AC338" s="41">
        <v>6</v>
      </c>
      <c r="AD338" s="88">
        <v>380.2</v>
      </c>
      <c r="AE338" s="69">
        <v>59.73</v>
      </c>
      <c r="AF338" s="69">
        <v>74.099999999999994</v>
      </c>
      <c r="AG338" s="44">
        <f t="shared" si="205"/>
        <v>29.864999999999998</v>
      </c>
      <c r="AH338" s="44">
        <f t="shared" si="178"/>
        <v>2802.0437432628478</v>
      </c>
      <c r="AI338" s="44">
        <f t="shared" si="179"/>
        <v>207631.44137577701</v>
      </c>
      <c r="AJ338" s="44">
        <f t="shared" si="180"/>
        <v>1.8311292234007264</v>
      </c>
      <c r="AK338" s="45">
        <v>0</v>
      </c>
      <c r="AL338" s="43">
        <v>355.4</v>
      </c>
      <c r="AM338" s="43">
        <v>59.6</v>
      </c>
      <c r="AN338" s="69">
        <v>74.2</v>
      </c>
      <c r="AO338" s="44">
        <f t="shared" si="175"/>
        <v>29.8</v>
      </c>
      <c r="AP338" s="44">
        <f t="shared" si="181"/>
        <v>2789.8599400938801</v>
      </c>
      <c r="AQ338" s="46">
        <f t="shared" si="182"/>
        <v>207631.44137577701</v>
      </c>
      <c r="AR338" s="46">
        <f t="shared" si="183"/>
        <v>207007.60755496591</v>
      </c>
      <c r="AS338" s="47">
        <f t="shared" si="184"/>
        <v>0.30045248285979154</v>
      </c>
      <c r="AT338" s="46">
        <f t="shared" si="185"/>
        <v>1.8311292234007264</v>
      </c>
      <c r="AU338" s="46">
        <f t="shared" si="186"/>
        <v>1.716845115973006</v>
      </c>
      <c r="AV338" s="47">
        <f t="shared" si="187"/>
        <v>6.2411819967284892</v>
      </c>
      <c r="AW338" s="48">
        <v>0</v>
      </c>
      <c r="AX338" s="70">
        <v>150</v>
      </c>
      <c r="AY338" s="70">
        <v>12</v>
      </c>
      <c r="AZ338" s="71">
        <v>338.1</v>
      </c>
      <c r="BA338" s="43">
        <f t="shared" si="203"/>
        <v>12.451937296657782</v>
      </c>
      <c r="BB338" s="71">
        <v>60.4</v>
      </c>
      <c r="BC338" s="69">
        <v>72</v>
      </c>
      <c r="BD338" s="54">
        <f t="shared" si="188"/>
        <v>30.2</v>
      </c>
      <c r="BE338" s="44">
        <f t="shared" si="189"/>
        <v>2865.2581637800349</v>
      </c>
      <c r="BF338" s="50">
        <f t="shared" si="204"/>
        <v>207631.44137577701</v>
      </c>
      <c r="BG338" s="50">
        <f t="shared" si="190"/>
        <v>206298.58779216252</v>
      </c>
      <c r="BH338" s="72">
        <f t="shared" si="191"/>
        <v>0.64193244278560535</v>
      </c>
      <c r="BI338" s="73">
        <f t="shared" si="192"/>
        <v>1.8311292234007264</v>
      </c>
      <c r="BJ338" s="51">
        <f t="shared" si="193"/>
        <v>1.6388866429886668</v>
      </c>
      <c r="BK338" s="72">
        <f t="shared" si="194"/>
        <v>10.498580764007007</v>
      </c>
      <c r="BL338" s="116">
        <v>0</v>
      </c>
      <c r="BM338" s="74">
        <f t="shared" si="176"/>
        <v>1060</v>
      </c>
      <c r="BN338" s="74">
        <f t="shared" si="177"/>
        <v>6</v>
      </c>
      <c r="BO338" s="71">
        <v>321.7</v>
      </c>
      <c r="BP338" s="71">
        <v>59.5</v>
      </c>
      <c r="BQ338" s="71">
        <v>71</v>
      </c>
      <c r="BR338" s="72">
        <f t="shared" si="195"/>
        <v>29.75</v>
      </c>
      <c r="BS338" s="54">
        <f t="shared" si="196"/>
        <v>2780.5058479678164</v>
      </c>
      <c r="BT338" s="50">
        <f t="shared" si="197"/>
        <v>206298.58779216252</v>
      </c>
      <c r="BU338" s="50">
        <f t="shared" si="198"/>
        <v>197415.91520571496</v>
      </c>
      <c r="BV338" s="72">
        <f t="shared" si="199"/>
        <v>4.305736011822094</v>
      </c>
      <c r="BW338" s="75">
        <f t="shared" si="200"/>
        <v>1.6388866429886668</v>
      </c>
      <c r="BX338" s="55">
        <f t="shared" si="201"/>
        <v>1.6295545354829992</v>
      </c>
      <c r="BY338" s="72">
        <f t="shared" si="172"/>
        <v>0.56941750947762959</v>
      </c>
      <c r="BZ338" s="83" t="s">
        <v>78</v>
      </c>
      <c r="CA338" s="83" t="s">
        <v>96</v>
      </c>
      <c r="CB338" s="112">
        <v>7</v>
      </c>
      <c r="CC338" s="112">
        <v>4</v>
      </c>
      <c r="CD338" s="112">
        <v>8</v>
      </c>
      <c r="CE338" s="112">
        <v>2</v>
      </c>
      <c r="CF338" s="83" t="s">
        <v>75</v>
      </c>
      <c r="CG338" s="71" t="s">
        <v>76</v>
      </c>
      <c r="CH338" s="62">
        <v>18.62549800796813</v>
      </c>
      <c r="CI338" s="63">
        <f>SUM(CI336:CI337)/2</f>
        <v>10.300967401295281</v>
      </c>
      <c r="CJ338" s="64">
        <f>SUM((AF338-BQ338)/AF338)*100</f>
        <v>4.1835357624831238</v>
      </c>
      <c r="CK338" s="64">
        <f>SUM(BX338*CH338)</f>
        <v>30.351264754514034</v>
      </c>
      <c r="CL338" s="65" t="s">
        <v>75</v>
      </c>
    </row>
    <row r="339" spans="1:90" s="65" customFormat="1" ht="24.75" customHeight="1" x14ac:dyDescent="0.3">
      <c r="A339" s="61" t="s">
        <v>116</v>
      </c>
      <c r="B339" s="35">
        <v>4.62</v>
      </c>
      <c r="C339" s="35">
        <v>2.5</v>
      </c>
      <c r="D339" s="35">
        <v>6.87</v>
      </c>
      <c r="E339" s="35">
        <v>6.7</v>
      </c>
      <c r="F339" s="35">
        <v>0</v>
      </c>
      <c r="G339" s="35">
        <v>0</v>
      </c>
      <c r="H339" s="66">
        <v>9.3299999999999994E-2</v>
      </c>
      <c r="I339" s="66">
        <v>4.4600000000000001E-2</v>
      </c>
      <c r="J339" s="66">
        <v>4.0500000000000001E-2</v>
      </c>
      <c r="K339" s="67">
        <v>5.8999999999999997E-2</v>
      </c>
      <c r="L339" s="66">
        <v>4.2000000000000003E-2</v>
      </c>
      <c r="M339" s="68">
        <v>1.2699999999999999E-2</v>
      </c>
      <c r="N339" s="35">
        <v>3.03</v>
      </c>
      <c r="O339" s="35">
        <v>33.5</v>
      </c>
      <c r="P339" s="35">
        <v>0</v>
      </c>
      <c r="Q339" s="35">
        <v>7.81</v>
      </c>
      <c r="R339" s="35">
        <v>0</v>
      </c>
      <c r="S339" s="35">
        <v>0</v>
      </c>
      <c r="T339" s="35">
        <v>6.62</v>
      </c>
      <c r="U339" s="35">
        <v>0</v>
      </c>
      <c r="V339" s="35">
        <v>0</v>
      </c>
      <c r="W339" s="35">
        <v>6.62</v>
      </c>
      <c r="X339" s="35">
        <v>2.3250000000000002</v>
      </c>
      <c r="Y339" s="35">
        <v>3.03</v>
      </c>
      <c r="Z339" s="35">
        <v>0</v>
      </c>
      <c r="AA339" s="35">
        <v>3.68</v>
      </c>
      <c r="AB339" s="41">
        <v>1060</v>
      </c>
      <c r="AC339" s="41">
        <v>6</v>
      </c>
      <c r="AD339" s="88">
        <v>379.8</v>
      </c>
      <c r="AE339" s="69">
        <v>59.73</v>
      </c>
      <c r="AF339" s="69">
        <v>74.099999999999994</v>
      </c>
      <c r="AG339" s="44">
        <f t="shared" si="205"/>
        <v>29.864999999999998</v>
      </c>
      <c r="AH339" s="44">
        <f t="shared" si="178"/>
        <v>2802.0437432628478</v>
      </c>
      <c r="AI339" s="44">
        <f t="shared" si="179"/>
        <v>207631.44137577701</v>
      </c>
      <c r="AJ339" s="44">
        <f t="shared" si="180"/>
        <v>1.8292027328974116</v>
      </c>
      <c r="AK339" s="45">
        <v>0</v>
      </c>
      <c r="AL339" s="43">
        <v>362.6</v>
      </c>
      <c r="AM339" s="43">
        <v>59.6</v>
      </c>
      <c r="AN339" s="69">
        <v>74.010000000000005</v>
      </c>
      <c r="AO339" s="44">
        <f t="shared" si="175"/>
        <v>29.8</v>
      </c>
      <c r="AP339" s="44">
        <f t="shared" si="181"/>
        <v>2789.8599400938801</v>
      </c>
      <c r="AQ339" s="46">
        <f t="shared" si="182"/>
        <v>207631.44137577701</v>
      </c>
      <c r="AR339" s="46">
        <f t="shared" si="183"/>
        <v>206477.53416634808</v>
      </c>
      <c r="AS339" s="47">
        <f t="shared" si="184"/>
        <v>0.55574782016783142</v>
      </c>
      <c r="AT339" s="46">
        <f t="shared" si="185"/>
        <v>1.8292027328974116</v>
      </c>
      <c r="AU339" s="46">
        <f t="shared" si="186"/>
        <v>1.7561232579805621</v>
      </c>
      <c r="AV339" s="47">
        <f t="shared" si="187"/>
        <v>3.995154479191787</v>
      </c>
      <c r="AW339" s="48">
        <v>0</v>
      </c>
      <c r="AX339" s="70">
        <v>150</v>
      </c>
      <c r="AY339" s="70">
        <v>12</v>
      </c>
      <c r="AZ339" s="71">
        <v>335.2</v>
      </c>
      <c r="BA339" s="43">
        <f t="shared" si="203"/>
        <v>13.305489260143204</v>
      </c>
      <c r="BB339" s="71">
        <v>59.6</v>
      </c>
      <c r="BC339" s="69">
        <v>72</v>
      </c>
      <c r="BD339" s="54">
        <f t="shared" si="188"/>
        <v>29.8</v>
      </c>
      <c r="BE339" s="44">
        <f t="shared" si="189"/>
        <v>2789.8599400938801</v>
      </c>
      <c r="BF339" s="50">
        <f t="shared" si="204"/>
        <v>207631.44137577701</v>
      </c>
      <c r="BG339" s="50">
        <f t="shared" si="190"/>
        <v>200869.91568675937</v>
      </c>
      <c r="BH339" s="72">
        <f t="shared" si="191"/>
        <v>3.2565037569529012</v>
      </c>
      <c r="BI339" s="73">
        <f t="shared" si="192"/>
        <v>1.8292027328974116</v>
      </c>
      <c r="BJ339" s="51">
        <f t="shared" si="193"/>
        <v>1.6687416771893193</v>
      </c>
      <c r="BK339" s="72">
        <f t="shared" si="194"/>
        <v>8.7721854347946433</v>
      </c>
      <c r="BL339" s="116">
        <v>0</v>
      </c>
      <c r="BM339" s="74">
        <f t="shared" si="176"/>
        <v>1060</v>
      </c>
      <c r="BN339" s="74">
        <f t="shared" si="177"/>
        <v>6</v>
      </c>
      <c r="BO339" s="71">
        <v>317.2</v>
      </c>
      <c r="BP339" s="71">
        <v>59.9</v>
      </c>
      <c r="BQ339" s="71">
        <v>71</v>
      </c>
      <c r="BR339" s="72">
        <f t="shared" si="195"/>
        <v>29.95</v>
      </c>
      <c r="BS339" s="54">
        <f t="shared" si="196"/>
        <v>2818.0164642516784</v>
      </c>
      <c r="BT339" s="50">
        <f t="shared" si="197"/>
        <v>200869.91568675937</v>
      </c>
      <c r="BU339" s="50">
        <f t="shared" si="198"/>
        <v>200079.16896186917</v>
      </c>
      <c r="BV339" s="72">
        <f t="shared" si="199"/>
        <v>0.3936611026029912</v>
      </c>
      <c r="BW339" s="75">
        <f t="shared" si="200"/>
        <v>1.6687416771893193</v>
      </c>
      <c r="BX339" s="55">
        <f t="shared" si="201"/>
        <v>1.5853724385493202</v>
      </c>
      <c r="BY339" s="72">
        <f t="shared" si="172"/>
        <v>4.9959343485936589</v>
      </c>
      <c r="BZ339" s="83" t="s">
        <v>78</v>
      </c>
      <c r="CA339" s="83" t="s">
        <v>96</v>
      </c>
      <c r="CB339" s="112">
        <v>7</v>
      </c>
      <c r="CC339" s="112">
        <v>4</v>
      </c>
      <c r="CD339" s="112">
        <v>8</v>
      </c>
      <c r="CE339" s="112">
        <v>2</v>
      </c>
      <c r="CF339" s="83" t="s">
        <v>75</v>
      </c>
      <c r="CG339" s="71" t="s">
        <v>76</v>
      </c>
      <c r="CH339" s="62">
        <v>18.62549800796813</v>
      </c>
      <c r="CI339" s="63">
        <f>SUM(CI337:CI338)/2</f>
        <v>10.145084829169539</v>
      </c>
      <c r="CJ339" s="64">
        <f>SUM((AF339-BQ339)/AF339)*100</f>
        <v>4.1835357624831238</v>
      </c>
      <c r="CK339" s="64">
        <f>SUM(BX339*CH339)</f>
        <v>29.528351196087939</v>
      </c>
      <c r="CL339" s="65" t="s">
        <v>75</v>
      </c>
    </row>
    <row r="340" spans="1:90" s="65" customFormat="1" ht="24.75" customHeight="1" x14ac:dyDescent="0.3">
      <c r="A340" s="61" t="s">
        <v>116</v>
      </c>
      <c r="B340" s="35">
        <v>4.32</v>
      </c>
      <c r="C340" s="35">
        <v>2.19</v>
      </c>
      <c r="D340" s="35">
        <v>6.39</v>
      </c>
      <c r="E340" s="35">
        <v>6.84</v>
      </c>
      <c r="F340" s="35">
        <v>0</v>
      </c>
      <c r="G340" s="35">
        <v>0</v>
      </c>
      <c r="H340" s="66">
        <v>9.8599999999999993E-2</v>
      </c>
      <c r="I340" s="66">
        <v>4.4600000000000001E-2</v>
      </c>
      <c r="J340" s="66">
        <v>4.19E-2</v>
      </c>
      <c r="K340" s="67">
        <v>6.6500000000000004E-2</v>
      </c>
      <c r="L340" s="66">
        <v>4.2000000000000003E-2</v>
      </c>
      <c r="M340" s="68">
        <v>1.4500000000000001E-2</v>
      </c>
      <c r="N340" s="35">
        <v>4.7</v>
      </c>
      <c r="O340" s="35">
        <v>9.4600000000000009</v>
      </c>
      <c r="P340" s="35">
        <v>0</v>
      </c>
      <c r="Q340" s="35">
        <v>25.79</v>
      </c>
      <c r="R340" s="35">
        <v>0</v>
      </c>
      <c r="S340" s="35">
        <v>0</v>
      </c>
      <c r="T340" s="35">
        <v>6.62</v>
      </c>
      <c r="U340" s="35">
        <v>0</v>
      </c>
      <c r="V340" s="35">
        <v>0</v>
      </c>
      <c r="W340" s="35">
        <v>19.23</v>
      </c>
      <c r="X340" s="35">
        <v>3.48</v>
      </c>
      <c r="Y340" s="35">
        <v>1.5149999999999999</v>
      </c>
      <c r="Z340" s="35">
        <v>0</v>
      </c>
      <c r="AA340" s="35">
        <v>5.2725</v>
      </c>
      <c r="AB340" s="41">
        <v>1060</v>
      </c>
      <c r="AC340" s="41">
        <v>6</v>
      </c>
      <c r="AD340" s="88">
        <v>381.7</v>
      </c>
      <c r="AE340" s="69">
        <v>59.85</v>
      </c>
      <c r="AF340" s="69">
        <v>74.400000000000006</v>
      </c>
      <c r="AG340" s="44">
        <f t="shared" si="205"/>
        <v>29.925000000000001</v>
      </c>
      <c r="AH340" s="44">
        <f t="shared" si="178"/>
        <v>2813.313892748336</v>
      </c>
      <c r="AI340" s="44">
        <f t="shared" si="179"/>
        <v>209310.55362047622</v>
      </c>
      <c r="AJ340" s="44">
        <f t="shared" si="180"/>
        <v>1.8236060886452095</v>
      </c>
      <c r="AK340" s="45">
        <v>0</v>
      </c>
      <c r="AL340" s="43">
        <v>363.1</v>
      </c>
      <c r="AM340" s="43">
        <v>59.82</v>
      </c>
      <c r="AN340" s="69">
        <v>74.3</v>
      </c>
      <c r="AO340" s="44">
        <f t="shared" si="175"/>
        <v>29.91</v>
      </c>
      <c r="AP340" s="44">
        <f t="shared" si="181"/>
        <v>2810.4942348019231</v>
      </c>
      <c r="AQ340" s="46">
        <f t="shared" si="182"/>
        <v>209310.55362047622</v>
      </c>
      <c r="AR340" s="46">
        <f t="shared" si="183"/>
        <v>208819.72164578288</v>
      </c>
      <c r="AS340" s="47">
        <f t="shared" si="184"/>
        <v>0.23449939155161864</v>
      </c>
      <c r="AT340" s="46">
        <f t="shared" si="185"/>
        <v>1.8236060886452095</v>
      </c>
      <c r="AU340" s="46">
        <f t="shared" si="186"/>
        <v>1.738820438693621</v>
      </c>
      <c r="AV340" s="47">
        <f t="shared" si="187"/>
        <v>4.6493401442071987</v>
      </c>
      <c r="AW340" s="48">
        <v>0</v>
      </c>
      <c r="AX340" s="70">
        <v>150</v>
      </c>
      <c r="AY340" s="70">
        <v>12</v>
      </c>
      <c r="AZ340" s="71">
        <v>335.6</v>
      </c>
      <c r="BA340" s="43">
        <f t="shared" si="203"/>
        <v>13.736591179976152</v>
      </c>
      <c r="BB340" s="71">
        <v>59.4</v>
      </c>
      <c r="BC340" s="69">
        <v>74.5</v>
      </c>
      <c r="BD340" s="54">
        <f t="shared" si="188"/>
        <v>29.7</v>
      </c>
      <c r="BE340" s="44">
        <f t="shared" si="189"/>
        <v>2771.1674638050204</v>
      </c>
      <c r="BF340" s="50">
        <f t="shared" si="204"/>
        <v>209310.55362047622</v>
      </c>
      <c r="BG340" s="50">
        <f t="shared" si="190"/>
        <v>206451.97605347401</v>
      </c>
      <c r="BH340" s="72">
        <f t="shared" si="191"/>
        <v>1.3657111490830085</v>
      </c>
      <c r="BI340" s="73">
        <f t="shared" si="192"/>
        <v>1.8236060886452095</v>
      </c>
      <c r="BJ340" s="51">
        <f t="shared" si="193"/>
        <v>1.6255596406259383</v>
      </c>
      <c r="BK340" s="72">
        <f t="shared" si="194"/>
        <v>10.860155011129818</v>
      </c>
      <c r="BL340" s="116">
        <v>0</v>
      </c>
      <c r="BM340" s="74">
        <f t="shared" si="176"/>
        <v>1060</v>
      </c>
      <c r="BN340" s="74">
        <f t="shared" si="177"/>
        <v>6</v>
      </c>
      <c r="BO340" s="71">
        <v>317.8</v>
      </c>
      <c r="BP340" s="71">
        <v>59.6</v>
      </c>
      <c r="BQ340" s="71">
        <v>73</v>
      </c>
      <c r="BR340" s="72">
        <f t="shared" si="195"/>
        <v>29.8</v>
      </c>
      <c r="BS340" s="54">
        <f t="shared" si="196"/>
        <v>2789.8599400938801</v>
      </c>
      <c r="BT340" s="50">
        <f t="shared" si="197"/>
        <v>206451.97605347401</v>
      </c>
      <c r="BU340" s="50">
        <f t="shared" si="198"/>
        <v>203659.77562685325</v>
      </c>
      <c r="BV340" s="72">
        <f t="shared" si="199"/>
        <v>1.3524697026380272</v>
      </c>
      <c r="BW340" s="75">
        <f t="shared" si="200"/>
        <v>1.6255596406259383</v>
      </c>
      <c r="BX340" s="55">
        <f t="shared" si="201"/>
        <v>1.5604455961999841</v>
      </c>
      <c r="BY340" s="72">
        <f t="shared" si="172"/>
        <v>4.0056385996936612</v>
      </c>
      <c r="BZ340" s="83" t="s">
        <v>78</v>
      </c>
      <c r="CA340" s="83" t="s">
        <v>96</v>
      </c>
      <c r="CB340" s="112">
        <v>7</v>
      </c>
      <c r="CC340" s="112">
        <v>4</v>
      </c>
      <c r="CD340" s="112">
        <v>8</v>
      </c>
      <c r="CE340" s="112">
        <v>2</v>
      </c>
      <c r="CF340" s="83" t="s">
        <v>75</v>
      </c>
      <c r="CG340" s="71" t="s">
        <v>76</v>
      </c>
      <c r="CH340" s="62">
        <v>18.62549800796813</v>
      </c>
      <c r="CI340" s="63">
        <f>SUM(CI338:CI339)/2</f>
        <v>10.223026115232411</v>
      </c>
      <c r="CJ340" s="64">
        <f>SUM((AF340-BQ340)/AF340)*100</f>
        <v>1.8817204301075343</v>
      </c>
      <c r="CK340" s="64">
        <f>SUM(BX340*CH340)</f>
        <v>29.064076343565446</v>
      </c>
      <c r="CL340" s="65" t="s">
        <v>75</v>
      </c>
    </row>
    <row r="341" spans="1:90" s="65" customFormat="1" ht="24.75" customHeight="1" x14ac:dyDescent="0.3">
      <c r="A341" s="61" t="s">
        <v>116</v>
      </c>
      <c r="B341" s="35">
        <v>4.6500000000000004</v>
      </c>
      <c r="C341" s="35">
        <v>2.83</v>
      </c>
      <c r="D341" s="35">
        <v>7.9</v>
      </c>
      <c r="E341" s="35">
        <v>6.84</v>
      </c>
      <c r="F341" s="35">
        <v>0</v>
      </c>
      <c r="G341" s="35">
        <v>0</v>
      </c>
      <c r="H341" s="66">
        <v>0.11260000000000001</v>
      </c>
      <c r="I341" s="66">
        <v>5.0599999999999999E-2</v>
      </c>
      <c r="J341" s="66">
        <v>4.2000000000000003E-2</v>
      </c>
      <c r="K341" s="67">
        <v>5.0200000000000002E-2</v>
      </c>
      <c r="L341" s="66">
        <v>4.2000000000000003E-2</v>
      </c>
      <c r="M341" s="68">
        <v>1.83E-2</v>
      </c>
      <c r="N341" s="35">
        <v>3.87</v>
      </c>
      <c r="O341" s="35">
        <v>33.5</v>
      </c>
      <c r="P341" s="35">
        <v>0</v>
      </c>
      <c r="Q341" s="35">
        <v>7.81</v>
      </c>
      <c r="R341" s="35">
        <v>0</v>
      </c>
      <c r="S341" s="35">
        <v>0</v>
      </c>
      <c r="T341" s="35">
        <v>6.62</v>
      </c>
      <c r="U341" s="35">
        <v>0</v>
      </c>
      <c r="V341" s="35">
        <v>0</v>
      </c>
      <c r="W341" s="35">
        <v>6.62</v>
      </c>
      <c r="X341" s="35">
        <v>4.6500000000000004</v>
      </c>
      <c r="Y341" s="35">
        <v>2.2725</v>
      </c>
      <c r="Z341" s="35">
        <v>0</v>
      </c>
      <c r="AA341" s="35">
        <v>6</v>
      </c>
      <c r="AB341" s="41">
        <v>1060</v>
      </c>
      <c r="AC341" s="41">
        <v>6</v>
      </c>
      <c r="AD341" s="88">
        <v>368.9</v>
      </c>
      <c r="AE341" s="69">
        <v>59.93</v>
      </c>
      <c r="AF341" s="69">
        <v>74.37</v>
      </c>
      <c r="AG341" s="44">
        <f t="shared" si="205"/>
        <v>29.965</v>
      </c>
      <c r="AH341" s="44">
        <f t="shared" si="178"/>
        <v>2820.8398921092758</v>
      </c>
      <c r="AI341" s="44">
        <f t="shared" si="179"/>
        <v>209785.86277616685</v>
      </c>
      <c r="AJ341" s="44">
        <f t="shared" si="180"/>
        <v>1.7584597699683968</v>
      </c>
      <c r="AK341" s="45">
        <v>0</v>
      </c>
      <c r="AL341" s="43">
        <v>360.1</v>
      </c>
      <c r="AM341" s="43">
        <v>59.88</v>
      </c>
      <c r="AN341" s="69">
        <v>74.400000000000006</v>
      </c>
      <c r="AO341" s="44">
        <f t="shared" si="175"/>
        <v>29.94</v>
      </c>
      <c r="AP341" s="44">
        <f t="shared" si="181"/>
        <v>2816.1349644114439</v>
      </c>
      <c r="AQ341" s="46">
        <f t="shared" si="182"/>
        <v>209785.86277616685</v>
      </c>
      <c r="AR341" s="46">
        <f t="shared" si="183"/>
        <v>209520.44135221143</v>
      </c>
      <c r="AS341" s="47">
        <f t="shared" si="184"/>
        <v>0.12652016701364055</v>
      </c>
      <c r="AT341" s="46">
        <f t="shared" si="185"/>
        <v>1.7584597699683968</v>
      </c>
      <c r="AU341" s="46">
        <f t="shared" si="186"/>
        <v>1.7186867194244733</v>
      </c>
      <c r="AV341" s="47">
        <f t="shared" si="187"/>
        <v>2.2618117982101094</v>
      </c>
      <c r="AW341" s="48">
        <v>0</v>
      </c>
      <c r="AX341" s="70">
        <v>150</v>
      </c>
      <c r="AY341" s="70">
        <v>12</v>
      </c>
      <c r="AZ341" s="71">
        <v>338.3</v>
      </c>
      <c r="BA341" s="43">
        <f t="shared" si="203"/>
        <v>9.0452261306532549</v>
      </c>
      <c r="BB341" s="71">
        <v>59.5</v>
      </c>
      <c r="BC341" s="69">
        <v>74.400000000000006</v>
      </c>
      <c r="BD341" s="54">
        <f t="shared" si="188"/>
        <v>29.75</v>
      </c>
      <c r="BE341" s="44">
        <f t="shared" si="189"/>
        <v>2780.5058479678164</v>
      </c>
      <c r="BF341" s="50">
        <f t="shared" si="204"/>
        <v>209785.86277616685</v>
      </c>
      <c r="BG341" s="50">
        <f t="shared" si="190"/>
        <v>206869.63508880555</v>
      </c>
      <c r="BH341" s="72">
        <f t="shared" si="191"/>
        <v>1.3900973348584502</v>
      </c>
      <c r="BI341" s="73">
        <f t="shared" si="192"/>
        <v>1.7584597699683968</v>
      </c>
      <c r="BJ341" s="51">
        <f t="shared" si="193"/>
        <v>1.6353294182337281</v>
      </c>
      <c r="BK341" s="72">
        <f t="shared" si="194"/>
        <v>7.0021705265899596</v>
      </c>
      <c r="BL341" s="116">
        <v>0</v>
      </c>
      <c r="BM341" s="74">
        <f t="shared" si="176"/>
        <v>1060</v>
      </c>
      <c r="BN341" s="74">
        <f t="shared" si="177"/>
        <v>6</v>
      </c>
      <c r="BO341" s="71">
        <v>322.2</v>
      </c>
      <c r="BP341" s="71">
        <v>58.9</v>
      </c>
      <c r="BQ341" s="71">
        <v>73.8</v>
      </c>
      <c r="BR341" s="72">
        <f t="shared" si="195"/>
        <v>29.45</v>
      </c>
      <c r="BS341" s="54">
        <f t="shared" si="196"/>
        <v>2724.7111624400618</v>
      </c>
      <c r="BT341" s="50">
        <f t="shared" si="197"/>
        <v>206869.63508880555</v>
      </c>
      <c r="BU341" s="50">
        <f t="shared" si="198"/>
        <v>201083.68378807657</v>
      </c>
      <c r="BV341" s="72">
        <f t="shared" si="199"/>
        <v>2.7969069980933501</v>
      </c>
      <c r="BW341" s="75">
        <f t="shared" si="200"/>
        <v>1.6353294182337281</v>
      </c>
      <c r="BX341" s="55">
        <f t="shared" si="201"/>
        <v>1.6023179699630365</v>
      </c>
      <c r="BY341" s="72">
        <f t="shared" si="172"/>
        <v>2.0186421098170109</v>
      </c>
      <c r="BZ341" s="83" t="s">
        <v>77</v>
      </c>
      <c r="CA341" s="83" t="s">
        <v>73</v>
      </c>
      <c r="CB341" s="112">
        <v>3</v>
      </c>
      <c r="CC341" s="112">
        <v>8</v>
      </c>
      <c r="CD341" s="112">
        <v>2</v>
      </c>
      <c r="CE341" s="112">
        <v>8</v>
      </c>
      <c r="CF341" s="83" t="s">
        <v>85</v>
      </c>
      <c r="CG341" s="71" t="s">
        <v>75</v>
      </c>
      <c r="CH341" s="62">
        <v>17.719886510188289</v>
      </c>
      <c r="CI341" s="63">
        <f>SUM(CI339:CI340)/1.9</f>
        <v>10.7200583917905</v>
      </c>
      <c r="CJ341" s="64">
        <f>SUM((AF341-BQ341)/AF341)*100</f>
        <v>0.7664380798709256</v>
      </c>
      <c r="CK341" s="64">
        <f>SUM(BX341*CH341)</f>
        <v>28.392892580980295</v>
      </c>
      <c r="CL341" s="65" t="s">
        <v>85</v>
      </c>
    </row>
    <row r="342" spans="1:90" s="65" customFormat="1" ht="24.75" customHeight="1" x14ac:dyDescent="0.3">
      <c r="A342" s="61" t="s">
        <v>116</v>
      </c>
      <c r="B342" s="35">
        <v>3.65</v>
      </c>
      <c r="C342" s="35">
        <v>1.22</v>
      </c>
      <c r="D342" s="35">
        <v>11.36</v>
      </c>
      <c r="E342" s="35">
        <v>0.72240000000000004</v>
      </c>
      <c r="F342" s="35">
        <v>0</v>
      </c>
      <c r="G342" s="35">
        <v>0</v>
      </c>
      <c r="H342" s="66">
        <v>9.3299999999999994E-2</v>
      </c>
      <c r="I342" s="66">
        <v>4.2799999999999998E-2</v>
      </c>
      <c r="J342" s="66">
        <v>6.3E-3</v>
      </c>
      <c r="K342" s="67">
        <v>2.1999999999999999E-2</v>
      </c>
      <c r="L342" s="66">
        <v>4.2000000000000003E-2</v>
      </c>
      <c r="M342" s="68">
        <v>1.2699999999999999E-2</v>
      </c>
      <c r="N342" s="35">
        <v>3.03</v>
      </c>
      <c r="O342" s="35">
        <v>9.4600000000000009</v>
      </c>
      <c r="P342" s="35">
        <v>0</v>
      </c>
      <c r="Q342" s="35">
        <v>25.79</v>
      </c>
      <c r="R342" s="35">
        <v>0</v>
      </c>
      <c r="S342" s="35">
        <v>0</v>
      </c>
      <c r="T342" s="35">
        <v>6.62</v>
      </c>
      <c r="U342" s="35">
        <v>0</v>
      </c>
      <c r="V342" s="35">
        <v>0</v>
      </c>
      <c r="W342" s="35">
        <v>19.23</v>
      </c>
      <c r="X342" s="35">
        <v>2.3250000000000002</v>
      </c>
      <c r="Y342" s="35">
        <v>3.03</v>
      </c>
      <c r="Z342" s="35">
        <v>0</v>
      </c>
      <c r="AA342" s="35">
        <v>5.25</v>
      </c>
      <c r="AB342" s="41">
        <v>1060</v>
      </c>
      <c r="AC342" s="41">
        <v>6</v>
      </c>
      <c r="AD342" s="88">
        <v>358.9</v>
      </c>
      <c r="AE342" s="69">
        <v>59.93</v>
      </c>
      <c r="AF342" s="69">
        <v>74.099999999999994</v>
      </c>
      <c r="AG342" s="44">
        <f t="shared" si="205"/>
        <v>29.965</v>
      </c>
      <c r="AH342" s="44">
        <f t="shared" si="178"/>
        <v>2820.8398921092758</v>
      </c>
      <c r="AI342" s="44">
        <f t="shared" si="179"/>
        <v>209024.23600529731</v>
      </c>
      <c r="AJ342" s="44">
        <f t="shared" si="180"/>
        <v>1.7170257710732855</v>
      </c>
      <c r="AK342" s="45">
        <v>0</v>
      </c>
      <c r="AL342" s="43">
        <v>356</v>
      </c>
      <c r="AM342" s="43">
        <v>59.9</v>
      </c>
      <c r="AN342" s="69">
        <v>74.099999999999994</v>
      </c>
      <c r="AO342" s="44">
        <f t="shared" si="175"/>
        <v>29.95</v>
      </c>
      <c r="AP342" s="44">
        <f t="shared" si="181"/>
        <v>2818.0164642516784</v>
      </c>
      <c r="AQ342" s="46">
        <f t="shared" si="182"/>
        <v>209024.23600529731</v>
      </c>
      <c r="AR342" s="46">
        <f t="shared" si="183"/>
        <v>208815.02000104936</v>
      </c>
      <c r="AS342" s="47">
        <f t="shared" si="184"/>
        <v>0.10009174450117336</v>
      </c>
      <c r="AT342" s="46">
        <f t="shared" si="185"/>
        <v>1.7170257710732855</v>
      </c>
      <c r="AU342" s="46">
        <f t="shared" si="186"/>
        <v>1.7048582041570142</v>
      </c>
      <c r="AV342" s="47">
        <f t="shared" si="187"/>
        <v>0.70864206707075494</v>
      </c>
      <c r="AW342" s="48">
        <v>0</v>
      </c>
      <c r="AX342" s="70">
        <v>150</v>
      </c>
      <c r="AY342" s="70">
        <v>12</v>
      </c>
      <c r="AZ342" s="71">
        <v>336.8</v>
      </c>
      <c r="BA342" s="43">
        <f t="shared" si="203"/>
        <v>6.5617577197149544</v>
      </c>
      <c r="BB342" s="71">
        <v>59.89</v>
      </c>
      <c r="BC342" s="69">
        <v>73</v>
      </c>
      <c r="BD342" s="54">
        <f t="shared" si="188"/>
        <v>29.945</v>
      </c>
      <c r="BE342" s="44">
        <f t="shared" si="189"/>
        <v>2817.0756357917448</v>
      </c>
      <c r="BF342" s="50">
        <f t="shared" si="204"/>
        <v>209024.23600529731</v>
      </c>
      <c r="BG342" s="50">
        <f t="shared" si="190"/>
        <v>205646.52141279736</v>
      </c>
      <c r="BH342" s="72">
        <f t="shared" si="191"/>
        <v>1.6159439962810571</v>
      </c>
      <c r="BI342" s="73">
        <f t="shared" si="192"/>
        <v>1.7170257710732855</v>
      </c>
      <c r="BJ342" s="51">
        <f t="shared" si="193"/>
        <v>1.6377617169800616</v>
      </c>
      <c r="BK342" s="72">
        <f t="shared" si="194"/>
        <v>4.6163578572077695</v>
      </c>
      <c r="BL342" s="116">
        <v>0</v>
      </c>
      <c r="BM342" s="74">
        <f t="shared" si="176"/>
        <v>1060</v>
      </c>
      <c r="BN342" s="74">
        <f t="shared" si="177"/>
        <v>6</v>
      </c>
      <c r="BO342" s="71">
        <v>320.89999999999998</v>
      </c>
      <c r="BP342" s="71">
        <v>59</v>
      </c>
      <c r="BQ342" s="71">
        <v>73.599999999999994</v>
      </c>
      <c r="BR342" s="72">
        <f t="shared" si="195"/>
        <v>29.5</v>
      </c>
      <c r="BS342" s="54">
        <f t="shared" si="196"/>
        <v>2733.9710067865176</v>
      </c>
      <c r="BT342" s="50">
        <f t="shared" si="197"/>
        <v>205646.52141279736</v>
      </c>
      <c r="BU342" s="50">
        <f t="shared" si="198"/>
        <v>201220.26609948769</v>
      </c>
      <c r="BV342" s="72">
        <f t="shared" si="199"/>
        <v>2.1523608971847263</v>
      </c>
      <c r="BW342" s="75">
        <f t="shared" si="200"/>
        <v>1.6377617169800616</v>
      </c>
      <c r="BX342" s="55">
        <f t="shared" si="201"/>
        <v>1.5947697824897022</v>
      </c>
      <c r="BY342" s="72">
        <f t="shared" si="172"/>
        <v>2.6250420952343405</v>
      </c>
      <c r="BZ342" s="83" t="s">
        <v>77</v>
      </c>
      <c r="CA342" s="83" t="s">
        <v>73</v>
      </c>
      <c r="CB342" s="112">
        <v>3</v>
      </c>
      <c r="CC342" s="112">
        <v>8</v>
      </c>
      <c r="CD342" s="112">
        <v>2</v>
      </c>
      <c r="CE342" s="112">
        <v>8</v>
      </c>
      <c r="CF342" s="83" t="s">
        <v>85</v>
      </c>
      <c r="CG342" s="71" t="s">
        <v>75</v>
      </c>
      <c r="CH342" s="62">
        <v>17.458246346555317</v>
      </c>
      <c r="CI342" s="63">
        <f>SUM(CI340:CI341)/1.9</f>
        <v>11.022676056327848</v>
      </c>
      <c r="CJ342" s="64">
        <f>SUM((AF342-BQ342)/AF342)*100</f>
        <v>0.67476383265856954</v>
      </c>
      <c r="CK342" s="64">
        <f>SUM(BX342*CH342)</f>
        <v>27.841883728747661</v>
      </c>
      <c r="CL342" s="65" t="s">
        <v>85</v>
      </c>
    </row>
    <row r="343" spans="1:90" s="65" customFormat="1" ht="24.75" customHeight="1" x14ac:dyDescent="0.3">
      <c r="A343" s="61" t="s">
        <v>116</v>
      </c>
      <c r="B343" s="35">
        <v>3.77</v>
      </c>
      <c r="C343" s="35">
        <v>1.31</v>
      </c>
      <c r="D343" s="35">
        <v>12.67</v>
      </c>
      <c r="E343" s="35">
        <v>0.7006</v>
      </c>
      <c r="F343" s="35">
        <v>0</v>
      </c>
      <c r="G343" s="35">
        <v>0</v>
      </c>
      <c r="H343" s="66">
        <v>9.8599999999999993E-2</v>
      </c>
      <c r="I343" s="66">
        <v>4.7E-2</v>
      </c>
      <c r="J343" s="66">
        <v>5.7999999999999996E-3</v>
      </c>
      <c r="K343" s="67">
        <v>2.4199999999999999E-2</v>
      </c>
      <c r="L343" s="66">
        <v>4.2000000000000003E-2</v>
      </c>
      <c r="M343" s="68">
        <v>1.4500000000000001E-2</v>
      </c>
      <c r="N343" s="35">
        <v>4.7</v>
      </c>
      <c r="O343" s="35">
        <v>33.5</v>
      </c>
      <c r="P343" s="35">
        <v>0</v>
      </c>
      <c r="Q343" s="35">
        <v>7.81</v>
      </c>
      <c r="R343" s="35">
        <v>0</v>
      </c>
      <c r="S343" s="35">
        <v>0</v>
      </c>
      <c r="T343" s="35">
        <v>6.62</v>
      </c>
      <c r="U343" s="35">
        <v>0</v>
      </c>
      <c r="V343" s="35">
        <v>0</v>
      </c>
      <c r="W343" s="35">
        <v>6.62</v>
      </c>
      <c r="X343" s="35">
        <v>3.48</v>
      </c>
      <c r="Y343" s="35">
        <v>1.5149999999999999</v>
      </c>
      <c r="Z343" s="35">
        <v>0</v>
      </c>
      <c r="AA343" s="35">
        <v>6.16</v>
      </c>
      <c r="AB343" s="41">
        <v>1060</v>
      </c>
      <c r="AC343" s="41">
        <v>6</v>
      </c>
      <c r="AD343" s="88">
        <v>367</v>
      </c>
      <c r="AE343" s="69">
        <v>59.7</v>
      </c>
      <c r="AF343" s="69">
        <v>74.06</v>
      </c>
      <c r="AG343" s="44">
        <f t="shared" si="205"/>
        <v>29.85</v>
      </c>
      <c r="AH343" s="44">
        <f t="shared" si="178"/>
        <v>2799.2297401832116</v>
      </c>
      <c r="AI343" s="44">
        <f t="shared" si="179"/>
        <v>207310.95455796865</v>
      </c>
      <c r="AJ343" s="44">
        <f t="shared" si="180"/>
        <v>1.7702875411601986</v>
      </c>
      <c r="AK343" s="45">
        <v>0</v>
      </c>
      <c r="AL343" s="43">
        <v>360</v>
      </c>
      <c r="AM343" s="43">
        <v>59.6</v>
      </c>
      <c r="AN343" s="69">
        <v>74</v>
      </c>
      <c r="AO343" s="44">
        <f t="shared" si="175"/>
        <v>29.8</v>
      </c>
      <c r="AP343" s="44">
        <f t="shared" si="181"/>
        <v>2789.8599400938801</v>
      </c>
      <c r="AQ343" s="46">
        <f t="shared" si="182"/>
        <v>207310.95455796865</v>
      </c>
      <c r="AR343" s="46">
        <f t="shared" si="183"/>
        <v>206449.63556694714</v>
      </c>
      <c r="AS343" s="47">
        <f t="shared" si="184"/>
        <v>0.41547201056404937</v>
      </c>
      <c r="AT343" s="46">
        <f t="shared" si="185"/>
        <v>1.7702875411601986</v>
      </c>
      <c r="AU343" s="46">
        <f t="shared" si="186"/>
        <v>1.7437667013137439</v>
      </c>
      <c r="AV343" s="47">
        <f t="shared" si="187"/>
        <v>1.4981091619203093</v>
      </c>
      <c r="AW343" s="48">
        <v>0</v>
      </c>
      <c r="AX343" s="70">
        <v>150</v>
      </c>
      <c r="AY343" s="70">
        <v>12</v>
      </c>
      <c r="AZ343" s="71">
        <v>337.4</v>
      </c>
      <c r="BA343" s="43">
        <f t="shared" si="203"/>
        <v>8.7729697688203991</v>
      </c>
      <c r="BB343" s="71">
        <v>58.6</v>
      </c>
      <c r="BC343" s="69">
        <v>73.989999999999995</v>
      </c>
      <c r="BD343" s="54">
        <f t="shared" si="188"/>
        <v>29.3</v>
      </c>
      <c r="BE343" s="44">
        <f t="shared" si="189"/>
        <v>2697.0258771803014</v>
      </c>
      <c r="BF343" s="50">
        <f t="shared" si="204"/>
        <v>207310.95455796865</v>
      </c>
      <c r="BG343" s="50">
        <f t="shared" si="190"/>
        <v>199552.9446525705</v>
      </c>
      <c r="BH343" s="72">
        <f t="shared" si="191"/>
        <v>3.7422093405241865</v>
      </c>
      <c r="BI343" s="73">
        <f t="shared" si="192"/>
        <v>1.7702875411601986</v>
      </c>
      <c r="BJ343" s="51">
        <f t="shared" si="193"/>
        <v>1.6907793597705443</v>
      </c>
      <c r="BK343" s="72">
        <f t="shared" si="194"/>
        <v>4.4912580324406965</v>
      </c>
      <c r="BL343" s="116">
        <v>0</v>
      </c>
      <c r="BM343" s="74">
        <f t="shared" si="176"/>
        <v>1060</v>
      </c>
      <c r="BN343" s="74">
        <f t="shared" si="177"/>
        <v>6</v>
      </c>
      <c r="BO343" s="71">
        <v>321.39999999999998</v>
      </c>
      <c r="BP343" s="71">
        <v>58</v>
      </c>
      <c r="BQ343" s="71">
        <v>73.8</v>
      </c>
      <c r="BR343" s="72">
        <f t="shared" si="195"/>
        <v>29</v>
      </c>
      <c r="BS343" s="54">
        <f t="shared" si="196"/>
        <v>2642.079421669016</v>
      </c>
      <c r="BT343" s="50">
        <f t="shared" si="197"/>
        <v>199552.9446525705</v>
      </c>
      <c r="BU343" s="50">
        <f t="shared" si="198"/>
        <v>194985.46131917337</v>
      </c>
      <c r="BV343" s="72">
        <f t="shared" si="199"/>
        <v>2.2888578975115101</v>
      </c>
      <c r="BW343" s="75">
        <f t="shared" si="200"/>
        <v>1.6907793597705443</v>
      </c>
      <c r="BX343" s="55">
        <f t="shared" si="201"/>
        <v>1.6483280231539807</v>
      </c>
      <c r="BY343" s="72">
        <f t="shared" si="172"/>
        <v>2.5107555501697512</v>
      </c>
      <c r="BZ343" s="83" t="s">
        <v>77</v>
      </c>
      <c r="CA343" s="83" t="s">
        <v>73</v>
      </c>
      <c r="CB343" s="112">
        <v>3</v>
      </c>
      <c r="CC343" s="112">
        <v>8</v>
      </c>
      <c r="CD343" s="112">
        <v>2</v>
      </c>
      <c r="CE343" s="112">
        <v>8</v>
      </c>
      <c r="CF343" s="83" t="s">
        <v>85</v>
      </c>
      <c r="CG343" s="71" t="s">
        <v>75</v>
      </c>
      <c r="CH343" s="63">
        <f t="shared" ref="CH343:CH348" si="206">SUM(CH341:CH342)/2</f>
        <v>17.589066428371801</v>
      </c>
      <c r="CI343" s="63">
        <f>SUM(CI341:CI342)/2</f>
        <v>10.871367224059174</v>
      </c>
      <c r="CJ343" s="64">
        <f>SUM((AF343-BQ343)/AF343)*100</f>
        <v>0.35106670267351486</v>
      </c>
      <c r="CK343" s="64">
        <f>SUM(BX343*CH343)</f>
        <v>28.992551095002138</v>
      </c>
      <c r="CL343" s="65" t="s">
        <v>85</v>
      </c>
    </row>
    <row r="344" spans="1:90" s="65" customFormat="1" ht="24.75" customHeight="1" x14ac:dyDescent="0.3">
      <c r="A344" s="61" t="s">
        <v>116</v>
      </c>
      <c r="B344" s="35">
        <v>4.2699999999999996</v>
      </c>
      <c r="C344" s="35">
        <v>1.46</v>
      </c>
      <c r="D344" s="35">
        <v>12.82</v>
      </c>
      <c r="E344" s="35">
        <v>0.73719999999999997</v>
      </c>
      <c r="F344" s="35">
        <v>0</v>
      </c>
      <c r="G344" s="35">
        <v>0</v>
      </c>
      <c r="H344" s="66">
        <v>0.11260000000000001</v>
      </c>
      <c r="I344" s="66">
        <v>4.7899999999999998E-2</v>
      </c>
      <c r="J344" s="66">
        <v>6.4999999999999997E-3</v>
      </c>
      <c r="K344" s="67">
        <v>2.5399999999999999E-2</v>
      </c>
      <c r="L344" s="66">
        <v>4.2000000000000003E-2</v>
      </c>
      <c r="M344" s="68">
        <v>1.83E-2</v>
      </c>
      <c r="N344" s="35">
        <v>3.87</v>
      </c>
      <c r="O344" s="35">
        <v>9.4600000000000009</v>
      </c>
      <c r="P344" s="35">
        <v>0</v>
      </c>
      <c r="Q344" s="35">
        <v>25.79</v>
      </c>
      <c r="R344" s="35">
        <v>0</v>
      </c>
      <c r="S344" s="35">
        <v>0</v>
      </c>
      <c r="T344" s="35">
        <v>6.62</v>
      </c>
      <c r="U344" s="35">
        <v>0</v>
      </c>
      <c r="V344" s="35">
        <v>0</v>
      </c>
      <c r="W344" s="35">
        <v>19.23</v>
      </c>
      <c r="X344" s="35">
        <v>4.6500000000000004</v>
      </c>
      <c r="Y344" s="35">
        <v>2.2725</v>
      </c>
      <c r="Z344" s="35">
        <v>0</v>
      </c>
      <c r="AA344" s="35">
        <v>3.68</v>
      </c>
      <c r="AB344" s="41">
        <v>1080</v>
      </c>
      <c r="AC344" s="41">
        <v>6</v>
      </c>
      <c r="AD344" s="88">
        <v>368.2</v>
      </c>
      <c r="AE344" s="69">
        <v>59.98</v>
      </c>
      <c r="AF344" s="69">
        <v>74.08</v>
      </c>
      <c r="AG344" s="44">
        <f t="shared" si="205"/>
        <v>29.99</v>
      </c>
      <c r="AH344" s="44">
        <f t="shared" si="178"/>
        <v>2825.5487467979251</v>
      </c>
      <c r="AI344" s="44">
        <f t="shared" si="179"/>
        <v>209316.65116279028</v>
      </c>
      <c r="AJ344" s="44">
        <f t="shared" si="180"/>
        <v>1.7590573800726563</v>
      </c>
      <c r="AK344" s="45">
        <v>0</v>
      </c>
      <c r="AL344" s="43">
        <v>360.2</v>
      </c>
      <c r="AM344" s="43">
        <v>59.65</v>
      </c>
      <c r="AN344" s="69">
        <v>74.3</v>
      </c>
      <c r="AO344" s="44">
        <f t="shared" si="175"/>
        <v>29.824999999999999</v>
      </c>
      <c r="AP344" s="44">
        <f t="shared" si="181"/>
        <v>2794.5428766431373</v>
      </c>
      <c r="AQ344" s="46">
        <f t="shared" si="182"/>
        <v>209316.65116279028</v>
      </c>
      <c r="AR344" s="46">
        <f t="shared" si="183"/>
        <v>207634.53573458511</v>
      </c>
      <c r="AS344" s="47">
        <f t="shared" si="184"/>
        <v>0.80362236776707874</v>
      </c>
      <c r="AT344" s="46">
        <f t="shared" si="185"/>
        <v>1.7590573800726563</v>
      </c>
      <c r="AU344" s="46">
        <f t="shared" si="186"/>
        <v>1.7347788445966241</v>
      </c>
      <c r="AV344" s="47">
        <f t="shared" si="187"/>
        <v>1.3802014505649269</v>
      </c>
      <c r="AW344" s="48">
        <v>0</v>
      </c>
      <c r="AX344" s="70">
        <v>150</v>
      </c>
      <c r="AY344" s="70">
        <v>12</v>
      </c>
      <c r="AZ344" s="71">
        <v>338</v>
      </c>
      <c r="BA344" s="43">
        <f t="shared" si="203"/>
        <v>8.9349112426035457</v>
      </c>
      <c r="BB344" s="71">
        <v>59.8</v>
      </c>
      <c r="BC344" s="69">
        <v>74.08</v>
      </c>
      <c r="BD344" s="54">
        <f t="shared" si="188"/>
        <v>29.9</v>
      </c>
      <c r="BE344" s="44">
        <f t="shared" si="189"/>
        <v>2808.6152482358107</v>
      </c>
      <c r="BF344" s="50">
        <f t="shared" si="204"/>
        <v>209316.65116279028</v>
      </c>
      <c r="BG344" s="50">
        <f t="shared" si="190"/>
        <v>208062.21758930886</v>
      </c>
      <c r="BH344" s="72">
        <f t="shared" si="191"/>
        <v>0.59929946638875942</v>
      </c>
      <c r="BI344" s="73">
        <f t="shared" si="192"/>
        <v>1.7590573800726563</v>
      </c>
      <c r="BJ344" s="51">
        <f t="shared" si="193"/>
        <v>1.624514070436246</v>
      </c>
      <c r="BK344" s="72">
        <f t="shared" si="194"/>
        <v>7.6486026641639837</v>
      </c>
      <c r="BL344" s="116">
        <v>0</v>
      </c>
      <c r="BM344" s="74">
        <f t="shared" si="176"/>
        <v>1080</v>
      </c>
      <c r="BN344" s="74">
        <f t="shared" si="177"/>
        <v>6</v>
      </c>
      <c r="BO344" s="71">
        <v>322.2</v>
      </c>
      <c r="BP344" s="71">
        <v>59</v>
      </c>
      <c r="BQ344" s="71">
        <v>73.599999999999994</v>
      </c>
      <c r="BR344" s="72">
        <f t="shared" si="195"/>
        <v>29.5</v>
      </c>
      <c r="BS344" s="54">
        <f t="shared" si="196"/>
        <v>2733.9710067865176</v>
      </c>
      <c r="BT344" s="50">
        <f t="shared" si="197"/>
        <v>208062.21758930886</v>
      </c>
      <c r="BU344" s="50">
        <f t="shared" si="198"/>
        <v>201220.26609948769</v>
      </c>
      <c r="BV344" s="72">
        <f t="shared" si="199"/>
        <v>3.2884161137445904</v>
      </c>
      <c r="BW344" s="75">
        <f t="shared" si="200"/>
        <v>1.624514070436246</v>
      </c>
      <c r="BX344" s="55">
        <f t="shared" si="201"/>
        <v>1.6012303643445998</v>
      </c>
      <c r="BY344" s="72">
        <f t="shared" si="172"/>
        <v>1.4332720482620143</v>
      </c>
      <c r="BZ344" s="83" t="s">
        <v>77</v>
      </c>
      <c r="CA344" s="83" t="s">
        <v>73</v>
      </c>
      <c r="CB344" s="112">
        <v>3</v>
      </c>
      <c r="CC344" s="112">
        <v>8</v>
      </c>
      <c r="CD344" s="112">
        <v>2</v>
      </c>
      <c r="CE344" s="112">
        <v>8</v>
      </c>
      <c r="CF344" s="83" t="s">
        <v>85</v>
      </c>
      <c r="CG344" s="71" t="s">
        <v>75</v>
      </c>
      <c r="CH344" s="63">
        <f t="shared" si="206"/>
        <v>17.523656387463561</v>
      </c>
      <c r="CI344" s="63">
        <f>SUM(CI342:CI343)/2</f>
        <v>10.947021640193512</v>
      </c>
      <c r="CJ344" s="64">
        <f>SUM((AF344-BQ344)/AF344)*100</f>
        <v>0.64794816414687362</v>
      </c>
      <c r="CK344" s="64">
        <f>SUM(BX344*CH344)</f>
        <v>28.059410701947851</v>
      </c>
      <c r="CL344" s="65" t="s">
        <v>85</v>
      </c>
    </row>
    <row r="345" spans="1:90" s="65" customFormat="1" ht="24.75" customHeight="1" x14ac:dyDescent="0.3">
      <c r="A345" s="61" t="s">
        <v>116</v>
      </c>
      <c r="B345" s="35">
        <v>4.62</v>
      </c>
      <c r="C345" s="35">
        <v>2.5</v>
      </c>
      <c r="D345" s="35">
        <v>6.87</v>
      </c>
      <c r="E345" s="35">
        <v>6.7</v>
      </c>
      <c r="F345" s="35">
        <v>0</v>
      </c>
      <c r="G345" s="35">
        <v>0</v>
      </c>
      <c r="H345" s="66">
        <v>9.3299999999999994E-2</v>
      </c>
      <c r="I345" s="66">
        <v>4.4600000000000001E-2</v>
      </c>
      <c r="J345" s="66">
        <v>4.0500000000000001E-2</v>
      </c>
      <c r="K345" s="67">
        <v>5.8999999999999997E-2</v>
      </c>
      <c r="L345" s="66">
        <v>4.2000000000000003E-2</v>
      </c>
      <c r="M345" s="68">
        <v>1.2699999999999999E-2</v>
      </c>
      <c r="N345" s="35">
        <v>3.03</v>
      </c>
      <c r="O345" s="35">
        <v>33.5</v>
      </c>
      <c r="P345" s="35">
        <v>0</v>
      </c>
      <c r="Q345" s="35">
        <v>7.81</v>
      </c>
      <c r="R345" s="35">
        <v>0</v>
      </c>
      <c r="S345" s="35">
        <v>0</v>
      </c>
      <c r="T345" s="35">
        <v>6.62</v>
      </c>
      <c r="U345" s="35">
        <v>0</v>
      </c>
      <c r="V345" s="35">
        <v>0</v>
      </c>
      <c r="W345" s="35">
        <v>6.62</v>
      </c>
      <c r="X345" s="35">
        <v>2.3250000000000002</v>
      </c>
      <c r="Y345" s="35">
        <v>3.03</v>
      </c>
      <c r="Z345" s="35">
        <v>0</v>
      </c>
      <c r="AA345" s="35">
        <v>5.2725</v>
      </c>
      <c r="AB345" s="41">
        <v>1080</v>
      </c>
      <c r="AC345" s="41">
        <v>6</v>
      </c>
      <c r="AD345" s="88">
        <v>368.3</v>
      </c>
      <c r="AE345" s="69">
        <v>59.98</v>
      </c>
      <c r="AF345" s="69">
        <v>74.2</v>
      </c>
      <c r="AG345" s="44">
        <f t="shared" si="205"/>
        <v>29.99</v>
      </c>
      <c r="AH345" s="44">
        <f t="shared" si="178"/>
        <v>2825.5487467979251</v>
      </c>
      <c r="AI345" s="44">
        <f t="shared" si="179"/>
        <v>209655.71701240606</v>
      </c>
      <c r="AJ345" s="44">
        <f t="shared" si="180"/>
        <v>1.7566895157846156</v>
      </c>
      <c r="AK345" s="45">
        <v>0</v>
      </c>
      <c r="AL345" s="43">
        <v>352.7</v>
      </c>
      <c r="AM345" s="43">
        <v>59.85</v>
      </c>
      <c r="AN345" s="69">
        <v>74.069999999999993</v>
      </c>
      <c r="AO345" s="44">
        <f t="shared" si="175"/>
        <v>29.925000000000001</v>
      </c>
      <c r="AP345" s="44">
        <f t="shared" si="181"/>
        <v>2813.313892748336</v>
      </c>
      <c r="AQ345" s="46">
        <f t="shared" si="182"/>
        <v>209655.71701240606</v>
      </c>
      <c r="AR345" s="46">
        <f t="shared" si="183"/>
        <v>208382.16003586922</v>
      </c>
      <c r="AS345" s="47">
        <f t="shared" si="184"/>
        <v>0.60745158523937648</v>
      </c>
      <c r="AT345" s="46">
        <f t="shared" si="185"/>
        <v>1.7566895157846156</v>
      </c>
      <c r="AU345" s="46">
        <f t="shared" si="186"/>
        <v>1.6925633170291021</v>
      </c>
      <c r="AV345" s="47">
        <f t="shared" si="187"/>
        <v>3.6504002659156245</v>
      </c>
      <c r="AW345" s="48">
        <v>0</v>
      </c>
      <c r="AX345" s="70">
        <v>150</v>
      </c>
      <c r="AY345" s="70">
        <v>12</v>
      </c>
      <c r="AZ345" s="71">
        <v>339</v>
      </c>
      <c r="BA345" s="43">
        <f t="shared" si="203"/>
        <v>8.6430678466076731</v>
      </c>
      <c r="BB345" s="71">
        <v>60.02</v>
      </c>
      <c r="BC345" s="69">
        <v>73.89</v>
      </c>
      <c r="BD345" s="54">
        <f t="shared" si="188"/>
        <v>30.01</v>
      </c>
      <c r="BE345" s="44">
        <f t="shared" si="189"/>
        <v>2829.3186579822332</v>
      </c>
      <c r="BF345" s="50">
        <f t="shared" si="204"/>
        <v>209655.71701240606</v>
      </c>
      <c r="BG345" s="50">
        <f t="shared" si="190"/>
        <v>209058.3556383072</v>
      </c>
      <c r="BH345" s="72">
        <f t="shared" si="191"/>
        <v>0.28492491529029845</v>
      </c>
      <c r="BI345" s="73">
        <f t="shared" si="192"/>
        <v>1.7566895157846156</v>
      </c>
      <c r="BJ345" s="51">
        <f t="shared" si="193"/>
        <v>1.6215568086955847</v>
      </c>
      <c r="BK345" s="72">
        <f t="shared" si="194"/>
        <v>7.6924639143573783</v>
      </c>
      <c r="BL345" s="116">
        <v>0</v>
      </c>
      <c r="BM345" s="74">
        <f t="shared" si="176"/>
        <v>1080</v>
      </c>
      <c r="BN345" s="74">
        <f t="shared" si="177"/>
        <v>6</v>
      </c>
      <c r="BO345" s="71">
        <v>323.3</v>
      </c>
      <c r="BP345" s="71">
        <v>59.3</v>
      </c>
      <c r="BQ345" s="71">
        <v>74</v>
      </c>
      <c r="BR345" s="72">
        <f t="shared" si="195"/>
        <v>29.65</v>
      </c>
      <c r="BS345" s="54">
        <f t="shared" si="196"/>
        <v>2761.8447876054929</v>
      </c>
      <c r="BT345" s="50">
        <f t="shared" si="197"/>
        <v>209058.3556383072</v>
      </c>
      <c r="BU345" s="50">
        <f t="shared" si="198"/>
        <v>204376.51428280649</v>
      </c>
      <c r="BV345" s="72">
        <f t="shared" si="199"/>
        <v>2.2394901850279489</v>
      </c>
      <c r="BW345" s="75">
        <f t="shared" si="200"/>
        <v>1.6215568086955847</v>
      </c>
      <c r="BX345" s="55">
        <f t="shared" si="201"/>
        <v>1.5818843037543584</v>
      </c>
      <c r="BY345" s="72">
        <f t="shared" si="172"/>
        <v>2.4465689224381681</v>
      </c>
      <c r="BZ345" s="83" t="s">
        <v>77</v>
      </c>
      <c r="CA345" s="83" t="s">
        <v>73</v>
      </c>
      <c r="CB345" s="112">
        <v>3</v>
      </c>
      <c r="CC345" s="112">
        <v>8</v>
      </c>
      <c r="CD345" s="112">
        <v>2</v>
      </c>
      <c r="CE345" s="112">
        <v>8</v>
      </c>
      <c r="CF345" s="83" t="s">
        <v>85</v>
      </c>
      <c r="CG345" s="71" t="s">
        <v>75</v>
      </c>
      <c r="CH345" s="63">
        <f t="shared" si="206"/>
        <v>17.556361407917681</v>
      </c>
      <c r="CI345" s="63">
        <f>SUM(CI343:CI344)/1.9</f>
        <v>11.483362560132994</v>
      </c>
      <c r="CJ345" s="64">
        <f>SUM((AF345-BQ345)/AF345)*100</f>
        <v>0.26954177897574505</v>
      </c>
      <c r="CK345" s="64">
        <f>SUM(BX345*CH345)</f>
        <v>27.772132542223748</v>
      </c>
      <c r="CL345" s="65" t="s">
        <v>85</v>
      </c>
    </row>
    <row r="346" spans="1:90" s="65" customFormat="1" ht="24.75" customHeight="1" x14ac:dyDescent="0.3">
      <c r="A346" s="61" t="s">
        <v>116</v>
      </c>
      <c r="B346" s="35">
        <v>4.32</v>
      </c>
      <c r="C346" s="35">
        <v>2.19</v>
      </c>
      <c r="D346" s="35">
        <v>6.39</v>
      </c>
      <c r="E346" s="35">
        <v>6.84</v>
      </c>
      <c r="F346" s="35">
        <v>0</v>
      </c>
      <c r="G346" s="35">
        <v>0</v>
      </c>
      <c r="H346" s="66">
        <v>9.8599999999999993E-2</v>
      </c>
      <c r="I346" s="66">
        <v>4.4600000000000001E-2</v>
      </c>
      <c r="J346" s="66">
        <v>4.19E-2</v>
      </c>
      <c r="K346" s="67">
        <v>6.6500000000000004E-2</v>
      </c>
      <c r="L346" s="66">
        <v>4.2000000000000003E-2</v>
      </c>
      <c r="M346" s="68">
        <v>1.4500000000000001E-2</v>
      </c>
      <c r="N346" s="35">
        <v>4.7</v>
      </c>
      <c r="O346" s="35">
        <v>9.4600000000000009</v>
      </c>
      <c r="P346" s="35">
        <v>0</v>
      </c>
      <c r="Q346" s="35">
        <v>25.79</v>
      </c>
      <c r="R346" s="35">
        <v>0</v>
      </c>
      <c r="S346" s="35">
        <v>0</v>
      </c>
      <c r="T346" s="35">
        <v>6.62</v>
      </c>
      <c r="U346" s="35">
        <v>0</v>
      </c>
      <c r="V346" s="35">
        <v>0</v>
      </c>
      <c r="W346" s="35">
        <v>19.23</v>
      </c>
      <c r="X346" s="35">
        <v>3.48</v>
      </c>
      <c r="Y346" s="35">
        <v>1.5149999999999999</v>
      </c>
      <c r="Z346" s="35">
        <v>0</v>
      </c>
      <c r="AA346" s="35">
        <v>6</v>
      </c>
      <c r="AB346" s="41">
        <v>1080</v>
      </c>
      <c r="AC346" s="41">
        <v>6</v>
      </c>
      <c r="AD346" s="88">
        <v>369.4</v>
      </c>
      <c r="AE346" s="69">
        <v>59.97</v>
      </c>
      <c r="AF346" s="69">
        <v>74.5</v>
      </c>
      <c r="AG346" s="44">
        <f t="shared" si="205"/>
        <v>29.984999999999999</v>
      </c>
      <c r="AH346" s="44">
        <f t="shared" si="178"/>
        <v>2824.6066617009296</v>
      </c>
      <c r="AI346" s="44">
        <f t="shared" si="179"/>
        <v>210433.19629671925</v>
      </c>
      <c r="AJ346" s="44">
        <f t="shared" si="180"/>
        <v>1.7554264560004647</v>
      </c>
      <c r="AK346" s="45">
        <v>0</v>
      </c>
      <c r="AL346" s="43">
        <v>350.4</v>
      </c>
      <c r="AM346" s="43">
        <v>59.69</v>
      </c>
      <c r="AN346" s="69">
        <v>74.09</v>
      </c>
      <c r="AO346" s="44">
        <f t="shared" si="175"/>
        <v>29.844999999999999</v>
      </c>
      <c r="AP346" s="44">
        <f t="shared" si="181"/>
        <v>2798.2920533159313</v>
      </c>
      <c r="AQ346" s="46">
        <f t="shared" si="182"/>
        <v>210433.19629671925</v>
      </c>
      <c r="AR346" s="46">
        <f t="shared" si="183"/>
        <v>207325.45823017735</v>
      </c>
      <c r="AS346" s="47">
        <f t="shared" si="184"/>
        <v>1.4768288089678914</v>
      </c>
      <c r="AT346" s="46">
        <f t="shared" si="185"/>
        <v>1.7554264560004647</v>
      </c>
      <c r="AU346" s="46">
        <f t="shared" si="186"/>
        <v>1.6900963489538179</v>
      </c>
      <c r="AV346" s="47">
        <f t="shared" si="187"/>
        <v>3.7216088901550357</v>
      </c>
      <c r="AW346" s="48">
        <v>0</v>
      </c>
      <c r="AX346" s="70">
        <v>150</v>
      </c>
      <c r="AY346" s="70">
        <v>12</v>
      </c>
      <c r="AZ346" s="71">
        <v>334.7</v>
      </c>
      <c r="BA346" s="43">
        <f t="shared" si="203"/>
        <v>10.367493277561993</v>
      </c>
      <c r="BB346" s="71">
        <v>59.79</v>
      </c>
      <c r="BC346" s="69">
        <v>74.31</v>
      </c>
      <c r="BD346" s="54">
        <f t="shared" si="188"/>
        <v>29.895</v>
      </c>
      <c r="BE346" s="44">
        <f t="shared" si="189"/>
        <v>2807.6759905722038</v>
      </c>
      <c r="BF346" s="50">
        <f t="shared" si="204"/>
        <v>210433.19629671925</v>
      </c>
      <c r="BG346" s="50">
        <f t="shared" si="190"/>
        <v>208638.40285942046</v>
      </c>
      <c r="BH346" s="72">
        <f t="shared" si="191"/>
        <v>0.85290413721990144</v>
      </c>
      <c r="BI346" s="73">
        <f t="shared" si="192"/>
        <v>1.7554264560004647</v>
      </c>
      <c r="BJ346" s="51">
        <f t="shared" si="193"/>
        <v>1.6042108998769475</v>
      </c>
      <c r="BK346" s="72">
        <f t="shared" si="194"/>
        <v>8.6141778031558331</v>
      </c>
      <c r="BL346" s="116">
        <v>0</v>
      </c>
      <c r="BM346" s="74">
        <f t="shared" si="176"/>
        <v>1080</v>
      </c>
      <c r="BN346" s="74">
        <f t="shared" si="177"/>
        <v>6</v>
      </c>
      <c r="BO346" s="71">
        <v>318.60000000000002</v>
      </c>
      <c r="BP346" s="71">
        <v>58.9</v>
      </c>
      <c r="BQ346" s="71">
        <v>72.900000000000006</v>
      </c>
      <c r="BR346" s="72">
        <f t="shared" si="195"/>
        <v>29.45</v>
      </c>
      <c r="BS346" s="54">
        <f t="shared" si="196"/>
        <v>2724.7111624400618</v>
      </c>
      <c r="BT346" s="50">
        <f t="shared" si="197"/>
        <v>208638.40285942046</v>
      </c>
      <c r="BU346" s="50">
        <f t="shared" si="198"/>
        <v>198631.44374188053</v>
      </c>
      <c r="BV346" s="72">
        <f t="shared" si="199"/>
        <v>4.7963169677264865</v>
      </c>
      <c r="BW346" s="75">
        <f t="shared" si="200"/>
        <v>1.6042108998769475</v>
      </c>
      <c r="BX346" s="55">
        <f t="shared" si="201"/>
        <v>1.6039756545998696</v>
      </c>
      <c r="BY346" s="72">
        <f t="shared" si="172"/>
        <v>1.46642362981084E-2</v>
      </c>
      <c r="BZ346" s="83" t="s">
        <v>77</v>
      </c>
      <c r="CA346" s="83" t="s">
        <v>73</v>
      </c>
      <c r="CB346" s="112">
        <v>3</v>
      </c>
      <c r="CC346" s="112">
        <v>8</v>
      </c>
      <c r="CD346" s="112">
        <v>2</v>
      </c>
      <c r="CE346" s="112">
        <v>8</v>
      </c>
      <c r="CF346" s="83" t="s">
        <v>85</v>
      </c>
      <c r="CG346" s="71" t="s">
        <v>75</v>
      </c>
      <c r="CH346" s="63">
        <f t="shared" si="206"/>
        <v>17.540008897690619</v>
      </c>
      <c r="CI346" s="63">
        <f>SUM(CI344:CI345)/2</f>
        <v>11.215192100163254</v>
      </c>
      <c r="CJ346" s="64">
        <f>SUM((AF346-BQ346)/AF346)*100</f>
        <v>2.1476510067114019</v>
      </c>
      <c r="CK346" s="64">
        <f>SUM(BX346*CH346)</f>
        <v>28.133747253360848</v>
      </c>
      <c r="CL346" s="65" t="s">
        <v>85</v>
      </c>
    </row>
    <row r="347" spans="1:90" s="65" customFormat="1" ht="24.75" customHeight="1" x14ac:dyDescent="0.3">
      <c r="A347" s="61" t="s">
        <v>116</v>
      </c>
      <c r="B347" s="35">
        <v>4.6500000000000004</v>
      </c>
      <c r="C347" s="35">
        <v>2.83</v>
      </c>
      <c r="D347" s="35">
        <v>7.9</v>
      </c>
      <c r="E347" s="35">
        <v>6.84</v>
      </c>
      <c r="F347" s="35">
        <v>0</v>
      </c>
      <c r="G347" s="35">
        <v>0</v>
      </c>
      <c r="H347" s="66">
        <v>0.11260000000000001</v>
      </c>
      <c r="I347" s="66">
        <v>5.0599999999999999E-2</v>
      </c>
      <c r="J347" s="66">
        <v>4.2000000000000003E-2</v>
      </c>
      <c r="K347" s="67">
        <v>5.0200000000000002E-2</v>
      </c>
      <c r="L347" s="66">
        <v>4.2000000000000003E-2</v>
      </c>
      <c r="M347" s="68">
        <v>1.83E-2</v>
      </c>
      <c r="N347" s="35">
        <v>3.87</v>
      </c>
      <c r="O347" s="35">
        <v>33.5</v>
      </c>
      <c r="P347" s="35">
        <v>0</v>
      </c>
      <c r="Q347" s="35">
        <v>7.81</v>
      </c>
      <c r="R347" s="35">
        <v>0</v>
      </c>
      <c r="S347" s="35">
        <v>0</v>
      </c>
      <c r="T347" s="35">
        <v>6.62</v>
      </c>
      <c r="U347" s="35">
        <v>0</v>
      </c>
      <c r="V347" s="35">
        <v>0</v>
      </c>
      <c r="W347" s="35">
        <v>6.62</v>
      </c>
      <c r="X347" s="35">
        <v>4.6500000000000004</v>
      </c>
      <c r="Y347" s="35">
        <v>2.2725</v>
      </c>
      <c r="Z347" s="35">
        <v>0</v>
      </c>
      <c r="AA347" s="35">
        <v>5.25</v>
      </c>
      <c r="AB347" s="41">
        <v>1080</v>
      </c>
      <c r="AC347" s="41">
        <v>6</v>
      </c>
      <c r="AD347" s="88">
        <v>368.5</v>
      </c>
      <c r="AE347" s="69">
        <v>59.87</v>
      </c>
      <c r="AF347" s="69">
        <v>74.8</v>
      </c>
      <c r="AG347" s="44">
        <f t="shared" si="205"/>
        <v>29.934999999999999</v>
      </c>
      <c r="AH347" s="44">
        <f t="shared" si="178"/>
        <v>2815.1944501107746</v>
      </c>
      <c r="AI347" s="44">
        <f t="shared" si="179"/>
        <v>210576.54486828594</v>
      </c>
      <c r="AJ347" s="44">
        <f t="shared" si="180"/>
        <v>1.7499574809269189</v>
      </c>
      <c r="AK347" s="45">
        <v>0</v>
      </c>
      <c r="AL347" s="43">
        <v>351.9</v>
      </c>
      <c r="AM347" s="43">
        <v>59.87</v>
      </c>
      <c r="AN347" s="69">
        <v>74.03</v>
      </c>
      <c r="AO347" s="44">
        <f t="shared" si="175"/>
        <v>29.934999999999999</v>
      </c>
      <c r="AP347" s="44">
        <f t="shared" si="181"/>
        <v>2815.1944501107746</v>
      </c>
      <c r="AQ347" s="46">
        <f t="shared" si="182"/>
        <v>210576.54486828594</v>
      </c>
      <c r="AR347" s="46">
        <f t="shared" si="183"/>
        <v>208408.84514170064</v>
      </c>
      <c r="AS347" s="47">
        <f t="shared" si="184"/>
        <v>1.0294117647058834</v>
      </c>
      <c r="AT347" s="46">
        <f t="shared" si="185"/>
        <v>1.7499574809269189</v>
      </c>
      <c r="AU347" s="46">
        <f t="shared" si="186"/>
        <v>1.6885079889998782</v>
      </c>
      <c r="AV347" s="47">
        <f t="shared" si="187"/>
        <v>3.5114848558773053</v>
      </c>
      <c r="AW347" s="48">
        <v>0</v>
      </c>
      <c r="AX347" s="70">
        <v>150</v>
      </c>
      <c r="AY347" s="70">
        <v>12</v>
      </c>
      <c r="AZ347" s="71">
        <v>338.4</v>
      </c>
      <c r="BA347" s="43">
        <f t="shared" si="203"/>
        <v>8.8947990543735305</v>
      </c>
      <c r="BB347" s="71">
        <v>59.93</v>
      </c>
      <c r="BC347" s="69">
        <v>74.02</v>
      </c>
      <c r="BD347" s="54">
        <f t="shared" si="188"/>
        <v>29.965</v>
      </c>
      <c r="BE347" s="44">
        <f t="shared" si="189"/>
        <v>2820.8398921092758</v>
      </c>
      <c r="BF347" s="50">
        <f t="shared" si="204"/>
        <v>210576.54486828594</v>
      </c>
      <c r="BG347" s="50">
        <f t="shared" si="190"/>
        <v>208798.56881392858</v>
      </c>
      <c r="BH347" s="72">
        <f t="shared" si="191"/>
        <v>0.84433717699636279</v>
      </c>
      <c r="BI347" s="73">
        <f t="shared" si="192"/>
        <v>1.7499574809269189</v>
      </c>
      <c r="BJ347" s="51">
        <f t="shared" si="193"/>
        <v>1.6207007640055526</v>
      </c>
      <c r="BK347" s="72">
        <f t="shared" si="194"/>
        <v>7.3862775713214184</v>
      </c>
      <c r="BL347" s="116">
        <v>0</v>
      </c>
      <c r="BM347" s="74">
        <f t="shared" si="176"/>
        <v>1080</v>
      </c>
      <c r="BN347" s="74">
        <f t="shared" si="177"/>
        <v>6</v>
      </c>
      <c r="BO347" s="71">
        <v>322.60000000000002</v>
      </c>
      <c r="BP347" s="71">
        <v>59.1</v>
      </c>
      <c r="BQ347" s="71">
        <v>74</v>
      </c>
      <c r="BR347" s="72">
        <f t="shared" si="195"/>
        <v>29.55</v>
      </c>
      <c r="BS347" s="54">
        <f t="shared" si="196"/>
        <v>2743.2465590962411</v>
      </c>
      <c r="BT347" s="50">
        <f t="shared" si="197"/>
        <v>208798.56881392858</v>
      </c>
      <c r="BU347" s="50">
        <f t="shared" si="198"/>
        <v>203000.24537312184</v>
      </c>
      <c r="BV347" s="72">
        <f t="shared" si="199"/>
        <v>2.7769938624310821</v>
      </c>
      <c r="BW347" s="75">
        <f t="shared" si="200"/>
        <v>1.6207007640055526</v>
      </c>
      <c r="BX347" s="55">
        <f t="shared" si="201"/>
        <v>1.5891606407029186</v>
      </c>
      <c r="BY347" s="72">
        <f t="shared" si="172"/>
        <v>1.9460793752378307</v>
      </c>
      <c r="BZ347" s="83" t="s">
        <v>77</v>
      </c>
      <c r="CA347" s="83" t="s">
        <v>73</v>
      </c>
      <c r="CB347" s="112">
        <v>3</v>
      </c>
      <c r="CC347" s="112">
        <v>8</v>
      </c>
      <c r="CD347" s="112">
        <v>2</v>
      </c>
      <c r="CE347" s="112">
        <v>8</v>
      </c>
      <c r="CF347" s="83" t="s">
        <v>85</v>
      </c>
      <c r="CG347" s="71" t="s">
        <v>75</v>
      </c>
      <c r="CH347" s="63">
        <f t="shared" si="206"/>
        <v>17.548185152804152</v>
      </c>
      <c r="CI347" s="63">
        <f>SUM(CI345:CI346)/2</f>
        <v>11.349277330148123</v>
      </c>
      <c r="CJ347" s="64">
        <f>SUM((AF347-BQ347)/AF347)*100</f>
        <v>1.0695187165775364</v>
      </c>
      <c r="CK347" s="64">
        <f>SUM(BX347*CH347)</f>
        <v>27.88688516060369</v>
      </c>
      <c r="CL347" s="65" t="s">
        <v>85</v>
      </c>
    </row>
    <row r="348" spans="1:90" s="65" customFormat="1" ht="24.75" customHeight="1" x14ac:dyDescent="0.3">
      <c r="A348" s="61" t="s">
        <v>116</v>
      </c>
      <c r="B348" s="35">
        <v>3.65</v>
      </c>
      <c r="C348" s="35">
        <v>1.22</v>
      </c>
      <c r="D348" s="35">
        <v>11.36</v>
      </c>
      <c r="E348" s="35">
        <v>0.72240000000000004</v>
      </c>
      <c r="F348" s="35">
        <v>0</v>
      </c>
      <c r="G348" s="35">
        <v>0</v>
      </c>
      <c r="H348" s="66">
        <v>9.3299999999999994E-2</v>
      </c>
      <c r="I348" s="66">
        <v>4.2799999999999998E-2</v>
      </c>
      <c r="J348" s="66">
        <v>6.3E-3</v>
      </c>
      <c r="K348" s="67">
        <v>2.1999999999999999E-2</v>
      </c>
      <c r="L348" s="66">
        <v>4.2000000000000003E-2</v>
      </c>
      <c r="M348" s="68">
        <v>1.2699999999999999E-2</v>
      </c>
      <c r="N348" s="35">
        <v>3.03</v>
      </c>
      <c r="O348" s="35">
        <v>9.4600000000000009</v>
      </c>
      <c r="P348" s="35">
        <v>0</v>
      </c>
      <c r="Q348" s="35">
        <v>25.79</v>
      </c>
      <c r="R348" s="35">
        <v>0</v>
      </c>
      <c r="S348" s="35">
        <v>0</v>
      </c>
      <c r="T348" s="35">
        <v>6.62</v>
      </c>
      <c r="U348" s="35">
        <v>0</v>
      </c>
      <c r="V348" s="35">
        <v>0</v>
      </c>
      <c r="W348" s="35">
        <v>19.23</v>
      </c>
      <c r="X348" s="35">
        <v>2.3250000000000002</v>
      </c>
      <c r="Y348" s="35">
        <v>3.03</v>
      </c>
      <c r="Z348" s="35">
        <v>0</v>
      </c>
      <c r="AA348" s="35">
        <v>6.16</v>
      </c>
      <c r="AB348" s="41">
        <v>1080</v>
      </c>
      <c r="AC348" s="41">
        <v>6</v>
      </c>
      <c r="AD348" s="88">
        <v>368.7</v>
      </c>
      <c r="AE348" s="69">
        <v>59.69</v>
      </c>
      <c r="AF348" s="69">
        <v>74.599999999999994</v>
      </c>
      <c r="AG348" s="44">
        <f t="shared" si="205"/>
        <v>29.844999999999999</v>
      </c>
      <c r="AH348" s="44">
        <f t="shared" si="178"/>
        <v>2798.2920533159313</v>
      </c>
      <c r="AI348" s="44">
        <f t="shared" si="179"/>
        <v>208752.58717736846</v>
      </c>
      <c r="AJ348" s="44">
        <f t="shared" si="180"/>
        <v>1.7662056551506633</v>
      </c>
      <c r="AK348" s="45">
        <v>0</v>
      </c>
      <c r="AL348" s="43">
        <v>350.3</v>
      </c>
      <c r="AM348" s="43">
        <v>59.54</v>
      </c>
      <c r="AN348" s="69">
        <v>74.09</v>
      </c>
      <c r="AO348" s="44">
        <f t="shared" si="175"/>
        <v>29.77</v>
      </c>
      <c r="AP348" s="44">
        <f t="shared" si="181"/>
        <v>2784.2455998626492</v>
      </c>
      <c r="AQ348" s="46">
        <f t="shared" si="182"/>
        <v>208752.58717736846</v>
      </c>
      <c r="AR348" s="46">
        <f t="shared" si="183"/>
        <v>206284.75649382369</v>
      </c>
      <c r="AS348" s="47">
        <f t="shared" si="184"/>
        <v>1.1821796878847586</v>
      </c>
      <c r="AT348" s="46">
        <f t="shared" si="185"/>
        <v>1.7662056551506633</v>
      </c>
      <c r="AU348" s="46">
        <f t="shared" si="186"/>
        <v>1.6981380784211664</v>
      </c>
      <c r="AV348" s="47">
        <f t="shared" si="187"/>
        <v>3.8538873732510233</v>
      </c>
      <c r="AW348" s="48">
        <v>0</v>
      </c>
      <c r="AX348" s="70">
        <v>150</v>
      </c>
      <c r="AY348" s="70">
        <v>12</v>
      </c>
      <c r="AZ348" s="71">
        <v>332.4</v>
      </c>
      <c r="BA348" s="43">
        <f t="shared" si="203"/>
        <v>10.920577617328524</v>
      </c>
      <c r="BB348" s="71">
        <v>59.5</v>
      </c>
      <c r="BC348" s="69">
        <v>74.64</v>
      </c>
      <c r="BD348" s="54">
        <f t="shared" si="188"/>
        <v>29.75</v>
      </c>
      <c r="BE348" s="44">
        <f t="shared" si="189"/>
        <v>2780.5058479678164</v>
      </c>
      <c r="BF348" s="50">
        <f t="shared" si="204"/>
        <v>208752.58717736846</v>
      </c>
      <c r="BG348" s="50">
        <f t="shared" si="190"/>
        <v>207536.95649231781</v>
      </c>
      <c r="BH348" s="72">
        <f t="shared" si="191"/>
        <v>0.5823308355061394</v>
      </c>
      <c r="BI348" s="73">
        <f t="shared" si="192"/>
        <v>1.7662056551506633</v>
      </c>
      <c r="BJ348" s="51">
        <f t="shared" si="193"/>
        <v>1.6016424525927946</v>
      </c>
      <c r="BK348" s="72">
        <f t="shared" si="194"/>
        <v>9.3173296143608439</v>
      </c>
      <c r="BL348" s="116">
        <v>0</v>
      </c>
      <c r="BM348" s="74">
        <f t="shared" si="176"/>
        <v>1080</v>
      </c>
      <c r="BN348" s="74">
        <f t="shared" si="177"/>
        <v>6</v>
      </c>
      <c r="BO348" s="71">
        <v>315.8</v>
      </c>
      <c r="BP348" s="71">
        <v>58.98</v>
      </c>
      <c r="BQ348" s="71">
        <v>72.900000000000006</v>
      </c>
      <c r="BR348" s="72">
        <f t="shared" si="195"/>
        <v>29.49</v>
      </c>
      <c r="BS348" s="54">
        <f t="shared" si="196"/>
        <v>2732.1177812801648</v>
      </c>
      <c r="BT348" s="50">
        <f t="shared" si="197"/>
        <v>207536.95649231781</v>
      </c>
      <c r="BU348" s="50">
        <f t="shared" si="198"/>
        <v>199171.38625532403</v>
      </c>
      <c r="BV348" s="72">
        <f t="shared" si="199"/>
        <v>4.0308821996738873</v>
      </c>
      <c r="BW348" s="75">
        <f t="shared" si="200"/>
        <v>1.6016424525927946</v>
      </c>
      <c r="BX348" s="55">
        <f t="shared" si="201"/>
        <v>1.5855691218374415</v>
      </c>
      <c r="BY348" s="72">
        <f t="shared" si="172"/>
        <v>1.0035529920759183</v>
      </c>
      <c r="BZ348" s="83" t="s">
        <v>77</v>
      </c>
      <c r="CA348" s="83" t="s">
        <v>73</v>
      </c>
      <c r="CB348" s="112">
        <v>3</v>
      </c>
      <c r="CC348" s="112">
        <v>8</v>
      </c>
      <c r="CD348" s="112">
        <v>2</v>
      </c>
      <c r="CE348" s="112">
        <v>8</v>
      </c>
      <c r="CF348" s="83" t="s">
        <v>85</v>
      </c>
      <c r="CG348" s="71" t="s">
        <v>75</v>
      </c>
      <c r="CH348" s="63">
        <f t="shared" si="206"/>
        <v>17.544097025247385</v>
      </c>
      <c r="CI348" s="63">
        <f>SUM(CI346:CI347)/2</f>
        <v>11.282234715155688</v>
      </c>
      <c r="CJ348" s="64">
        <f>SUM((AF348-BQ348)/AF348)*100</f>
        <v>2.2788203753351057</v>
      </c>
      <c r="CK348" s="64">
        <f>SUM(BX348*CH348)</f>
        <v>27.817378513752367</v>
      </c>
      <c r="CL348" s="65" t="s">
        <v>85</v>
      </c>
    </row>
    <row r="349" spans="1:90" s="65" customFormat="1" ht="24.75" customHeight="1" x14ac:dyDescent="0.3">
      <c r="A349" s="61" t="s">
        <v>116</v>
      </c>
      <c r="B349" s="35">
        <v>3.77</v>
      </c>
      <c r="C349" s="35">
        <v>1.31</v>
      </c>
      <c r="D349" s="35">
        <v>12.67</v>
      </c>
      <c r="E349" s="35">
        <v>0.7006</v>
      </c>
      <c r="F349" s="35">
        <v>0</v>
      </c>
      <c r="G349" s="35">
        <v>0</v>
      </c>
      <c r="H349" s="66">
        <v>9.8599999999999993E-2</v>
      </c>
      <c r="I349" s="66">
        <v>4.7E-2</v>
      </c>
      <c r="J349" s="66">
        <v>5.7999999999999996E-3</v>
      </c>
      <c r="K349" s="67">
        <v>2.4199999999999999E-2</v>
      </c>
      <c r="L349" s="66">
        <v>4.2000000000000003E-2</v>
      </c>
      <c r="M349" s="68">
        <v>1.4500000000000001E-2</v>
      </c>
      <c r="N349" s="35">
        <v>4.7</v>
      </c>
      <c r="O349" s="35">
        <v>33.5</v>
      </c>
      <c r="P349" s="35">
        <v>0</v>
      </c>
      <c r="Q349" s="35">
        <v>7.81</v>
      </c>
      <c r="R349" s="35">
        <v>0</v>
      </c>
      <c r="S349" s="35">
        <v>0</v>
      </c>
      <c r="T349" s="35">
        <v>6.62</v>
      </c>
      <c r="U349" s="35">
        <v>0</v>
      </c>
      <c r="V349" s="35">
        <v>0</v>
      </c>
      <c r="W349" s="35">
        <v>6.62</v>
      </c>
      <c r="X349" s="35">
        <v>4.6500000000000004</v>
      </c>
      <c r="Y349" s="35">
        <v>1.5149999999999999</v>
      </c>
      <c r="Z349" s="35">
        <v>0</v>
      </c>
      <c r="AA349" s="35">
        <v>3.68</v>
      </c>
      <c r="AB349" s="41">
        <v>1080</v>
      </c>
      <c r="AC349" s="41">
        <v>6</v>
      </c>
      <c r="AD349" s="88">
        <v>382.9</v>
      </c>
      <c r="AE349" s="69">
        <v>59.5</v>
      </c>
      <c r="AF349" s="69">
        <v>74.099999999999994</v>
      </c>
      <c r="AG349" s="44">
        <f t="shared" si="205"/>
        <v>29.75</v>
      </c>
      <c r="AH349" s="44">
        <f t="shared" si="178"/>
        <v>2780.5058479678164</v>
      </c>
      <c r="AI349" s="44">
        <f t="shared" si="179"/>
        <v>206035.48333441518</v>
      </c>
      <c r="AJ349" s="44">
        <f t="shared" si="180"/>
        <v>1.8584177531135104</v>
      </c>
      <c r="AK349" s="45">
        <v>0</v>
      </c>
      <c r="AL349" s="43">
        <v>370.4</v>
      </c>
      <c r="AM349" s="43">
        <v>59.4</v>
      </c>
      <c r="AN349" s="69">
        <v>74.099999999999994</v>
      </c>
      <c r="AO349" s="44">
        <f t="shared" si="175"/>
        <v>29.7</v>
      </c>
      <c r="AP349" s="44">
        <f t="shared" si="181"/>
        <v>2771.1674638050204</v>
      </c>
      <c r="AQ349" s="46">
        <f t="shared" si="182"/>
        <v>206035.48333441518</v>
      </c>
      <c r="AR349" s="46">
        <f t="shared" si="183"/>
        <v>205343.50906795199</v>
      </c>
      <c r="AS349" s="47">
        <f t="shared" si="184"/>
        <v>0.33585198785398152</v>
      </c>
      <c r="AT349" s="46">
        <f t="shared" si="185"/>
        <v>1.8584177531135104</v>
      </c>
      <c r="AU349" s="46">
        <f t="shared" si="186"/>
        <v>1.8038067123778807</v>
      </c>
      <c r="AV349" s="47">
        <f t="shared" si="187"/>
        <v>2.938577219472684</v>
      </c>
      <c r="AW349" s="48">
        <v>0</v>
      </c>
      <c r="AX349" s="70">
        <v>150</v>
      </c>
      <c r="AY349" s="70">
        <v>12</v>
      </c>
      <c r="AZ349" s="71">
        <v>332.6</v>
      </c>
      <c r="BA349" s="43">
        <f t="shared" si="203"/>
        <v>15.123271196632576</v>
      </c>
      <c r="BB349" s="71">
        <v>59.4</v>
      </c>
      <c r="BC349" s="69">
        <v>74.099999999999994</v>
      </c>
      <c r="BD349" s="54">
        <f t="shared" si="188"/>
        <v>29.7</v>
      </c>
      <c r="BE349" s="44">
        <f t="shared" si="189"/>
        <v>2771.1674638050204</v>
      </c>
      <c r="BF349" s="50">
        <f t="shared" si="204"/>
        <v>206035.48333441518</v>
      </c>
      <c r="BG349" s="50">
        <f t="shared" si="190"/>
        <v>205343.50906795199</v>
      </c>
      <c r="BH349" s="72">
        <f t="shared" si="191"/>
        <v>0.33585198785398152</v>
      </c>
      <c r="BI349" s="73">
        <f t="shared" si="192"/>
        <v>1.8584177531135104</v>
      </c>
      <c r="BJ349" s="51">
        <f t="shared" si="193"/>
        <v>1.619724925855516</v>
      </c>
      <c r="BK349" s="72">
        <f t="shared" si="194"/>
        <v>12.84387360474248</v>
      </c>
      <c r="BL349" s="116">
        <v>0</v>
      </c>
      <c r="BM349" s="74">
        <f t="shared" ref="BM349:BM380" si="207">SUM(AB349)</f>
        <v>1080</v>
      </c>
      <c r="BN349" s="74">
        <f t="shared" ref="BN349:BN380" si="208">SUM(AC349)</f>
        <v>6</v>
      </c>
      <c r="BO349" s="71">
        <v>322.10000000000002</v>
      </c>
      <c r="BP349" s="71">
        <v>59</v>
      </c>
      <c r="BQ349" s="71">
        <v>73</v>
      </c>
      <c r="BR349" s="72">
        <f t="shared" si="195"/>
        <v>29.5</v>
      </c>
      <c r="BS349" s="54">
        <f t="shared" si="196"/>
        <v>2733.9710067865176</v>
      </c>
      <c r="BT349" s="50">
        <f t="shared" si="197"/>
        <v>205343.50906795199</v>
      </c>
      <c r="BU349" s="50">
        <f t="shared" si="198"/>
        <v>199579.88349541579</v>
      </c>
      <c r="BV349" s="72">
        <f t="shared" si="199"/>
        <v>2.8068214080382292</v>
      </c>
      <c r="BW349" s="75">
        <f t="shared" si="200"/>
        <v>1.619724925855516</v>
      </c>
      <c r="BX349" s="55">
        <f t="shared" si="201"/>
        <v>1.6138901093576317</v>
      </c>
      <c r="BY349" s="72">
        <f t="shared" si="172"/>
        <v>0.36023502538879815</v>
      </c>
      <c r="BZ349" s="83" t="s">
        <v>77</v>
      </c>
      <c r="CA349" s="83" t="s">
        <v>73</v>
      </c>
      <c r="CB349" s="112">
        <v>3</v>
      </c>
      <c r="CC349" s="112">
        <v>8</v>
      </c>
      <c r="CD349" s="112">
        <v>3</v>
      </c>
      <c r="CE349" s="112">
        <v>8</v>
      </c>
      <c r="CF349" s="83" t="s">
        <v>85</v>
      </c>
      <c r="CG349" s="71" t="s">
        <v>75</v>
      </c>
      <c r="CH349" s="62">
        <v>14.466254369454143</v>
      </c>
      <c r="CI349" s="63">
        <v>20.13</v>
      </c>
      <c r="CJ349" s="64">
        <f>SUM((AF349-BQ349)/AF349)*100</f>
        <v>1.4844804318488454</v>
      </c>
      <c r="CK349" s="64">
        <f>SUM(BX349*CH349)</f>
        <v>23.346944846313665</v>
      </c>
      <c r="CL349" s="65" t="s">
        <v>85</v>
      </c>
    </row>
    <row r="350" spans="1:90" s="65" customFormat="1" ht="24.75" customHeight="1" x14ac:dyDescent="0.3">
      <c r="A350" s="61" t="s">
        <v>116</v>
      </c>
      <c r="B350" s="35">
        <v>4.2699999999999996</v>
      </c>
      <c r="C350" s="35">
        <v>1.46</v>
      </c>
      <c r="D350" s="35">
        <v>12.82</v>
      </c>
      <c r="E350" s="35">
        <v>0.73719999999999997</v>
      </c>
      <c r="F350" s="35">
        <v>0</v>
      </c>
      <c r="G350" s="35">
        <v>0</v>
      </c>
      <c r="H350" s="66">
        <v>0.11260000000000001</v>
      </c>
      <c r="I350" s="66">
        <v>4.7899999999999998E-2</v>
      </c>
      <c r="J350" s="66">
        <v>6.4999999999999997E-3</v>
      </c>
      <c r="K350" s="67">
        <v>2.5399999999999999E-2</v>
      </c>
      <c r="L350" s="66">
        <v>4.2000000000000003E-2</v>
      </c>
      <c r="M350" s="68">
        <v>1.83E-2</v>
      </c>
      <c r="N350" s="35">
        <v>3.87</v>
      </c>
      <c r="O350" s="35">
        <v>9.4600000000000009</v>
      </c>
      <c r="P350" s="35">
        <v>0</v>
      </c>
      <c r="Q350" s="35">
        <v>25.79</v>
      </c>
      <c r="R350" s="35">
        <v>0</v>
      </c>
      <c r="S350" s="35">
        <v>0</v>
      </c>
      <c r="T350" s="35">
        <v>6.62</v>
      </c>
      <c r="U350" s="35">
        <v>0</v>
      </c>
      <c r="V350" s="35">
        <v>0</v>
      </c>
      <c r="W350" s="35">
        <v>19.23</v>
      </c>
      <c r="X350" s="35">
        <v>2.3250000000000002</v>
      </c>
      <c r="Y350" s="35">
        <v>2.2725</v>
      </c>
      <c r="Z350" s="35">
        <v>0</v>
      </c>
      <c r="AA350" s="35">
        <v>5.2725</v>
      </c>
      <c r="AB350" s="41">
        <v>1080</v>
      </c>
      <c r="AC350" s="41">
        <v>6</v>
      </c>
      <c r="AD350" s="88">
        <v>383.4</v>
      </c>
      <c r="AE350" s="69">
        <v>59.5</v>
      </c>
      <c r="AF350" s="69">
        <v>74.2</v>
      </c>
      <c r="AG350" s="44">
        <f t="shared" si="205"/>
        <v>29.75</v>
      </c>
      <c r="AH350" s="44">
        <f t="shared" si="178"/>
        <v>2780.5058479678164</v>
      </c>
      <c r="AI350" s="44">
        <f t="shared" si="179"/>
        <v>206313.53391921197</v>
      </c>
      <c r="AJ350" s="44">
        <f t="shared" si="180"/>
        <v>1.8583366428599462</v>
      </c>
      <c r="AK350" s="45">
        <v>0</v>
      </c>
      <c r="AL350" s="43">
        <v>369.7</v>
      </c>
      <c r="AM350" s="43">
        <v>59.48</v>
      </c>
      <c r="AN350" s="69">
        <v>74.099999999999994</v>
      </c>
      <c r="AO350" s="44">
        <f t="shared" si="175"/>
        <v>29.74</v>
      </c>
      <c r="AP350" s="44">
        <f t="shared" si="181"/>
        <v>2778.6369144981954</v>
      </c>
      <c r="AQ350" s="46">
        <f t="shared" si="182"/>
        <v>206313.53391921197</v>
      </c>
      <c r="AR350" s="46">
        <f t="shared" si="183"/>
        <v>205896.99536431627</v>
      </c>
      <c r="AS350" s="47">
        <f t="shared" si="184"/>
        <v>0.20189589455571347</v>
      </c>
      <c r="AT350" s="46">
        <f t="shared" si="185"/>
        <v>1.8583366428599462</v>
      </c>
      <c r="AU350" s="46">
        <f t="shared" si="186"/>
        <v>1.7955580135875659</v>
      </c>
      <c r="AV350" s="47">
        <f t="shared" si="187"/>
        <v>3.3782161866950564</v>
      </c>
      <c r="AW350" s="48">
        <v>0</v>
      </c>
      <c r="AX350" s="70">
        <v>150</v>
      </c>
      <c r="AY350" s="70">
        <v>12</v>
      </c>
      <c r="AZ350" s="71">
        <v>338.9</v>
      </c>
      <c r="BA350" s="43">
        <f t="shared" si="203"/>
        <v>13.13071702567129</v>
      </c>
      <c r="BB350" s="71">
        <v>59.3</v>
      </c>
      <c r="BC350" s="69">
        <v>74.099999999999994</v>
      </c>
      <c r="BD350" s="54">
        <f t="shared" si="188"/>
        <v>29.65</v>
      </c>
      <c r="BE350" s="44">
        <f t="shared" si="189"/>
        <v>2761.8447876054929</v>
      </c>
      <c r="BF350" s="50">
        <f t="shared" si="204"/>
        <v>206313.53391921197</v>
      </c>
      <c r="BG350" s="50">
        <f t="shared" si="190"/>
        <v>204652.69876156701</v>
      </c>
      <c r="BH350" s="72">
        <f t="shared" si="191"/>
        <v>0.805005433281615</v>
      </c>
      <c r="BI350" s="73">
        <f t="shared" si="192"/>
        <v>1.8583366428599462</v>
      </c>
      <c r="BJ350" s="51">
        <f t="shared" si="193"/>
        <v>1.6559762077451974</v>
      </c>
      <c r="BK350" s="72">
        <f t="shared" si="194"/>
        <v>10.889331375574651</v>
      </c>
      <c r="BL350" s="116">
        <v>0</v>
      </c>
      <c r="BM350" s="74">
        <f t="shared" si="207"/>
        <v>1080</v>
      </c>
      <c r="BN350" s="74">
        <f t="shared" si="208"/>
        <v>6</v>
      </c>
      <c r="BO350" s="71">
        <v>322.3</v>
      </c>
      <c r="BP350" s="71">
        <v>58</v>
      </c>
      <c r="BQ350" s="71">
        <v>74</v>
      </c>
      <c r="BR350" s="72">
        <f t="shared" si="195"/>
        <v>29</v>
      </c>
      <c r="BS350" s="54">
        <f t="shared" si="196"/>
        <v>2642.079421669016</v>
      </c>
      <c r="BT350" s="50">
        <f t="shared" si="197"/>
        <v>204652.69876156701</v>
      </c>
      <c r="BU350" s="50">
        <f t="shared" si="198"/>
        <v>195513.87720350717</v>
      </c>
      <c r="BV350" s="72">
        <f t="shared" si="199"/>
        <v>4.4655270188775384</v>
      </c>
      <c r="BW350" s="75">
        <f t="shared" si="200"/>
        <v>1.6559762077451974</v>
      </c>
      <c r="BX350" s="55">
        <f t="shared" si="201"/>
        <v>1.6484763363601205</v>
      </c>
      <c r="BY350" s="72">
        <f t="shared" si="172"/>
        <v>0.45289729103589271</v>
      </c>
      <c r="BZ350" s="124" t="s">
        <v>77</v>
      </c>
      <c r="CA350" s="124" t="s">
        <v>73</v>
      </c>
      <c r="CB350" s="125">
        <v>3</v>
      </c>
      <c r="CC350" s="125">
        <v>8</v>
      </c>
      <c r="CD350" s="125">
        <v>3</v>
      </c>
      <c r="CE350" s="125">
        <v>8</v>
      </c>
      <c r="CF350" s="124" t="s">
        <v>85</v>
      </c>
      <c r="CG350" s="126" t="s">
        <v>75</v>
      </c>
      <c r="CH350" s="62">
        <v>14.576634512325825</v>
      </c>
      <c r="CI350" s="63">
        <v>21.5</v>
      </c>
      <c r="CJ350" s="64">
        <f>SUM((AF350-BQ350)/AF350)*100</f>
        <v>0.26954177897574505</v>
      </c>
      <c r="CK350" s="64">
        <f>SUM(BX350*CH350)</f>
        <v>24.029237057339365</v>
      </c>
      <c r="CL350" s="65" t="s">
        <v>85</v>
      </c>
    </row>
    <row r="351" spans="1:90" s="65" customFormat="1" ht="24.75" customHeight="1" x14ac:dyDescent="0.3">
      <c r="A351" s="61" t="s">
        <v>116</v>
      </c>
      <c r="B351" s="35">
        <v>4.62</v>
      </c>
      <c r="C351" s="35">
        <v>2.5</v>
      </c>
      <c r="D351" s="35">
        <v>6.87</v>
      </c>
      <c r="E351" s="35">
        <v>6.7</v>
      </c>
      <c r="F351" s="35">
        <v>0</v>
      </c>
      <c r="G351" s="35">
        <v>0</v>
      </c>
      <c r="H351" s="66">
        <v>9.3299999999999994E-2</v>
      </c>
      <c r="I351" s="66">
        <v>4.4600000000000001E-2</v>
      </c>
      <c r="J351" s="66">
        <v>4.0500000000000001E-2</v>
      </c>
      <c r="K351" s="67">
        <v>5.8999999999999997E-2</v>
      </c>
      <c r="L351" s="66">
        <v>4.2000000000000003E-2</v>
      </c>
      <c r="M351" s="68">
        <v>1.2699999999999999E-2</v>
      </c>
      <c r="N351" s="35">
        <v>3.03</v>
      </c>
      <c r="O351" s="35">
        <v>33.5</v>
      </c>
      <c r="P351" s="35">
        <v>0</v>
      </c>
      <c r="Q351" s="35">
        <v>7.81</v>
      </c>
      <c r="R351" s="35">
        <v>0</v>
      </c>
      <c r="S351" s="35">
        <v>0</v>
      </c>
      <c r="T351" s="35">
        <v>6.62</v>
      </c>
      <c r="U351" s="35">
        <v>0</v>
      </c>
      <c r="V351" s="35">
        <v>0</v>
      </c>
      <c r="W351" s="35">
        <v>6.62</v>
      </c>
      <c r="X351" s="35">
        <v>3.48</v>
      </c>
      <c r="Y351" s="35">
        <v>3.03</v>
      </c>
      <c r="Z351" s="35">
        <v>0</v>
      </c>
      <c r="AA351" s="35">
        <v>6</v>
      </c>
      <c r="AB351" s="41">
        <v>1080</v>
      </c>
      <c r="AC351" s="41">
        <v>6</v>
      </c>
      <c r="AD351" s="88">
        <v>381</v>
      </c>
      <c r="AE351" s="69">
        <v>59.5</v>
      </c>
      <c r="AF351" s="69">
        <v>74.099999999999994</v>
      </c>
      <c r="AG351" s="44">
        <f t="shared" si="205"/>
        <v>29.75</v>
      </c>
      <c r="AH351" s="44">
        <f t="shared" si="178"/>
        <v>2780.5058479678164</v>
      </c>
      <c r="AI351" s="44">
        <f t="shared" si="179"/>
        <v>206035.48333441518</v>
      </c>
      <c r="AJ351" s="44">
        <f t="shared" si="180"/>
        <v>1.8491960405752088</v>
      </c>
      <c r="AK351" s="45">
        <v>0</v>
      </c>
      <c r="AL351" s="43">
        <v>374.4</v>
      </c>
      <c r="AM351" s="43">
        <v>59.4</v>
      </c>
      <c r="AN351" s="69">
        <v>74.3</v>
      </c>
      <c r="AO351" s="44">
        <f t="shared" si="175"/>
        <v>29.7</v>
      </c>
      <c r="AP351" s="44">
        <f t="shared" si="181"/>
        <v>2771.1674638050204</v>
      </c>
      <c r="AQ351" s="46">
        <f t="shared" si="182"/>
        <v>206035.48333441518</v>
      </c>
      <c r="AR351" s="46">
        <f t="shared" si="183"/>
        <v>205897.742560713</v>
      </c>
      <c r="AS351" s="47">
        <f t="shared" si="184"/>
        <v>6.6852937888673983E-2</v>
      </c>
      <c r="AT351" s="46">
        <f t="shared" si="185"/>
        <v>1.8491960405752088</v>
      </c>
      <c r="AU351" s="46">
        <f t="shared" si="186"/>
        <v>1.8183783626942913</v>
      </c>
      <c r="AV351" s="47">
        <f t="shared" si="187"/>
        <v>1.6665446607451844</v>
      </c>
      <c r="AW351" s="48">
        <v>0</v>
      </c>
      <c r="AX351" s="70">
        <v>150</v>
      </c>
      <c r="AY351" s="70">
        <v>12</v>
      </c>
      <c r="AZ351" s="71">
        <v>340.5</v>
      </c>
      <c r="BA351" s="43">
        <f t="shared" si="203"/>
        <v>11.894273127753303</v>
      </c>
      <c r="BB351" s="71">
        <v>59.4</v>
      </c>
      <c r="BC351" s="69">
        <v>74.3</v>
      </c>
      <c r="BD351" s="54">
        <f t="shared" si="188"/>
        <v>29.7</v>
      </c>
      <c r="BE351" s="44">
        <f t="shared" si="189"/>
        <v>2771.1674638050204</v>
      </c>
      <c r="BF351" s="50">
        <f t="shared" si="204"/>
        <v>206035.48333441518</v>
      </c>
      <c r="BG351" s="50">
        <f t="shared" si="190"/>
        <v>205897.742560713</v>
      </c>
      <c r="BH351" s="72">
        <f t="shared" si="191"/>
        <v>6.6852937888673983E-2</v>
      </c>
      <c r="BI351" s="73">
        <f t="shared" si="192"/>
        <v>1.8491960405752088</v>
      </c>
      <c r="BJ351" s="51">
        <f t="shared" si="193"/>
        <v>1.6537335269695679</v>
      </c>
      <c r="BK351" s="72">
        <f t="shared" si="194"/>
        <v>10.57013476758476</v>
      </c>
      <c r="BL351" s="116">
        <v>0</v>
      </c>
      <c r="BM351" s="74">
        <f t="shared" si="207"/>
        <v>1080</v>
      </c>
      <c r="BN351" s="74">
        <f t="shared" si="208"/>
        <v>6</v>
      </c>
      <c r="BO351" s="71">
        <v>324.3</v>
      </c>
      <c r="BP351" s="71">
        <v>59</v>
      </c>
      <c r="BQ351" s="71">
        <v>73</v>
      </c>
      <c r="BR351" s="72">
        <f t="shared" si="195"/>
        <v>29.5</v>
      </c>
      <c r="BS351" s="54">
        <f t="shared" si="196"/>
        <v>2733.9710067865176</v>
      </c>
      <c r="BT351" s="50">
        <f t="shared" si="197"/>
        <v>205897.742560713</v>
      </c>
      <c r="BU351" s="50">
        <f t="shared" si="198"/>
        <v>199579.88349541579</v>
      </c>
      <c r="BV351" s="72">
        <f t="shared" si="199"/>
        <v>3.0684450381646413</v>
      </c>
      <c r="BW351" s="75">
        <f t="shared" si="200"/>
        <v>1.6537335269695679</v>
      </c>
      <c r="BX351" s="55">
        <f t="shared" si="201"/>
        <v>1.6249132644044706</v>
      </c>
      <c r="BY351" s="72">
        <f t="shared" si="172"/>
        <v>1.7427392076829824</v>
      </c>
      <c r="BZ351" s="124" t="s">
        <v>77</v>
      </c>
      <c r="CA351" s="124" t="s">
        <v>73</v>
      </c>
      <c r="CB351" s="125">
        <v>3</v>
      </c>
      <c r="CC351" s="125">
        <v>8</v>
      </c>
      <c r="CD351" s="125">
        <v>3</v>
      </c>
      <c r="CE351" s="125">
        <v>8</v>
      </c>
      <c r="CF351" s="124" t="s">
        <v>85</v>
      </c>
      <c r="CG351" s="126" t="s">
        <v>75</v>
      </c>
      <c r="CH351" s="63">
        <f t="shared" ref="CH351:CH353" si="209">SUM(CH349:CH350)/2</f>
        <v>14.521444440889983</v>
      </c>
      <c r="CI351" s="63">
        <f>SUM(CI349:CI350)/2</f>
        <v>20.814999999999998</v>
      </c>
      <c r="CJ351" s="64">
        <f>SUM((AF351-BQ351)/AF351)*100</f>
        <v>1.4844804318488454</v>
      </c>
      <c r="CK351" s="64">
        <f>SUM(BX351*CH351)</f>
        <v>23.596087690314693</v>
      </c>
      <c r="CL351" s="65" t="s">
        <v>85</v>
      </c>
    </row>
    <row r="352" spans="1:90" s="65" customFormat="1" ht="24.75" customHeight="1" x14ac:dyDescent="0.3">
      <c r="A352" s="61" t="s">
        <v>116</v>
      </c>
      <c r="B352" s="35">
        <v>4.32</v>
      </c>
      <c r="C352" s="35">
        <v>2.19</v>
      </c>
      <c r="D352" s="35">
        <v>6.39</v>
      </c>
      <c r="E352" s="35">
        <v>6.84</v>
      </c>
      <c r="F352" s="35">
        <v>0</v>
      </c>
      <c r="G352" s="35">
        <v>0</v>
      </c>
      <c r="H352" s="66">
        <v>9.8599999999999993E-2</v>
      </c>
      <c r="I352" s="66">
        <v>4.4600000000000001E-2</v>
      </c>
      <c r="J352" s="66">
        <v>4.19E-2</v>
      </c>
      <c r="K352" s="67">
        <v>6.6500000000000004E-2</v>
      </c>
      <c r="L352" s="66">
        <v>4.2000000000000003E-2</v>
      </c>
      <c r="M352" s="68">
        <v>1.4500000000000001E-2</v>
      </c>
      <c r="N352" s="35">
        <v>4.7</v>
      </c>
      <c r="O352" s="35">
        <v>9.4600000000000009</v>
      </c>
      <c r="P352" s="35">
        <v>0</v>
      </c>
      <c r="Q352" s="35">
        <v>25.79</v>
      </c>
      <c r="R352" s="35">
        <v>0</v>
      </c>
      <c r="S352" s="35">
        <v>0</v>
      </c>
      <c r="T352" s="35">
        <v>6.62</v>
      </c>
      <c r="U352" s="35">
        <v>0</v>
      </c>
      <c r="V352" s="35">
        <v>0</v>
      </c>
      <c r="W352" s="35">
        <v>19.23</v>
      </c>
      <c r="X352" s="35">
        <v>4.6500000000000004</v>
      </c>
      <c r="Y352" s="35">
        <v>1.5149999999999999</v>
      </c>
      <c r="Z352" s="35">
        <v>0</v>
      </c>
      <c r="AA352" s="35">
        <v>5.25</v>
      </c>
      <c r="AB352" s="41">
        <v>1100</v>
      </c>
      <c r="AC352" s="41">
        <v>6</v>
      </c>
      <c r="AD352" s="88">
        <v>381.6</v>
      </c>
      <c r="AE352" s="69">
        <v>59.5</v>
      </c>
      <c r="AF352" s="69">
        <v>74.2</v>
      </c>
      <c r="AG352" s="44">
        <f t="shared" si="205"/>
        <v>29.75</v>
      </c>
      <c r="AH352" s="44">
        <f t="shared" si="178"/>
        <v>2780.5058479678164</v>
      </c>
      <c r="AI352" s="44">
        <f t="shared" si="179"/>
        <v>206313.53391921197</v>
      </c>
      <c r="AJ352" s="44">
        <f t="shared" si="180"/>
        <v>1.8496120576821999</v>
      </c>
      <c r="AK352" s="45">
        <v>0</v>
      </c>
      <c r="AL352" s="43">
        <v>374</v>
      </c>
      <c r="AM352" s="43">
        <v>59.4</v>
      </c>
      <c r="AN352" s="69">
        <v>74</v>
      </c>
      <c r="AO352" s="44">
        <f t="shared" si="175"/>
        <v>29.7</v>
      </c>
      <c r="AP352" s="44">
        <f t="shared" si="181"/>
        <v>2771.1674638050204</v>
      </c>
      <c r="AQ352" s="46">
        <f t="shared" si="182"/>
        <v>206313.53391921197</v>
      </c>
      <c r="AR352" s="46">
        <f t="shared" si="183"/>
        <v>205066.3923215715</v>
      </c>
      <c r="AS352" s="47">
        <f t="shared" si="184"/>
        <v>0.60448850540693178</v>
      </c>
      <c r="AT352" s="46">
        <f t="shared" si="185"/>
        <v>1.8496120576821999</v>
      </c>
      <c r="AU352" s="46">
        <f t="shared" si="186"/>
        <v>1.8237995790822614</v>
      </c>
      <c r="AV352" s="47">
        <f t="shared" si="187"/>
        <v>1.3955617607880892</v>
      </c>
      <c r="AW352" s="48">
        <v>0</v>
      </c>
      <c r="AX352" s="70">
        <v>150</v>
      </c>
      <c r="AY352" s="70">
        <v>12</v>
      </c>
      <c r="AZ352" s="71">
        <v>339.3</v>
      </c>
      <c r="BA352" s="43">
        <f t="shared" si="203"/>
        <v>12.466843501326263</v>
      </c>
      <c r="BB352" s="71">
        <v>59.4</v>
      </c>
      <c r="BC352" s="69">
        <v>74.3</v>
      </c>
      <c r="BD352" s="54">
        <f t="shared" si="188"/>
        <v>29.7</v>
      </c>
      <c r="BE352" s="44">
        <f t="shared" si="189"/>
        <v>2771.1674638050204</v>
      </c>
      <c r="BF352" s="50">
        <f t="shared" si="204"/>
        <v>206313.53391921197</v>
      </c>
      <c r="BG352" s="50">
        <f t="shared" si="190"/>
        <v>205897.742560713</v>
      </c>
      <c r="BH352" s="72">
        <f t="shared" si="191"/>
        <v>0.20153372907750589</v>
      </c>
      <c r="BI352" s="73">
        <f t="shared" si="192"/>
        <v>1.8496120576821999</v>
      </c>
      <c r="BJ352" s="51">
        <f t="shared" si="193"/>
        <v>1.6479053911917014</v>
      </c>
      <c r="BK352" s="72">
        <f t="shared" si="194"/>
        <v>10.90534988960132</v>
      </c>
      <c r="BL352" s="116">
        <v>0</v>
      </c>
      <c r="BM352" s="74">
        <f t="shared" si="207"/>
        <v>1100</v>
      </c>
      <c r="BN352" s="74">
        <f t="shared" si="208"/>
        <v>6</v>
      </c>
      <c r="BO352" s="71">
        <v>323</v>
      </c>
      <c r="BP352" s="71">
        <v>59</v>
      </c>
      <c r="BQ352" s="71">
        <v>73</v>
      </c>
      <c r="BR352" s="72">
        <f t="shared" si="195"/>
        <v>29.5</v>
      </c>
      <c r="BS352" s="54">
        <f t="shared" si="196"/>
        <v>2733.9710067865176</v>
      </c>
      <c r="BT352" s="50">
        <f t="shared" si="197"/>
        <v>205897.742560713</v>
      </c>
      <c r="BU352" s="50">
        <f t="shared" si="198"/>
        <v>199579.88349541579</v>
      </c>
      <c r="BV352" s="72">
        <f t="shared" si="199"/>
        <v>3.0684450381646413</v>
      </c>
      <c r="BW352" s="75">
        <f t="shared" si="200"/>
        <v>1.6479053911917014</v>
      </c>
      <c r="BX352" s="55">
        <f t="shared" si="201"/>
        <v>1.6183995818767931</v>
      </c>
      <c r="BY352" s="72">
        <f t="shared" si="172"/>
        <v>1.7905038403673683</v>
      </c>
      <c r="BZ352" s="124" t="s">
        <v>77</v>
      </c>
      <c r="CA352" s="124" t="s">
        <v>73</v>
      </c>
      <c r="CB352" s="125">
        <v>3</v>
      </c>
      <c r="CC352" s="125">
        <v>8</v>
      </c>
      <c r="CD352" s="125">
        <v>3</v>
      </c>
      <c r="CE352" s="125">
        <v>8</v>
      </c>
      <c r="CF352" s="124" t="s">
        <v>85</v>
      </c>
      <c r="CG352" s="126" t="s">
        <v>75</v>
      </c>
      <c r="CH352" s="63">
        <f t="shared" si="209"/>
        <v>14.549039476607904</v>
      </c>
      <c r="CI352" s="63">
        <f>SUM(CI349:CI351)/3</f>
        <v>20.814999999999998</v>
      </c>
      <c r="CJ352" s="64">
        <f>SUM((AF352-BQ352)/AF352)*100</f>
        <v>1.6172506738544514</v>
      </c>
      <c r="CK352" s="64">
        <f>SUM(BX352*CH352)</f>
        <v>23.546159405651188</v>
      </c>
      <c r="CL352" s="65" t="s">
        <v>85</v>
      </c>
    </row>
    <row r="353" spans="1:90" s="65" customFormat="1" ht="24.75" customHeight="1" x14ac:dyDescent="0.3">
      <c r="A353" s="61" t="s">
        <v>116</v>
      </c>
      <c r="B353" s="35">
        <v>4.6500000000000004</v>
      </c>
      <c r="C353" s="35">
        <v>2.83</v>
      </c>
      <c r="D353" s="35">
        <v>7.9</v>
      </c>
      <c r="E353" s="35">
        <v>6.84</v>
      </c>
      <c r="F353" s="35">
        <v>0</v>
      </c>
      <c r="G353" s="35">
        <v>0</v>
      </c>
      <c r="H353" s="66">
        <v>0.11260000000000001</v>
      </c>
      <c r="I353" s="66">
        <v>5.0599999999999999E-2</v>
      </c>
      <c r="J353" s="66">
        <v>4.2000000000000003E-2</v>
      </c>
      <c r="K353" s="67">
        <v>5.0200000000000002E-2</v>
      </c>
      <c r="L353" s="66">
        <v>4.2000000000000003E-2</v>
      </c>
      <c r="M353" s="68">
        <v>1.83E-2</v>
      </c>
      <c r="N353" s="35">
        <v>3.87</v>
      </c>
      <c r="O353" s="35">
        <v>33.5</v>
      </c>
      <c r="P353" s="35">
        <v>0</v>
      </c>
      <c r="Q353" s="35">
        <v>7.81</v>
      </c>
      <c r="R353" s="35">
        <v>0</v>
      </c>
      <c r="S353" s="35">
        <v>0</v>
      </c>
      <c r="T353" s="35">
        <v>6.62</v>
      </c>
      <c r="U353" s="35">
        <v>0</v>
      </c>
      <c r="V353" s="35">
        <v>0</v>
      </c>
      <c r="W353" s="35">
        <v>6.62</v>
      </c>
      <c r="X353" s="35">
        <v>2.3250000000000002</v>
      </c>
      <c r="Y353" s="35">
        <v>2.2725</v>
      </c>
      <c r="Z353" s="35">
        <v>0</v>
      </c>
      <c r="AA353" s="35">
        <v>6.16</v>
      </c>
      <c r="AB353" s="41">
        <v>1100</v>
      </c>
      <c r="AC353" s="41">
        <v>6</v>
      </c>
      <c r="AD353" s="88">
        <v>381.6</v>
      </c>
      <c r="AE353" s="69">
        <v>59.5</v>
      </c>
      <c r="AF353" s="69">
        <v>74.2</v>
      </c>
      <c r="AG353" s="44">
        <f t="shared" si="205"/>
        <v>29.75</v>
      </c>
      <c r="AH353" s="44">
        <f t="shared" si="178"/>
        <v>2780.5058479678164</v>
      </c>
      <c r="AI353" s="44">
        <f t="shared" si="179"/>
        <v>206313.53391921197</v>
      </c>
      <c r="AJ353" s="44">
        <f t="shared" si="180"/>
        <v>1.8496120576821999</v>
      </c>
      <c r="AK353" s="45">
        <v>0</v>
      </c>
      <c r="AL353" s="43">
        <v>371.5</v>
      </c>
      <c r="AM353" s="43">
        <v>59.5</v>
      </c>
      <c r="AN353" s="69">
        <v>74.099999999999994</v>
      </c>
      <c r="AO353" s="44">
        <f t="shared" si="175"/>
        <v>29.75</v>
      </c>
      <c r="AP353" s="44">
        <f t="shared" si="181"/>
        <v>2780.5058479678164</v>
      </c>
      <c r="AQ353" s="46">
        <f t="shared" si="182"/>
        <v>206313.53391921197</v>
      </c>
      <c r="AR353" s="46">
        <f t="shared" si="183"/>
        <v>206035.48333441518</v>
      </c>
      <c r="AS353" s="47">
        <f t="shared" si="184"/>
        <v>0.13477088948787322</v>
      </c>
      <c r="AT353" s="46">
        <f t="shared" si="185"/>
        <v>1.8496120576821999</v>
      </c>
      <c r="AU353" s="46">
        <f t="shared" si="186"/>
        <v>1.8030874778837012</v>
      </c>
      <c r="AV353" s="47">
        <f t="shared" si="187"/>
        <v>2.5153696206327729</v>
      </c>
      <c r="AW353" s="48">
        <v>0</v>
      </c>
      <c r="AX353" s="70">
        <v>150</v>
      </c>
      <c r="AY353" s="70">
        <v>12</v>
      </c>
      <c r="AZ353" s="71">
        <v>338.1</v>
      </c>
      <c r="BA353" s="43">
        <f t="shared" si="203"/>
        <v>12.866015971606032</v>
      </c>
      <c r="BB353" s="71">
        <v>59.4</v>
      </c>
      <c r="BC353" s="69">
        <v>74.099999999999994</v>
      </c>
      <c r="BD353" s="54">
        <f t="shared" si="188"/>
        <v>29.7</v>
      </c>
      <c r="BE353" s="44">
        <f t="shared" si="189"/>
        <v>2771.1674638050204</v>
      </c>
      <c r="BF353" s="50">
        <f t="shared" si="204"/>
        <v>206313.53391921197</v>
      </c>
      <c r="BG353" s="50">
        <f t="shared" si="190"/>
        <v>205343.50906795199</v>
      </c>
      <c r="BH353" s="72">
        <f t="shared" si="191"/>
        <v>0.47017024663046125</v>
      </c>
      <c r="BI353" s="73">
        <f t="shared" si="192"/>
        <v>1.8496120576821999</v>
      </c>
      <c r="BJ353" s="51">
        <f t="shared" si="193"/>
        <v>1.6465093127833732</v>
      </c>
      <c r="BK353" s="72">
        <f t="shared" si="194"/>
        <v>10.980829415295897</v>
      </c>
      <c r="BL353" s="116">
        <v>0</v>
      </c>
      <c r="BM353" s="74">
        <f t="shared" si="207"/>
        <v>1100</v>
      </c>
      <c r="BN353" s="74">
        <f t="shared" si="208"/>
        <v>6</v>
      </c>
      <c r="BO353" s="71">
        <v>319.39999999999998</v>
      </c>
      <c r="BP353" s="71">
        <v>59</v>
      </c>
      <c r="BQ353" s="71">
        <v>71</v>
      </c>
      <c r="BR353" s="72">
        <f t="shared" si="195"/>
        <v>29.5</v>
      </c>
      <c r="BS353" s="54">
        <f t="shared" si="196"/>
        <v>2733.9710067865176</v>
      </c>
      <c r="BT353" s="50">
        <f t="shared" si="197"/>
        <v>205343.50906795199</v>
      </c>
      <c r="BU353" s="50">
        <f t="shared" si="198"/>
        <v>194111.94148184275</v>
      </c>
      <c r="BV353" s="72">
        <f t="shared" si="199"/>
        <v>5.4696482187769133</v>
      </c>
      <c r="BW353" s="75">
        <f t="shared" si="200"/>
        <v>1.6465093127833732</v>
      </c>
      <c r="BX353" s="55">
        <f t="shared" si="201"/>
        <v>1.6454423028367717</v>
      </c>
      <c r="BY353" s="72">
        <f t="shared" si="172"/>
        <v>6.4804367537874663E-2</v>
      </c>
      <c r="BZ353" s="124" t="s">
        <v>77</v>
      </c>
      <c r="CA353" s="124" t="s">
        <v>73</v>
      </c>
      <c r="CB353" s="125">
        <v>3</v>
      </c>
      <c r="CC353" s="125">
        <v>8</v>
      </c>
      <c r="CD353" s="125">
        <v>3</v>
      </c>
      <c r="CE353" s="125">
        <v>8</v>
      </c>
      <c r="CF353" s="124" t="s">
        <v>85</v>
      </c>
      <c r="CG353" s="126" t="s">
        <v>75</v>
      </c>
      <c r="CH353" s="63">
        <f t="shared" si="209"/>
        <v>14.535241958748944</v>
      </c>
      <c r="CI353" s="63">
        <f>SUM(CI351:CI352)/1.9</f>
        <v>21.910526315789472</v>
      </c>
      <c r="CJ353" s="64">
        <f>SUM((AF353-BQ353)/AF353)*100</f>
        <v>4.312668463611864</v>
      </c>
      <c r="CK353" s="64">
        <f>SUM(BX353*CH353)</f>
        <v>23.916902000893533</v>
      </c>
      <c r="CL353" s="65" t="s">
        <v>85</v>
      </c>
    </row>
    <row r="354" spans="1:90" s="65" customFormat="1" ht="24.75" customHeight="1" x14ac:dyDescent="0.3">
      <c r="A354" s="61" t="s">
        <v>116</v>
      </c>
      <c r="B354" s="35">
        <v>3.65</v>
      </c>
      <c r="C354" s="35">
        <v>1.22</v>
      </c>
      <c r="D354" s="35">
        <v>11.36</v>
      </c>
      <c r="E354" s="35">
        <v>0.72240000000000004</v>
      </c>
      <c r="F354" s="35">
        <v>0</v>
      </c>
      <c r="G354" s="35">
        <v>0</v>
      </c>
      <c r="H354" s="66">
        <v>9.3299999999999994E-2</v>
      </c>
      <c r="I354" s="66">
        <v>4.2799999999999998E-2</v>
      </c>
      <c r="J354" s="66">
        <v>6.3E-3</v>
      </c>
      <c r="K354" s="67">
        <v>2.1999999999999999E-2</v>
      </c>
      <c r="L354" s="66">
        <v>4.2000000000000003E-2</v>
      </c>
      <c r="M354" s="68">
        <v>1.2699999999999999E-2</v>
      </c>
      <c r="N354" s="35">
        <v>3.03</v>
      </c>
      <c r="O354" s="35">
        <v>9.4600000000000009</v>
      </c>
      <c r="P354" s="35">
        <v>0</v>
      </c>
      <c r="Q354" s="35">
        <v>25.79</v>
      </c>
      <c r="R354" s="35">
        <v>0</v>
      </c>
      <c r="S354" s="35">
        <v>0</v>
      </c>
      <c r="T354" s="35">
        <v>6.62</v>
      </c>
      <c r="U354" s="35">
        <v>0</v>
      </c>
      <c r="V354" s="35">
        <v>0</v>
      </c>
      <c r="W354" s="35">
        <v>19.23</v>
      </c>
      <c r="X354" s="35">
        <v>3.48</v>
      </c>
      <c r="Y354" s="35">
        <v>3.03</v>
      </c>
      <c r="Z354" s="35">
        <v>0</v>
      </c>
      <c r="AA354" s="35">
        <v>3.68</v>
      </c>
      <c r="AB354" s="41">
        <v>1100</v>
      </c>
      <c r="AC354" s="41">
        <v>6</v>
      </c>
      <c r="AD354" s="88">
        <v>377.8</v>
      </c>
      <c r="AE354" s="69">
        <v>59.7</v>
      </c>
      <c r="AF354" s="69">
        <v>74</v>
      </c>
      <c r="AG354" s="44">
        <f t="shared" si="205"/>
        <v>29.85</v>
      </c>
      <c r="AH354" s="44">
        <f t="shared" si="178"/>
        <v>2799.2297401832116</v>
      </c>
      <c r="AI354" s="44">
        <f t="shared" si="179"/>
        <v>207143.00077355767</v>
      </c>
      <c r="AJ354" s="44">
        <f t="shared" si="180"/>
        <v>1.8238608043194242</v>
      </c>
      <c r="AK354" s="45">
        <v>0</v>
      </c>
      <c r="AL354" s="43">
        <v>368.5</v>
      </c>
      <c r="AM354" s="43">
        <v>59.5</v>
      </c>
      <c r="AN354" s="69">
        <v>74.2</v>
      </c>
      <c r="AO354" s="44">
        <f t="shared" si="175"/>
        <v>29.75</v>
      </c>
      <c r="AP354" s="44">
        <f t="shared" si="181"/>
        <v>2780.5058479678164</v>
      </c>
      <c r="AQ354" s="46">
        <f t="shared" si="182"/>
        <v>207143.00077355767</v>
      </c>
      <c r="AR354" s="46">
        <f t="shared" si="183"/>
        <v>206313.53391921197</v>
      </c>
      <c r="AS354" s="47">
        <f t="shared" si="184"/>
        <v>0.40043199685633657</v>
      </c>
      <c r="AT354" s="46">
        <f t="shared" si="185"/>
        <v>1.8238608043194242</v>
      </c>
      <c r="AU354" s="46">
        <f t="shared" si="186"/>
        <v>1.786116465555269</v>
      </c>
      <c r="AV354" s="47">
        <f t="shared" si="187"/>
        <v>2.0694747469086336</v>
      </c>
      <c r="AW354" s="48">
        <v>0</v>
      </c>
      <c r="AX354" s="70">
        <v>150</v>
      </c>
      <c r="AY354" s="70">
        <v>12</v>
      </c>
      <c r="AZ354" s="71">
        <v>333.3</v>
      </c>
      <c r="BA354" s="43">
        <f t="shared" si="203"/>
        <v>13.35133513351335</v>
      </c>
      <c r="BB354" s="71">
        <v>59.5</v>
      </c>
      <c r="BC354" s="69">
        <v>73.900000000000006</v>
      </c>
      <c r="BD354" s="54">
        <f t="shared" si="188"/>
        <v>29.75</v>
      </c>
      <c r="BE354" s="44">
        <f t="shared" si="189"/>
        <v>2780.5058479678164</v>
      </c>
      <c r="BF354" s="50">
        <f t="shared" si="204"/>
        <v>207143.00077355767</v>
      </c>
      <c r="BG354" s="50">
        <f t="shared" si="190"/>
        <v>205479.38216482164</v>
      </c>
      <c r="BH354" s="72">
        <f t="shared" si="191"/>
        <v>0.80312566802807017</v>
      </c>
      <c r="BI354" s="73">
        <f t="shared" si="192"/>
        <v>1.8238608043194242</v>
      </c>
      <c r="BJ354" s="51">
        <f t="shared" si="193"/>
        <v>1.6220605517134041</v>
      </c>
      <c r="BK354" s="72">
        <f t="shared" si="194"/>
        <v>11.064454706636567</v>
      </c>
      <c r="BL354" s="116">
        <v>0</v>
      </c>
      <c r="BM354" s="74">
        <f t="shared" si="207"/>
        <v>1100</v>
      </c>
      <c r="BN354" s="74">
        <f t="shared" si="208"/>
        <v>6</v>
      </c>
      <c r="BO354" s="71">
        <v>322</v>
      </c>
      <c r="BP354" s="71">
        <v>59</v>
      </c>
      <c r="BQ354" s="71">
        <v>73</v>
      </c>
      <c r="BR354" s="72">
        <f t="shared" si="195"/>
        <v>29.5</v>
      </c>
      <c r="BS354" s="54">
        <f t="shared" si="196"/>
        <v>2733.9710067865176</v>
      </c>
      <c r="BT354" s="50">
        <f t="shared" si="197"/>
        <v>205479.38216482164</v>
      </c>
      <c r="BU354" s="50">
        <f t="shared" si="198"/>
        <v>199579.88349541579</v>
      </c>
      <c r="BV354" s="72">
        <f t="shared" si="199"/>
        <v>2.8710903289915812</v>
      </c>
      <c r="BW354" s="75">
        <f t="shared" si="200"/>
        <v>1.6220605517134041</v>
      </c>
      <c r="BX354" s="55">
        <f t="shared" si="201"/>
        <v>1.6133890568555027</v>
      </c>
      <c r="BY354" s="72">
        <f t="shared" si="172"/>
        <v>0.53459748150225361</v>
      </c>
      <c r="BZ354" s="124" t="s">
        <v>77</v>
      </c>
      <c r="CA354" s="124" t="s">
        <v>73</v>
      </c>
      <c r="CB354" s="125">
        <v>3</v>
      </c>
      <c r="CC354" s="125">
        <v>8</v>
      </c>
      <c r="CD354" s="125">
        <v>3</v>
      </c>
      <c r="CE354" s="125">
        <v>8</v>
      </c>
      <c r="CF354" s="124" t="s">
        <v>85</v>
      </c>
      <c r="CG354" s="126" t="s">
        <v>75</v>
      </c>
      <c r="CH354" s="63">
        <f>SUM(CH352:CH353)/1.9</f>
        <v>15.307516544924658</v>
      </c>
      <c r="CI354" s="63">
        <f>SUM(CI352:CI353)/2</f>
        <v>21.362763157894733</v>
      </c>
      <c r="CJ354" s="64">
        <f>SUM((AF354-BQ354)/AF354)*100</f>
        <v>1.3513513513513513</v>
      </c>
      <c r="CK354" s="64">
        <f>SUM(BX354*CH354)</f>
        <v>24.696979681215996</v>
      </c>
      <c r="CL354" s="65" t="s">
        <v>85</v>
      </c>
    </row>
    <row r="355" spans="1:90" s="65" customFormat="1" ht="24.75" customHeight="1" x14ac:dyDescent="0.3">
      <c r="A355" s="61" t="s">
        <v>116</v>
      </c>
      <c r="B355" s="35">
        <v>3.77</v>
      </c>
      <c r="C355" s="35">
        <v>1.31</v>
      </c>
      <c r="D355" s="35">
        <v>12.67</v>
      </c>
      <c r="E355" s="35">
        <v>0.7006</v>
      </c>
      <c r="F355" s="35">
        <v>0</v>
      </c>
      <c r="G355" s="35">
        <v>0</v>
      </c>
      <c r="H355" s="66">
        <v>9.8599999999999993E-2</v>
      </c>
      <c r="I355" s="66">
        <v>4.7E-2</v>
      </c>
      <c r="J355" s="66">
        <v>5.7999999999999996E-3</v>
      </c>
      <c r="K355" s="67">
        <v>2.4199999999999999E-2</v>
      </c>
      <c r="L355" s="66">
        <v>4.2000000000000003E-2</v>
      </c>
      <c r="M355" s="68">
        <v>1.4500000000000001E-2</v>
      </c>
      <c r="N355" s="35">
        <v>4.7</v>
      </c>
      <c r="O355" s="35">
        <v>33.5</v>
      </c>
      <c r="P355" s="35">
        <v>0</v>
      </c>
      <c r="Q355" s="35">
        <v>7.81</v>
      </c>
      <c r="R355" s="35">
        <v>0</v>
      </c>
      <c r="S355" s="35">
        <v>0</v>
      </c>
      <c r="T355" s="35">
        <v>6.62</v>
      </c>
      <c r="U355" s="35">
        <v>0</v>
      </c>
      <c r="V355" s="35">
        <v>0</v>
      </c>
      <c r="W355" s="35">
        <v>6.62</v>
      </c>
      <c r="X355" s="35">
        <v>4.6500000000000004</v>
      </c>
      <c r="Y355" s="35">
        <v>1.5149999999999999</v>
      </c>
      <c r="Z355" s="35">
        <v>0</v>
      </c>
      <c r="AA355" s="35">
        <v>5.2725</v>
      </c>
      <c r="AB355" s="41">
        <v>1100</v>
      </c>
      <c r="AC355" s="41">
        <v>6</v>
      </c>
      <c r="AD355" s="88">
        <v>384.5</v>
      </c>
      <c r="AE355" s="69">
        <v>59.6</v>
      </c>
      <c r="AF355" s="69">
        <v>74</v>
      </c>
      <c r="AG355" s="44">
        <f t="shared" si="205"/>
        <v>29.8</v>
      </c>
      <c r="AH355" s="44">
        <f t="shared" si="178"/>
        <v>2789.8599400938801</v>
      </c>
      <c r="AI355" s="44">
        <f t="shared" si="179"/>
        <v>206449.63556694714</v>
      </c>
      <c r="AJ355" s="44">
        <f t="shared" si="180"/>
        <v>1.8624397129309294</v>
      </c>
      <c r="AK355" s="45">
        <v>0</v>
      </c>
      <c r="AL355" s="43">
        <v>370.6</v>
      </c>
      <c r="AM355" s="43">
        <v>59.5</v>
      </c>
      <c r="AN355" s="69">
        <v>74</v>
      </c>
      <c r="AO355" s="44">
        <f t="shared" si="175"/>
        <v>29.75</v>
      </c>
      <c r="AP355" s="44">
        <f t="shared" si="181"/>
        <v>2780.5058479678164</v>
      </c>
      <c r="AQ355" s="46">
        <f t="shared" si="182"/>
        <v>206449.63556694714</v>
      </c>
      <c r="AR355" s="46">
        <f t="shared" si="183"/>
        <v>205757.43274961843</v>
      </c>
      <c r="AS355" s="47">
        <f t="shared" si="184"/>
        <v>0.33528895094815725</v>
      </c>
      <c r="AT355" s="46">
        <f t="shared" si="185"/>
        <v>1.8624397129309294</v>
      </c>
      <c r="AU355" s="46">
        <f t="shared" si="186"/>
        <v>1.8011500000147007</v>
      </c>
      <c r="AV355" s="47">
        <f t="shared" si="187"/>
        <v>3.2908293616536319</v>
      </c>
      <c r="AW355" s="48">
        <v>0</v>
      </c>
      <c r="AX355" s="70">
        <v>150</v>
      </c>
      <c r="AY355" s="70">
        <v>12</v>
      </c>
      <c r="AZ355" s="71">
        <v>335.6</v>
      </c>
      <c r="BA355" s="43">
        <f t="shared" si="203"/>
        <v>14.570917759237179</v>
      </c>
      <c r="BB355" s="71">
        <v>59.4</v>
      </c>
      <c r="BC355" s="69">
        <v>73</v>
      </c>
      <c r="BD355" s="54">
        <f t="shared" si="188"/>
        <v>29.7</v>
      </c>
      <c r="BE355" s="44">
        <f t="shared" si="189"/>
        <v>2771.1674638050204</v>
      </c>
      <c r="BF355" s="50">
        <f t="shared" si="204"/>
        <v>206449.63556694714</v>
      </c>
      <c r="BG355" s="50">
        <f t="shared" si="190"/>
        <v>202295.22485776647</v>
      </c>
      <c r="BH355" s="72">
        <f t="shared" si="191"/>
        <v>2.0123119606251278</v>
      </c>
      <c r="BI355" s="73">
        <f t="shared" si="192"/>
        <v>1.8624397129309294</v>
      </c>
      <c r="BJ355" s="51">
        <f t="shared" si="193"/>
        <v>1.6589615510497588</v>
      </c>
      <c r="BK355" s="72">
        <f t="shared" si="194"/>
        <v>10.925355621898552</v>
      </c>
      <c r="BL355" s="116">
        <v>0</v>
      </c>
      <c r="BM355" s="74">
        <f t="shared" si="207"/>
        <v>1100</v>
      </c>
      <c r="BN355" s="74">
        <f t="shared" si="208"/>
        <v>6</v>
      </c>
      <c r="BO355" s="71">
        <v>317.5</v>
      </c>
      <c r="BP355" s="71">
        <v>59</v>
      </c>
      <c r="BQ355" s="71">
        <v>72</v>
      </c>
      <c r="BR355" s="72">
        <f t="shared" si="195"/>
        <v>29.5</v>
      </c>
      <c r="BS355" s="54">
        <f t="shared" si="196"/>
        <v>2733.9710067865176</v>
      </c>
      <c r="BT355" s="50">
        <f t="shared" si="197"/>
        <v>202295.22485776647</v>
      </c>
      <c r="BU355" s="50">
        <f t="shared" si="198"/>
        <v>196845.91248862926</v>
      </c>
      <c r="BV355" s="72">
        <f t="shared" si="199"/>
        <v>2.693742461280844</v>
      </c>
      <c r="BW355" s="75">
        <f t="shared" si="200"/>
        <v>1.6589615510497588</v>
      </c>
      <c r="BX355" s="55">
        <f t="shared" si="201"/>
        <v>1.6129367177910809</v>
      </c>
      <c r="BY355" s="72">
        <f t="shared" si="172"/>
        <v>2.7743158501506122</v>
      </c>
      <c r="BZ355" s="124" t="s">
        <v>77</v>
      </c>
      <c r="CA355" s="124" t="s">
        <v>73</v>
      </c>
      <c r="CB355" s="125">
        <v>3</v>
      </c>
      <c r="CC355" s="125">
        <v>8</v>
      </c>
      <c r="CD355" s="125">
        <v>3</v>
      </c>
      <c r="CE355" s="125">
        <v>8</v>
      </c>
      <c r="CF355" s="124" t="s">
        <v>85</v>
      </c>
      <c r="CG355" s="126" t="s">
        <v>75</v>
      </c>
      <c r="CH355" s="63">
        <f>SUM(CH353:CH354)/1.9</f>
        <v>15.706715001933475</v>
      </c>
      <c r="CI355" s="63">
        <f>SUM(CI353:CI354)/2</f>
        <v>21.636644736842101</v>
      </c>
      <c r="CJ355" s="64">
        <f>SUM((AF355-BQ355)/AF355)*100</f>
        <v>2.7027027027027026</v>
      </c>
      <c r="CK355" s="64">
        <f>SUM(BX355*CH355)</f>
        <v>25.333937342498512</v>
      </c>
      <c r="CL355" s="65" t="s">
        <v>85</v>
      </c>
    </row>
    <row r="356" spans="1:90" s="65" customFormat="1" ht="24.75" customHeight="1" x14ac:dyDescent="0.3">
      <c r="A356" s="61" t="s">
        <v>116</v>
      </c>
      <c r="B356" s="35">
        <v>4.2699999999999996</v>
      </c>
      <c r="C356" s="35">
        <v>1.46</v>
      </c>
      <c r="D356" s="35">
        <v>12.82</v>
      </c>
      <c r="E356" s="35">
        <v>0.73719999999999997</v>
      </c>
      <c r="F356" s="35">
        <v>0</v>
      </c>
      <c r="G356" s="35">
        <v>0</v>
      </c>
      <c r="H356" s="66">
        <v>0.11260000000000001</v>
      </c>
      <c r="I356" s="66">
        <v>4.7899999999999998E-2</v>
      </c>
      <c r="J356" s="66">
        <v>6.4999999999999997E-3</v>
      </c>
      <c r="K356" s="67">
        <v>2.5399999999999999E-2</v>
      </c>
      <c r="L356" s="66">
        <v>4.2000000000000003E-2</v>
      </c>
      <c r="M356" s="68">
        <v>1.83E-2</v>
      </c>
      <c r="N356" s="35">
        <v>3.87</v>
      </c>
      <c r="O356" s="35">
        <v>9.4600000000000009</v>
      </c>
      <c r="P356" s="35">
        <v>0</v>
      </c>
      <c r="Q356" s="35">
        <v>25.79</v>
      </c>
      <c r="R356" s="35">
        <v>0</v>
      </c>
      <c r="S356" s="35">
        <v>0</v>
      </c>
      <c r="T356" s="35">
        <v>6.62</v>
      </c>
      <c r="U356" s="35">
        <v>0</v>
      </c>
      <c r="V356" s="35">
        <v>0</v>
      </c>
      <c r="W356" s="35">
        <v>19.23</v>
      </c>
      <c r="X356" s="35">
        <v>2.3250000000000002</v>
      </c>
      <c r="Y356" s="35">
        <v>2.2725</v>
      </c>
      <c r="Z356" s="35">
        <v>0</v>
      </c>
      <c r="AA356" s="35">
        <v>6</v>
      </c>
      <c r="AB356" s="41">
        <v>1100</v>
      </c>
      <c r="AC356" s="41">
        <v>6</v>
      </c>
      <c r="AD356" s="88">
        <v>377.8</v>
      </c>
      <c r="AE356" s="69">
        <v>59.5</v>
      </c>
      <c r="AF356" s="69">
        <v>74.3</v>
      </c>
      <c r="AG356" s="44">
        <f t="shared" si="205"/>
        <v>29.75</v>
      </c>
      <c r="AH356" s="44">
        <f t="shared" si="178"/>
        <v>2780.5058479678164</v>
      </c>
      <c r="AI356" s="44">
        <f t="shared" si="179"/>
        <v>206591.58450400876</v>
      </c>
      <c r="AJ356" s="44">
        <f t="shared" si="180"/>
        <v>1.8287288947758134</v>
      </c>
      <c r="AK356" s="45">
        <v>0</v>
      </c>
      <c r="AL356" s="43">
        <v>363.1</v>
      </c>
      <c r="AM356" s="43">
        <v>59.6</v>
      </c>
      <c r="AN356" s="69">
        <v>74</v>
      </c>
      <c r="AO356" s="44">
        <f t="shared" si="175"/>
        <v>29.8</v>
      </c>
      <c r="AP356" s="44">
        <f t="shared" si="181"/>
        <v>2789.8599400938801</v>
      </c>
      <c r="AQ356" s="46">
        <f t="shared" si="182"/>
        <v>206591.58450400876</v>
      </c>
      <c r="AR356" s="46">
        <f t="shared" si="183"/>
        <v>206449.63556694714</v>
      </c>
      <c r="AS356" s="47">
        <f t="shared" si="184"/>
        <v>6.8709931918290057E-2</v>
      </c>
      <c r="AT356" s="46">
        <f t="shared" si="185"/>
        <v>1.8287288947758134</v>
      </c>
      <c r="AU356" s="46">
        <f t="shared" si="186"/>
        <v>1.7587824701306123</v>
      </c>
      <c r="AV356" s="47">
        <f t="shared" si="187"/>
        <v>3.8248657220334401</v>
      </c>
      <c r="AW356" s="48">
        <v>0</v>
      </c>
      <c r="AX356" s="70">
        <v>150</v>
      </c>
      <c r="AY356" s="70">
        <v>12</v>
      </c>
      <c r="AZ356" s="71">
        <v>334.1</v>
      </c>
      <c r="BA356" s="43">
        <f t="shared" si="203"/>
        <v>13.079916192756654</v>
      </c>
      <c r="BB356" s="71">
        <v>59.4</v>
      </c>
      <c r="BC356" s="69">
        <v>74</v>
      </c>
      <c r="BD356" s="54">
        <f t="shared" si="188"/>
        <v>29.7</v>
      </c>
      <c r="BE356" s="44">
        <f t="shared" si="189"/>
        <v>2771.1674638050204</v>
      </c>
      <c r="BF356" s="50">
        <f t="shared" si="204"/>
        <v>206591.58450400876</v>
      </c>
      <c r="BG356" s="50">
        <f t="shared" si="190"/>
        <v>205066.3923215715</v>
      </c>
      <c r="BH356" s="72">
        <f t="shared" si="191"/>
        <v>0.73826442935658854</v>
      </c>
      <c r="BI356" s="73">
        <f t="shared" si="192"/>
        <v>1.8287288947758134</v>
      </c>
      <c r="BJ356" s="51">
        <f t="shared" si="193"/>
        <v>1.6292284475170684</v>
      </c>
      <c r="BK356" s="72">
        <f t="shared" si="194"/>
        <v>10.909241267454355</v>
      </c>
      <c r="BL356" s="116">
        <v>0</v>
      </c>
      <c r="BM356" s="74">
        <f t="shared" si="207"/>
        <v>1100</v>
      </c>
      <c r="BN356" s="74">
        <f t="shared" si="208"/>
        <v>6</v>
      </c>
      <c r="BO356" s="71">
        <v>318.2</v>
      </c>
      <c r="BP356" s="71">
        <v>59.2</v>
      </c>
      <c r="BQ356" s="71">
        <v>73</v>
      </c>
      <c r="BR356" s="72">
        <f t="shared" si="195"/>
        <v>29.6</v>
      </c>
      <c r="BS356" s="54">
        <f t="shared" si="196"/>
        <v>2752.5378193692336</v>
      </c>
      <c r="BT356" s="50">
        <f t="shared" si="197"/>
        <v>205066.3923215715</v>
      </c>
      <c r="BU356" s="50">
        <f t="shared" si="198"/>
        <v>200935.26081395405</v>
      </c>
      <c r="BV356" s="72">
        <f t="shared" si="199"/>
        <v>2.0145336643652874</v>
      </c>
      <c r="BW356" s="75">
        <f t="shared" si="200"/>
        <v>1.6292284475170684</v>
      </c>
      <c r="BX356" s="55">
        <f t="shared" si="201"/>
        <v>1.5835946299869259</v>
      </c>
      <c r="BY356" s="72">
        <f t="shared" si="172"/>
        <v>2.8009465216304132</v>
      </c>
      <c r="BZ356" s="124" t="s">
        <v>77</v>
      </c>
      <c r="CA356" s="124" t="s">
        <v>73</v>
      </c>
      <c r="CB356" s="125">
        <v>3</v>
      </c>
      <c r="CC356" s="125">
        <v>8</v>
      </c>
      <c r="CD356" s="125">
        <v>3</v>
      </c>
      <c r="CE356" s="125">
        <v>8</v>
      </c>
      <c r="CF356" s="124" t="s">
        <v>85</v>
      </c>
      <c r="CG356" s="126" t="s">
        <v>75</v>
      </c>
      <c r="CH356" s="63">
        <f>SUM(CH354:CH355)/2</f>
        <v>15.507115773429067</v>
      </c>
      <c r="CI356" s="63">
        <f>SUM(CI354:CI355)/2</f>
        <v>21.499703947368417</v>
      </c>
      <c r="CJ356" s="64">
        <f>SUM((AF356-BQ356)/AF356)*100</f>
        <v>1.7496635262449494</v>
      </c>
      <c r="CK356" s="64">
        <f>SUM(BX356*CH356)</f>
        <v>24.556985265387826</v>
      </c>
      <c r="CL356" s="65" t="s">
        <v>85</v>
      </c>
    </row>
    <row r="357" spans="1:90" s="65" customFormat="1" ht="24.75" customHeight="1" x14ac:dyDescent="0.3">
      <c r="A357" s="61" t="s">
        <v>116</v>
      </c>
      <c r="B357" s="35">
        <v>4.62</v>
      </c>
      <c r="C357" s="35">
        <v>2.5</v>
      </c>
      <c r="D357" s="35">
        <v>6.87</v>
      </c>
      <c r="E357" s="35">
        <v>6.7</v>
      </c>
      <c r="F357" s="35">
        <v>0</v>
      </c>
      <c r="G357" s="35">
        <v>0</v>
      </c>
      <c r="H357" s="66">
        <v>9.3299999999999994E-2</v>
      </c>
      <c r="I357" s="66">
        <v>4.4600000000000001E-2</v>
      </c>
      <c r="J357" s="66">
        <v>4.0500000000000001E-2</v>
      </c>
      <c r="K357" s="67">
        <v>5.8999999999999997E-2</v>
      </c>
      <c r="L357" s="66">
        <v>4.2000000000000003E-2</v>
      </c>
      <c r="M357" s="68">
        <v>1.2699999999999999E-2</v>
      </c>
      <c r="N357" s="35">
        <v>3.03</v>
      </c>
      <c r="O357" s="35">
        <v>33.5</v>
      </c>
      <c r="P357" s="35">
        <v>0</v>
      </c>
      <c r="Q357" s="35">
        <v>7.81</v>
      </c>
      <c r="R357" s="35">
        <v>0</v>
      </c>
      <c r="S357" s="35">
        <v>0</v>
      </c>
      <c r="T357" s="35">
        <v>6.62</v>
      </c>
      <c r="U357" s="35">
        <v>0</v>
      </c>
      <c r="V357" s="35">
        <v>0</v>
      </c>
      <c r="W357" s="35">
        <v>6.62</v>
      </c>
      <c r="X357" s="35">
        <v>3.48</v>
      </c>
      <c r="Y357" s="35">
        <v>3.03</v>
      </c>
      <c r="Z357" s="35">
        <v>0</v>
      </c>
      <c r="AA357" s="35">
        <v>5.25</v>
      </c>
      <c r="AB357" s="41">
        <v>1100</v>
      </c>
      <c r="AC357" s="41">
        <v>6</v>
      </c>
      <c r="AD357" s="42">
        <v>364.6</v>
      </c>
      <c r="AE357" s="69">
        <v>59.4</v>
      </c>
      <c r="AF357" s="69">
        <v>73.8</v>
      </c>
      <c r="AG357" s="44">
        <f t="shared" si="205"/>
        <v>29.7</v>
      </c>
      <c r="AH357" s="44">
        <f t="shared" si="178"/>
        <v>2771.1674638050204</v>
      </c>
      <c r="AI357" s="44">
        <f t="shared" si="179"/>
        <v>204512.1588288105</v>
      </c>
      <c r="AJ357" s="44">
        <f t="shared" si="180"/>
        <v>1.782779087991502</v>
      </c>
      <c r="AK357" s="45">
        <v>0</v>
      </c>
      <c r="AL357" s="43">
        <v>360.4</v>
      </c>
      <c r="AM357" s="43">
        <v>59.4</v>
      </c>
      <c r="AN357" s="69">
        <v>73.8</v>
      </c>
      <c r="AO357" s="44">
        <f t="shared" si="175"/>
        <v>29.7</v>
      </c>
      <c r="AP357" s="44">
        <f t="shared" si="181"/>
        <v>2771.1674638050204</v>
      </c>
      <c r="AQ357" s="46">
        <f t="shared" si="182"/>
        <v>204512.1588288105</v>
      </c>
      <c r="AR357" s="46">
        <f t="shared" si="183"/>
        <v>204512.1588288105</v>
      </c>
      <c r="AS357" s="47">
        <f t="shared" si="184"/>
        <v>0</v>
      </c>
      <c r="AT357" s="46">
        <f t="shared" si="185"/>
        <v>1.782779087991502</v>
      </c>
      <c r="AU357" s="46">
        <f t="shared" si="186"/>
        <v>1.7622424117173268</v>
      </c>
      <c r="AV357" s="47">
        <f t="shared" si="187"/>
        <v>1.1519473395501882</v>
      </c>
      <c r="AW357" s="48">
        <v>0</v>
      </c>
      <c r="AX357" s="70">
        <v>150</v>
      </c>
      <c r="AY357" s="70">
        <v>12</v>
      </c>
      <c r="AZ357" s="71">
        <v>341</v>
      </c>
      <c r="BA357" s="43">
        <f t="shared" si="203"/>
        <v>6.9208211143695078</v>
      </c>
      <c r="BB357" s="71">
        <v>59.3</v>
      </c>
      <c r="BC357" s="69">
        <v>73.900000000000006</v>
      </c>
      <c r="BD357" s="54">
        <f t="shared" si="188"/>
        <v>29.65</v>
      </c>
      <c r="BE357" s="44">
        <f t="shared" si="189"/>
        <v>2761.8447876054929</v>
      </c>
      <c r="BF357" s="50">
        <f t="shared" si="204"/>
        <v>204512.1588288105</v>
      </c>
      <c r="BG357" s="50">
        <f t="shared" si="190"/>
        <v>204100.32980404593</v>
      </c>
      <c r="BH357" s="72">
        <f t="shared" si="191"/>
        <v>0.20137141337855141</v>
      </c>
      <c r="BI357" s="73">
        <f t="shared" si="192"/>
        <v>1.782779087991502</v>
      </c>
      <c r="BJ357" s="51">
        <f t="shared" si="193"/>
        <v>1.6707469327824687</v>
      </c>
      <c r="BK357" s="72">
        <f t="shared" si="194"/>
        <v>6.2841299835556139</v>
      </c>
      <c r="BL357" s="116">
        <v>0</v>
      </c>
      <c r="BM357" s="74">
        <f t="shared" si="207"/>
        <v>1100</v>
      </c>
      <c r="BN357" s="74">
        <f t="shared" si="208"/>
        <v>6</v>
      </c>
      <c r="BO357" s="71">
        <v>324.10000000000002</v>
      </c>
      <c r="BP357" s="71">
        <v>59</v>
      </c>
      <c r="BQ357" s="71">
        <v>73</v>
      </c>
      <c r="BR357" s="72">
        <f t="shared" si="195"/>
        <v>29.5</v>
      </c>
      <c r="BS357" s="54">
        <f t="shared" si="196"/>
        <v>2733.9710067865176</v>
      </c>
      <c r="BT357" s="50">
        <f t="shared" si="197"/>
        <v>204100.32980404593</v>
      </c>
      <c r="BU357" s="50">
        <f t="shared" si="198"/>
        <v>199579.88349541579</v>
      </c>
      <c r="BV357" s="72">
        <f t="shared" si="199"/>
        <v>2.2148157785781932</v>
      </c>
      <c r="BW357" s="75">
        <f t="shared" si="200"/>
        <v>1.6707469327824687</v>
      </c>
      <c r="BX357" s="55">
        <f t="shared" si="201"/>
        <v>1.6239111594002125</v>
      </c>
      <c r="BY357" s="72">
        <f t="shared" si="172"/>
        <v>2.8032835172862303</v>
      </c>
      <c r="BZ357" s="83" t="s">
        <v>73</v>
      </c>
      <c r="CA357" s="83" t="s">
        <v>73</v>
      </c>
      <c r="CB357" s="112">
        <v>5</v>
      </c>
      <c r="CC357" s="112">
        <v>3</v>
      </c>
      <c r="CD357" s="112">
        <v>4</v>
      </c>
      <c r="CE357" s="112">
        <v>1</v>
      </c>
      <c r="CF357" s="83" t="s">
        <v>118</v>
      </c>
      <c r="CG357" s="71" t="s">
        <v>119</v>
      </c>
      <c r="CH357" s="62">
        <v>5.52</v>
      </c>
      <c r="CI357" s="63">
        <v>51.83578073645505</v>
      </c>
      <c r="CJ357" s="64">
        <f>SUM((AF357-BQ357)/AF357)*100</f>
        <v>1.0840108401083972</v>
      </c>
      <c r="CK357" s="64">
        <f>SUM(BX357*CH357)</f>
        <v>8.9639895998891728</v>
      </c>
      <c r="CL357" s="65" t="s">
        <v>118</v>
      </c>
    </row>
    <row r="358" spans="1:90" s="65" customFormat="1" ht="24.75" customHeight="1" x14ac:dyDescent="0.3">
      <c r="A358" s="61" t="s">
        <v>116</v>
      </c>
      <c r="B358" s="35">
        <v>4.32</v>
      </c>
      <c r="C358" s="35">
        <v>2.19</v>
      </c>
      <c r="D358" s="35">
        <v>6.39</v>
      </c>
      <c r="E358" s="35">
        <v>6.84</v>
      </c>
      <c r="F358" s="35">
        <v>0</v>
      </c>
      <c r="G358" s="35">
        <v>0</v>
      </c>
      <c r="H358" s="66">
        <v>9.8599999999999993E-2</v>
      </c>
      <c r="I358" s="66">
        <v>4.4600000000000001E-2</v>
      </c>
      <c r="J358" s="66">
        <v>4.19E-2</v>
      </c>
      <c r="K358" s="67">
        <v>6.6500000000000004E-2</v>
      </c>
      <c r="L358" s="66">
        <v>4.2000000000000003E-2</v>
      </c>
      <c r="M358" s="68">
        <v>1.4500000000000001E-2</v>
      </c>
      <c r="N358" s="35">
        <v>4.7</v>
      </c>
      <c r="O358" s="35">
        <v>9.4600000000000009</v>
      </c>
      <c r="P358" s="35">
        <v>0</v>
      </c>
      <c r="Q358" s="35">
        <v>25.79</v>
      </c>
      <c r="R358" s="35">
        <v>0</v>
      </c>
      <c r="S358" s="35">
        <v>0</v>
      </c>
      <c r="T358" s="35">
        <v>6.62</v>
      </c>
      <c r="U358" s="35">
        <v>0</v>
      </c>
      <c r="V358" s="35">
        <v>0</v>
      </c>
      <c r="W358" s="35">
        <v>19.23</v>
      </c>
      <c r="X358" s="35">
        <v>4.6500000000000004</v>
      </c>
      <c r="Y358" s="35">
        <v>1.5149999999999999</v>
      </c>
      <c r="Z358" s="35">
        <v>0</v>
      </c>
      <c r="AA358" s="35">
        <v>6.16</v>
      </c>
      <c r="AB358" s="41">
        <v>1100</v>
      </c>
      <c r="AC358" s="41">
        <v>6</v>
      </c>
      <c r="AD358" s="42">
        <v>362.6</v>
      </c>
      <c r="AE358" s="69">
        <v>59.4</v>
      </c>
      <c r="AF358" s="69">
        <v>73.8</v>
      </c>
      <c r="AG358" s="44">
        <f t="shared" si="205"/>
        <v>29.7</v>
      </c>
      <c r="AH358" s="44">
        <f t="shared" si="178"/>
        <v>2771.1674638050204</v>
      </c>
      <c r="AI358" s="44">
        <f t="shared" si="179"/>
        <v>204512.1588288105</v>
      </c>
      <c r="AJ358" s="44">
        <f t="shared" si="180"/>
        <v>1.7729997183371329</v>
      </c>
      <c r="AK358" s="45">
        <v>0</v>
      </c>
      <c r="AL358" s="43">
        <v>356.2</v>
      </c>
      <c r="AM358" s="43">
        <v>59.4</v>
      </c>
      <c r="AN358" s="69">
        <v>73</v>
      </c>
      <c r="AO358" s="44">
        <f t="shared" si="175"/>
        <v>29.7</v>
      </c>
      <c r="AP358" s="44">
        <f t="shared" si="181"/>
        <v>2771.1674638050204</v>
      </c>
      <c r="AQ358" s="46">
        <f t="shared" si="182"/>
        <v>204512.1588288105</v>
      </c>
      <c r="AR358" s="46">
        <f t="shared" si="183"/>
        <v>202295.22485776647</v>
      </c>
      <c r="AS358" s="47">
        <f t="shared" si="184"/>
        <v>1.0840108401084056</v>
      </c>
      <c r="AT358" s="46">
        <f t="shared" si="185"/>
        <v>1.7729997183371329</v>
      </c>
      <c r="AU358" s="46">
        <f t="shared" si="186"/>
        <v>1.7607929215849945</v>
      </c>
      <c r="AV358" s="47">
        <f t="shared" si="187"/>
        <v>0.6884827237077612</v>
      </c>
      <c r="AW358" s="48">
        <v>0</v>
      </c>
      <c r="AX358" s="70">
        <v>150</v>
      </c>
      <c r="AY358" s="70">
        <v>12</v>
      </c>
      <c r="AZ358" s="71">
        <v>339.1</v>
      </c>
      <c r="BA358" s="43">
        <f t="shared" si="203"/>
        <v>6.9301091123562362</v>
      </c>
      <c r="BB358" s="71">
        <v>59.3</v>
      </c>
      <c r="BC358" s="69">
        <v>73.8</v>
      </c>
      <c r="BD358" s="54">
        <f t="shared" si="188"/>
        <v>29.65</v>
      </c>
      <c r="BE358" s="44">
        <f t="shared" si="189"/>
        <v>2761.8447876054929</v>
      </c>
      <c r="BF358" s="50">
        <f t="shared" si="204"/>
        <v>204512.1588288105</v>
      </c>
      <c r="BG358" s="50">
        <f t="shared" si="190"/>
        <v>203824.14532528538</v>
      </c>
      <c r="BH358" s="72">
        <f t="shared" si="191"/>
        <v>0.3364169189084868</v>
      </c>
      <c r="BI358" s="73">
        <f t="shared" si="192"/>
        <v>1.7729997183371329</v>
      </c>
      <c r="BJ358" s="51">
        <f t="shared" si="193"/>
        <v>1.6636890563619255</v>
      </c>
      <c r="BK358" s="72">
        <f t="shared" si="194"/>
        <v>6.1652949430656427</v>
      </c>
      <c r="BL358" s="116">
        <v>0</v>
      </c>
      <c r="BM358" s="74">
        <f t="shared" si="207"/>
        <v>1100</v>
      </c>
      <c r="BN358" s="74">
        <f t="shared" si="208"/>
        <v>6</v>
      </c>
      <c r="BO358" s="71">
        <v>322.3</v>
      </c>
      <c r="BP358" s="71">
        <v>59.1</v>
      </c>
      <c r="BQ358" s="71">
        <v>73</v>
      </c>
      <c r="BR358" s="72">
        <f t="shared" si="195"/>
        <v>29.55</v>
      </c>
      <c r="BS358" s="54">
        <f t="shared" si="196"/>
        <v>2743.2465590962411</v>
      </c>
      <c r="BT358" s="50">
        <f t="shared" si="197"/>
        <v>203824.14532528538</v>
      </c>
      <c r="BU358" s="50">
        <f t="shared" si="198"/>
        <v>200256.9988140256</v>
      </c>
      <c r="BV358" s="72">
        <f t="shared" si="199"/>
        <v>1.7501098829910109</v>
      </c>
      <c r="BW358" s="75">
        <f t="shared" si="200"/>
        <v>1.6636890563619255</v>
      </c>
      <c r="BX358" s="55">
        <f t="shared" si="201"/>
        <v>1.6094318895656332</v>
      </c>
      <c r="BY358" s="72">
        <f t="shared" si="172"/>
        <v>3.2612564582794858</v>
      </c>
      <c r="BZ358" s="124" t="s">
        <v>73</v>
      </c>
      <c r="CA358" s="124" t="s">
        <v>73</v>
      </c>
      <c r="CB358" s="125">
        <v>5</v>
      </c>
      <c r="CC358" s="125">
        <v>3</v>
      </c>
      <c r="CD358" s="125">
        <v>4</v>
      </c>
      <c r="CE358" s="125">
        <v>1</v>
      </c>
      <c r="CF358" s="124" t="s">
        <v>118</v>
      </c>
      <c r="CG358" s="126" t="s">
        <v>119</v>
      </c>
      <c r="CH358" s="62">
        <v>5.52</v>
      </c>
      <c r="CI358" s="63">
        <v>41.36732150102803</v>
      </c>
      <c r="CJ358" s="64">
        <f>SUM((AF358-BQ358)/AF358)*100</f>
        <v>1.0840108401083972</v>
      </c>
      <c r="CK358" s="64">
        <f>SUM(BX358*CH358)</f>
        <v>8.8840640304022944</v>
      </c>
      <c r="CL358" s="65" t="s">
        <v>118</v>
      </c>
    </row>
    <row r="359" spans="1:90" s="65" customFormat="1" ht="24.75" customHeight="1" x14ac:dyDescent="0.3">
      <c r="A359" s="61" t="s">
        <v>116</v>
      </c>
      <c r="B359" s="35">
        <v>4.6500000000000004</v>
      </c>
      <c r="C359" s="35">
        <v>2.83</v>
      </c>
      <c r="D359" s="35">
        <v>7.9</v>
      </c>
      <c r="E359" s="35">
        <v>6.84</v>
      </c>
      <c r="F359" s="35">
        <v>0</v>
      </c>
      <c r="G359" s="35">
        <v>0</v>
      </c>
      <c r="H359" s="66">
        <v>0.11260000000000001</v>
      </c>
      <c r="I359" s="66">
        <v>5.0599999999999999E-2</v>
      </c>
      <c r="J359" s="66">
        <v>4.2000000000000003E-2</v>
      </c>
      <c r="K359" s="67">
        <v>5.0200000000000002E-2</v>
      </c>
      <c r="L359" s="66">
        <v>4.2000000000000003E-2</v>
      </c>
      <c r="M359" s="68">
        <v>1.83E-2</v>
      </c>
      <c r="N359" s="35">
        <v>3.87</v>
      </c>
      <c r="O359" s="35">
        <v>33.5</v>
      </c>
      <c r="P359" s="35">
        <v>0</v>
      </c>
      <c r="Q359" s="35">
        <v>7.81</v>
      </c>
      <c r="R359" s="35">
        <v>0</v>
      </c>
      <c r="S359" s="35">
        <v>0</v>
      </c>
      <c r="T359" s="35">
        <v>6.62</v>
      </c>
      <c r="U359" s="35">
        <v>0</v>
      </c>
      <c r="V359" s="35">
        <v>0</v>
      </c>
      <c r="W359" s="35">
        <v>6.62</v>
      </c>
      <c r="X359" s="35">
        <v>2.3250000000000002</v>
      </c>
      <c r="Y359" s="35">
        <v>2.2725</v>
      </c>
      <c r="Z359" s="35">
        <v>0</v>
      </c>
      <c r="AA359" s="35">
        <v>3.68</v>
      </c>
      <c r="AB359" s="41">
        <v>1100</v>
      </c>
      <c r="AC359" s="41">
        <v>6</v>
      </c>
      <c r="AD359" s="42">
        <v>353.2</v>
      </c>
      <c r="AE359" s="69">
        <v>59.4</v>
      </c>
      <c r="AF359" s="69">
        <v>73.599999999999994</v>
      </c>
      <c r="AG359" s="44">
        <f t="shared" si="205"/>
        <v>29.7</v>
      </c>
      <c r="AH359" s="44">
        <f t="shared" si="178"/>
        <v>2771.1674638050204</v>
      </c>
      <c r="AI359" s="44">
        <f t="shared" si="179"/>
        <v>203957.92533604949</v>
      </c>
      <c r="AJ359" s="44">
        <f t="shared" si="180"/>
        <v>1.7317297154207325</v>
      </c>
      <c r="AK359" s="45">
        <v>0</v>
      </c>
      <c r="AL359" s="43">
        <v>350.9</v>
      </c>
      <c r="AM359" s="43">
        <v>59.4</v>
      </c>
      <c r="AN359" s="69">
        <v>73.599999999999994</v>
      </c>
      <c r="AO359" s="44">
        <f t="shared" si="175"/>
        <v>29.7</v>
      </c>
      <c r="AP359" s="44">
        <f t="shared" si="181"/>
        <v>2771.1674638050204</v>
      </c>
      <c r="AQ359" s="46">
        <f t="shared" si="182"/>
        <v>203957.92533604949</v>
      </c>
      <c r="AR359" s="46">
        <f t="shared" si="183"/>
        <v>203957.92533604949</v>
      </c>
      <c r="AS359" s="47">
        <f t="shared" si="184"/>
        <v>0</v>
      </c>
      <c r="AT359" s="46">
        <f t="shared" si="185"/>
        <v>1.7317297154207325</v>
      </c>
      <c r="AU359" s="46">
        <f t="shared" si="186"/>
        <v>1.7204528797880381</v>
      </c>
      <c r="AV359" s="47">
        <f t="shared" si="187"/>
        <v>0.65118912797281836</v>
      </c>
      <c r="AW359" s="48">
        <v>0</v>
      </c>
      <c r="AX359" s="70">
        <v>150</v>
      </c>
      <c r="AY359" s="70">
        <v>12</v>
      </c>
      <c r="AZ359" s="71">
        <v>333.9</v>
      </c>
      <c r="BA359" s="43">
        <f t="shared" si="203"/>
        <v>5.7801737047020101</v>
      </c>
      <c r="BB359" s="71">
        <v>58.6</v>
      </c>
      <c r="BC359" s="69">
        <v>73.900000000000006</v>
      </c>
      <c r="BD359" s="54">
        <f t="shared" si="188"/>
        <v>29.3</v>
      </c>
      <c r="BE359" s="44">
        <f t="shared" si="189"/>
        <v>2697.0258771803014</v>
      </c>
      <c r="BF359" s="50">
        <f t="shared" si="204"/>
        <v>203957.92533604949</v>
      </c>
      <c r="BG359" s="50">
        <f t="shared" si="190"/>
        <v>199310.21232362429</v>
      </c>
      <c r="BH359" s="72">
        <f t="shared" si="191"/>
        <v>2.2787606830023575</v>
      </c>
      <c r="BI359" s="73">
        <f t="shared" si="192"/>
        <v>1.7317297154207325</v>
      </c>
      <c r="BJ359" s="51">
        <f t="shared" si="193"/>
        <v>1.675277930354313</v>
      </c>
      <c r="BK359" s="72">
        <f t="shared" si="194"/>
        <v>3.2598496499613514</v>
      </c>
      <c r="BL359" s="116">
        <v>0</v>
      </c>
      <c r="BM359" s="74">
        <f t="shared" si="207"/>
        <v>1100</v>
      </c>
      <c r="BN359" s="74">
        <f t="shared" si="208"/>
        <v>6</v>
      </c>
      <c r="BO359" s="71">
        <v>322.39999999999998</v>
      </c>
      <c r="BP359" s="71">
        <v>58.7</v>
      </c>
      <c r="BQ359" s="71">
        <v>73.099999999999994</v>
      </c>
      <c r="BR359" s="72">
        <f t="shared" si="195"/>
        <v>29.35</v>
      </c>
      <c r="BS359" s="54">
        <f t="shared" si="196"/>
        <v>2706.2385976369542</v>
      </c>
      <c r="BT359" s="50">
        <f t="shared" si="197"/>
        <v>199310.21232362429</v>
      </c>
      <c r="BU359" s="50">
        <f t="shared" si="198"/>
        <v>197826.04148726133</v>
      </c>
      <c r="BV359" s="72">
        <f t="shared" si="199"/>
        <v>0.74465368284946609</v>
      </c>
      <c r="BW359" s="75">
        <f t="shared" si="200"/>
        <v>1.675277930354313</v>
      </c>
      <c r="BX359" s="55">
        <f t="shared" si="201"/>
        <v>1.6297146602954211</v>
      </c>
      <c r="BY359" s="72">
        <f t="shared" si="172"/>
        <v>2.7197439441738203</v>
      </c>
      <c r="BZ359" s="124" t="s">
        <v>73</v>
      </c>
      <c r="CA359" s="124" t="s">
        <v>73</v>
      </c>
      <c r="CB359" s="125">
        <v>5</v>
      </c>
      <c r="CC359" s="125">
        <v>3</v>
      </c>
      <c r="CD359" s="125">
        <v>4</v>
      </c>
      <c r="CE359" s="125">
        <v>1</v>
      </c>
      <c r="CF359" s="124" t="s">
        <v>118</v>
      </c>
      <c r="CG359" s="126" t="s">
        <v>119</v>
      </c>
      <c r="CH359" s="62">
        <v>5.52</v>
      </c>
      <c r="CI359" s="63">
        <f t="shared" ref="CI359:CI364" si="210">SUM(CI357:CI358)/2</f>
        <v>46.60155111874154</v>
      </c>
      <c r="CJ359" s="64">
        <f>SUM((AF359-BQ359)/AF359)*100</f>
        <v>0.67934782608695654</v>
      </c>
      <c r="CK359" s="64">
        <f>SUM(BX359*CH359)</f>
        <v>8.9960249248307242</v>
      </c>
      <c r="CL359" s="65" t="s">
        <v>118</v>
      </c>
    </row>
    <row r="360" spans="1:90" s="65" customFormat="1" ht="24.75" customHeight="1" x14ac:dyDescent="0.3">
      <c r="A360" s="61" t="s">
        <v>116</v>
      </c>
      <c r="B360" s="35">
        <v>3.65</v>
      </c>
      <c r="C360" s="35">
        <v>1.22</v>
      </c>
      <c r="D360" s="35">
        <v>11.36</v>
      </c>
      <c r="E360" s="35">
        <v>0.72240000000000004</v>
      </c>
      <c r="F360" s="35">
        <v>0</v>
      </c>
      <c r="G360" s="35">
        <v>0</v>
      </c>
      <c r="H360" s="66">
        <v>9.3299999999999994E-2</v>
      </c>
      <c r="I360" s="66">
        <v>4.2799999999999998E-2</v>
      </c>
      <c r="J360" s="66">
        <v>6.3E-3</v>
      </c>
      <c r="K360" s="67">
        <v>2.1999999999999999E-2</v>
      </c>
      <c r="L360" s="66">
        <v>4.2000000000000003E-2</v>
      </c>
      <c r="M360" s="68">
        <v>1.2699999999999999E-2</v>
      </c>
      <c r="N360" s="35">
        <v>3.03</v>
      </c>
      <c r="O360" s="35">
        <v>9.4600000000000009</v>
      </c>
      <c r="P360" s="35">
        <v>0</v>
      </c>
      <c r="Q360" s="35">
        <v>25.79</v>
      </c>
      <c r="R360" s="35">
        <v>0</v>
      </c>
      <c r="S360" s="35">
        <v>0</v>
      </c>
      <c r="T360" s="35">
        <v>6.62</v>
      </c>
      <c r="U360" s="35">
        <v>0</v>
      </c>
      <c r="V360" s="35">
        <v>0</v>
      </c>
      <c r="W360" s="35">
        <v>19.23</v>
      </c>
      <c r="X360" s="35">
        <v>4.6500000000000004</v>
      </c>
      <c r="Y360" s="35">
        <v>3.03</v>
      </c>
      <c r="Z360" s="35">
        <v>0</v>
      </c>
      <c r="AA360" s="35">
        <v>5.2725</v>
      </c>
      <c r="AB360" s="41">
        <v>1120</v>
      </c>
      <c r="AC360" s="41">
        <v>6</v>
      </c>
      <c r="AD360" s="42">
        <v>358.5</v>
      </c>
      <c r="AE360" s="69">
        <v>59.5</v>
      </c>
      <c r="AF360" s="69">
        <v>73.900000000000006</v>
      </c>
      <c r="AG360" s="44">
        <f t="shared" si="205"/>
        <v>29.75</v>
      </c>
      <c r="AH360" s="44">
        <f t="shared" si="178"/>
        <v>2780.5058479678164</v>
      </c>
      <c r="AI360" s="44">
        <f t="shared" si="179"/>
        <v>205479.38216482164</v>
      </c>
      <c r="AJ360" s="44">
        <f t="shared" si="180"/>
        <v>1.7447005934271089</v>
      </c>
      <c r="AK360" s="45">
        <v>0</v>
      </c>
      <c r="AL360" s="43">
        <v>353.4</v>
      </c>
      <c r="AM360" s="43">
        <v>59.5</v>
      </c>
      <c r="AN360" s="69">
        <v>73.8</v>
      </c>
      <c r="AO360" s="44">
        <f t="shared" si="175"/>
        <v>29.75</v>
      </c>
      <c r="AP360" s="44">
        <f t="shared" si="181"/>
        <v>2780.5058479678164</v>
      </c>
      <c r="AQ360" s="46">
        <f t="shared" si="182"/>
        <v>205479.38216482164</v>
      </c>
      <c r="AR360" s="46">
        <f t="shared" si="183"/>
        <v>205201.33158002485</v>
      </c>
      <c r="AS360" s="47">
        <f t="shared" si="184"/>
        <v>0.13531799729364266</v>
      </c>
      <c r="AT360" s="46">
        <f t="shared" si="185"/>
        <v>1.7447005934271089</v>
      </c>
      <c r="AU360" s="46">
        <f t="shared" si="186"/>
        <v>1.7222110464823193</v>
      </c>
      <c r="AV360" s="47">
        <f t="shared" si="187"/>
        <v>1.2890204215849739</v>
      </c>
      <c r="AW360" s="48">
        <v>0</v>
      </c>
      <c r="AX360" s="70">
        <v>150</v>
      </c>
      <c r="AY360" s="70">
        <v>12</v>
      </c>
      <c r="AZ360" s="71">
        <v>340.9</v>
      </c>
      <c r="BA360" s="43">
        <f t="shared" si="203"/>
        <v>5.162804341449112</v>
      </c>
      <c r="BB360" s="71">
        <v>59.4</v>
      </c>
      <c r="BC360" s="69">
        <v>73.8</v>
      </c>
      <c r="BD360" s="54">
        <f t="shared" si="188"/>
        <v>29.7</v>
      </c>
      <c r="BE360" s="44">
        <f t="shared" si="189"/>
        <v>2771.1674638050204</v>
      </c>
      <c r="BF360" s="50">
        <f t="shared" si="204"/>
        <v>205479.38216482164</v>
      </c>
      <c r="BG360" s="50">
        <f t="shared" si="190"/>
        <v>204512.1588288105</v>
      </c>
      <c r="BH360" s="72">
        <f t="shared" si="191"/>
        <v>0.47071551696379021</v>
      </c>
      <c r="BI360" s="73">
        <f t="shared" si="192"/>
        <v>1.7447005934271089</v>
      </c>
      <c r="BJ360" s="51">
        <f t="shared" si="193"/>
        <v>1.6668935575872272</v>
      </c>
      <c r="BK360" s="72">
        <f t="shared" si="194"/>
        <v>4.4596211024979144</v>
      </c>
      <c r="BL360" s="116">
        <v>0</v>
      </c>
      <c r="BM360" s="74">
        <f t="shared" si="207"/>
        <v>1120</v>
      </c>
      <c r="BN360" s="74">
        <f t="shared" si="208"/>
        <v>6</v>
      </c>
      <c r="BO360" s="71">
        <v>318.89999999999998</v>
      </c>
      <c r="BP360" s="71">
        <v>58.7</v>
      </c>
      <c r="BQ360" s="71">
        <v>73.2</v>
      </c>
      <c r="BR360" s="72">
        <f t="shared" si="195"/>
        <v>29.35</v>
      </c>
      <c r="BS360" s="54">
        <f t="shared" si="196"/>
        <v>2706.2385976369542</v>
      </c>
      <c r="BT360" s="50">
        <f t="shared" si="197"/>
        <v>204512.1588288105</v>
      </c>
      <c r="BU360" s="50">
        <f t="shared" si="198"/>
        <v>198096.66534702506</v>
      </c>
      <c r="BV360" s="72">
        <f t="shared" si="199"/>
        <v>3.1369741136787899</v>
      </c>
      <c r="BW360" s="75">
        <f t="shared" si="200"/>
        <v>1.6668935575872272</v>
      </c>
      <c r="BX360" s="55">
        <f t="shared" si="201"/>
        <v>1.6098201322134933</v>
      </c>
      <c r="BY360" s="72">
        <f t="shared" si="172"/>
        <v>3.4239394059657786</v>
      </c>
      <c r="BZ360" s="124" t="s">
        <v>73</v>
      </c>
      <c r="CA360" s="124" t="s">
        <v>73</v>
      </c>
      <c r="CB360" s="125">
        <v>5</v>
      </c>
      <c r="CC360" s="125">
        <v>3</v>
      </c>
      <c r="CD360" s="125">
        <v>4</v>
      </c>
      <c r="CE360" s="125">
        <v>1</v>
      </c>
      <c r="CF360" s="124" t="s">
        <v>118</v>
      </c>
      <c r="CG360" s="126" t="s">
        <v>119</v>
      </c>
      <c r="CH360" s="62">
        <v>5.52</v>
      </c>
      <c r="CI360" s="63">
        <f t="shared" si="210"/>
        <v>43.984436309884785</v>
      </c>
      <c r="CJ360" s="64">
        <f>SUM((AF360-BQ360)/AF360)*100</f>
        <v>0.94722598105548417</v>
      </c>
      <c r="CK360" s="64">
        <f>SUM(BX360*CH360)</f>
        <v>8.8862071298184819</v>
      </c>
      <c r="CL360" s="65" t="s">
        <v>118</v>
      </c>
    </row>
    <row r="361" spans="1:90" s="65" customFormat="1" ht="24.75" customHeight="1" x14ac:dyDescent="0.3">
      <c r="A361" s="61" t="s">
        <v>116</v>
      </c>
      <c r="B361" s="35">
        <v>3.77</v>
      </c>
      <c r="C361" s="35">
        <v>1.31</v>
      </c>
      <c r="D361" s="35">
        <v>12.67</v>
      </c>
      <c r="E361" s="35">
        <v>0.7006</v>
      </c>
      <c r="F361" s="35">
        <v>0</v>
      </c>
      <c r="G361" s="35">
        <v>0</v>
      </c>
      <c r="H361" s="66">
        <v>9.8599999999999993E-2</v>
      </c>
      <c r="I361" s="66">
        <v>4.7E-2</v>
      </c>
      <c r="J361" s="66">
        <v>5.7999999999999996E-3</v>
      </c>
      <c r="K361" s="67">
        <v>2.4199999999999999E-2</v>
      </c>
      <c r="L361" s="66">
        <v>4.2000000000000003E-2</v>
      </c>
      <c r="M361" s="68">
        <v>1.4500000000000001E-2</v>
      </c>
      <c r="N361" s="35">
        <v>4.7</v>
      </c>
      <c r="O361" s="35">
        <v>33.5</v>
      </c>
      <c r="P361" s="35">
        <v>0</v>
      </c>
      <c r="Q361" s="35">
        <v>7.81</v>
      </c>
      <c r="R361" s="35">
        <v>0</v>
      </c>
      <c r="S361" s="35">
        <v>0</v>
      </c>
      <c r="T361" s="35">
        <v>6.62</v>
      </c>
      <c r="U361" s="35">
        <v>0</v>
      </c>
      <c r="V361" s="35">
        <v>0</v>
      </c>
      <c r="W361" s="35">
        <v>6.62</v>
      </c>
      <c r="X361" s="35">
        <v>2.3250000000000002</v>
      </c>
      <c r="Y361" s="35">
        <v>1.5149999999999999</v>
      </c>
      <c r="Z361" s="35">
        <v>0</v>
      </c>
      <c r="AA361" s="35">
        <v>6</v>
      </c>
      <c r="AB361" s="41">
        <v>1120</v>
      </c>
      <c r="AC361" s="41">
        <v>6</v>
      </c>
      <c r="AD361" s="42">
        <v>361.2</v>
      </c>
      <c r="AE361" s="69">
        <v>59.6</v>
      </c>
      <c r="AF361" s="69">
        <v>74</v>
      </c>
      <c r="AG361" s="44">
        <f t="shared" si="205"/>
        <v>29.8</v>
      </c>
      <c r="AH361" s="44">
        <f t="shared" si="178"/>
        <v>2789.8599400938801</v>
      </c>
      <c r="AI361" s="44">
        <f t="shared" si="179"/>
        <v>206449.63556694714</v>
      </c>
      <c r="AJ361" s="44">
        <f t="shared" si="180"/>
        <v>1.7495792569847897</v>
      </c>
      <c r="AK361" s="45">
        <v>0</v>
      </c>
      <c r="AL361" s="43">
        <v>353.6</v>
      </c>
      <c r="AM361" s="43">
        <v>59.4</v>
      </c>
      <c r="AN361" s="69">
        <v>74</v>
      </c>
      <c r="AO361" s="44">
        <f t="shared" si="175"/>
        <v>29.7</v>
      </c>
      <c r="AP361" s="44">
        <f t="shared" si="181"/>
        <v>2771.1674638050204</v>
      </c>
      <c r="AQ361" s="46">
        <f t="shared" si="182"/>
        <v>206449.63556694714</v>
      </c>
      <c r="AR361" s="46">
        <f t="shared" si="183"/>
        <v>205066.3923215715</v>
      </c>
      <c r="AS361" s="47">
        <f t="shared" si="184"/>
        <v>0.67001486419532952</v>
      </c>
      <c r="AT361" s="46">
        <f t="shared" si="185"/>
        <v>1.7495792569847897</v>
      </c>
      <c r="AU361" s="46">
        <f t="shared" si="186"/>
        <v>1.7243196020414109</v>
      </c>
      <c r="AV361" s="47">
        <f t="shared" si="187"/>
        <v>1.4437559683298409</v>
      </c>
      <c r="AW361" s="48">
        <v>0</v>
      </c>
      <c r="AX361" s="70">
        <v>150</v>
      </c>
      <c r="AY361" s="70">
        <v>12</v>
      </c>
      <c r="AZ361" s="71">
        <v>339.8</v>
      </c>
      <c r="BA361" s="43">
        <f t="shared" si="203"/>
        <v>6.2978222483813937</v>
      </c>
      <c r="BB361" s="71">
        <v>59.6</v>
      </c>
      <c r="BC361" s="69">
        <v>73.900000000000006</v>
      </c>
      <c r="BD361" s="54">
        <f t="shared" si="188"/>
        <v>29.8</v>
      </c>
      <c r="BE361" s="44">
        <f t="shared" si="189"/>
        <v>2789.8599400938801</v>
      </c>
      <c r="BF361" s="50">
        <f t="shared" si="204"/>
        <v>206449.63556694714</v>
      </c>
      <c r="BG361" s="50">
        <f t="shared" si="190"/>
        <v>206170.64957293775</v>
      </c>
      <c r="BH361" s="72">
        <f t="shared" si="191"/>
        <v>0.13513513513513531</v>
      </c>
      <c r="BI361" s="73">
        <f t="shared" si="192"/>
        <v>1.7495792569847897</v>
      </c>
      <c r="BJ361" s="51">
        <f t="shared" si="193"/>
        <v>1.6481492428910824</v>
      </c>
      <c r="BK361" s="72">
        <f t="shared" si="194"/>
        <v>5.7973946415271786</v>
      </c>
      <c r="BL361" s="116">
        <v>0</v>
      </c>
      <c r="BM361" s="74">
        <f t="shared" si="207"/>
        <v>1120</v>
      </c>
      <c r="BN361" s="74">
        <f t="shared" si="208"/>
        <v>6</v>
      </c>
      <c r="BO361" s="71">
        <v>316.39999999999998</v>
      </c>
      <c r="BP361" s="71">
        <v>58.9</v>
      </c>
      <c r="BQ361" s="71">
        <v>73</v>
      </c>
      <c r="BR361" s="72">
        <f t="shared" si="195"/>
        <v>29.45</v>
      </c>
      <c r="BS361" s="54">
        <f t="shared" si="196"/>
        <v>2724.7111624400618</v>
      </c>
      <c r="BT361" s="50">
        <f t="shared" si="197"/>
        <v>206170.64957293775</v>
      </c>
      <c r="BU361" s="50">
        <f t="shared" si="198"/>
        <v>198903.91485812451</v>
      </c>
      <c r="BV361" s="72">
        <f t="shared" si="199"/>
        <v>3.5246213415273058</v>
      </c>
      <c r="BW361" s="75">
        <f t="shared" si="200"/>
        <v>1.6481492428910824</v>
      </c>
      <c r="BX361" s="55">
        <f t="shared" si="201"/>
        <v>1.5907178107865996</v>
      </c>
      <c r="BY361" s="72">
        <f t="shared" ref="BY361:BY424" si="211">((BW361-BX361)/BW361)*100</f>
        <v>3.4846014311022087</v>
      </c>
      <c r="BZ361" s="124" t="s">
        <v>73</v>
      </c>
      <c r="CA361" s="124" t="s">
        <v>73</v>
      </c>
      <c r="CB361" s="125">
        <v>5</v>
      </c>
      <c r="CC361" s="125">
        <v>3</v>
      </c>
      <c r="CD361" s="125">
        <v>4</v>
      </c>
      <c r="CE361" s="125">
        <v>1</v>
      </c>
      <c r="CF361" s="124" t="s">
        <v>118</v>
      </c>
      <c r="CG361" s="126" t="s">
        <v>119</v>
      </c>
      <c r="CH361" s="62">
        <v>5.52</v>
      </c>
      <c r="CI361" s="63">
        <f t="shared" si="210"/>
        <v>45.292993714313162</v>
      </c>
      <c r="CJ361" s="64">
        <f>SUM((AF361-BQ361)/AF361)*100</f>
        <v>1.3513513513513513</v>
      </c>
      <c r="CK361" s="64">
        <f>SUM(BX361*CH361)</f>
        <v>8.7807623155420291</v>
      </c>
      <c r="CL361" s="65" t="s">
        <v>118</v>
      </c>
    </row>
    <row r="362" spans="1:90" s="65" customFormat="1" ht="24.75" customHeight="1" x14ac:dyDescent="0.3">
      <c r="A362" s="61" t="s">
        <v>116</v>
      </c>
      <c r="B362" s="35">
        <v>4.2699999999999996</v>
      </c>
      <c r="C362" s="35">
        <v>1.46</v>
      </c>
      <c r="D362" s="35">
        <v>12.82</v>
      </c>
      <c r="E362" s="35">
        <v>0.73719999999999997</v>
      </c>
      <c r="F362" s="35">
        <v>0</v>
      </c>
      <c r="G362" s="35">
        <v>0</v>
      </c>
      <c r="H362" s="66">
        <v>0.11260000000000001</v>
      </c>
      <c r="I362" s="66">
        <v>4.7899999999999998E-2</v>
      </c>
      <c r="J362" s="66">
        <v>6.4999999999999997E-3</v>
      </c>
      <c r="K362" s="67">
        <v>2.5399999999999999E-2</v>
      </c>
      <c r="L362" s="66">
        <v>4.2000000000000003E-2</v>
      </c>
      <c r="M362" s="68">
        <v>1.83E-2</v>
      </c>
      <c r="N362" s="35">
        <v>3.87</v>
      </c>
      <c r="O362" s="35">
        <v>9.4600000000000009</v>
      </c>
      <c r="P362" s="35">
        <v>0</v>
      </c>
      <c r="Q362" s="35">
        <v>25.79</v>
      </c>
      <c r="R362" s="35">
        <v>0</v>
      </c>
      <c r="S362" s="35">
        <v>0</v>
      </c>
      <c r="T362" s="35">
        <v>6.62</v>
      </c>
      <c r="U362" s="35">
        <v>0</v>
      </c>
      <c r="V362" s="35">
        <v>0</v>
      </c>
      <c r="W362" s="35">
        <v>19.23</v>
      </c>
      <c r="X362" s="35">
        <v>3.48</v>
      </c>
      <c r="Y362" s="35">
        <v>2.2725</v>
      </c>
      <c r="Z362" s="35">
        <v>0</v>
      </c>
      <c r="AA362" s="35">
        <v>5.25</v>
      </c>
      <c r="AB362" s="41">
        <v>1120</v>
      </c>
      <c r="AC362" s="41">
        <v>6</v>
      </c>
      <c r="AD362" s="88">
        <v>360</v>
      </c>
      <c r="AE362" s="69">
        <v>59.4</v>
      </c>
      <c r="AF362" s="69">
        <v>74.2</v>
      </c>
      <c r="AG362" s="44">
        <f t="shared" si="205"/>
        <v>29.7</v>
      </c>
      <c r="AH362" s="44">
        <f t="shared" si="178"/>
        <v>2771.1674638050204</v>
      </c>
      <c r="AI362" s="44">
        <f t="shared" si="179"/>
        <v>205620.62581433251</v>
      </c>
      <c r="AJ362" s="44">
        <f t="shared" si="180"/>
        <v>1.7507971224884127</v>
      </c>
      <c r="AK362" s="45">
        <v>0</v>
      </c>
      <c r="AL362" s="43">
        <v>353.9</v>
      </c>
      <c r="AM362" s="43">
        <v>59.1</v>
      </c>
      <c r="AN362" s="69">
        <v>74.099999999999994</v>
      </c>
      <c r="AO362" s="44">
        <f t="shared" si="175"/>
        <v>29.55</v>
      </c>
      <c r="AP362" s="44">
        <f t="shared" si="181"/>
        <v>2743.2465590962411</v>
      </c>
      <c r="AQ362" s="46">
        <f t="shared" si="182"/>
        <v>205620.62581433251</v>
      </c>
      <c r="AR362" s="46">
        <f t="shared" si="183"/>
        <v>203274.57002903146</v>
      </c>
      <c r="AS362" s="47">
        <f t="shared" si="184"/>
        <v>1.1409632550284388</v>
      </c>
      <c r="AT362" s="46">
        <f t="shared" si="185"/>
        <v>1.7507971224884127</v>
      </c>
      <c r="AU362" s="46">
        <f t="shared" si="186"/>
        <v>1.7409949505708284</v>
      </c>
      <c r="AV362" s="47">
        <f t="shared" si="187"/>
        <v>0.5598690900092641</v>
      </c>
      <c r="AW362" s="48">
        <v>0</v>
      </c>
      <c r="AX362" s="70">
        <v>150</v>
      </c>
      <c r="AY362" s="70">
        <v>12</v>
      </c>
      <c r="AZ362" s="71">
        <v>339.4</v>
      </c>
      <c r="BA362" s="43">
        <f t="shared" si="203"/>
        <v>6.0695344725987113</v>
      </c>
      <c r="BB362" s="71">
        <v>59.5</v>
      </c>
      <c r="BC362" s="69">
        <v>73.8</v>
      </c>
      <c r="BD362" s="54">
        <f t="shared" si="188"/>
        <v>29.75</v>
      </c>
      <c r="BE362" s="44">
        <f t="shared" si="189"/>
        <v>2780.5058479678164</v>
      </c>
      <c r="BF362" s="50">
        <f t="shared" si="204"/>
        <v>205620.62581433251</v>
      </c>
      <c r="BG362" s="50">
        <f t="shared" si="190"/>
        <v>205201.33158002485</v>
      </c>
      <c r="BH362" s="72">
        <f t="shared" si="191"/>
        <v>0.20391642747273031</v>
      </c>
      <c r="BI362" s="73">
        <f t="shared" si="192"/>
        <v>1.7507971224884127</v>
      </c>
      <c r="BJ362" s="51">
        <f t="shared" si="193"/>
        <v>1.6539853683534216</v>
      </c>
      <c r="BK362" s="72">
        <f t="shared" si="194"/>
        <v>5.5295815198389349</v>
      </c>
      <c r="BL362" s="116">
        <v>0</v>
      </c>
      <c r="BM362" s="74">
        <f t="shared" si="207"/>
        <v>1120</v>
      </c>
      <c r="BN362" s="74">
        <f t="shared" si="208"/>
        <v>6</v>
      </c>
      <c r="BO362" s="71">
        <v>322.89999999999998</v>
      </c>
      <c r="BP362" s="71">
        <v>59.2</v>
      </c>
      <c r="BQ362" s="71">
        <v>73</v>
      </c>
      <c r="BR362" s="72">
        <f t="shared" si="195"/>
        <v>29.6</v>
      </c>
      <c r="BS362" s="54">
        <f t="shared" si="196"/>
        <v>2752.5378193692336</v>
      </c>
      <c r="BT362" s="50">
        <f t="shared" si="197"/>
        <v>205201.33158002485</v>
      </c>
      <c r="BU362" s="50">
        <f t="shared" si="198"/>
        <v>200935.26081395405</v>
      </c>
      <c r="BV362" s="72">
        <f t="shared" si="199"/>
        <v>2.0789683640074763</v>
      </c>
      <c r="BW362" s="75">
        <f t="shared" si="200"/>
        <v>1.6539853683534216</v>
      </c>
      <c r="BX362" s="55">
        <f t="shared" si="201"/>
        <v>1.6069852483431124</v>
      </c>
      <c r="BY362" s="72">
        <f t="shared" si="211"/>
        <v>2.8416285240236929</v>
      </c>
      <c r="BZ362" s="124" t="s">
        <v>73</v>
      </c>
      <c r="CA362" s="124" t="s">
        <v>73</v>
      </c>
      <c r="CB362" s="125">
        <v>5</v>
      </c>
      <c r="CC362" s="125">
        <v>3</v>
      </c>
      <c r="CD362" s="125">
        <v>4</v>
      </c>
      <c r="CE362" s="125">
        <v>1</v>
      </c>
      <c r="CF362" s="124" t="s">
        <v>118</v>
      </c>
      <c r="CG362" s="126" t="s">
        <v>119</v>
      </c>
      <c r="CH362" s="62">
        <v>5.52</v>
      </c>
      <c r="CI362" s="63">
        <f t="shared" si="210"/>
        <v>44.63871501209897</v>
      </c>
      <c r="CJ362" s="64">
        <f>SUM((AF362-BQ362)/AF362)*100</f>
        <v>1.6172506738544514</v>
      </c>
      <c r="CK362" s="64">
        <f>SUM(BX362*CH362)</f>
        <v>8.87055857085398</v>
      </c>
      <c r="CL362" s="65" t="s">
        <v>118</v>
      </c>
    </row>
    <row r="363" spans="1:90" s="65" customFormat="1" ht="24.75" customHeight="1" x14ac:dyDescent="0.3">
      <c r="A363" s="61" t="s">
        <v>116</v>
      </c>
      <c r="B363" s="35">
        <v>4.62</v>
      </c>
      <c r="C363" s="35">
        <v>2.5</v>
      </c>
      <c r="D363" s="35">
        <v>6.87</v>
      </c>
      <c r="E363" s="35">
        <v>6.7</v>
      </c>
      <c r="F363" s="35">
        <v>0</v>
      </c>
      <c r="G363" s="35">
        <v>0</v>
      </c>
      <c r="H363" s="66">
        <v>9.3299999999999994E-2</v>
      </c>
      <c r="I363" s="66">
        <v>4.4600000000000001E-2</v>
      </c>
      <c r="J363" s="66">
        <v>4.0500000000000001E-2</v>
      </c>
      <c r="K363" s="67">
        <v>5.8999999999999997E-2</v>
      </c>
      <c r="L363" s="66">
        <v>4.2000000000000003E-2</v>
      </c>
      <c r="M363" s="68">
        <v>1.2699999999999999E-2</v>
      </c>
      <c r="N363" s="35">
        <v>3.03</v>
      </c>
      <c r="O363" s="35">
        <v>33.5</v>
      </c>
      <c r="P363" s="35">
        <v>0</v>
      </c>
      <c r="Q363" s="35">
        <v>7.81</v>
      </c>
      <c r="R363" s="35">
        <v>0</v>
      </c>
      <c r="S363" s="35">
        <v>0</v>
      </c>
      <c r="T363" s="35">
        <v>6.62</v>
      </c>
      <c r="U363" s="35">
        <v>0</v>
      </c>
      <c r="V363" s="35">
        <v>0</v>
      </c>
      <c r="W363" s="35">
        <v>6.62</v>
      </c>
      <c r="X363" s="35">
        <v>4.6500000000000004</v>
      </c>
      <c r="Y363" s="35">
        <v>3.03</v>
      </c>
      <c r="Z363" s="35">
        <v>0</v>
      </c>
      <c r="AA363" s="35">
        <v>6.16</v>
      </c>
      <c r="AB363" s="41">
        <v>1120</v>
      </c>
      <c r="AC363" s="41">
        <v>6</v>
      </c>
      <c r="AD363" s="88">
        <v>367</v>
      </c>
      <c r="AE363" s="69">
        <v>59.4</v>
      </c>
      <c r="AF363" s="69">
        <v>74</v>
      </c>
      <c r="AG363" s="44">
        <f t="shared" si="205"/>
        <v>29.7</v>
      </c>
      <c r="AH363" s="44">
        <f t="shared" si="178"/>
        <v>2771.1674638050204</v>
      </c>
      <c r="AI363" s="44">
        <f t="shared" si="179"/>
        <v>205066.3923215715</v>
      </c>
      <c r="AJ363" s="44">
        <f t="shared" si="180"/>
        <v>1.789664292842754</v>
      </c>
      <c r="AK363" s="45">
        <v>0</v>
      </c>
      <c r="AL363" s="43">
        <v>360.1</v>
      </c>
      <c r="AM363" s="43">
        <v>59.1</v>
      </c>
      <c r="AN363" s="69">
        <v>74.099999999999994</v>
      </c>
      <c r="AO363" s="44">
        <f t="shared" si="175"/>
        <v>29.55</v>
      </c>
      <c r="AP363" s="44">
        <f t="shared" si="181"/>
        <v>2743.2465590962411</v>
      </c>
      <c r="AQ363" s="46">
        <f t="shared" si="182"/>
        <v>205066.3923215715</v>
      </c>
      <c r="AR363" s="46">
        <f t="shared" si="183"/>
        <v>203274.57002903146</v>
      </c>
      <c r="AS363" s="47">
        <f t="shared" si="184"/>
        <v>0.873776669231217</v>
      </c>
      <c r="AT363" s="46">
        <f t="shared" si="185"/>
        <v>1.789664292842754</v>
      </c>
      <c r="AU363" s="46">
        <f t="shared" si="186"/>
        <v>1.7714955685237503</v>
      </c>
      <c r="AV363" s="47">
        <f t="shared" si="187"/>
        <v>1.0152029289327724</v>
      </c>
      <c r="AW363" s="48">
        <v>0</v>
      </c>
      <c r="AX363" s="70">
        <v>150</v>
      </c>
      <c r="AY363" s="70">
        <v>12</v>
      </c>
      <c r="AZ363" s="71">
        <v>335.8</v>
      </c>
      <c r="BA363" s="43">
        <f t="shared" si="203"/>
        <v>9.291244788564617</v>
      </c>
      <c r="BB363" s="71">
        <v>58</v>
      </c>
      <c r="BC363" s="69">
        <v>73.599999999999994</v>
      </c>
      <c r="BD363" s="54">
        <f t="shared" si="188"/>
        <v>29</v>
      </c>
      <c r="BE363" s="44">
        <f t="shared" si="189"/>
        <v>2642.079421669016</v>
      </c>
      <c r="BF363" s="50">
        <f t="shared" si="204"/>
        <v>205066.3923215715</v>
      </c>
      <c r="BG363" s="50">
        <f t="shared" si="190"/>
        <v>194457.04543483956</v>
      </c>
      <c r="BH363" s="72">
        <f t="shared" si="191"/>
        <v>5.1736156113260492</v>
      </c>
      <c r="BI363" s="73">
        <f t="shared" si="192"/>
        <v>1.789664292842754</v>
      </c>
      <c r="BJ363" s="51">
        <f t="shared" si="193"/>
        <v>1.7268595192788885</v>
      </c>
      <c r="BK363" s="72">
        <f t="shared" si="194"/>
        <v>3.5093047235191013</v>
      </c>
      <c r="BL363" s="116">
        <v>0</v>
      </c>
      <c r="BM363" s="74">
        <f t="shared" si="207"/>
        <v>1120</v>
      </c>
      <c r="BN363" s="74">
        <f t="shared" si="208"/>
        <v>6</v>
      </c>
      <c r="BO363" s="71">
        <v>326.39999999999998</v>
      </c>
      <c r="BP363" s="71">
        <v>57.5</v>
      </c>
      <c r="BQ363" s="71">
        <v>73</v>
      </c>
      <c r="BR363" s="72">
        <f t="shared" si="195"/>
        <v>28.75</v>
      </c>
      <c r="BS363" s="54">
        <f t="shared" si="196"/>
        <v>2596.7226777328133</v>
      </c>
      <c r="BT363" s="50">
        <f t="shared" si="197"/>
        <v>194457.04543483956</v>
      </c>
      <c r="BU363" s="50">
        <f t="shared" si="198"/>
        <v>189560.75547449538</v>
      </c>
      <c r="BV363" s="72">
        <f t="shared" si="199"/>
        <v>2.5179288049940416</v>
      </c>
      <c r="BW363" s="75">
        <f t="shared" si="200"/>
        <v>1.7268595192788885</v>
      </c>
      <c r="BX363" s="55">
        <f t="shared" si="201"/>
        <v>1.7218753912590086</v>
      </c>
      <c r="BY363" s="72">
        <f t="shared" si="211"/>
        <v>0.28862382632961409</v>
      </c>
      <c r="BZ363" s="124" t="s">
        <v>73</v>
      </c>
      <c r="CA363" s="124" t="s">
        <v>73</v>
      </c>
      <c r="CB363" s="125">
        <v>5</v>
      </c>
      <c r="CC363" s="125">
        <v>3</v>
      </c>
      <c r="CD363" s="125">
        <v>4</v>
      </c>
      <c r="CE363" s="125">
        <v>1</v>
      </c>
      <c r="CF363" s="124" t="s">
        <v>118</v>
      </c>
      <c r="CG363" s="126" t="s">
        <v>119</v>
      </c>
      <c r="CH363" s="62">
        <v>5.52</v>
      </c>
      <c r="CI363" s="63">
        <f t="shared" si="210"/>
        <v>44.965854363206063</v>
      </c>
      <c r="CJ363" s="64">
        <f>SUM((AF363-BQ363)/AF363)*100</f>
        <v>1.3513513513513513</v>
      </c>
      <c r="CK363" s="64">
        <f>SUM(BX363*CH363)</f>
        <v>9.5047521597497262</v>
      </c>
      <c r="CL363" s="65" t="s">
        <v>118</v>
      </c>
    </row>
    <row r="364" spans="1:90" s="65" customFormat="1" ht="24.75" customHeight="1" x14ac:dyDescent="0.3">
      <c r="A364" s="61" t="s">
        <v>116</v>
      </c>
      <c r="B364" s="35">
        <v>4.32</v>
      </c>
      <c r="C364" s="35">
        <v>2.19</v>
      </c>
      <c r="D364" s="35">
        <v>6.39</v>
      </c>
      <c r="E364" s="35">
        <v>6.84</v>
      </c>
      <c r="F364" s="35">
        <v>0</v>
      </c>
      <c r="G364" s="35">
        <v>0</v>
      </c>
      <c r="H364" s="66">
        <v>9.8599999999999993E-2</v>
      </c>
      <c r="I364" s="66">
        <v>4.4600000000000001E-2</v>
      </c>
      <c r="J364" s="66">
        <v>4.19E-2</v>
      </c>
      <c r="K364" s="67">
        <v>6.6500000000000004E-2</v>
      </c>
      <c r="L364" s="66">
        <v>4.2000000000000003E-2</v>
      </c>
      <c r="M364" s="68">
        <v>1.4500000000000001E-2</v>
      </c>
      <c r="N364" s="35">
        <v>4.7</v>
      </c>
      <c r="O364" s="35">
        <v>9.4600000000000009</v>
      </c>
      <c r="P364" s="35">
        <v>0</v>
      </c>
      <c r="Q364" s="35">
        <v>25.79</v>
      </c>
      <c r="R364" s="35">
        <v>0</v>
      </c>
      <c r="S364" s="35">
        <v>0</v>
      </c>
      <c r="T364" s="35">
        <v>6.62</v>
      </c>
      <c r="U364" s="35">
        <v>0</v>
      </c>
      <c r="V364" s="35">
        <v>0</v>
      </c>
      <c r="W364" s="35">
        <v>19.23</v>
      </c>
      <c r="X364" s="35">
        <v>2.3250000000000002</v>
      </c>
      <c r="Y364" s="35">
        <v>1.5149999999999999</v>
      </c>
      <c r="Z364" s="35">
        <v>0</v>
      </c>
      <c r="AA364" s="35">
        <v>3.68</v>
      </c>
      <c r="AB364" s="41">
        <v>1120</v>
      </c>
      <c r="AC364" s="41">
        <v>6</v>
      </c>
      <c r="AD364" s="88">
        <v>358</v>
      </c>
      <c r="AE364" s="69">
        <v>59.4</v>
      </c>
      <c r="AF364" s="69">
        <v>74</v>
      </c>
      <c r="AG364" s="44">
        <f t="shared" si="205"/>
        <v>29.7</v>
      </c>
      <c r="AH364" s="44">
        <f t="shared" si="178"/>
        <v>2771.1674638050204</v>
      </c>
      <c r="AI364" s="44">
        <f t="shared" si="179"/>
        <v>205066.3923215715</v>
      </c>
      <c r="AJ364" s="44">
        <f t="shared" si="180"/>
        <v>1.7457760676776728</v>
      </c>
      <c r="AK364" s="45">
        <v>0</v>
      </c>
      <c r="AL364" s="43">
        <v>357</v>
      </c>
      <c r="AM364" s="43">
        <v>59.4</v>
      </c>
      <c r="AN364" s="69">
        <v>73.900000000000006</v>
      </c>
      <c r="AO364" s="44">
        <f t="shared" si="175"/>
        <v>29.7</v>
      </c>
      <c r="AP364" s="44">
        <f t="shared" si="181"/>
        <v>2771.1674638050204</v>
      </c>
      <c r="AQ364" s="46">
        <f t="shared" si="182"/>
        <v>205066.3923215715</v>
      </c>
      <c r="AR364" s="46">
        <f t="shared" si="183"/>
        <v>204789.27557519102</v>
      </c>
      <c r="AS364" s="47">
        <f t="shared" si="184"/>
        <v>0.13513513513512859</v>
      </c>
      <c r="AT364" s="46">
        <f t="shared" si="185"/>
        <v>1.7457760676776728</v>
      </c>
      <c r="AU364" s="46">
        <f t="shared" si="186"/>
        <v>1.7432553486860831</v>
      </c>
      <c r="AV364" s="47">
        <f t="shared" si="187"/>
        <v>0.1443895948775879</v>
      </c>
      <c r="AW364" s="48">
        <v>0</v>
      </c>
      <c r="AX364" s="70">
        <v>150</v>
      </c>
      <c r="AY364" s="70">
        <v>12</v>
      </c>
      <c r="AZ364" s="71">
        <v>340.7</v>
      </c>
      <c r="BA364" s="43">
        <f t="shared" si="203"/>
        <v>5.07778103903728</v>
      </c>
      <c r="BB364" s="71">
        <v>58.9</v>
      </c>
      <c r="BC364" s="69">
        <v>74</v>
      </c>
      <c r="BD364" s="54">
        <f t="shared" si="188"/>
        <v>29.45</v>
      </c>
      <c r="BE364" s="44">
        <f t="shared" si="189"/>
        <v>2724.7111624400618</v>
      </c>
      <c r="BF364" s="50">
        <f t="shared" si="204"/>
        <v>205066.3923215715</v>
      </c>
      <c r="BG364" s="50">
        <f t="shared" si="190"/>
        <v>201628.62602056458</v>
      </c>
      <c r="BH364" s="72">
        <f t="shared" si="191"/>
        <v>1.6764162387057777</v>
      </c>
      <c r="BI364" s="73">
        <f t="shared" si="192"/>
        <v>1.7457760676776728</v>
      </c>
      <c r="BJ364" s="51">
        <f t="shared" si="193"/>
        <v>1.6897402255037497</v>
      </c>
      <c r="BK364" s="72">
        <f t="shared" si="194"/>
        <v>3.2097955294154685</v>
      </c>
      <c r="BL364" s="116">
        <v>0</v>
      </c>
      <c r="BM364" s="74">
        <f t="shared" si="207"/>
        <v>1120</v>
      </c>
      <c r="BN364" s="74">
        <f t="shared" si="208"/>
        <v>6</v>
      </c>
      <c r="BO364" s="71">
        <v>323.8</v>
      </c>
      <c r="BP364" s="71">
        <v>58.5</v>
      </c>
      <c r="BQ364" s="71">
        <v>73</v>
      </c>
      <c r="BR364" s="72">
        <f t="shared" si="195"/>
        <v>29.25</v>
      </c>
      <c r="BS364" s="54">
        <f t="shared" si="196"/>
        <v>2687.8288646869173</v>
      </c>
      <c r="BT364" s="50">
        <f t="shared" si="197"/>
        <v>201628.62602056458</v>
      </c>
      <c r="BU364" s="50">
        <f t="shared" si="198"/>
        <v>196211.50712214498</v>
      </c>
      <c r="BV364" s="72">
        <f t="shared" si="199"/>
        <v>2.6866814525964684</v>
      </c>
      <c r="BW364" s="75">
        <f t="shared" si="200"/>
        <v>1.6897402255037497</v>
      </c>
      <c r="BX364" s="55">
        <f t="shared" si="201"/>
        <v>1.6502599911147364</v>
      </c>
      <c r="BY364" s="72">
        <f t="shared" si="211"/>
        <v>2.3364676885314322</v>
      </c>
      <c r="BZ364" s="124" t="s">
        <v>73</v>
      </c>
      <c r="CA364" s="124" t="s">
        <v>73</v>
      </c>
      <c r="CB364" s="125">
        <v>5</v>
      </c>
      <c r="CC364" s="125">
        <v>3</v>
      </c>
      <c r="CD364" s="125">
        <v>4</v>
      </c>
      <c r="CE364" s="125">
        <v>1</v>
      </c>
      <c r="CF364" s="124" t="s">
        <v>118</v>
      </c>
      <c r="CG364" s="126" t="s">
        <v>119</v>
      </c>
      <c r="CH364" s="62">
        <v>5.52</v>
      </c>
      <c r="CI364" s="63">
        <f t="shared" si="210"/>
        <v>44.802284687652516</v>
      </c>
      <c r="CJ364" s="64">
        <f>SUM((AF364-BQ364)/AF364)*100</f>
        <v>1.3513513513513513</v>
      </c>
      <c r="CK364" s="64">
        <f>SUM(BX364*CH364)</f>
        <v>9.1094351509533436</v>
      </c>
      <c r="CL364" s="65" t="s">
        <v>118</v>
      </c>
    </row>
    <row r="365" spans="1:90" s="65" customFormat="1" ht="24.75" customHeight="1" x14ac:dyDescent="0.3">
      <c r="A365" s="61" t="s">
        <v>116</v>
      </c>
      <c r="B365" s="35">
        <v>4.6500000000000004</v>
      </c>
      <c r="C365" s="35">
        <v>2.83</v>
      </c>
      <c r="D365" s="35">
        <v>7.9</v>
      </c>
      <c r="E365" s="35">
        <v>6.84</v>
      </c>
      <c r="F365" s="35">
        <v>0</v>
      </c>
      <c r="G365" s="35">
        <v>0</v>
      </c>
      <c r="H365" s="66">
        <v>0.11260000000000001</v>
      </c>
      <c r="I365" s="66">
        <v>5.0599999999999999E-2</v>
      </c>
      <c r="J365" s="66">
        <v>4.2000000000000003E-2</v>
      </c>
      <c r="K365" s="67">
        <v>5.0200000000000002E-2</v>
      </c>
      <c r="L365" s="66">
        <v>4.2000000000000003E-2</v>
      </c>
      <c r="M365" s="68">
        <v>1.83E-2</v>
      </c>
      <c r="N365" s="35">
        <v>3.87</v>
      </c>
      <c r="O365" s="35">
        <v>33.5</v>
      </c>
      <c r="P365" s="35">
        <v>0</v>
      </c>
      <c r="Q365" s="35">
        <v>7.81</v>
      </c>
      <c r="R365" s="35">
        <v>0</v>
      </c>
      <c r="S365" s="35">
        <v>0</v>
      </c>
      <c r="T365" s="35">
        <v>6.62</v>
      </c>
      <c r="U365" s="35">
        <v>0</v>
      </c>
      <c r="V365" s="35">
        <v>0</v>
      </c>
      <c r="W365" s="35">
        <v>6.62</v>
      </c>
      <c r="X365" s="35">
        <v>3.48</v>
      </c>
      <c r="Y365" s="35">
        <v>2.2725</v>
      </c>
      <c r="Z365" s="35">
        <v>0</v>
      </c>
      <c r="AA365" s="35">
        <v>5.2725</v>
      </c>
      <c r="AB365" s="41">
        <v>1120</v>
      </c>
      <c r="AC365" s="41">
        <v>6</v>
      </c>
      <c r="AD365" s="88">
        <v>371.5</v>
      </c>
      <c r="AE365" s="69">
        <v>59.5</v>
      </c>
      <c r="AF365" s="69">
        <v>73.8</v>
      </c>
      <c r="AG365" s="44">
        <f t="shared" si="205"/>
        <v>29.75</v>
      </c>
      <c r="AH365" s="44">
        <f t="shared" si="178"/>
        <v>2780.5058479678164</v>
      </c>
      <c r="AI365" s="44">
        <f t="shared" si="179"/>
        <v>205201.33158002485</v>
      </c>
      <c r="AJ365" s="44">
        <f t="shared" si="180"/>
        <v>1.8104171017775372</v>
      </c>
      <c r="AK365" s="45">
        <v>0</v>
      </c>
      <c r="AL365" s="43">
        <v>363.3</v>
      </c>
      <c r="AM365" s="43">
        <v>59.4</v>
      </c>
      <c r="AN365" s="69">
        <v>73.400000000000006</v>
      </c>
      <c r="AO365" s="44">
        <f t="shared" si="175"/>
        <v>29.7</v>
      </c>
      <c r="AP365" s="44">
        <f t="shared" si="181"/>
        <v>2771.1674638050204</v>
      </c>
      <c r="AQ365" s="46">
        <f t="shared" si="182"/>
        <v>205201.33158002485</v>
      </c>
      <c r="AR365" s="46">
        <f t="shared" si="183"/>
        <v>203403.69184328851</v>
      </c>
      <c r="AS365" s="47">
        <f t="shared" si="184"/>
        <v>0.87603707193064273</v>
      </c>
      <c r="AT365" s="46">
        <f t="shared" si="185"/>
        <v>1.8104171017775372</v>
      </c>
      <c r="AU365" s="46">
        <f t="shared" si="186"/>
        <v>1.7861032742704734</v>
      </c>
      <c r="AV365" s="47">
        <f t="shared" si="187"/>
        <v>1.3429959031646099</v>
      </c>
      <c r="AW365" s="48">
        <v>0</v>
      </c>
      <c r="AX365" s="70">
        <v>150</v>
      </c>
      <c r="AY365" s="70">
        <v>12</v>
      </c>
      <c r="AZ365" s="71">
        <v>340.8</v>
      </c>
      <c r="BA365" s="43">
        <f t="shared" si="203"/>
        <v>9.0082159624413105</v>
      </c>
      <c r="BB365" s="71">
        <v>59.4</v>
      </c>
      <c r="BC365" s="69">
        <v>73.900000000000006</v>
      </c>
      <c r="BD365" s="54">
        <f t="shared" si="188"/>
        <v>29.7</v>
      </c>
      <c r="BE365" s="44">
        <f t="shared" si="189"/>
        <v>2771.1674638050204</v>
      </c>
      <c r="BF365" s="50">
        <f t="shared" si="204"/>
        <v>205201.33158002485</v>
      </c>
      <c r="BG365" s="50">
        <f t="shared" si="190"/>
        <v>204789.27557519102</v>
      </c>
      <c r="BH365" s="72">
        <f t="shared" si="191"/>
        <v>0.20080571683480669</v>
      </c>
      <c r="BI365" s="73">
        <f t="shared" si="192"/>
        <v>1.8104171017775372</v>
      </c>
      <c r="BJ365" s="51">
        <f t="shared" si="193"/>
        <v>1.6641496437877232</v>
      </c>
      <c r="BK365" s="72">
        <f t="shared" si="194"/>
        <v>8.0792132291615548</v>
      </c>
      <c r="BL365" s="116">
        <v>0</v>
      </c>
      <c r="BM365" s="74">
        <f t="shared" si="207"/>
        <v>1120</v>
      </c>
      <c r="BN365" s="74">
        <f t="shared" si="208"/>
        <v>6</v>
      </c>
      <c r="BO365" s="71">
        <v>322.8</v>
      </c>
      <c r="BP365" s="71">
        <v>58.6</v>
      </c>
      <c r="BQ365" s="71">
        <v>73.8</v>
      </c>
      <c r="BR365" s="72">
        <f t="shared" si="195"/>
        <v>29.3</v>
      </c>
      <c r="BS365" s="54">
        <f t="shared" si="196"/>
        <v>2697.0258771803014</v>
      </c>
      <c r="BT365" s="50">
        <f t="shared" si="197"/>
        <v>204789.27557519102</v>
      </c>
      <c r="BU365" s="50">
        <f t="shared" si="198"/>
        <v>199040.50973590623</v>
      </c>
      <c r="BV365" s="72">
        <f t="shared" si="199"/>
        <v>2.8071615679767605</v>
      </c>
      <c r="BW365" s="75">
        <f t="shared" si="200"/>
        <v>1.6641496437877232</v>
      </c>
      <c r="BX365" s="55">
        <f t="shared" si="201"/>
        <v>1.6217804125818513</v>
      </c>
      <c r="BY365" s="72">
        <f t="shared" si="211"/>
        <v>2.545998874802899</v>
      </c>
      <c r="BZ365" s="124" t="s">
        <v>95</v>
      </c>
      <c r="CA365" s="124" t="s">
        <v>96</v>
      </c>
      <c r="CB365" s="125">
        <v>8</v>
      </c>
      <c r="CC365" s="125">
        <v>5</v>
      </c>
      <c r="CD365" s="125">
        <v>8</v>
      </c>
      <c r="CE365" s="125">
        <v>4</v>
      </c>
      <c r="CF365" s="124" t="s">
        <v>75</v>
      </c>
      <c r="CG365" s="126" t="s">
        <v>76</v>
      </c>
      <c r="CH365" s="62">
        <v>19.376558603491269</v>
      </c>
      <c r="CI365" s="63">
        <v>5.68</v>
      </c>
      <c r="CJ365" s="64">
        <f>SUM((AF365-BQ365)/AF365)*100</f>
        <v>0</v>
      </c>
      <c r="CK365" s="64">
        <f>SUM(BX365*CH365)</f>
        <v>31.424523206386493</v>
      </c>
      <c r="CL365" s="65" t="s">
        <v>75</v>
      </c>
    </row>
    <row r="366" spans="1:90" s="65" customFormat="1" ht="24.75" customHeight="1" x14ac:dyDescent="0.3">
      <c r="A366" s="61" t="s">
        <v>116</v>
      </c>
      <c r="B366" s="35">
        <v>3.65</v>
      </c>
      <c r="C366" s="35">
        <v>1.22</v>
      </c>
      <c r="D366" s="35">
        <v>11.36</v>
      </c>
      <c r="E366" s="35">
        <v>0.72240000000000004</v>
      </c>
      <c r="F366" s="35">
        <v>0</v>
      </c>
      <c r="G366" s="35">
        <v>0</v>
      </c>
      <c r="H366" s="66">
        <v>9.3299999999999994E-2</v>
      </c>
      <c r="I366" s="66">
        <v>4.2799999999999998E-2</v>
      </c>
      <c r="J366" s="66">
        <v>6.3E-3</v>
      </c>
      <c r="K366" s="67">
        <v>2.1999999999999999E-2</v>
      </c>
      <c r="L366" s="66">
        <v>4.2000000000000003E-2</v>
      </c>
      <c r="M366" s="68">
        <v>1.2699999999999999E-2</v>
      </c>
      <c r="N366" s="35">
        <v>3.03</v>
      </c>
      <c r="O366" s="35">
        <v>9.4600000000000009</v>
      </c>
      <c r="P366" s="35">
        <v>0</v>
      </c>
      <c r="Q366" s="35">
        <v>25.79</v>
      </c>
      <c r="R366" s="35">
        <v>0</v>
      </c>
      <c r="S366" s="35">
        <v>0</v>
      </c>
      <c r="T366" s="35">
        <v>6.62</v>
      </c>
      <c r="U366" s="35">
        <v>0</v>
      </c>
      <c r="V366" s="35">
        <v>0</v>
      </c>
      <c r="W366" s="35">
        <v>19.23</v>
      </c>
      <c r="X366" s="35">
        <v>4.6500000000000004</v>
      </c>
      <c r="Y366" s="35">
        <v>3.03</v>
      </c>
      <c r="Z366" s="35">
        <v>0</v>
      </c>
      <c r="AA366" s="35">
        <v>6</v>
      </c>
      <c r="AB366" s="41">
        <v>1120</v>
      </c>
      <c r="AC366" s="41">
        <v>6</v>
      </c>
      <c r="AD366" s="88">
        <v>373.2</v>
      </c>
      <c r="AE366" s="69">
        <v>59.6</v>
      </c>
      <c r="AF366" s="69">
        <v>73.900000000000006</v>
      </c>
      <c r="AG366" s="44">
        <f t="shared" si="205"/>
        <v>29.8</v>
      </c>
      <c r="AH366" s="44">
        <f t="shared" si="178"/>
        <v>2789.8599400938801</v>
      </c>
      <c r="AI366" s="44">
        <f t="shared" si="179"/>
        <v>206170.64957293775</v>
      </c>
      <c r="AJ366" s="44">
        <f t="shared" si="180"/>
        <v>1.810150963646121</v>
      </c>
      <c r="AK366" s="45">
        <v>0</v>
      </c>
      <c r="AL366" s="43">
        <v>363.7</v>
      </c>
      <c r="AM366" s="43">
        <v>59.4</v>
      </c>
      <c r="AN366" s="69">
        <v>73.400000000000006</v>
      </c>
      <c r="AO366" s="44">
        <f t="shared" si="175"/>
        <v>29.7</v>
      </c>
      <c r="AP366" s="44">
        <f t="shared" si="181"/>
        <v>2771.1674638050204</v>
      </c>
      <c r="AQ366" s="46">
        <f t="shared" si="182"/>
        <v>206170.64957293775</v>
      </c>
      <c r="AR366" s="46">
        <f t="shared" si="183"/>
        <v>203403.69184328851</v>
      </c>
      <c r="AS366" s="47">
        <f t="shared" si="184"/>
        <v>1.3420715971845247</v>
      </c>
      <c r="AT366" s="46">
        <f t="shared" si="185"/>
        <v>1.810150963646121</v>
      </c>
      <c r="AU366" s="46">
        <f t="shared" si="186"/>
        <v>1.7880698069148671</v>
      </c>
      <c r="AV366" s="47">
        <f t="shared" si="187"/>
        <v>1.2198516684363565</v>
      </c>
      <c r="AW366" s="48">
        <v>0</v>
      </c>
      <c r="AX366" s="70">
        <v>150</v>
      </c>
      <c r="AY366" s="70">
        <v>12</v>
      </c>
      <c r="AZ366" s="71">
        <v>339</v>
      </c>
      <c r="BA366" s="43">
        <f t="shared" si="203"/>
        <v>10.088495575221236</v>
      </c>
      <c r="BB366" s="71">
        <v>59.4</v>
      </c>
      <c r="BC366" s="69">
        <v>73.7</v>
      </c>
      <c r="BD366" s="54">
        <f t="shared" si="188"/>
        <v>29.7</v>
      </c>
      <c r="BE366" s="44">
        <f t="shared" si="189"/>
        <v>2771.1674638050204</v>
      </c>
      <c r="BF366" s="50">
        <f t="shared" si="204"/>
        <v>206170.64957293775</v>
      </c>
      <c r="BG366" s="50">
        <f t="shared" si="190"/>
        <v>204235.04208243001</v>
      </c>
      <c r="BH366" s="72">
        <f t="shared" si="191"/>
        <v>0.93883755739100649</v>
      </c>
      <c r="BI366" s="73">
        <f t="shared" si="192"/>
        <v>1.810150963646121</v>
      </c>
      <c r="BJ366" s="51">
        <f t="shared" si="193"/>
        <v>1.6598522787444985</v>
      </c>
      <c r="BK366" s="72">
        <f t="shared" si="194"/>
        <v>8.3031022229704767</v>
      </c>
      <c r="BL366" s="116">
        <v>0</v>
      </c>
      <c r="BM366" s="74">
        <f t="shared" si="207"/>
        <v>1120</v>
      </c>
      <c r="BN366" s="74">
        <f t="shared" si="208"/>
        <v>6</v>
      </c>
      <c r="BO366" s="71">
        <v>320.8</v>
      </c>
      <c r="BP366" s="71">
        <v>58</v>
      </c>
      <c r="BQ366" s="71">
        <v>74.099999999999994</v>
      </c>
      <c r="BR366" s="72">
        <f t="shared" si="195"/>
        <v>29</v>
      </c>
      <c r="BS366" s="54">
        <f t="shared" si="196"/>
        <v>2642.079421669016</v>
      </c>
      <c r="BT366" s="50">
        <f t="shared" si="197"/>
        <v>204235.04208243001</v>
      </c>
      <c r="BU366" s="50">
        <f t="shared" si="198"/>
        <v>195778.08514567406</v>
      </c>
      <c r="BV366" s="72">
        <f t="shared" si="199"/>
        <v>4.140796236790103</v>
      </c>
      <c r="BW366" s="75">
        <f t="shared" si="200"/>
        <v>1.6598522787444985</v>
      </c>
      <c r="BX366" s="55">
        <f t="shared" si="201"/>
        <v>1.6385899359537608</v>
      </c>
      <c r="BY366" s="72">
        <f t="shared" si="211"/>
        <v>1.2809780161172166</v>
      </c>
      <c r="BZ366" s="124" t="s">
        <v>95</v>
      </c>
      <c r="CA366" s="124" t="s">
        <v>96</v>
      </c>
      <c r="CB366" s="125">
        <v>8</v>
      </c>
      <c r="CC366" s="125">
        <v>5</v>
      </c>
      <c r="CD366" s="125">
        <v>8</v>
      </c>
      <c r="CE366" s="125">
        <v>4</v>
      </c>
      <c r="CF366" s="124" t="s">
        <v>75</v>
      </c>
      <c r="CG366" s="126" t="s">
        <v>76</v>
      </c>
      <c r="CH366" s="62">
        <v>19.751243781094523</v>
      </c>
      <c r="CI366" s="63">
        <v>5.79</v>
      </c>
      <c r="CJ366" s="64">
        <f>SUM((AF366-BQ366)/AF366)*100</f>
        <v>-0.27063599458726467</v>
      </c>
      <c r="CK366" s="64">
        <f>SUM(BX366*CH366)</f>
        <v>32.364189282270793</v>
      </c>
      <c r="CL366" s="65" t="s">
        <v>75</v>
      </c>
    </row>
    <row r="367" spans="1:90" s="65" customFormat="1" ht="24.75" customHeight="1" x14ac:dyDescent="0.3">
      <c r="A367" s="61" t="s">
        <v>116</v>
      </c>
      <c r="B367" s="35">
        <v>3.77</v>
      </c>
      <c r="C367" s="35">
        <v>1.31</v>
      </c>
      <c r="D367" s="35">
        <v>12.67</v>
      </c>
      <c r="E367" s="35">
        <v>0.7006</v>
      </c>
      <c r="F367" s="35">
        <v>0</v>
      </c>
      <c r="G367" s="35">
        <v>0</v>
      </c>
      <c r="H367" s="66">
        <v>9.8599999999999993E-2</v>
      </c>
      <c r="I367" s="66">
        <v>4.7E-2</v>
      </c>
      <c r="J367" s="66">
        <v>5.7999999999999996E-3</v>
      </c>
      <c r="K367" s="67">
        <v>2.4199999999999999E-2</v>
      </c>
      <c r="L367" s="66">
        <v>4.2000000000000003E-2</v>
      </c>
      <c r="M367" s="68">
        <v>1.4500000000000001E-2</v>
      </c>
      <c r="N367" s="35">
        <v>4.7</v>
      </c>
      <c r="O367" s="35">
        <v>33.5</v>
      </c>
      <c r="P367" s="35">
        <v>0</v>
      </c>
      <c r="Q367" s="35">
        <v>7.81</v>
      </c>
      <c r="R367" s="35">
        <v>0</v>
      </c>
      <c r="S367" s="35">
        <v>0</v>
      </c>
      <c r="T367" s="35">
        <v>6.62</v>
      </c>
      <c r="U367" s="35">
        <v>0</v>
      </c>
      <c r="V367" s="35">
        <v>0</v>
      </c>
      <c r="W367" s="35">
        <v>6.62</v>
      </c>
      <c r="X367" s="35">
        <v>2.3250000000000002</v>
      </c>
      <c r="Y367" s="35">
        <v>1.5149999999999999</v>
      </c>
      <c r="Z367" s="35">
        <v>0</v>
      </c>
      <c r="AA367" s="35">
        <v>5.25</v>
      </c>
      <c r="AB367" s="41">
        <v>1120</v>
      </c>
      <c r="AC367" s="41">
        <v>6</v>
      </c>
      <c r="AD367" s="88">
        <v>372.2</v>
      </c>
      <c r="AE367" s="69">
        <v>59.7</v>
      </c>
      <c r="AF367" s="69">
        <v>74</v>
      </c>
      <c r="AG367" s="44">
        <f t="shared" si="205"/>
        <v>29.85</v>
      </c>
      <c r="AH367" s="44">
        <f t="shared" si="178"/>
        <v>2799.2297401832116</v>
      </c>
      <c r="AI367" s="44">
        <f t="shared" si="179"/>
        <v>207143.00077355767</v>
      </c>
      <c r="AJ367" s="44">
        <f t="shared" si="180"/>
        <v>1.7968263403062195</v>
      </c>
      <c r="AK367" s="45">
        <v>0</v>
      </c>
      <c r="AL367" s="43">
        <v>362.8</v>
      </c>
      <c r="AM367" s="43">
        <v>59.4</v>
      </c>
      <c r="AN367" s="69">
        <v>73.400000000000006</v>
      </c>
      <c r="AO367" s="44">
        <f t="shared" si="175"/>
        <v>29.7</v>
      </c>
      <c r="AP367" s="44">
        <f t="shared" si="181"/>
        <v>2771.1674638050204</v>
      </c>
      <c r="AQ367" s="46">
        <f t="shared" si="182"/>
        <v>207143.00077355767</v>
      </c>
      <c r="AR367" s="46">
        <f t="shared" si="183"/>
        <v>203403.69184328851</v>
      </c>
      <c r="AS367" s="47">
        <f t="shared" si="184"/>
        <v>1.8051823698145846</v>
      </c>
      <c r="AT367" s="46">
        <f t="shared" si="185"/>
        <v>1.7968263403062195</v>
      </c>
      <c r="AU367" s="46">
        <f t="shared" si="186"/>
        <v>1.7836451084649814</v>
      </c>
      <c r="AV367" s="47">
        <f t="shared" si="187"/>
        <v>0.73358407240355339</v>
      </c>
      <c r="AW367" s="48">
        <v>0</v>
      </c>
      <c r="AX367" s="70">
        <v>150</v>
      </c>
      <c r="AY367" s="70">
        <v>12</v>
      </c>
      <c r="AZ367" s="71">
        <v>341.7</v>
      </c>
      <c r="BA367" s="43">
        <f t="shared" si="203"/>
        <v>8.9259584430787235</v>
      </c>
      <c r="BB367" s="71">
        <v>59.4</v>
      </c>
      <c r="BC367" s="69">
        <v>73.8</v>
      </c>
      <c r="BD367" s="54">
        <f t="shared" si="188"/>
        <v>29.7</v>
      </c>
      <c r="BE367" s="44">
        <f t="shared" si="189"/>
        <v>2771.1674638050204</v>
      </c>
      <c r="BF367" s="50">
        <f t="shared" si="204"/>
        <v>207143.00077355767</v>
      </c>
      <c r="BG367" s="50">
        <f t="shared" si="190"/>
        <v>204512.1588288105</v>
      </c>
      <c r="BH367" s="72">
        <f t="shared" si="191"/>
        <v>1.2700607478517332</v>
      </c>
      <c r="BI367" s="73">
        <f t="shared" si="192"/>
        <v>1.7968263403062195</v>
      </c>
      <c r="BJ367" s="51">
        <f t="shared" si="193"/>
        <v>1.6708053054489749</v>
      </c>
      <c r="BK367" s="72">
        <f t="shared" si="194"/>
        <v>7.0135344763349678</v>
      </c>
      <c r="BL367" s="116">
        <v>0</v>
      </c>
      <c r="BM367" s="74">
        <f t="shared" si="207"/>
        <v>1120</v>
      </c>
      <c r="BN367" s="74">
        <f t="shared" si="208"/>
        <v>6</v>
      </c>
      <c r="BO367" s="71">
        <v>323.89999999999998</v>
      </c>
      <c r="BP367" s="71">
        <v>58.2</v>
      </c>
      <c r="BQ367" s="71">
        <v>74.400000000000006</v>
      </c>
      <c r="BR367" s="72">
        <f t="shared" si="195"/>
        <v>29.1</v>
      </c>
      <c r="BS367" s="54">
        <f t="shared" si="196"/>
        <v>2660.3320749863728</v>
      </c>
      <c r="BT367" s="50">
        <f t="shared" si="197"/>
        <v>204512.1588288105</v>
      </c>
      <c r="BU367" s="50">
        <f t="shared" si="198"/>
        <v>197928.70637898616</v>
      </c>
      <c r="BV367" s="72">
        <f t="shared" si="199"/>
        <v>3.2191007554397308</v>
      </c>
      <c r="BW367" s="75">
        <f t="shared" si="200"/>
        <v>1.6708053054489749</v>
      </c>
      <c r="BX367" s="55">
        <f t="shared" si="201"/>
        <v>1.6364478196498133</v>
      </c>
      <c r="BY367" s="72">
        <f t="shared" si="211"/>
        <v>2.0563428717344823</v>
      </c>
      <c r="BZ367" s="124" t="s">
        <v>95</v>
      </c>
      <c r="CA367" s="124" t="s">
        <v>96</v>
      </c>
      <c r="CB367" s="125">
        <v>8</v>
      </c>
      <c r="CC367" s="125">
        <v>5</v>
      </c>
      <c r="CD367" s="125">
        <v>8</v>
      </c>
      <c r="CE367" s="125">
        <v>4</v>
      </c>
      <c r="CF367" s="124" t="s">
        <v>75</v>
      </c>
      <c r="CG367" s="126" t="s">
        <v>76</v>
      </c>
      <c r="CH367" s="129">
        <f t="shared" ref="CH367:CH372" si="212">SUM(CH365:CH366)/2</f>
        <v>19.563901192292896</v>
      </c>
      <c r="CI367" s="63">
        <f>SUM(CI365:CI366)/2</f>
        <v>5.7349999999999994</v>
      </c>
      <c r="CJ367" s="64">
        <f>SUM((AF367-BQ367)/AF367)*100</f>
        <v>-0.54054054054054823</v>
      </c>
      <c r="CK367" s="64">
        <f>SUM(BX367*CH367)</f>
        <v>32.015303449972095</v>
      </c>
      <c r="CL367" s="65" t="s">
        <v>75</v>
      </c>
    </row>
    <row r="368" spans="1:90" s="65" customFormat="1" ht="24.75" customHeight="1" x14ac:dyDescent="0.3">
      <c r="A368" s="61" t="s">
        <v>116</v>
      </c>
      <c r="B368" s="35">
        <v>4.2699999999999996</v>
      </c>
      <c r="C368" s="35">
        <v>1.46</v>
      </c>
      <c r="D368" s="35">
        <v>12.82</v>
      </c>
      <c r="E368" s="35">
        <v>0.73719999999999997</v>
      </c>
      <c r="F368" s="35">
        <v>0</v>
      </c>
      <c r="G368" s="35">
        <v>0</v>
      </c>
      <c r="H368" s="66">
        <v>0.11260000000000001</v>
      </c>
      <c r="I368" s="66">
        <v>4.7899999999999998E-2</v>
      </c>
      <c r="J368" s="66">
        <v>6.4999999999999997E-3</v>
      </c>
      <c r="K368" s="67">
        <v>2.5399999999999999E-2</v>
      </c>
      <c r="L368" s="66">
        <v>4.2000000000000003E-2</v>
      </c>
      <c r="M368" s="68">
        <v>1.83E-2</v>
      </c>
      <c r="N368" s="35">
        <v>3.87</v>
      </c>
      <c r="O368" s="35">
        <v>9.4600000000000009</v>
      </c>
      <c r="P368" s="35">
        <v>0</v>
      </c>
      <c r="Q368" s="35">
        <v>25.79</v>
      </c>
      <c r="R368" s="35">
        <v>0</v>
      </c>
      <c r="S368" s="35">
        <v>0</v>
      </c>
      <c r="T368" s="35">
        <v>6.62</v>
      </c>
      <c r="U368" s="35">
        <v>0</v>
      </c>
      <c r="V368" s="35">
        <v>0</v>
      </c>
      <c r="W368" s="35">
        <v>19.23</v>
      </c>
      <c r="X368" s="35">
        <v>3.48</v>
      </c>
      <c r="Y368" s="35">
        <v>2.2725</v>
      </c>
      <c r="Z368" s="35">
        <v>0</v>
      </c>
      <c r="AA368" s="35">
        <v>6.16</v>
      </c>
      <c r="AB368" s="41">
        <v>1000</v>
      </c>
      <c r="AC368" s="41">
        <v>9</v>
      </c>
      <c r="AD368" s="88">
        <v>372.5</v>
      </c>
      <c r="AE368" s="69">
        <v>59.5</v>
      </c>
      <c r="AF368" s="69">
        <v>73.900000000000006</v>
      </c>
      <c r="AG368" s="44">
        <f t="shared" si="205"/>
        <v>29.75</v>
      </c>
      <c r="AH368" s="44">
        <f t="shared" si="178"/>
        <v>2780.5058479678164</v>
      </c>
      <c r="AI368" s="44">
        <f t="shared" si="179"/>
        <v>205479.38216482164</v>
      </c>
      <c r="AJ368" s="44">
        <f t="shared" si="180"/>
        <v>1.8128339499347226</v>
      </c>
      <c r="AK368" s="45">
        <v>0</v>
      </c>
      <c r="AL368" s="43">
        <v>349.9</v>
      </c>
      <c r="AM368" s="43">
        <v>59.4</v>
      </c>
      <c r="AN368" s="69">
        <v>73.2</v>
      </c>
      <c r="AO368" s="44">
        <f t="shared" si="175"/>
        <v>29.7</v>
      </c>
      <c r="AP368" s="44">
        <f t="shared" si="181"/>
        <v>2771.1674638050204</v>
      </c>
      <c r="AQ368" s="46">
        <f t="shared" si="182"/>
        <v>205479.38216482164</v>
      </c>
      <c r="AR368" s="46">
        <f t="shared" si="183"/>
        <v>202849.45835052751</v>
      </c>
      <c r="AS368" s="47">
        <f t="shared" si="184"/>
        <v>1.2798966916226104</v>
      </c>
      <c r="AT368" s="46">
        <f t="shared" si="185"/>
        <v>1.8128339499347226</v>
      </c>
      <c r="AU368" s="46">
        <f t="shared" si="186"/>
        <v>1.7249244974337892</v>
      </c>
      <c r="AV368" s="47">
        <f t="shared" si="187"/>
        <v>4.84928321780927</v>
      </c>
      <c r="AW368" s="48">
        <v>0</v>
      </c>
      <c r="AX368" s="70">
        <v>150</v>
      </c>
      <c r="AY368" s="70">
        <v>12</v>
      </c>
      <c r="AZ368" s="71">
        <v>341.7</v>
      </c>
      <c r="BA368" s="43">
        <f t="shared" si="203"/>
        <v>9.0137547556336006</v>
      </c>
      <c r="BB368" s="71">
        <v>59.4</v>
      </c>
      <c r="BC368" s="69">
        <v>73.8</v>
      </c>
      <c r="BD368" s="54">
        <f t="shared" si="188"/>
        <v>29.7</v>
      </c>
      <c r="BE368" s="44">
        <f t="shared" si="189"/>
        <v>2771.1674638050204</v>
      </c>
      <c r="BF368" s="50">
        <f t="shared" si="204"/>
        <v>205479.38216482164</v>
      </c>
      <c r="BG368" s="50">
        <f t="shared" si="190"/>
        <v>204512.1588288105</v>
      </c>
      <c r="BH368" s="72">
        <f t="shared" si="191"/>
        <v>0.47071551696379021</v>
      </c>
      <c r="BI368" s="73">
        <f t="shared" si="192"/>
        <v>1.8128339499347226</v>
      </c>
      <c r="BJ368" s="51">
        <f t="shared" si="193"/>
        <v>1.6708053054489749</v>
      </c>
      <c r="BK368" s="72">
        <f t="shared" si="194"/>
        <v>7.8346196291647088</v>
      </c>
      <c r="BL368" s="116">
        <v>0</v>
      </c>
      <c r="BM368" s="74">
        <f t="shared" si="207"/>
        <v>1000</v>
      </c>
      <c r="BN368" s="74">
        <f t="shared" si="208"/>
        <v>9</v>
      </c>
      <c r="BO368" s="71">
        <v>324.10000000000002</v>
      </c>
      <c r="BP368" s="71">
        <v>58.1</v>
      </c>
      <c r="BQ368" s="71">
        <v>74.3</v>
      </c>
      <c r="BR368" s="72">
        <f t="shared" si="195"/>
        <v>29.05</v>
      </c>
      <c r="BS368" s="54">
        <f t="shared" si="196"/>
        <v>2651.1978943460604</v>
      </c>
      <c r="BT368" s="50">
        <f t="shared" si="197"/>
        <v>204512.1588288105</v>
      </c>
      <c r="BU368" s="50">
        <f t="shared" si="198"/>
        <v>196984.00354991228</v>
      </c>
      <c r="BV368" s="72">
        <f t="shared" si="199"/>
        <v>3.6810306643918227</v>
      </c>
      <c r="BW368" s="75">
        <f t="shared" si="200"/>
        <v>1.6708053054489749</v>
      </c>
      <c r="BX368" s="55">
        <f t="shared" si="201"/>
        <v>1.6453112646676347</v>
      </c>
      <c r="BY368" s="72">
        <f t="shared" si="211"/>
        <v>1.5258534730645656</v>
      </c>
      <c r="BZ368" s="124" t="s">
        <v>95</v>
      </c>
      <c r="CA368" s="124" t="s">
        <v>96</v>
      </c>
      <c r="CB368" s="125">
        <v>8</v>
      </c>
      <c r="CC368" s="125">
        <v>5</v>
      </c>
      <c r="CD368" s="125">
        <v>8</v>
      </c>
      <c r="CE368" s="125">
        <v>4</v>
      </c>
      <c r="CF368" s="124" t="s">
        <v>75</v>
      </c>
      <c r="CG368" s="126" t="s">
        <v>76</v>
      </c>
      <c r="CH368" s="129">
        <f t="shared" si="212"/>
        <v>19.657572486693709</v>
      </c>
      <c r="CI368" s="129">
        <f>SUM(CI366:CI367)/2</f>
        <v>5.7624999999999993</v>
      </c>
      <c r="CJ368" s="64">
        <f>SUM((AF368-BQ368)/AF368)*100</f>
        <v>-0.54127198917454866</v>
      </c>
      <c r="CK368" s="64">
        <f>SUM(BX368*CH368)</f>
        <v>32.342825448377724</v>
      </c>
      <c r="CL368" s="65" t="s">
        <v>75</v>
      </c>
    </row>
    <row r="369" spans="1:90" s="65" customFormat="1" ht="24.75" customHeight="1" x14ac:dyDescent="0.3">
      <c r="A369" s="61" t="s">
        <v>116</v>
      </c>
      <c r="B369" s="35">
        <v>4.62</v>
      </c>
      <c r="C369" s="35">
        <v>2.5</v>
      </c>
      <c r="D369" s="35">
        <v>6.87</v>
      </c>
      <c r="E369" s="35">
        <v>6.7</v>
      </c>
      <c r="F369" s="35">
        <v>0</v>
      </c>
      <c r="G369" s="35">
        <v>0</v>
      </c>
      <c r="H369" s="66">
        <v>9.3299999999999994E-2</v>
      </c>
      <c r="I369" s="66">
        <v>4.4600000000000001E-2</v>
      </c>
      <c r="J369" s="66">
        <v>4.0500000000000001E-2</v>
      </c>
      <c r="K369" s="67">
        <v>5.8999999999999997E-2</v>
      </c>
      <c r="L369" s="66">
        <v>4.2000000000000003E-2</v>
      </c>
      <c r="M369" s="68">
        <v>1.2699999999999999E-2</v>
      </c>
      <c r="N369" s="35">
        <v>3.03</v>
      </c>
      <c r="O369" s="35">
        <v>33.5</v>
      </c>
      <c r="P369" s="35">
        <v>0</v>
      </c>
      <c r="Q369" s="35">
        <v>7.81</v>
      </c>
      <c r="R369" s="35">
        <v>0</v>
      </c>
      <c r="S369" s="35">
        <v>0</v>
      </c>
      <c r="T369" s="35">
        <v>6.62</v>
      </c>
      <c r="U369" s="35">
        <v>0</v>
      </c>
      <c r="V369" s="35">
        <v>0</v>
      </c>
      <c r="W369" s="35">
        <v>6.62</v>
      </c>
      <c r="X369" s="35">
        <v>4.6500000000000004</v>
      </c>
      <c r="Y369" s="35">
        <v>3.03</v>
      </c>
      <c r="Z369" s="35">
        <v>0</v>
      </c>
      <c r="AA369" s="35">
        <v>3.68</v>
      </c>
      <c r="AB369" s="41">
        <v>1000</v>
      </c>
      <c r="AC369" s="41">
        <v>9</v>
      </c>
      <c r="AD369" s="88">
        <v>374.7</v>
      </c>
      <c r="AE369" s="69">
        <v>59.6</v>
      </c>
      <c r="AF369" s="69">
        <v>73.599999999999994</v>
      </c>
      <c r="AG369" s="44">
        <f t="shared" si="205"/>
        <v>29.8</v>
      </c>
      <c r="AH369" s="44">
        <f t="shared" si="178"/>
        <v>2789.8599400938801</v>
      </c>
      <c r="AI369" s="44">
        <f t="shared" si="179"/>
        <v>205333.69159090956</v>
      </c>
      <c r="AJ369" s="44">
        <f t="shared" si="180"/>
        <v>1.824834478437773</v>
      </c>
      <c r="AK369" s="45">
        <v>0</v>
      </c>
      <c r="AL369" s="43">
        <v>362.5</v>
      </c>
      <c r="AM369" s="43">
        <v>59.4</v>
      </c>
      <c r="AN369" s="69">
        <v>73.7</v>
      </c>
      <c r="AO369" s="44">
        <f t="shared" si="175"/>
        <v>29.7</v>
      </c>
      <c r="AP369" s="44">
        <f t="shared" si="181"/>
        <v>2771.1674638050204</v>
      </c>
      <c r="AQ369" s="46">
        <f t="shared" si="182"/>
        <v>205333.69159090956</v>
      </c>
      <c r="AR369" s="46">
        <f t="shared" si="183"/>
        <v>204235.04208243001</v>
      </c>
      <c r="AS369" s="47">
        <f t="shared" si="184"/>
        <v>0.53505564526079219</v>
      </c>
      <c r="AT369" s="46">
        <f t="shared" si="185"/>
        <v>1.824834478437773</v>
      </c>
      <c r="AU369" s="46">
        <f t="shared" si="186"/>
        <v>1.7749157847931585</v>
      </c>
      <c r="AV369" s="47">
        <f t="shared" si="187"/>
        <v>2.7355189873083479</v>
      </c>
      <c r="AW369" s="48">
        <v>0</v>
      </c>
      <c r="AX369" s="70">
        <v>150</v>
      </c>
      <c r="AY369" s="70">
        <v>12</v>
      </c>
      <c r="AZ369" s="71">
        <v>341.9</v>
      </c>
      <c r="BA369" s="43">
        <f t="shared" si="203"/>
        <v>9.5934483767183423</v>
      </c>
      <c r="BB369" s="71">
        <v>59.4</v>
      </c>
      <c r="BC369" s="69">
        <v>73.8</v>
      </c>
      <c r="BD369" s="54">
        <f t="shared" si="188"/>
        <v>29.7</v>
      </c>
      <c r="BE369" s="44">
        <f t="shared" si="189"/>
        <v>2771.1674638050204</v>
      </c>
      <c r="BF369" s="50">
        <f t="shared" si="204"/>
        <v>205333.69159090956</v>
      </c>
      <c r="BG369" s="50">
        <f t="shared" si="190"/>
        <v>204512.1588288105</v>
      </c>
      <c r="BH369" s="72">
        <f t="shared" si="191"/>
        <v>0.40009642632628145</v>
      </c>
      <c r="BI369" s="73">
        <f t="shared" si="192"/>
        <v>1.824834478437773</v>
      </c>
      <c r="BJ369" s="51">
        <f t="shared" si="193"/>
        <v>1.6717832424144119</v>
      </c>
      <c r="BK369" s="72">
        <f t="shared" si="194"/>
        <v>8.3871297825536004</v>
      </c>
      <c r="BL369" s="116">
        <v>0</v>
      </c>
      <c r="BM369" s="74">
        <f t="shared" si="207"/>
        <v>1000</v>
      </c>
      <c r="BN369" s="74">
        <f t="shared" si="208"/>
        <v>9</v>
      </c>
      <c r="BO369" s="71">
        <v>323.3</v>
      </c>
      <c r="BP369" s="71">
        <v>58.1</v>
      </c>
      <c r="BQ369" s="71">
        <v>74.5</v>
      </c>
      <c r="BR369" s="72">
        <f t="shared" si="195"/>
        <v>29.05</v>
      </c>
      <c r="BS369" s="54">
        <f t="shared" si="196"/>
        <v>2651.1978943460604</v>
      </c>
      <c r="BT369" s="50">
        <f t="shared" si="197"/>
        <v>204512.1588288105</v>
      </c>
      <c r="BU369" s="50">
        <f t="shared" si="198"/>
        <v>197514.2431287815</v>
      </c>
      <c r="BV369" s="72">
        <f t="shared" si="199"/>
        <v>3.4217602220348642</v>
      </c>
      <c r="BW369" s="75">
        <f t="shared" si="200"/>
        <v>1.6717832424144119</v>
      </c>
      <c r="BX369" s="55">
        <f t="shared" si="201"/>
        <v>1.6368439808627107</v>
      </c>
      <c r="BY369" s="72">
        <f t="shared" si="211"/>
        <v>2.0899396922558862</v>
      </c>
      <c r="BZ369" s="124" t="s">
        <v>95</v>
      </c>
      <c r="CA369" s="124" t="s">
        <v>96</v>
      </c>
      <c r="CB369" s="125">
        <v>8</v>
      </c>
      <c r="CC369" s="125">
        <v>5</v>
      </c>
      <c r="CD369" s="125">
        <v>8</v>
      </c>
      <c r="CE369" s="125">
        <v>4</v>
      </c>
      <c r="CF369" s="124" t="s">
        <v>75</v>
      </c>
      <c r="CG369" s="126" t="s">
        <v>76</v>
      </c>
      <c r="CH369" s="129">
        <f t="shared" si="212"/>
        <v>19.610736839493303</v>
      </c>
      <c r="CI369" s="129">
        <f>SUM(CI367:CI368)/2</f>
        <v>5.7487499999999994</v>
      </c>
      <c r="CJ369" s="64">
        <f>SUM((AF369-BQ369)/AF369)*100</f>
        <v>-1.2228260869565295</v>
      </c>
      <c r="CK369" s="64">
        <f>SUM(BX369*CH369)</f>
        <v>32.09971655600723</v>
      </c>
      <c r="CL369" s="65" t="s">
        <v>75</v>
      </c>
    </row>
    <row r="370" spans="1:90" s="65" customFormat="1" ht="24.75" customHeight="1" x14ac:dyDescent="0.3">
      <c r="A370" s="61" t="s">
        <v>116</v>
      </c>
      <c r="B370" s="35">
        <v>4.32</v>
      </c>
      <c r="C370" s="35">
        <v>2.19</v>
      </c>
      <c r="D370" s="35">
        <v>6.39</v>
      </c>
      <c r="E370" s="35">
        <v>6.84</v>
      </c>
      <c r="F370" s="35">
        <v>0</v>
      </c>
      <c r="G370" s="35">
        <v>0</v>
      </c>
      <c r="H370" s="66">
        <v>9.8599999999999993E-2</v>
      </c>
      <c r="I370" s="66">
        <v>4.4600000000000001E-2</v>
      </c>
      <c r="J370" s="66">
        <v>4.19E-2</v>
      </c>
      <c r="K370" s="67">
        <v>6.6500000000000004E-2</v>
      </c>
      <c r="L370" s="66">
        <v>4.2000000000000003E-2</v>
      </c>
      <c r="M370" s="68">
        <v>1.4500000000000001E-2</v>
      </c>
      <c r="N370" s="35">
        <v>4.7</v>
      </c>
      <c r="O370" s="35">
        <v>9.4600000000000009</v>
      </c>
      <c r="P370" s="35">
        <v>0</v>
      </c>
      <c r="Q370" s="35">
        <v>25.79</v>
      </c>
      <c r="R370" s="35">
        <v>0</v>
      </c>
      <c r="S370" s="35">
        <v>0</v>
      </c>
      <c r="T370" s="35">
        <v>6.62</v>
      </c>
      <c r="U370" s="35">
        <v>0</v>
      </c>
      <c r="V370" s="35">
        <v>0</v>
      </c>
      <c r="W370" s="35">
        <v>19.23</v>
      </c>
      <c r="X370" s="35">
        <v>2.3250000000000002</v>
      </c>
      <c r="Y370" s="35">
        <v>1.5149999999999999</v>
      </c>
      <c r="Z370" s="35">
        <v>0</v>
      </c>
      <c r="AA370" s="35">
        <v>5.2725</v>
      </c>
      <c r="AB370" s="41">
        <v>1000</v>
      </c>
      <c r="AC370" s="41">
        <v>9</v>
      </c>
      <c r="AD370" s="88">
        <v>375</v>
      </c>
      <c r="AE370" s="69">
        <v>59.5</v>
      </c>
      <c r="AF370" s="69">
        <v>73.599999999999994</v>
      </c>
      <c r="AG370" s="44">
        <f t="shared" si="205"/>
        <v>29.75</v>
      </c>
      <c r="AH370" s="44">
        <f t="shared" si="178"/>
        <v>2780.5058479678164</v>
      </c>
      <c r="AI370" s="44">
        <f t="shared" si="179"/>
        <v>204645.23041043128</v>
      </c>
      <c r="AJ370" s="44">
        <f t="shared" si="180"/>
        <v>1.8324394819654948</v>
      </c>
      <c r="AK370" s="45">
        <v>0</v>
      </c>
      <c r="AL370" s="43">
        <v>362.7</v>
      </c>
      <c r="AM370" s="43">
        <v>59.4</v>
      </c>
      <c r="AN370" s="69">
        <v>73.400000000000006</v>
      </c>
      <c r="AO370" s="44">
        <f t="shared" si="175"/>
        <v>29.7</v>
      </c>
      <c r="AP370" s="44">
        <f t="shared" si="181"/>
        <v>2771.1674638050204</v>
      </c>
      <c r="AQ370" s="46">
        <f t="shared" si="182"/>
        <v>204645.23041043128</v>
      </c>
      <c r="AR370" s="46">
        <f t="shared" si="183"/>
        <v>203403.69184328851</v>
      </c>
      <c r="AS370" s="47">
        <f t="shared" si="184"/>
        <v>0.60667847701740552</v>
      </c>
      <c r="AT370" s="46">
        <f t="shared" si="185"/>
        <v>1.8324394819654948</v>
      </c>
      <c r="AU370" s="46">
        <f t="shared" si="186"/>
        <v>1.7831534753038831</v>
      </c>
      <c r="AV370" s="47">
        <f t="shared" si="187"/>
        <v>2.6896389838068178</v>
      </c>
      <c r="AW370" s="48">
        <v>0</v>
      </c>
      <c r="AX370" s="70">
        <v>150</v>
      </c>
      <c r="AY370" s="70">
        <v>12</v>
      </c>
      <c r="AZ370" s="71">
        <v>340.6</v>
      </c>
      <c r="BA370" s="43">
        <f t="shared" si="203"/>
        <v>10.099823840281848</v>
      </c>
      <c r="BB370" s="71">
        <v>59.4</v>
      </c>
      <c r="BC370" s="69">
        <v>73.8</v>
      </c>
      <c r="BD370" s="54">
        <f t="shared" si="188"/>
        <v>29.7</v>
      </c>
      <c r="BE370" s="44">
        <f t="shared" si="189"/>
        <v>2771.1674638050204</v>
      </c>
      <c r="BF370" s="50">
        <f t="shared" si="204"/>
        <v>204645.23041043128</v>
      </c>
      <c r="BG370" s="50">
        <f t="shared" si="190"/>
        <v>204512.1588288105</v>
      </c>
      <c r="BH370" s="72">
        <f t="shared" si="191"/>
        <v>6.5025498690536906E-2</v>
      </c>
      <c r="BI370" s="73">
        <f t="shared" si="192"/>
        <v>1.8324394819654948</v>
      </c>
      <c r="BJ370" s="51">
        <f t="shared" si="193"/>
        <v>1.6654266521390719</v>
      </c>
      <c r="BK370" s="72">
        <f t="shared" si="194"/>
        <v>9.1142344110203872</v>
      </c>
      <c r="BL370" s="116">
        <v>0</v>
      </c>
      <c r="BM370" s="74">
        <f t="shared" si="207"/>
        <v>1000</v>
      </c>
      <c r="BN370" s="74">
        <f t="shared" si="208"/>
        <v>9</v>
      </c>
      <c r="BO370" s="71">
        <v>322.60000000000002</v>
      </c>
      <c r="BP370" s="71">
        <v>58</v>
      </c>
      <c r="BQ370" s="71">
        <v>74.2</v>
      </c>
      <c r="BR370" s="72">
        <f t="shared" si="195"/>
        <v>29</v>
      </c>
      <c r="BS370" s="54">
        <f t="shared" si="196"/>
        <v>2642.079421669016</v>
      </c>
      <c r="BT370" s="50">
        <f t="shared" si="197"/>
        <v>204512.1588288105</v>
      </c>
      <c r="BU370" s="50">
        <f t="shared" si="198"/>
        <v>196042.29308784098</v>
      </c>
      <c r="BV370" s="72">
        <f t="shared" si="199"/>
        <v>4.1414974001909215</v>
      </c>
      <c r="BW370" s="75">
        <f t="shared" si="200"/>
        <v>1.6654266521390719</v>
      </c>
      <c r="BX370" s="55">
        <f t="shared" si="201"/>
        <v>1.6455632859561182</v>
      </c>
      <c r="BY370" s="72">
        <f t="shared" si="211"/>
        <v>1.1926893422439961</v>
      </c>
      <c r="BZ370" s="124" t="s">
        <v>95</v>
      </c>
      <c r="CA370" s="124" t="s">
        <v>96</v>
      </c>
      <c r="CB370" s="125">
        <v>8</v>
      </c>
      <c r="CC370" s="125">
        <v>5</v>
      </c>
      <c r="CD370" s="125">
        <v>8</v>
      </c>
      <c r="CE370" s="125">
        <v>4</v>
      </c>
      <c r="CF370" s="124" t="s">
        <v>75</v>
      </c>
      <c r="CG370" s="126" t="s">
        <v>76</v>
      </c>
      <c r="CH370" s="129">
        <f t="shared" si="212"/>
        <v>19.634154663093504</v>
      </c>
      <c r="CI370" s="129">
        <f>SUM(CI368:CI369)/1.9</f>
        <v>6.0585526315789471</v>
      </c>
      <c r="CJ370" s="64">
        <f>SUM((AF370-BQ370)/AF370)*100</f>
        <v>-0.81521739130435944</v>
      </c>
      <c r="CK370" s="64">
        <f>SUM(BX370*CH370)</f>
        <v>32.309244064370787</v>
      </c>
      <c r="CL370" s="65" t="s">
        <v>75</v>
      </c>
    </row>
    <row r="371" spans="1:90" s="65" customFormat="1" ht="24.75" customHeight="1" x14ac:dyDescent="0.3">
      <c r="A371" s="61" t="s">
        <v>116</v>
      </c>
      <c r="B371" s="35">
        <v>4.6500000000000004</v>
      </c>
      <c r="C371" s="35">
        <v>2.83</v>
      </c>
      <c r="D371" s="35">
        <v>7.9</v>
      </c>
      <c r="E371" s="35">
        <v>6.84</v>
      </c>
      <c r="F371" s="35">
        <v>0</v>
      </c>
      <c r="G371" s="35">
        <v>0</v>
      </c>
      <c r="H371" s="66">
        <v>0.11260000000000001</v>
      </c>
      <c r="I371" s="66">
        <v>5.0599999999999999E-2</v>
      </c>
      <c r="J371" s="66">
        <v>4.2000000000000003E-2</v>
      </c>
      <c r="K371" s="67">
        <v>5.0200000000000002E-2</v>
      </c>
      <c r="L371" s="66">
        <v>4.2000000000000003E-2</v>
      </c>
      <c r="M371" s="68">
        <v>1.83E-2</v>
      </c>
      <c r="N371" s="35">
        <v>3.87</v>
      </c>
      <c r="O371" s="35">
        <v>33.5</v>
      </c>
      <c r="P371" s="35">
        <v>0</v>
      </c>
      <c r="Q371" s="35">
        <v>7.81</v>
      </c>
      <c r="R371" s="35">
        <v>0</v>
      </c>
      <c r="S371" s="35">
        <v>0</v>
      </c>
      <c r="T371" s="35">
        <v>6.62</v>
      </c>
      <c r="U371" s="35">
        <v>0</v>
      </c>
      <c r="V371" s="35">
        <v>0</v>
      </c>
      <c r="W371" s="35">
        <v>6.62</v>
      </c>
      <c r="X371" s="35">
        <v>4.6500000000000004</v>
      </c>
      <c r="Y371" s="35">
        <v>2.2725</v>
      </c>
      <c r="Z371" s="35">
        <v>0</v>
      </c>
      <c r="AA371" s="35">
        <v>6</v>
      </c>
      <c r="AB371" s="41">
        <v>1000</v>
      </c>
      <c r="AC371" s="41">
        <v>9</v>
      </c>
      <c r="AD371" s="88">
        <v>374.2</v>
      </c>
      <c r="AE371" s="69">
        <v>59.5</v>
      </c>
      <c r="AF371" s="69">
        <v>73.900000000000006</v>
      </c>
      <c r="AG371" s="44">
        <f t="shared" si="205"/>
        <v>29.75</v>
      </c>
      <c r="AH371" s="44">
        <f t="shared" si="178"/>
        <v>2780.5058479678164</v>
      </c>
      <c r="AI371" s="44">
        <f t="shared" si="179"/>
        <v>205479.38216482164</v>
      </c>
      <c r="AJ371" s="44">
        <f t="shared" si="180"/>
        <v>1.8211072860820756</v>
      </c>
      <c r="AK371" s="45">
        <v>0</v>
      </c>
      <c r="AL371" s="43">
        <v>356.9</v>
      </c>
      <c r="AM371" s="43">
        <v>59.4</v>
      </c>
      <c r="AN371" s="69">
        <v>73.7</v>
      </c>
      <c r="AO371" s="44">
        <f t="shared" si="175"/>
        <v>29.7</v>
      </c>
      <c r="AP371" s="44">
        <f t="shared" si="181"/>
        <v>2771.1674638050204</v>
      </c>
      <c r="AQ371" s="46">
        <f t="shared" si="182"/>
        <v>205479.38216482164</v>
      </c>
      <c r="AR371" s="46">
        <f t="shared" si="183"/>
        <v>204235.04208243001</v>
      </c>
      <c r="AS371" s="47">
        <f t="shared" si="184"/>
        <v>0.60557904607358881</v>
      </c>
      <c r="AT371" s="46">
        <f t="shared" si="185"/>
        <v>1.8211072860820756</v>
      </c>
      <c r="AU371" s="46">
        <f t="shared" si="186"/>
        <v>1.747496396117733</v>
      </c>
      <c r="AV371" s="47">
        <f t="shared" si="187"/>
        <v>4.0420951871928894</v>
      </c>
      <c r="AW371" s="48">
        <v>0</v>
      </c>
      <c r="AX371" s="70">
        <v>150</v>
      </c>
      <c r="AY371" s="70">
        <v>12</v>
      </c>
      <c r="AZ371" s="71">
        <v>339.3</v>
      </c>
      <c r="BA371" s="43">
        <f t="shared" si="203"/>
        <v>10.285882699675795</v>
      </c>
      <c r="BB371" s="71">
        <v>59.4</v>
      </c>
      <c r="BC371" s="69">
        <v>73.8</v>
      </c>
      <c r="BD371" s="54">
        <f t="shared" si="188"/>
        <v>29.7</v>
      </c>
      <c r="BE371" s="44">
        <f t="shared" si="189"/>
        <v>2771.1674638050204</v>
      </c>
      <c r="BF371" s="50">
        <f t="shared" si="204"/>
        <v>205479.38216482164</v>
      </c>
      <c r="BG371" s="50">
        <f t="shared" si="190"/>
        <v>204512.1588288105</v>
      </c>
      <c r="BH371" s="72">
        <f t="shared" si="191"/>
        <v>0.47071551696379021</v>
      </c>
      <c r="BI371" s="73">
        <f t="shared" si="192"/>
        <v>1.8211072860820756</v>
      </c>
      <c r="BJ371" s="51">
        <f t="shared" si="193"/>
        <v>1.659070061863732</v>
      </c>
      <c r="BK371" s="72">
        <f t="shared" si="194"/>
        <v>8.8977308177680197</v>
      </c>
      <c r="BL371" s="116">
        <v>0</v>
      </c>
      <c r="BM371" s="74">
        <f t="shared" si="207"/>
        <v>1000</v>
      </c>
      <c r="BN371" s="74">
        <f t="shared" si="208"/>
        <v>9</v>
      </c>
      <c r="BO371" s="71">
        <v>321.3</v>
      </c>
      <c r="BP371" s="71">
        <v>58.1</v>
      </c>
      <c r="BQ371" s="71">
        <v>74</v>
      </c>
      <c r="BR371" s="72">
        <f t="shared" si="195"/>
        <v>29.05</v>
      </c>
      <c r="BS371" s="54">
        <f t="shared" si="196"/>
        <v>2651.1978943460604</v>
      </c>
      <c r="BT371" s="50">
        <f t="shared" si="197"/>
        <v>204512.1588288105</v>
      </c>
      <c r="BU371" s="50">
        <f t="shared" si="198"/>
        <v>196188.64418160846</v>
      </c>
      <c r="BV371" s="72">
        <f t="shared" si="199"/>
        <v>4.0699363279272536</v>
      </c>
      <c r="BW371" s="75">
        <f t="shared" si="200"/>
        <v>1.659070061863732</v>
      </c>
      <c r="BX371" s="55">
        <f t="shared" si="201"/>
        <v>1.6377094675397119</v>
      </c>
      <c r="BY371" s="72">
        <f t="shared" si="211"/>
        <v>1.2875040551346228</v>
      </c>
      <c r="BZ371" s="124" t="s">
        <v>95</v>
      </c>
      <c r="CA371" s="124" t="s">
        <v>96</v>
      </c>
      <c r="CB371" s="125">
        <v>8</v>
      </c>
      <c r="CC371" s="125">
        <v>5</v>
      </c>
      <c r="CD371" s="125">
        <v>8</v>
      </c>
      <c r="CE371" s="125">
        <v>4</v>
      </c>
      <c r="CF371" s="124" t="s">
        <v>75</v>
      </c>
      <c r="CG371" s="126" t="s">
        <v>76</v>
      </c>
      <c r="CH371" s="129">
        <f t="shared" si="212"/>
        <v>19.622445751293405</v>
      </c>
      <c r="CI371" s="129">
        <f>SUM(CI369:CI370)/1.9</f>
        <v>6.2143698060941821</v>
      </c>
      <c r="CJ371" s="64">
        <f>SUM((AF371-BQ371)/AF371)*100</f>
        <v>-0.13531799729363234</v>
      </c>
      <c r="CK371" s="64">
        <f>SUM(BX371*CH371)</f>
        <v>32.135865183177607</v>
      </c>
      <c r="CL371" s="65" t="s">
        <v>75</v>
      </c>
    </row>
    <row r="372" spans="1:90" s="65" customFormat="1" ht="24.75" customHeight="1" x14ac:dyDescent="0.3">
      <c r="A372" s="61" t="s">
        <v>116</v>
      </c>
      <c r="B372" s="35">
        <v>3.65</v>
      </c>
      <c r="C372" s="35">
        <v>1.22</v>
      </c>
      <c r="D372" s="35">
        <v>11.36</v>
      </c>
      <c r="E372" s="35">
        <v>0.72240000000000004</v>
      </c>
      <c r="F372" s="35">
        <v>0</v>
      </c>
      <c r="G372" s="35">
        <v>0</v>
      </c>
      <c r="H372" s="66">
        <v>9.3299999999999994E-2</v>
      </c>
      <c r="I372" s="66">
        <v>4.2799999999999998E-2</v>
      </c>
      <c r="J372" s="66">
        <v>6.3E-3</v>
      </c>
      <c r="K372" s="67">
        <v>2.1999999999999999E-2</v>
      </c>
      <c r="L372" s="66">
        <v>4.2000000000000003E-2</v>
      </c>
      <c r="M372" s="68">
        <v>1.2699999999999999E-2</v>
      </c>
      <c r="N372" s="35">
        <v>3.03</v>
      </c>
      <c r="O372" s="35">
        <v>9.4600000000000009</v>
      </c>
      <c r="P372" s="35">
        <v>0</v>
      </c>
      <c r="Q372" s="35">
        <v>25.79</v>
      </c>
      <c r="R372" s="35">
        <v>0</v>
      </c>
      <c r="S372" s="35">
        <v>0</v>
      </c>
      <c r="T372" s="35">
        <v>6.62</v>
      </c>
      <c r="U372" s="35">
        <v>0</v>
      </c>
      <c r="V372" s="35">
        <v>0</v>
      </c>
      <c r="W372" s="35">
        <v>19.23</v>
      </c>
      <c r="X372" s="35">
        <v>2.3250000000000002</v>
      </c>
      <c r="Y372" s="35">
        <v>3.03</v>
      </c>
      <c r="Z372" s="35">
        <v>0</v>
      </c>
      <c r="AA372" s="35">
        <v>5.25</v>
      </c>
      <c r="AB372" s="41">
        <v>1000</v>
      </c>
      <c r="AC372" s="41">
        <v>9</v>
      </c>
      <c r="AD372" s="88">
        <v>372.7</v>
      </c>
      <c r="AE372" s="69">
        <v>59.6</v>
      </c>
      <c r="AF372" s="69">
        <v>73.7</v>
      </c>
      <c r="AG372" s="44">
        <f t="shared" si="205"/>
        <v>29.8</v>
      </c>
      <c r="AH372" s="44">
        <f t="shared" si="178"/>
        <v>2789.8599400938801</v>
      </c>
      <c r="AI372" s="44">
        <f t="shared" si="179"/>
        <v>205612.67758491897</v>
      </c>
      <c r="AJ372" s="44">
        <f t="shared" si="180"/>
        <v>1.8126314212608472</v>
      </c>
      <c r="AK372" s="45">
        <v>0</v>
      </c>
      <c r="AL372" s="43">
        <v>367.5</v>
      </c>
      <c r="AM372" s="43">
        <v>59.4</v>
      </c>
      <c r="AN372" s="69">
        <v>73.7</v>
      </c>
      <c r="AO372" s="44">
        <f t="shared" si="175"/>
        <v>29.7</v>
      </c>
      <c r="AP372" s="44">
        <f t="shared" si="181"/>
        <v>2771.1674638050204</v>
      </c>
      <c r="AQ372" s="46">
        <f t="shared" si="182"/>
        <v>205612.67758491897</v>
      </c>
      <c r="AR372" s="46">
        <f t="shared" si="183"/>
        <v>204235.04208243001</v>
      </c>
      <c r="AS372" s="47">
        <f t="shared" si="184"/>
        <v>0.67001486419532363</v>
      </c>
      <c r="AT372" s="46">
        <f t="shared" si="185"/>
        <v>1.8126314212608472</v>
      </c>
      <c r="AU372" s="46">
        <f t="shared" si="186"/>
        <v>1.7993973818247881</v>
      </c>
      <c r="AV372" s="47">
        <f t="shared" si="187"/>
        <v>0.73010096155420257</v>
      </c>
      <c r="AW372" s="48">
        <v>0</v>
      </c>
      <c r="AX372" s="70">
        <v>150</v>
      </c>
      <c r="AY372" s="70">
        <v>12</v>
      </c>
      <c r="AZ372" s="71">
        <v>341.4</v>
      </c>
      <c r="BA372" s="43">
        <f t="shared" si="203"/>
        <v>9.168131224370244</v>
      </c>
      <c r="BB372" s="71">
        <v>59.4</v>
      </c>
      <c r="BC372" s="69">
        <v>73.8</v>
      </c>
      <c r="BD372" s="54">
        <f t="shared" si="188"/>
        <v>29.7</v>
      </c>
      <c r="BE372" s="44">
        <f t="shared" si="189"/>
        <v>2771.1674638050204</v>
      </c>
      <c r="BF372" s="50">
        <f t="shared" si="204"/>
        <v>205612.67758491897</v>
      </c>
      <c r="BG372" s="50">
        <f t="shared" si="190"/>
        <v>204512.1588288105</v>
      </c>
      <c r="BH372" s="72">
        <f t="shared" si="191"/>
        <v>0.53523876496085976</v>
      </c>
      <c r="BI372" s="73">
        <f t="shared" si="192"/>
        <v>1.8126314212608472</v>
      </c>
      <c r="BJ372" s="51">
        <f t="shared" si="193"/>
        <v>1.6693384000008196</v>
      </c>
      <c r="BK372" s="72">
        <f t="shared" si="194"/>
        <v>7.9052486666238266</v>
      </c>
      <c r="BL372" s="116">
        <v>0</v>
      </c>
      <c r="BM372" s="74">
        <f t="shared" si="207"/>
        <v>1000</v>
      </c>
      <c r="BN372" s="74">
        <f t="shared" si="208"/>
        <v>9</v>
      </c>
      <c r="BO372" s="71">
        <v>322</v>
      </c>
      <c r="BP372" s="71">
        <v>58.2</v>
      </c>
      <c r="BQ372" s="71">
        <v>74.3</v>
      </c>
      <c r="BR372" s="72">
        <f t="shared" si="195"/>
        <v>29.1</v>
      </c>
      <c r="BS372" s="54">
        <f t="shared" si="196"/>
        <v>2660.3320749863728</v>
      </c>
      <c r="BT372" s="50">
        <f t="shared" si="197"/>
        <v>204512.1588288105</v>
      </c>
      <c r="BU372" s="50">
        <f t="shared" si="198"/>
        <v>197662.67317148749</v>
      </c>
      <c r="BV372" s="72">
        <f t="shared" si="199"/>
        <v>3.3491826092630781</v>
      </c>
      <c r="BW372" s="75">
        <f t="shared" si="200"/>
        <v>1.6693384000008196</v>
      </c>
      <c r="BX372" s="55">
        <f t="shared" si="201"/>
        <v>1.6290379707687166</v>
      </c>
      <c r="BY372" s="72">
        <f t="shared" si="211"/>
        <v>2.4141557656663974</v>
      </c>
      <c r="BZ372" s="124" t="s">
        <v>95</v>
      </c>
      <c r="CA372" s="124" t="s">
        <v>96</v>
      </c>
      <c r="CB372" s="125">
        <v>8</v>
      </c>
      <c r="CC372" s="125">
        <v>5</v>
      </c>
      <c r="CD372" s="125">
        <v>8</v>
      </c>
      <c r="CE372" s="125">
        <v>4</v>
      </c>
      <c r="CF372" s="124" t="s">
        <v>75</v>
      </c>
      <c r="CG372" s="126" t="s">
        <v>76</v>
      </c>
      <c r="CH372" s="129">
        <f t="shared" si="212"/>
        <v>19.628300207193455</v>
      </c>
      <c r="CI372" s="129">
        <f>SUM(CI370:CI371)/2</f>
        <v>6.1364612188365646</v>
      </c>
      <c r="CJ372" s="64">
        <f>SUM((AF372-BQ372)/AF372)*100</f>
        <v>-0.8141112618724482</v>
      </c>
      <c r="CK372" s="64">
        <f>SUM(BX372*CH372)</f>
        <v>31.975246339165604</v>
      </c>
      <c r="CL372" s="65" t="s">
        <v>75</v>
      </c>
    </row>
    <row r="373" spans="1:90" s="65" customFormat="1" ht="24.75" customHeight="1" x14ac:dyDescent="0.3">
      <c r="A373" s="61" t="s">
        <v>116</v>
      </c>
      <c r="B373" s="35">
        <v>3.77</v>
      </c>
      <c r="C373" s="35">
        <v>1.31</v>
      </c>
      <c r="D373" s="35">
        <v>12.67</v>
      </c>
      <c r="E373" s="35">
        <v>0.7006</v>
      </c>
      <c r="F373" s="35">
        <v>0</v>
      </c>
      <c r="G373" s="35">
        <v>0</v>
      </c>
      <c r="H373" s="66">
        <v>9.8599999999999993E-2</v>
      </c>
      <c r="I373" s="66">
        <v>4.7E-2</v>
      </c>
      <c r="J373" s="66">
        <v>5.7999999999999996E-3</v>
      </c>
      <c r="K373" s="67">
        <v>2.4199999999999999E-2</v>
      </c>
      <c r="L373" s="66">
        <v>4.2000000000000003E-2</v>
      </c>
      <c r="M373" s="68">
        <v>1.4500000000000001E-2</v>
      </c>
      <c r="N373" s="35">
        <v>4.7</v>
      </c>
      <c r="O373" s="35">
        <v>33.5</v>
      </c>
      <c r="P373" s="35">
        <v>0</v>
      </c>
      <c r="Q373" s="35">
        <v>7.81</v>
      </c>
      <c r="R373" s="35">
        <v>0</v>
      </c>
      <c r="S373" s="35">
        <v>0</v>
      </c>
      <c r="T373" s="35">
        <v>6.62</v>
      </c>
      <c r="U373" s="35">
        <v>0</v>
      </c>
      <c r="V373" s="35">
        <v>0</v>
      </c>
      <c r="W373" s="35">
        <v>6.62</v>
      </c>
      <c r="X373" s="35">
        <v>3.48</v>
      </c>
      <c r="Y373" s="35">
        <v>1.5149999999999999</v>
      </c>
      <c r="Z373" s="35">
        <v>0</v>
      </c>
      <c r="AA373" s="35">
        <v>6.16</v>
      </c>
      <c r="AB373" s="41">
        <v>1000</v>
      </c>
      <c r="AC373" s="41">
        <v>9</v>
      </c>
      <c r="AD373" s="88">
        <v>381.6</v>
      </c>
      <c r="AE373" s="69">
        <v>59.4</v>
      </c>
      <c r="AF373" s="69">
        <v>74.2</v>
      </c>
      <c r="AG373" s="44">
        <f t="shared" si="205"/>
        <v>29.7</v>
      </c>
      <c r="AH373" s="44">
        <f t="shared" si="178"/>
        <v>2771.1674638050204</v>
      </c>
      <c r="AI373" s="44">
        <f t="shared" si="179"/>
        <v>205620.62581433251</v>
      </c>
      <c r="AJ373" s="44">
        <f t="shared" si="180"/>
        <v>1.8558449498377174</v>
      </c>
      <c r="AK373" s="45">
        <v>0</v>
      </c>
      <c r="AL373" s="43">
        <v>379.2</v>
      </c>
      <c r="AM373" s="43">
        <v>59.4</v>
      </c>
      <c r="AN373" s="69">
        <v>74.2</v>
      </c>
      <c r="AO373" s="44">
        <f t="shared" si="175"/>
        <v>29.7</v>
      </c>
      <c r="AP373" s="44">
        <f t="shared" si="181"/>
        <v>2771.1674638050204</v>
      </c>
      <c r="AQ373" s="46">
        <f t="shared" si="182"/>
        <v>205620.62581433251</v>
      </c>
      <c r="AR373" s="46">
        <f t="shared" si="183"/>
        <v>205620.62581433251</v>
      </c>
      <c r="AS373" s="47">
        <f t="shared" si="184"/>
        <v>0</v>
      </c>
      <c r="AT373" s="46">
        <f t="shared" si="185"/>
        <v>1.8558449498377174</v>
      </c>
      <c r="AU373" s="46">
        <f t="shared" si="186"/>
        <v>1.8441729690211282</v>
      </c>
      <c r="AV373" s="47">
        <f t="shared" si="187"/>
        <v>0.62893081761005476</v>
      </c>
      <c r="AW373" s="48">
        <v>0</v>
      </c>
      <c r="AX373" s="70">
        <v>150</v>
      </c>
      <c r="AY373" s="70">
        <v>12</v>
      </c>
      <c r="AZ373" s="71">
        <v>341.4</v>
      </c>
      <c r="BA373" s="43">
        <f t="shared" si="203"/>
        <v>11.775043936731121</v>
      </c>
      <c r="BB373" s="71">
        <v>59.3</v>
      </c>
      <c r="BC373" s="69">
        <v>74.099999999999994</v>
      </c>
      <c r="BD373" s="54">
        <f t="shared" si="188"/>
        <v>29.65</v>
      </c>
      <c r="BE373" s="44">
        <f t="shared" si="189"/>
        <v>2761.8447876054929</v>
      </c>
      <c r="BF373" s="50">
        <f t="shared" si="204"/>
        <v>205620.62581433251</v>
      </c>
      <c r="BG373" s="50">
        <f t="shared" si="190"/>
        <v>204652.69876156701</v>
      </c>
      <c r="BH373" s="72">
        <f t="shared" si="191"/>
        <v>0.47073441632236995</v>
      </c>
      <c r="BI373" s="73">
        <f t="shared" si="192"/>
        <v>1.8558449498377174</v>
      </c>
      <c r="BJ373" s="51">
        <f t="shared" si="193"/>
        <v>1.668192025152583</v>
      </c>
      <c r="BK373" s="72">
        <f t="shared" si="194"/>
        <v>10.111454876741913</v>
      </c>
      <c r="BL373" s="116">
        <v>0</v>
      </c>
      <c r="BM373" s="74">
        <f t="shared" si="207"/>
        <v>1000</v>
      </c>
      <c r="BN373" s="74">
        <f t="shared" si="208"/>
        <v>9</v>
      </c>
      <c r="BO373" s="71">
        <v>328.7</v>
      </c>
      <c r="BP373" s="71">
        <v>58.2</v>
      </c>
      <c r="BQ373" s="71">
        <v>74.400000000000006</v>
      </c>
      <c r="BR373" s="72">
        <f t="shared" si="195"/>
        <v>29.1</v>
      </c>
      <c r="BS373" s="54">
        <f t="shared" si="196"/>
        <v>2660.3320749863728</v>
      </c>
      <c r="BT373" s="50">
        <f t="shared" si="197"/>
        <v>204652.69876156701</v>
      </c>
      <c r="BU373" s="50">
        <f t="shared" si="198"/>
        <v>197928.70637898616</v>
      </c>
      <c r="BV373" s="72">
        <f t="shared" si="199"/>
        <v>3.2855625277703844</v>
      </c>
      <c r="BW373" s="75">
        <f t="shared" si="200"/>
        <v>1.668192025152583</v>
      </c>
      <c r="BX373" s="55">
        <f t="shared" si="201"/>
        <v>1.6606989759768251</v>
      </c>
      <c r="BY373" s="72">
        <f t="shared" si="211"/>
        <v>0.44917186167896483</v>
      </c>
      <c r="BZ373" s="124" t="s">
        <v>95</v>
      </c>
      <c r="CA373" s="124" t="s">
        <v>78</v>
      </c>
      <c r="CB373" s="125">
        <v>4</v>
      </c>
      <c r="CC373" s="125">
        <v>8</v>
      </c>
      <c r="CD373" s="125">
        <v>3</v>
      </c>
      <c r="CE373" s="125">
        <v>6</v>
      </c>
      <c r="CF373" s="124" t="s">
        <v>81</v>
      </c>
      <c r="CG373" s="126" t="s">
        <v>75</v>
      </c>
      <c r="CH373" s="62">
        <v>18.979541533152577</v>
      </c>
      <c r="CI373" s="63">
        <f>SUM(CI371:CI372)/1.5</f>
        <v>8.2338873499538305</v>
      </c>
      <c r="CJ373" s="64">
        <f>SUM((AF373-BQ373)/AF373)*100</f>
        <v>-0.26954177897574505</v>
      </c>
      <c r="CK373" s="64">
        <f>SUM(BX373*CH373)</f>
        <v>31.519305188616109</v>
      </c>
      <c r="CL373" s="65" t="s">
        <v>81</v>
      </c>
    </row>
    <row r="374" spans="1:90" s="65" customFormat="1" ht="24.75" customHeight="1" x14ac:dyDescent="0.3">
      <c r="A374" s="61" t="s">
        <v>116</v>
      </c>
      <c r="B374" s="35">
        <v>4.2699999999999996</v>
      </c>
      <c r="C374" s="35">
        <v>1.46</v>
      </c>
      <c r="D374" s="35">
        <v>12.82</v>
      </c>
      <c r="E374" s="35">
        <v>0.73719999999999997</v>
      </c>
      <c r="F374" s="35">
        <v>0</v>
      </c>
      <c r="G374" s="35">
        <v>0</v>
      </c>
      <c r="H374" s="66">
        <v>0.11260000000000001</v>
      </c>
      <c r="I374" s="66">
        <v>4.7899999999999998E-2</v>
      </c>
      <c r="J374" s="66">
        <v>6.4999999999999997E-3</v>
      </c>
      <c r="K374" s="67">
        <v>2.5399999999999999E-2</v>
      </c>
      <c r="L374" s="66">
        <v>4.2000000000000003E-2</v>
      </c>
      <c r="M374" s="68">
        <v>1.83E-2</v>
      </c>
      <c r="N374" s="35">
        <v>3.87</v>
      </c>
      <c r="O374" s="35">
        <v>9.4600000000000009</v>
      </c>
      <c r="P374" s="35">
        <v>0</v>
      </c>
      <c r="Q374" s="35">
        <v>25.79</v>
      </c>
      <c r="R374" s="35">
        <v>0</v>
      </c>
      <c r="S374" s="35">
        <v>0</v>
      </c>
      <c r="T374" s="35">
        <v>6.62</v>
      </c>
      <c r="U374" s="35">
        <v>0</v>
      </c>
      <c r="V374" s="35">
        <v>0</v>
      </c>
      <c r="W374" s="35">
        <v>19.23</v>
      </c>
      <c r="X374" s="35">
        <v>4.6500000000000004</v>
      </c>
      <c r="Y374" s="35">
        <v>2.2725</v>
      </c>
      <c r="Z374" s="35">
        <v>0</v>
      </c>
      <c r="AA374" s="35">
        <v>3.68</v>
      </c>
      <c r="AB374" s="41">
        <v>1000</v>
      </c>
      <c r="AC374" s="41">
        <v>9</v>
      </c>
      <c r="AD374" s="88">
        <v>384.2</v>
      </c>
      <c r="AE374" s="69">
        <v>59.4</v>
      </c>
      <c r="AF374" s="69">
        <v>74.2</v>
      </c>
      <c r="AG374" s="44">
        <f t="shared" si="205"/>
        <v>29.7</v>
      </c>
      <c r="AH374" s="44">
        <f t="shared" si="178"/>
        <v>2771.1674638050204</v>
      </c>
      <c r="AI374" s="44">
        <f t="shared" si="179"/>
        <v>205620.62581433251</v>
      </c>
      <c r="AJ374" s="44">
        <f t="shared" si="180"/>
        <v>1.868489595722356</v>
      </c>
      <c r="AK374" s="45">
        <v>0</v>
      </c>
      <c r="AL374" s="43">
        <v>380.9</v>
      </c>
      <c r="AM374" s="43">
        <v>59.4</v>
      </c>
      <c r="AN374" s="69">
        <v>74.2</v>
      </c>
      <c r="AO374" s="44">
        <f t="shared" si="175"/>
        <v>29.7</v>
      </c>
      <c r="AP374" s="44">
        <f t="shared" si="181"/>
        <v>2771.1674638050204</v>
      </c>
      <c r="AQ374" s="46">
        <f t="shared" si="182"/>
        <v>205620.62581433251</v>
      </c>
      <c r="AR374" s="46">
        <f t="shared" si="183"/>
        <v>205620.62581433251</v>
      </c>
      <c r="AS374" s="47">
        <f t="shared" si="184"/>
        <v>0</v>
      </c>
      <c r="AT374" s="46">
        <f t="shared" si="185"/>
        <v>1.868489595722356</v>
      </c>
      <c r="AU374" s="46">
        <f t="shared" si="186"/>
        <v>1.8524406220995455</v>
      </c>
      <c r="AV374" s="47">
        <f t="shared" si="187"/>
        <v>0.85892764185320081</v>
      </c>
      <c r="AW374" s="48">
        <v>0</v>
      </c>
      <c r="AX374" s="70">
        <v>150</v>
      </c>
      <c r="AY374" s="70">
        <v>12</v>
      </c>
      <c r="AZ374" s="71">
        <v>340.1</v>
      </c>
      <c r="BA374" s="43">
        <f t="shared" si="203"/>
        <v>12.966774478094667</v>
      </c>
      <c r="BB374" s="71">
        <v>59.3</v>
      </c>
      <c r="BC374" s="69">
        <v>74</v>
      </c>
      <c r="BD374" s="54">
        <f t="shared" si="188"/>
        <v>29.65</v>
      </c>
      <c r="BE374" s="44">
        <f t="shared" si="189"/>
        <v>2761.8447876054929</v>
      </c>
      <c r="BF374" s="50">
        <f t="shared" si="204"/>
        <v>205620.62581433251</v>
      </c>
      <c r="BG374" s="50">
        <f t="shared" si="190"/>
        <v>204376.51428280649</v>
      </c>
      <c r="BH374" s="72">
        <f t="shared" si="191"/>
        <v>0.6050519137362268</v>
      </c>
      <c r="BI374" s="73">
        <f t="shared" si="192"/>
        <v>1.868489595722356</v>
      </c>
      <c r="BJ374" s="51">
        <f t="shared" si="193"/>
        <v>1.6640855295603378</v>
      </c>
      <c r="BK374" s="72">
        <f t="shared" si="194"/>
        <v>10.939534618227068</v>
      </c>
      <c r="BL374" s="116">
        <v>0</v>
      </c>
      <c r="BM374" s="74">
        <f t="shared" si="207"/>
        <v>1000</v>
      </c>
      <c r="BN374" s="74">
        <f t="shared" si="208"/>
        <v>9</v>
      </c>
      <c r="BO374" s="71">
        <v>327.7</v>
      </c>
      <c r="BP374" s="71">
        <v>58.1</v>
      </c>
      <c r="BQ374" s="71">
        <v>74.3</v>
      </c>
      <c r="BR374" s="72">
        <f t="shared" si="195"/>
        <v>29.05</v>
      </c>
      <c r="BS374" s="54">
        <f t="shared" si="196"/>
        <v>2651.1978943460604</v>
      </c>
      <c r="BT374" s="50">
        <f t="shared" si="197"/>
        <v>204376.51428280649</v>
      </c>
      <c r="BU374" s="50">
        <f t="shared" si="198"/>
        <v>196984.00354991228</v>
      </c>
      <c r="BV374" s="72">
        <f t="shared" si="199"/>
        <v>3.6171038334986014</v>
      </c>
      <c r="BW374" s="75">
        <f t="shared" si="200"/>
        <v>1.6640855295603378</v>
      </c>
      <c r="BX374" s="55">
        <f t="shared" si="201"/>
        <v>1.6635868603257755</v>
      </c>
      <c r="BY374" s="72">
        <f t="shared" si="211"/>
        <v>2.9966562757989534E-2</v>
      </c>
      <c r="BZ374" s="124" t="s">
        <v>95</v>
      </c>
      <c r="CA374" s="124" t="s">
        <v>78</v>
      </c>
      <c r="CB374" s="125">
        <v>4</v>
      </c>
      <c r="CC374" s="125">
        <v>8</v>
      </c>
      <c r="CD374" s="125">
        <v>3</v>
      </c>
      <c r="CE374" s="125">
        <v>6</v>
      </c>
      <c r="CF374" s="124" t="s">
        <v>81</v>
      </c>
      <c r="CG374" s="126" t="s">
        <v>75</v>
      </c>
      <c r="CH374" s="62">
        <v>18.979541533152577</v>
      </c>
      <c r="CI374" s="63">
        <v>8.69</v>
      </c>
      <c r="CJ374" s="64">
        <f>SUM((AF374-BQ374)/AF374)*100</f>
        <v>-0.13477088948786295</v>
      </c>
      <c r="CK374" s="64">
        <f>SUM(BX374*CH374)</f>
        <v>31.574115909559954</v>
      </c>
      <c r="CL374" s="65" t="s">
        <v>81</v>
      </c>
    </row>
    <row r="375" spans="1:90" s="65" customFormat="1" ht="24.75" customHeight="1" x14ac:dyDescent="0.3">
      <c r="A375" s="61" t="s">
        <v>116</v>
      </c>
      <c r="B375" s="35">
        <v>4.62</v>
      </c>
      <c r="C375" s="35">
        <v>2.5</v>
      </c>
      <c r="D375" s="35">
        <v>6.87</v>
      </c>
      <c r="E375" s="35">
        <v>6.7</v>
      </c>
      <c r="F375" s="35">
        <v>0</v>
      </c>
      <c r="G375" s="35">
        <v>0</v>
      </c>
      <c r="H375" s="66">
        <v>9.3299999999999994E-2</v>
      </c>
      <c r="I375" s="66">
        <v>4.4600000000000001E-2</v>
      </c>
      <c r="J375" s="66">
        <v>4.0500000000000001E-2</v>
      </c>
      <c r="K375" s="67">
        <v>5.8999999999999997E-2</v>
      </c>
      <c r="L375" s="66">
        <v>4.2000000000000003E-2</v>
      </c>
      <c r="M375" s="68">
        <v>1.2699999999999999E-2</v>
      </c>
      <c r="N375" s="35">
        <v>3.03</v>
      </c>
      <c r="O375" s="35">
        <v>33.5</v>
      </c>
      <c r="P375" s="35">
        <v>0</v>
      </c>
      <c r="Q375" s="35">
        <v>7.81</v>
      </c>
      <c r="R375" s="35">
        <v>0</v>
      </c>
      <c r="S375" s="35">
        <v>0</v>
      </c>
      <c r="T375" s="35">
        <v>6.62</v>
      </c>
      <c r="U375" s="35">
        <v>0</v>
      </c>
      <c r="V375" s="35">
        <v>0</v>
      </c>
      <c r="W375" s="35">
        <v>6.62</v>
      </c>
      <c r="X375" s="35">
        <v>2.3250000000000002</v>
      </c>
      <c r="Y375" s="35">
        <v>3.03</v>
      </c>
      <c r="Z375" s="35">
        <v>0</v>
      </c>
      <c r="AA375" s="35">
        <v>5.2725</v>
      </c>
      <c r="AB375" s="41">
        <v>1000</v>
      </c>
      <c r="AC375" s="41">
        <v>9</v>
      </c>
      <c r="AD375" s="88">
        <v>381</v>
      </c>
      <c r="AE375" s="69">
        <v>59.4</v>
      </c>
      <c r="AF375" s="69">
        <v>74.2</v>
      </c>
      <c r="AG375" s="44">
        <f t="shared" si="205"/>
        <v>29.7</v>
      </c>
      <c r="AH375" s="44">
        <f t="shared" si="178"/>
        <v>2771.1674638050204</v>
      </c>
      <c r="AI375" s="44">
        <f t="shared" si="179"/>
        <v>205620.62581433251</v>
      </c>
      <c r="AJ375" s="44">
        <f t="shared" si="180"/>
        <v>1.8529269546335703</v>
      </c>
      <c r="AK375" s="45">
        <v>0</v>
      </c>
      <c r="AL375" s="43">
        <v>379.9</v>
      </c>
      <c r="AM375" s="43">
        <v>59.4</v>
      </c>
      <c r="AN375" s="69">
        <v>74.099999999999994</v>
      </c>
      <c r="AO375" s="44">
        <f t="shared" si="175"/>
        <v>29.7</v>
      </c>
      <c r="AP375" s="44">
        <f t="shared" si="181"/>
        <v>2771.1674638050204</v>
      </c>
      <c r="AQ375" s="46">
        <f t="shared" si="182"/>
        <v>205620.62581433251</v>
      </c>
      <c r="AR375" s="46">
        <f t="shared" si="183"/>
        <v>205343.50906795199</v>
      </c>
      <c r="AS375" s="47">
        <f t="shared" si="184"/>
        <v>0.13477088948787827</v>
      </c>
      <c r="AT375" s="46">
        <f t="shared" si="185"/>
        <v>1.8529269546335703</v>
      </c>
      <c r="AU375" s="46">
        <f t="shared" si="186"/>
        <v>1.8500706534350886</v>
      </c>
      <c r="AV375" s="47">
        <f t="shared" si="187"/>
        <v>0.15415077163937826</v>
      </c>
      <c r="AW375" s="48">
        <v>0</v>
      </c>
      <c r="AX375" s="70">
        <v>150</v>
      </c>
      <c r="AY375" s="70">
        <v>12</v>
      </c>
      <c r="AZ375" s="71">
        <v>341.1</v>
      </c>
      <c r="BA375" s="43">
        <f t="shared" si="203"/>
        <v>11.697449428320134</v>
      </c>
      <c r="BB375" s="71">
        <v>59.3</v>
      </c>
      <c r="BC375" s="69">
        <v>74</v>
      </c>
      <c r="BD375" s="54">
        <f t="shared" si="188"/>
        <v>29.65</v>
      </c>
      <c r="BE375" s="44">
        <f t="shared" si="189"/>
        <v>2761.8447876054929</v>
      </c>
      <c r="BF375" s="50">
        <f t="shared" si="204"/>
        <v>205620.62581433251</v>
      </c>
      <c r="BG375" s="50">
        <f t="shared" si="190"/>
        <v>204376.51428280649</v>
      </c>
      <c r="BH375" s="72">
        <f t="shared" si="191"/>
        <v>0.6050519137362268</v>
      </c>
      <c r="BI375" s="73">
        <f t="shared" si="192"/>
        <v>1.8529269546335703</v>
      </c>
      <c r="BJ375" s="51">
        <f t="shared" si="193"/>
        <v>1.6689784596678368</v>
      </c>
      <c r="BK375" s="72">
        <f t="shared" si="194"/>
        <v>9.9274552893592425</v>
      </c>
      <c r="BL375" s="116">
        <v>0</v>
      </c>
      <c r="BM375" s="74">
        <f t="shared" si="207"/>
        <v>1000</v>
      </c>
      <c r="BN375" s="74">
        <f t="shared" si="208"/>
        <v>9</v>
      </c>
      <c r="BO375" s="71">
        <v>329.2</v>
      </c>
      <c r="BP375" s="71">
        <v>58.2</v>
      </c>
      <c r="BQ375" s="71">
        <v>74.3</v>
      </c>
      <c r="BR375" s="72">
        <f t="shared" si="195"/>
        <v>29.1</v>
      </c>
      <c r="BS375" s="54">
        <f t="shared" si="196"/>
        <v>2660.3320749863728</v>
      </c>
      <c r="BT375" s="50">
        <f t="shared" si="197"/>
        <v>204376.51428280649</v>
      </c>
      <c r="BU375" s="50">
        <f t="shared" si="198"/>
        <v>197662.67317148749</v>
      </c>
      <c r="BV375" s="72">
        <f t="shared" si="199"/>
        <v>3.285035531053583</v>
      </c>
      <c r="BW375" s="75">
        <f t="shared" si="200"/>
        <v>1.6689784596678368</v>
      </c>
      <c r="BX375" s="55">
        <f t="shared" si="201"/>
        <v>1.6654636645250356</v>
      </c>
      <c r="BY375" s="72">
        <f t="shared" si="211"/>
        <v>0.21059559651241369</v>
      </c>
      <c r="BZ375" s="124" t="s">
        <v>95</v>
      </c>
      <c r="CA375" s="124" t="s">
        <v>78</v>
      </c>
      <c r="CB375" s="125">
        <v>4</v>
      </c>
      <c r="CC375" s="125">
        <v>8</v>
      </c>
      <c r="CD375" s="125">
        <v>3</v>
      </c>
      <c r="CE375" s="125">
        <v>6</v>
      </c>
      <c r="CF375" s="124" t="s">
        <v>81</v>
      </c>
      <c r="CG375" s="126" t="s">
        <v>75</v>
      </c>
      <c r="CH375" s="62">
        <v>18.979541533152577</v>
      </c>
      <c r="CI375" s="63">
        <f t="shared" ref="CI375:CI377" si="213">SUM(CI373:CI374)/2</f>
        <v>8.461943674976915</v>
      </c>
      <c r="CJ375" s="64">
        <f>SUM((AF375-BQ375)/AF375)*100</f>
        <v>-0.13477088948786295</v>
      </c>
      <c r="CK375" s="64">
        <f>SUM(BX375*CH375)</f>
        <v>31.609736792809404</v>
      </c>
      <c r="CL375" s="65" t="s">
        <v>81</v>
      </c>
    </row>
    <row r="376" spans="1:90" s="65" customFormat="1" ht="24.75" customHeight="1" x14ac:dyDescent="0.3">
      <c r="A376" s="61" t="s">
        <v>116</v>
      </c>
      <c r="B376" s="35">
        <v>4.32</v>
      </c>
      <c r="C376" s="35">
        <v>2.19</v>
      </c>
      <c r="D376" s="35">
        <v>6.39</v>
      </c>
      <c r="E376" s="35">
        <v>6.84</v>
      </c>
      <c r="F376" s="35">
        <v>0</v>
      </c>
      <c r="G376" s="35">
        <v>0</v>
      </c>
      <c r="H376" s="66">
        <v>9.8599999999999993E-2</v>
      </c>
      <c r="I376" s="66">
        <v>4.4600000000000001E-2</v>
      </c>
      <c r="J376" s="66">
        <v>4.19E-2</v>
      </c>
      <c r="K376" s="67">
        <v>6.6500000000000004E-2</v>
      </c>
      <c r="L376" s="66">
        <v>4.2000000000000003E-2</v>
      </c>
      <c r="M376" s="68">
        <v>1.4500000000000001E-2</v>
      </c>
      <c r="N376" s="35">
        <v>4.7</v>
      </c>
      <c r="O376" s="35">
        <v>9.4600000000000009</v>
      </c>
      <c r="P376" s="35">
        <v>0</v>
      </c>
      <c r="Q376" s="35">
        <v>25.79</v>
      </c>
      <c r="R376" s="35">
        <v>0</v>
      </c>
      <c r="S376" s="35">
        <v>0</v>
      </c>
      <c r="T376" s="35">
        <v>6.62</v>
      </c>
      <c r="U376" s="35">
        <v>0</v>
      </c>
      <c r="V376" s="35">
        <v>0</v>
      </c>
      <c r="W376" s="35">
        <v>19.23</v>
      </c>
      <c r="X376" s="35">
        <v>3.48</v>
      </c>
      <c r="Y376" s="35">
        <v>1.5149999999999999</v>
      </c>
      <c r="Z376" s="35">
        <v>0</v>
      </c>
      <c r="AA376" s="35">
        <v>6</v>
      </c>
      <c r="AB376" s="41">
        <v>1020</v>
      </c>
      <c r="AC376" s="41">
        <v>9</v>
      </c>
      <c r="AD376" s="88">
        <v>383.5</v>
      </c>
      <c r="AE376" s="69">
        <v>59.4</v>
      </c>
      <c r="AF376" s="69">
        <v>74.2</v>
      </c>
      <c r="AG376" s="44">
        <f t="shared" si="205"/>
        <v>29.7</v>
      </c>
      <c r="AH376" s="44">
        <f t="shared" si="178"/>
        <v>2771.1674638050204</v>
      </c>
      <c r="AI376" s="44">
        <f t="shared" si="179"/>
        <v>205620.62581433251</v>
      </c>
      <c r="AJ376" s="44">
        <f t="shared" si="180"/>
        <v>1.8650852679841841</v>
      </c>
      <c r="AK376" s="45">
        <v>0</v>
      </c>
      <c r="AL376" s="43">
        <v>380.5</v>
      </c>
      <c r="AM376" s="43">
        <v>59.4</v>
      </c>
      <c r="AN376" s="69">
        <v>73.900000000000006</v>
      </c>
      <c r="AO376" s="44">
        <f t="shared" si="175"/>
        <v>29.7</v>
      </c>
      <c r="AP376" s="44">
        <f t="shared" si="181"/>
        <v>2771.1674638050204</v>
      </c>
      <c r="AQ376" s="46">
        <f t="shared" si="182"/>
        <v>205620.62581433251</v>
      </c>
      <c r="AR376" s="46">
        <f t="shared" si="183"/>
        <v>204789.27557519102</v>
      </c>
      <c r="AS376" s="47">
        <f t="shared" si="184"/>
        <v>0.40431266846360642</v>
      </c>
      <c r="AT376" s="46">
        <f t="shared" si="185"/>
        <v>1.8650852679841841</v>
      </c>
      <c r="AU376" s="46">
        <f t="shared" si="186"/>
        <v>1.8580074514707414</v>
      </c>
      <c r="AV376" s="47">
        <f t="shared" si="187"/>
        <v>0.37949023752101485</v>
      </c>
      <c r="AW376" s="48">
        <v>0</v>
      </c>
      <c r="AX376" s="70">
        <v>150</v>
      </c>
      <c r="AY376" s="70">
        <v>12</v>
      </c>
      <c r="AZ376" s="71">
        <v>339</v>
      </c>
      <c r="BA376" s="43">
        <f t="shared" si="203"/>
        <v>13.126843657817108</v>
      </c>
      <c r="BB376" s="71">
        <v>59.3</v>
      </c>
      <c r="BC376" s="69">
        <v>74.2</v>
      </c>
      <c r="BD376" s="54">
        <f t="shared" si="188"/>
        <v>29.65</v>
      </c>
      <c r="BE376" s="44">
        <f t="shared" si="189"/>
        <v>2761.8447876054929</v>
      </c>
      <c r="BF376" s="50">
        <f t="shared" si="204"/>
        <v>205620.62581433251</v>
      </c>
      <c r="BG376" s="50">
        <f t="shared" si="190"/>
        <v>204928.88324032759</v>
      </c>
      <c r="BH376" s="72">
        <f t="shared" si="191"/>
        <v>0.33641691890848485</v>
      </c>
      <c r="BI376" s="73">
        <f t="shared" si="192"/>
        <v>1.8650852679841841</v>
      </c>
      <c r="BJ376" s="51">
        <f t="shared" si="193"/>
        <v>1.6542324080419757</v>
      </c>
      <c r="BK376" s="72">
        <f t="shared" si="194"/>
        <v>11.305266497016607</v>
      </c>
      <c r="BL376" s="116">
        <v>0</v>
      </c>
      <c r="BM376" s="74">
        <f t="shared" si="207"/>
        <v>1020</v>
      </c>
      <c r="BN376" s="74">
        <f t="shared" si="208"/>
        <v>9</v>
      </c>
      <c r="BO376" s="71">
        <v>326.39999999999998</v>
      </c>
      <c r="BP376" s="71">
        <v>58.9</v>
      </c>
      <c r="BQ376" s="71">
        <v>74.5</v>
      </c>
      <c r="BR376" s="72">
        <f t="shared" si="195"/>
        <v>29.45</v>
      </c>
      <c r="BS376" s="54">
        <f t="shared" si="196"/>
        <v>2724.7111624400618</v>
      </c>
      <c r="BT376" s="50">
        <f t="shared" si="197"/>
        <v>204928.88324032759</v>
      </c>
      <c r="BU376" s="50">
        <f t="shared" si="198"/>
        <v>202990.98160178462</v>
      </c>
      <c r="BV376" s="72">
        <f t="shared" si="199"/>
        <v>0.94564592745587905</v>
      </c>
      <c r="BW376" s="75">
        <f t="shared" si="200"/>
        <v>1.6542324080419757</v>
      </c>
      <c r="BX376" s="55">
        <f t="shared" si="201"/>
        <v>1.6079532076962497</v>
      </c>
      <c r="BY376" s="72">
        <f t="shared" si="211"/>
        <v>2.7976238478185858</v>
      </c>
      <c r="BZ376" s="124" t="s">
        <v>95</v>
      </c>
      <c r="CA376" s="124" t="s">
        <v>78</v>
      </c>
      <c r="CB376" s="125">
        <v>4</v>
      </c>
      <c r="CC376" s="125">
        <v>8</v>
      </c>
      <c r="CD376" s="125">
        <v>3</v>
      </c>
      <c r="CE376" s="125">
        <v>6</v>
      </c>
      <c r="CF376" s="124" t="s">
        <v>81</v>
      </c>
      <c r="CG376" s="126" t="s">
        <v>75</v>
      </c>
      <c r="CH376" s="62">
        <v>18.979541533152577</v>
      </c>
      <c r="CI376" s="129">
        <f t="shared" si="213"/>
        <v>8.5759718374884564</v>
      </c>
      <c r="CJ376" s="64">
        <f>SUM((AF376-BQ376)/AF376)*100</f>
        <v>-0.40431266846360797</v>
      </c>
      <c r="CK376" s="64">
        <f>SUM(BX376*CH376)</f>
        <v>30.518214688836885</v>
      </c>
      <c r="CL376" s="65" t="s">
        <v>81</v>
      </c>
    </row>
    <row r="377" spans="1:90" s="65" customFormat="1" ht="24.75" customHeight="1" x14ac:dyDescent="0.3">
      <c r="A377" s="61" t="s">
        <v>116</v>
      </c>
      <c r="B377" s="35">
        <v>4.6500000000000004</v>
      </c>
      <c r="C377" s="35">
        <v>2.83</v>
      </c>
      <c r="D377" s="35">
        <v>7.9</v>
      </c>
      <c r="E377" s="35">
        <v>6.84</v>
      </c>
      <c r="F377" s="35">
        <v>0</v>
      </c>
      <c r="G377" s="35">
        <v>0</v>
      </c>
      <c r="H377" s="66">
        <v>0.11260000000000001</v>
      </c>
      <c r="I377" s="66">
        <v>5.0599999999999999E-2</v>
      </c>
      <c r="J377" s="66">
        <v>4.2000000000000003E-2</v>
      </c>
      <c r="K377" s="67">
        <v>5.0200000000000002E-2</v>
      </c>
      <c r="L377" s="66">
        <v>4.2000000000000003E-2</v>
      </c>
      <c r="M377" s="68">
        <v>1.83E-2</v>
      </c>
      <c r="N377" s="35">
        <v>3.87</v>
      </c>
      <c r="O377" s="35">
        <v>33.5</v>
      </c>
      <c r="P377" s="35">
        <v>0</v>
      </c>
      <c r="Q377" s="35">
        <v>7.81</v>
      </c>
      <c r="R377" s="35">
        <v>0</v>
      </c>
      <c r="S377" s="35">
        <v>0</v>
      </c>
      <c r="T377" s="35">
        <v>6.62</v>
      </c>
      <c r="U377" s="35">
        <v>0</v>
      </c>
      <c r="V377" s="35">
        <v>0</v>
      </c>
      <c r="W377" s="35">
        <v>6.62</v>
      </c>
      <c r="X377" s="35">
        <v>4.6500000000000004</v>
      </c>
      <c r="Y377" s="35">
        <v>2.2725</v>
      </c>
      <c r="Z377" s="35">
        <v>0</v>
      </c>
      <c r="AA377" s="35">
        <v>5.25</v>
      </c>
      <c r="AB377" s="41">
        <v>1020</v>
      </c>
      <c r="AC377" s="41">
        <v>9</v>
      </c>
      <c r="AD377" s="88">
        <v>381.8</v>
      </c>
      <c r="AE377" s="69">
        <v>59.4</v>
      </c>
      <c r="AF377" s="69">
        <v>74.2</v>
      </c>
      <c r="AG377" s="44">
        <f t="shared" si="205"/>
        <v>29.7</v>
      </c>
      <c r="AH377" s="44">
        <f t="shared" si="178"/>
        <v>2771.1674638050204</v>
      </c>
      <c r="AI377" s="44">
        <f t="shared" si="179"/>
        <v>205620.62581433251</v>
      </c>
      <c r="AJ377" s="44">
        <f t="shared" si="180"/>
        <v>1.8568176149057667</v>
      </c>
      <c r="AK377" s="45">
        <v>0</v>
      </c>
      <c r="AL377" s="43">
        <v>379.3</v>
      </c>
      <c r="AM377" s="43">
        <v>59.4</v>
      </c>
      <c r="AN377" s="69">
        <v>73.8</v>
      </c>
      <c r="AO377" s="44">
        <f t="shared" si="175"/>
        <v>29.7</v>
      </c>
      <c r="AP377" s="44">
        <f t="shared" si="181"/>
        <v>2771.1674638050204</v>
      </c>
      <c r="AQ377" s="46">
        <f t="shared" si="182"/>
        <v>205620.62581433251</v>
      </c>
      <c r="AR377" s="46">
        <f t="shared" si="183"/>
        <v>204512.1588288105</v>
      </c>
      <c r="AS377" s="47">
        <f t="shared" si="184"/>
        <v>0.53908355795148466</v>
      </c>
      <c r="AT377" s="46">
        <f t="shared" si="185"/>
        <v>1.8568176149057667</v>
      </c>
      <c r="AU377" s="46">
        <f t="shared" si="186"/>
        <v>1.8546574549511157</v>
      </c>
      <c r="AV377" s="47">
        <f t="shared" si="187"/>
        <v>0.11633667934374092</v>
      </c>
      <c r="AW377" s="48">
        <v>0</v>
      </c>
      <c r="AX377" s="70">
        <v>150</v>
      </c>
      <c r="AY377" s="70">
        <v>12</v>
      </c>
      <c r="AZ377" s="71">
        <v>340.6</v>
      </c>
      <c r="BA377" s="43">
        <f t="shared" si="203"/>
        <v>12.096300645918962</v>
      </c>
      <c r="BB377" s="71">
        <v>59.3</v>
      </c>
      <c r="BC377" s="69">
        <v>74.2</v>
      </c>
      <c r="BD377" s="54">
        <f t="shared" si="188"/>
        <v>29.65</v>
      </c>
      <c r="BE377" s="44">
        <f t="shared" si="189"/>
        <v>2761.8447876054929</v>
      </c>
      <c r="BF377" s="50">
        <f t="shared" si="204"/>
        <v>205620.62581433251</v>
      </c>
      <c r="BG377" s="50">
        <f t="shared" si="190"/>
        <v>204928.88324032759</v>
      </c>
      <c r="BH377" s="72">
        <f t="shared" si="191"/>
        <v>0.33641691890848485</v>
      </c>
      <c r="BI377" s="73">
        <f t="shared" si="192"/>
        <v>1.8568176149057667</v>
      </c>
      <c r="BJ377" s="51">
        <f t="shared" si="193"/>
        <v>1.6620399946286046</v>
      </c>
      <c r="BK377" s="72">
        <f t="shared" si="194"/>
        <v>10.489862801471054</v>
      </c>
      <c r="BL377" s="116">
        <v>0</v>
      </c>
      <c r="BM377" s="74">
        <f t="shared" si="207"/>
        <v>1020</v>
      </c>
      <c r="BN377" s="74">
        <f t="shared" si="208"/>
        <v>9</v>
      </c>
      <c r="BO377" s="71">
        <v>328.3</v>
      </c>
      <c r="BP377" s="71">
        <v>58.4</v>
      </c>
      <c r="BQ377" s="71">
        <v>74.5</v>
      </c>
      <c r="BR377" s="72">
        <f t="shared" si="195"/>
        <v>29.2</v>
      </c>
      <c r="BS377" s="54">
        <f t="shared" si="196"/>
        <v>2678.6475601568013</v>
      </c>
      <c r="BT377" s="50">
        <f t="shared" si="197"/>
        <v>204928.88324032759</v>
      </c>
      <c r="BU377" s="50">
        <f t="shared" si="198"/>
        <v>199559.2432316817</v>
      </c>
      <c r="BV377" s="72">
        <f t="shared" si="199"/>
        <v>2.6202455816580605</v>
      </c>
      <c r="BW377" s="75">
        <f t="shared" si="200"/>
        <v>1.6620399946286046</v>
      </c>
      <c r="BX377" s="55">
        <f t="shared" si="201"/>
        <v>1.6451255009964862</v>
      </c>
      <c r="BY377" s="72">
        <f t="shared" si="211"/>
        <v>1.0176947418102329</v>
      </c>
      <c r="BZ377" s="124" t="s">
        <v>95</v>
      </c>
      <c r="CA377" s="124" t="s">
        <v>78</v>
      </c>
      <c r="CB377" s="125">
        <v>4</v>
      </c>
      <c r="CC377" s="125">
        <v>8</v>
      </c>
      <c r="CD377" s="125">
        <v>3</v>
      </c>
      <c r="CE377" s="125">
        <v>6</v>
      </c>
      <c r="CF377" s="124" t="s">
        <v>81</v>
      </c>
      <c r="CG377" s="126" t="s">
        <v>75</v>
      </c>
      <c r="CH377" s="62">
        <v>18.979541533152577</v>
      </c>
      <c r="CI377" s="129">
        <f t="shared" si="213"/>
        <v>8.5189577562326857</v>
      </c>
      <c r="CJ377" s="64">
        <f>SUM((AF377-BQ377)/AF377)*100</f>
        <v>-0.40431266846360797</v>
      </c>
      <c r="CK377" s="64">
        <f>SUM(BX377*CH377)</f>
        <v>31.223727773411252</v>
      </c>
      <c r="CL377" s="65" t="s">
        <v>81</v>
      </c>
    </row>
    <row r="378" spans="1:90" s="65" customFormat="1" ht="24.75" customHeight="1" x14ac:dyDescent="0.3">
      <c r="A378" s="61" t="s">
        <v>116</v>
      </c>
      <c r="B378" s="35">
        <v>3.65</v>
      </c>
      <c r="C378" s="35">
        <v>1.22</v>
      </c>
      <c r="D378" s="35">
        <v>11.36</v>
      </c>
      <c r="E378" s="35">
        <v>0.72240000000000004</v>
      </c>
      <c r="F378" s="35">
        <v>0</v>
      </c>
      <c r="G378" s="35">
        <v>0</v>
      </c>
      <c r="H378" s="66">
        <v>9.3299999999999994E-2</v>
      </c>
      <c r="I378" s="66">
        <v>4.2799999999999998E-2</v>
      </c>
      <c r="J378" s="66">
        <v>6.3E-3</v>
      </c>
      <c r="K378" s="67">
        <v>2.1999999999999999E-2</v>
      </c>
      <c r="L378" s="66">
        <v>4.2000000000000003E-2</v>
      </c>
      <c r="M378" s="68">
        <v>1.2699999999999999E-2</v>
      </c>
      <c r="N378" s="35">
        <v>3.03</v>
      </c>
      <c r="O378" s="35">
        <v>9.4600000000000009</v>
      </c>
      <c r="P378" s="35">
        <v>0</v>
      </c>
      <c r="Q378" s="35">
        <v>25.79</v>
      </c>
      <c r="R378" s="35">
        <v>0</v>
      </c>
      <c r="S378" s="35">
        <v>0</v>
      </c>
      <c r="T378" s="35">
        <v>6.62</v>
      </c>
      <c r="U378" s="35">
        <v>0</v>
      </c>
      <c r="V378" s="35">
        <v>0</v>
      </c>
      <c r="W378" s="35">
        <v>19.23</v>
      </c>
      <c r="X378" s="35">
        <v>2.3250000000000002</v>
      </c>
      <c r="Y378" s="35">
        <v>3.03</v>
      </c>
      <c r="Z378" s="35">
        <v>0</v>
      </c>
      <c r="AA378" s="35">
        <v>6.16</v>
      </c>
      <c r="AB378" s="41">
        <v>1020</v>
      </c>
      <c r="AC378" s="41">
        <v>9</v>
      </c>
      <c r="AD378" s="88">
        <v>383.8</v>
      </c>
      <c r="AE378" s="69">
        <v>59.4</v>
      </c>
      <c r="AF378" s="69">
        <v>74.2</v>
      </c>
      <c r="AG378" s="44">
        <f t="shared" si="205"/>
        <v>29.7</v>
      </c>
      <c r="AH378" s="44">
        <f t="shared" si="178"/>
        <v>2771.1674638050204</v>
      </c>
      <c r="AI378" s="44">
        <f t="shared" si="179"/>
        <v>205620.62581433251</v>
      </c>
      <c r="AJ378" s="44">
        <f t="shared" si="180"/>
        <v>1.8665442655862579</v>
      </c>
      <c r="AK378" s="45">
        <v>0</v>
      </c>
      <c r="AL378" s="43">
        <v>380.6</v>
      </c>
      <c r="AM378" s="43">
        <v>59.4</v>
      </c>
      <c r="AN378" s="69">
        <v>73.900000000000006</v>
      </c>
      <c r="AO378" s="44">
        <f t="shared" si="175"/>
        <v>29.7</v>
      </c>
      <c r="AP378" s="44">
        <f t="shared" si="181"/>
        <v>2771.1674638050204</v>
      </c>
      <c r="AQ378" s="46">
        <f t="shared" si="182"/>
        <v>205620.62581433251</v>
      </c>
      <c r="AR378" s="46">
        <f t="shared" si="183"/>
        <v>204789.27557519102</v>
      </c>
      <c r="AS378" s="47">
        <f t="shared" si="184"/>
        <v>0.40431266846360642</v>
      </c>
      <c r="AT378" s="46">
        <f t="shared" si="185"/>
        <v>1.8665442655862579</v>
      </c>
      <c r="AU378" s="46">
        <f t="shared" si="186"/>
        <v>1.8584957582911017</v>
      </c>
      <c r="AV378" s="47">
        <f t="shared" si="187"/>
        <v>0.4311983082077202</v>
      </c>
      <c r="AW378" s="48">
        <v>0</v>
      </c>
      <c r="AX378" s="70">
        <v>150</v>
      </c>
      <c r="AY378" s="70">
        <v>12</v>
      </c>
      <c r="AZ378" s="71">
        <v>341.6</v>
      </c>
      <c r="BA378" s="43">
        <f t="shared" si="203"/>
        <v>12.353629976580791</v>
      </c>
      <c r="BB378" s="71">
        <v>59.3</v>
      </c>
      <c r="BC378" s="69">
        <v>74.2</v>
      </c>
      <c r="BD378" s="54">
        <f t="shared" si="188"/>
        <v>29.65</v>
      </c>
      <c r="BE378" s="44">
        <f t="shared" si="189"/>
        <v>2761.8447876054929</v>
      </c>
      <c r="BF378" s="50">
        <f t="shared" si="204"/>
        <v>205620.62581433251</v>
      </c>
      <c r="BG378" s="50">
        <f t="shared" si="190"/>
        <v>204928.88324032759</v>
      </c>
      <c r="BH378" s="72">
        <f t="shared" si="191"/>
        <v>0.33641691890848485</v>
      </c>
      <c r="BI378" s="73">
        <f t="shared" si="192"/>
        <v>1.8665442655862579</v>
      </c>
      <c r="BJ378" s="51">
        <f t="shared" si="193"/>
        <v>1.6669197362452475</v>
      </c>
      <c r="BK378" s="72">
        <f t="shared" si="194"/>
        <v>10.69487249895522</v>
      </c>
      <c r="BL378" s="116">
        <v>0</v>
      </c>
      <c r="BM378" s="74">
        <f t="shared" si="207"/>
        <v>1020</v>
      </c>
      <c r="BN378" s="74">
        <f t="shared" si="208"/>
        <v>9</v>
      </c>
      <c r="BO378" s="71">
        <v>329.4</v>
      </c>
      <c r="BP378" s="71">
        <v>58.6</v>
      </c>
      <c r="BQ378" s="71">
        <v>74.400000000000006</v>
      </c>
      <c r="BR378" s="72">
        <f t="shared" si="195"/>
        <v>29.3</v>
      </c>
      <c r="BS378" s="54">
        <f t="shared" si="196"/>
        <v>2697.0258771803014</v>
      </c>
      <c r="BT378" s="50">
        <f t="shared" si="197"/>
        <v>204928.88324032759</v>
      </c>
      <c r="BU378" s="50">
        <f t="shared" si="198"/>
        <v>200658.72526221443</v>
      </c>
      <c r="BV378" s="72">
        <f t="shared" si="199"/>
        <v>2.0837267595438891</v>
      </c>
      <c r="BW378" s="75">
        <f t="shared" si="200"/>
        <v>1.6669197362452475</v>
      </c>
      <c r="BX378" s="55">
        <f t="shared" si="201"/>
        <v>1.6415932054265299</v>
      </c>
      <c r="BY378" s="72">
        <f t="shared" si="211"/>
        <v>1.5193611466719963</v>
      </c>
      <c r="BZ378" s="124" t="s">
        <v>95</v>
      </c>
      <c r="CA378" s="124" t="s">
        <v>78</v>
      </c>
      <c r="CB378" s="125">
        <v>4</v>
      </c>
      <c r="CC378" s="125">
        <v>8</v>
      </c>
      <c r="CD378" s="125">
        <v>3</v>
      </c>
      <c r="CE378" s="125">
        <v>6</v>
      </c>
      <c r="CF378" s="124" t="s">
        <v>81</v>
      </c>
      <c r="CG378" s="126" t="s">
        <v>75</v>
      </c>
      <c r="CH378" s="62">
        <v>18.979541533152577</v>
      </c>
      <c r="CI378" s="129">
        <f>SUM(CI376:CI377)/2</f>
        <v>8.5474647968605701</v>
      </c>
      <c r="CJ378" s="64">
        <f>SUM((AF378-BQ378)/AF378)*100</f>
        <v>-0.26954177897574505</v>
      </c>
      <c r="CK378" s="64">
        <f>SUM(BX378*CH378)</f>
        <v>31.156686422933895</v>
      </c>
      <c r="CL378" s="65" t="s">
        <v>81</v>
      </c>
    </row>
    <row r="379" spans="1:90" s="65" customFormat="1" ht="24.75" customHeight="1" x14ac:dyDescent="0.3">
      <c r="A379" s="61" t="s">
        <v>116</v>
      </c>
      <c r="B379" s="35">
        <v>3.77</v>
      </c>
      <c r="C379" s="35">
        <v>1.31</v>
      </c>
      <c r="D379" s="35">
        <v>12.67</v>
      </c>
      <c r="E379" s="35">
        <v>0.7006</v>
      </c>
      <c r="F379" s="35">
        <v>0</v>
      </c>
      <c r="G379" s="35">
        <v>0</v>
      </c>
      <c r="H379" s="66">
        <v>9.8599999999999993E-2</v>
      </c>
      <c r="I379" s="66">
        <v>4.7E-2</v>
      </c>
      <c r="J379" s="66">
        <v>5.7999999999999996E-3</v>
      </c>
      <c r="K379" s="67">
        <v>2.4199999999999999E-2</v>
      </c>
      <c r="L379" s="66">
        <v>4.2000000000000003E-2</v>
      </c>
      <c r="M379" s="68">
        <v>1.4500000000000001E-2</v>
      </c>
      <c r="N379" s="35">
        <v>4.7</v>
      </c>
      <c r="O379" s="35">
        <v>33.5</v>
      </c>
      <c r="P379" s="35">
        <v>0</v>
      </c>
      <c r="Q379" s="35">
        <v>7.81</v>
      </c>
      <c r="R379" s="35">
        <v>0</v>
      </c>
      <c r="S379" s="35">
        <v>0</v>
      </c>
      <c r="T379" s="35">
        <v>6.62</v>
      </c>
      <c r="U379" s="35">
        <v>0</v>
      </c>
      <c r="V379" s="35">
        <v>0</v>
      </c>
      <c r="W379" s="35">
        <v>6.62</v>
      </c>
      <c r="X379" s="35">
        <v>3.48</v>
      </c>
      <c r="Y379" s="35">
        <v>1.5149999999999999</v>
      </c>
      <c r="Z379" s="35">
        <v>0</v>
      </c>
      <c r="AA379" s="35">
        <v>3.68</v>
      </c>
      <c r="AB379" s="41">
        <v>1020</v>
      </c>
      <c r="AC379" s="41">
        <v>9</v>
      </c>
      <c r="AD379" s="88">
        <v>384.7</v>
      </c>
      <c r="AE379" s="69">
        <v>59.4</v>
      </c>
      <c r="AF379" s="69">
        <v>74.2</v>
      </c>
      <c r="AG379" s="44">
        <f t="shared" si="205"/>
        <v>29.7</v>
      </c>
      <c r="AH379" s="44">
        <f t="shared" si="178"/>
        <v>2771.1674638050204</v>
      </c>
      <c r="AI379" s="44">
        <f t="shared" si="179"/>
        <v>205620.62581433251</v>
      </c>
      <c r="AJ379" s="44">
        <f t="shared" si="180"/>
        <v>1.8709212583924788</v>
      </c>
      <c r="AK379" s="45">
        <v>0</v>
      </c>
      <c r="AL379" s="43">
        <v>376.5</v>
      </c>
      <c r="AM379" s="43">
        <v>59.4</v>
      </c>
      <c r="AN379" s="69">
        <v>73.099999999999994</v>
      </c>
      <c r="AO379" s="44">
        <f t="shared" si="175"/>
        <v>29.7</v>
      </c>
      <c r="AP379" s="44">
        <f t="shared" si="181"/>
        <v>2771.1674638050204</v>
      </c>
      <c r="AQ379" s="46">
        <f t="shared" si="182"/>
        <v>205620.62581433251</v>
      </c>
      <c r="AR379" s="46">
        <f t="shared" si="183"/>
        <v>202572.34160414696</v>
      </c>
      <c r="AS379" s="47">
        <f t="shared" si="184"/>
        <v>1.48247978436659</v>
      </c>
      <c r="AT379" s="46">
        <f t="shared" si="185"/>
        <v>1.8709212583924788</v>
      </c>
      <c r="AU379" s="46">
        <f t="shared" si="186"/>
        <v>1.8585952900506555</v>
      </c>
      <c r="AV379" s="47">
        <f t="shared" si="187"/>
        <v>0.65881812430812581</v>
      </c>
      <c r="AW379" s="48">
        <v>0</v>
      </c>
      <c r="AX379" s="70">
        <v>150</v>
      </c>
      <c r="AY379" s="70">
        <v>12</v>
      </c>
      <c r="AZ379" s="71">
        <v>339.5</v>
      </c>
      <c r="BA379" s="43">
        <f t="shared" si="203"/>
        <v>13.313696612665682</v>
      </c>
      <c r="BB379" s="71">
        <v>59.3</v>
      </c>
      <c r="BC379" s="69">
        <v>74</v>
      </c>
      <c r="BD379" s="54">
        <f t="shared" si="188"/>
        <v>29.65</v>
      </c>
      <c r="BE379" s="44">
        <f t="shared" si="189"/>
        <v>2761.8447876054929</v>
      </c>
      <c r="BF379" s="50">
        <f t="shared" si="204"/>
        <v>205620.62581433251</v>
      </c>
      <c r="BG379" s="50">
        <f t="shared" si="190"/>
        <v>204376.51428280649</v>
      </c>
      <c r="BH379" s="72">
        <f t="shared" si="191"/>
        <v>0.6050519137362268</v>
      </c>
      <c r="BI379" s="73">
        <f t="shared" si="192"/>
        <v>1.8709212583924788</v>
      </c>
      <c r="BJ379" s="51">
        <f t="shared" si="193"/>
        <v>1.6611497714958388</v>
      </c>
      <c r="BK379" s="72">
        <f t="shared" si="194"/>
        <v>11.212202862929601</v>
      </c>
      <c r="BL379" s="116">
        <v>0</v>
      </c>
      <c r="BM379" s="74">
        <f t="shared" si="207"/>
        <v>1020</v>
      </c>
      <c r="BN379" s="74">
        <f t="shared" si="208"/>
        <v>9</v>
      </c>
      <c r="BO379" s="71">
        <v>327.10000000000002</v>
      </c>
      <c r="BP379" s="71">
        <v>58.4</v>
      </c>
      <c r="BQ379" s="71">
        <v>74.3</v>
      </c>
      <c r="BR379" s="72">
        <f t="shared" si="195"/>
        <v>29.2</v>
      </c>
      <c r="BS379" s="54">
        <f t="shared" si="196"/>
        <v>2678.6475601568013</v>
      </c>
      <c r="BT379" s="50">
        <f t="shared" si="197"/>
        <v>204376.51428280649</v>
      </c>
      <c r="BU379" s="50">
        <f t="shared" si="198"/>
        <v>199023.51371965033</v>
      </c>
      <c r="BV379" s="72">
        <f t="shared" si="199"/>
        <v>2.6191857620924699</v>
      </c>
      <c r="BW379" s="75">
        <f t="shared" si="200"/>
        <v>1.6611497714958388</v>
      </c>
      <c r="BX379" s="55">
        <f t="shared" si="201"/>
        <v>1.643524395116255</v>
      </c>
      <c r="BY379" s="72">
        <f t="shared" si="211"/>
        <v>1.0610347532788904</v>
      </c>
      <c r="BZ379" s="124" t="s">
        <v>95</v>
      </c>
      <c r="CA379" s="124" t="s">
        <v>78</v>
      </c>
      <c r="CB379" s="125">
        <v>4</v>
      </c>
      <c r="CC379" s="125">
        <v>8</v>
      </c>
      <c r="CD379" s="125">
        <v>3</v>
      </c>
      <c r="CE379" s="125">
        <v>6</v>
      </c>
      <c r="CF379" s="124" t="s">
        <v>81</v>
      </c>
      <c r="CG379" s="126" t="s">
        <v>75</v>
      </c>
      <c r="CH379" s="62">
        <v>18.979541533152577</v>
      </c>
      <c r="CI379" s="129">
        <f>SUM(CI377:CI378)/2</f>
        <v>8.533211276546627</v>
      </c>
      <c r="CJ379" s="64">
        <f>SUM((AF379-BQ379)/AF379)*100</f>
        <v>-0.13477088948786295</v>
      </c>
      <c r="CK379" s="64">
        <f>SUM(BX379*CH379)</f>
        <v>31.19333951785843</v>
      </c>
      <c r="CL379" s="65" t="s">
        <v>81</v>
      </c>
    </row>
    <row r="380" spans="1:90" s="65" customFormat="1" ht="24.75" customHeight="1" x14ac:dyDescent="0.3">
      <c r="A380" s="61" t="s">
        <v>116</v>
      </c>
      <c r="B380" s="35">
        <v>4.2699999999999996</v>
      </c>
      <c r="C380" s="35">
        <v>1.46</v>
      </c>
      <c r="D380" s="35">
        <v>12.82</v>
      </c>
      <c r="E380" s="35">
        <v>0.73719999999999997</v>
      </c>
      <c r="F380" s="35">
        <v>0</v>
      </c>
      <c r="G380" s="35">
        <v>0</v>
      </c>
      <c r="H380" s="66">
        <v>0.11260000000000001</v>
      </c>
      <c r="I380" s="66">
        <v>4.7899999999999998E-2</v>
      </c>
      <c r="J380" s="66">
        <v>6.4999999999999997E-3</v>
      </c>
      <c r="K380" s="67">
        <v>2.5399999999999999E-2</v>
      </c>
      <c r="L380" s="66">
        <v>4.2000000000000003E-2</v>
      </c>
      <c r="M380" s="68">
        <v>1.83E-2</v>
      </c>
      <c r="N380" s="35">
        <v>3.87</v>
      </c>
      <c r="O380" s="35">
        <v>9.4600000000000009</v>
      </c>
      <c r="P380" s="35">
        <v>0</v>
      </c>
      <c r="Q380" s="35">
        <v>25.79</v>
      </c>
      <c r="R380" s="35">
        <v>0</v>
      </c>
      <c r="S380" s="35">
        <v>0</v>
      </c>
      <c r="T380" s="35">
        <v>6.62</v>
      </c>
      <c r="U380" s="35">
        <v>0</v>
      </c>
      <c r="V380" s="35">
        <v>0</v>
      </c>
      <c r="W380" s="35">
        <v>19.23</v>
      </c>
      <c r="X380" s="35">
        <v>4.6500000000000004</v>
      </c>
      <c r="Y380" s="35">
        <v>2.2725</v>
      </c>
      <c r="Z380" s="35">
        <v>0</v>
      </c>
      <c r="AA380" s="35">
        <v>5.2725</v>
      </c>
      <c r="AB380" s="41">
        <v>1020</v>
      </c>
      <c r="AC380" s="41">
        <v>9</v>
      </c>
      <c r="AD380" s="88">
        <v>383.3</v>
      </c>
      <c r="AE380" s="69">
        <v>59.4</v>
      </c>
      <c r="AF380" s="69">
        <v>74.2</v>
      </c>
      <c r="AG380" s="44">
        <f t="shared" si="205"/>
        <v>29.7</v>
      </c>
      <c r="AH380" s="44">
        <f t="shared" si="178"/>
        <v>2771.1674638050204</v>
      </c>
      <c r="AI380" s="44">
        <f t="shared" si="179"/>
        <v>205620.62581433251</v>
      </c>
      <c r="AJ380" s="44">
        <f t="shared" si="180"/>
        <v>1.864112602916135</v>
      </c>
      <c r="AK380" s="45">
        <v>0</v>
      </c>
      <c r="AL380" s="43">
        <v>372.1</v>
      </c>
      <c r="AM380" s="43">
        <v>59.2</v>
      </c>
      <c r="AN380" s="69">
        <v>73.099999999999994</v>
      </c>
      <c r="AO380" s="44">
        <f t="shared" si="175"/>
        <v>29.6</v>
      </c>
      <c r="AP380" s="44">
        <f t="shared" si="181"/>
        <v>2752.5378193692336</v>
      </c>
      <c r="AQ380" s="46">
        <f t="shared" si="182"/>
        <v>205620.62581433251</v>
      </c>
      <c r="AR380" s="46">
        <f t="shared" si="183"/>
        <v>201210.51459589097</v>
      </c>
      <c r="AS380" s="47">
        <f t="shared" si="184"/>
        <v>2.1447805641948099</v>
      </c>
      <c r="AT380" s="46">
        <f t="shared" si="185"/>
        <v>1.864112602916135</v>
      </c>
      <c r="AU380" s="46">
        <f t="shared" si="186"/>
        <v>1.8493069348156166</v>
      </c>
      <c r="AV380" s="47">
        <f t="shared" si="187"/>
        <v>0.79424751902632329</v>
      </c>
      <c r="AW380" s="48">
        <v>0</v>
      </c>
      <c r="AX380" s="70">
        <v>150</v>
      </c>
      <c r="AY380" s="70">
        <v>12</v>
      </c>
      <c r="AZ380" s="71">
        <v>340.9</v>
      </c>
      <c r="BA380" s="43">
        <f t="shared" si="203"/>
        <v>12.437665004400127</v>
      </c>
      <c r="BB380" s="71">
        <v>59.3</v>
      </c>
      <c r="BC380" s="69">
        <v>74.2</v>
      </c>
      <c r="BD380" s="54">
        <f t="shared" si="188"/>
        <v>29.65</v>
      </c>
      <c r="BE380" s="44">
        <f t="shared" si="189"/>
        <v>2761.8447876054929</v>
      </c>
      <c r="BF380" s="50">
        <f t="shared" si="204"/>
        <v>205620.62581433251</v>
      </c>
      <c r="BG380" s="50">
        <f t="shared" si="190"/>
        <v>204928.88324032759</v>
      </c>
      <c r="BH380" s="72">
        <f t="shared" si="191"/>
        <v>0.33641691890848485</v>
      </c>
      <c r="BI380" s="73">
        <f t="shared" si="192"/>
        <v>1.864112602916135</v>
      </c>
      <c r="BJ380" s="51">
        <f t="shared" si="193"/>
        <v>1.6635039171135975</v>
      </c>
      <c r="BK380" s="72">
        <f t="shared" si="194"/>
        <v>10.761618449910925</v>
      </c>
      <c r="BL380" s="116">
        <v>0</v>
      </c>
      <c r="BM380" s="74">
        <f t="shared" si="207"/>
        <v>1020</v>
      </c>
      <c r="BN380" s="74">
        <f t="shared" si="208"/>
        <v>9</v>
      </c>
      <c r="BO380" s="71">
        <v>329.3</v>
      </c>
      <c r="BP380" s="71">
        <v>58.4</v>
      </c>
      <c r="BQ380" s="71">
        <v>74.400000000000006</v>
      </c>
      <c r="BR380" s="72">
        <f t="shared" si="195"/>
        <v>29.2</v>
      </c>
      <c r="BS380" s="54">
        <f t="shared" si="196"/>
        <v>2678.6475601568013</v>
      </c>
      <c r="BT380" s="50">
        <f t="shared" si="197"/>
        <v>204928.88324032759</v>
      </c>
      <c r="BU380" s="50">
        <f t="shared" si="198"/>
        <v>199291.37847566605</v>
      </c>
      <c r="BV380" s="72">
        <f t="shared" si="199"/>
        <v>2.7509566614142109</v>
      </c>
      <c r="BW380" s="75">
        <f t="shared" si="200"/>
        <v>1.6635039171135975</v>
      </c>
      <c r="BX380" s="55">
        <f t="shared" si="201"/>
        <v>1.6523544697153485</v>
      </c>
      <c r="BY380" s="72">
        <f t="shared" si="211"/>
        <v>0.67023872222644088</v>
      </c>
      <c r="BZ380" s="124" t="s">
        <v>95</v>
      </c>
      <c r="CA380" s="124" t="s">
        <v>78</v>
      </c>
      <c r="CB380" s="125">
        <v>4</v>
      </c>
      <c r="CC380" s="125">
        <v>8</v>
      </c>
      <c r="CD380" s="125">
        <v>3</v>
      </c>
      <c r="CE380" s="125">
        <v>6</v>
      </c>
      <c r="CF380" s="124" t="s">
        <v>81</v>
      </c>
      <c r="CG380" s="126" t="s">
        <v>75</v>
      </c>
      <c r="CH380" s="62">
        <v>18.979541533152577</v>
      </c>
      <c r="CI380" s="129">
        <f>SUM(CI378:CI379)/2</f>
        <v>8.5403380367035986</v>
      </c>
      <c r="CJ380" s="64">
        <f>SUM((AF380-BQ380)/AF380)*100</f>
        <v>-0.26954177897574505</v>
      </c>
      <c r="CK380" s="64">
        <f>SUM(BX380*CH380)</f>
        <v>31.36093028545276</v>
      </c>
      <c r="CL380" s="65" t="s">
        <v>81</v>
      </c>
    </row>
    <row r="381" spans="1:90" s="65" customFormat="1" ht="24.75" customHeight="1" x14ac:dyDescent="0.3">
      <c r="A381" s="61" t="s">
        <v>116</v>
      </c>
      <c r="B381" s="35">
        <v>4.62</v>
      </c>
      <c r="C381" s="35">
        <v>2.5</v>
      </c>
      <c r="D381" s="35">
        <v>6.87</v>
      </c>
      <c r="E381" s="35">
        <v>6.7</v>
      </c>
      <c r="F381" s="35">
        <v>0</v>
      </c>
      <c r="G381" s="35">
        <v>0</v>
      </c>
      <c r="H381" s="66">
        <v>9.3299999999999994E-2</v>
      </c>
      <c r="I381" s="66">
        <v>4.4600000000000001E-2</v>
      </c>
      <c r="J381" s="66">
        <v>4.0500000000000001E-2</v>
      </c>
      <c r="K381" s="67">
        <v>5.8999999999999997E-2</v>
      </c>
      <c r="L381" s="66">
        <v>4.2000000000000003E-2</v>
      </c>
      <c r="M381" s="68">
        <v>1.2699999999999999E-2</v>
      </c>
      <c r="N381" s="35">
        <v>3.03</v>
      </c>
      <c r="O381" s="35">
        <v>33.5</v>
      </c>
      <c r="P381" s="35">
        <v>0</v>
      </c>
      <c r="Q381" s="35">
        <v>7.81</v>
      </c>
      <c r="R381" s="35">
        <v>0</v>
      </c>
      <c r="S381" s="35">
        <v>0</v>
      </c>
      <c r="T381" s="35">
        <v>6.62</v>
      </c>
      <c r="U381" s="35">
        <v>0</v>
      </c>
      <c r="V381" s="35">
        <v>0</v>
      </c>
      <c r="W381" s="35">
        <v>6.62</v>
      </c>
      <c r="X381" s="35">
        <v>2.3250000000000002</v>
      </c>
      <c r="Y381" s="35">
        <v>3.03</v>
      </c>
      <c r="Z381" s="35">
        <v>0</v>
      </c>
      <c r="AA381" s="35">
        <v>6</v>
      </c>
      <c r="AB381" s="41">
        <v>1020</v>
      </c>
      <c r="AC381" s="41">
        <v>9</v>
      </c>
      <c r="AD381" s="88">
        <v>376.2</v>
      </c>
      <c r="AE381" s="69">
        <v>59.8</v>
      </c>
      <c r="AF381" s="69">
        <v>74.3</v>
      </c>
      <c r="AG381" s="44">
        <f t="shared" si="205"/>
        <v>29.9</v>
      </c>
      <c r="AH381" s="44">
        <f t="shared" si="178"/>
        <v>2808.6152482358107</v>
      </c>
      <c r="AI381" s="44">
        <f t="shared" si="179"/>
        <v>208680.11294392071</v>
      </c>
      <c r="AJ381" s="44">
        <f t="shared" si="180"/>
        <v>1.8027592313077645</v>
      </c>
      <c r="AK381" s="45">
        <v>0</v>
      </c>
      <c r="AL381" s="43">
        <v>362.9</v>
      </c>
      <c r="AM381" s="43">
        <v>59.4</v>
      </c>
      <c r="AN381" s="69">
        <v>74</v>
      </c>
      <c r="AO381" s="44">
        <f t="shared" ref="AO381:AO413" si="214">SUM(AM381/2)</f>
        <v>29.7</v>
      </c>
      <c r="AP381" s="44">
        <f t="shared" si="181"/>
        <v>2771.1674638050204</v>
      </c>
      <c r="AQ381" s="46">
        <f t="shared" si="182"/>
        <v>208680.11294392071</v>
      </c>
      <c r="AR381" s="46">
        <f t="shared" si="183"/>
        <v>205066.3923215715</v>
      </c>
      <c r="AS381" s="47">
        <f t="shared" si="184"/>
        <v>1.731703405451164</v>
      </c>
      <c r="AT381" s="46">
        <f t="shared" si="185"/>
        <v>1.8027592313077645</v>
      </c>
      <c r="AU381" s="46">
        <f t="shared" si="186"/>
        <v>1.7696707680453281</v>
      </c>
      <c r="AV381" s="47">
        <f t="shared" si="187"/>
        <v>1.8354344100866571</v>
      </c>
      <c r="AW381" s="48">
        <v>0</v>
      </c>
      <c r="AX381" s="70">
        <v>150</v>
      </c>
      <c r="AY381" s="70">
        <v>12</v>
      </c>
      <c r="AZ381" s="71">
        <v>343.5</v>
      </c>
      <c r="BA381" s="43">
        <f t="shared" si="203"/>
        <v>9.5196506550218309</v>
      </c>
      <c r="BB381" s="71">
        <v>59.6</v>
      </c>
      <c r="BC381" s="69">
        <v>74</v>
      </c>
      <c r="BD381" s="54">
        <f t="shared" si="188"/>
        <v>29.8</v>
      </c>
      <c r="BE381" s="44">
        <f t="shared" si="189"/>
        <v>2789.8599400938801</v>
      </c>
      <c r="BF381" s="50">
        <f t="shared" si="204"/>
        <v>208680.11294392071</v>
      </c>
      <c r="BG381" s="50">
        <f t="shared" si="190"/>
        <v>206449.63556694714</v>
      </c>
      <c r="BH381" s="72">
        <f t="shared" si="191"/>
        <v>1.0688499950989483</v>
      </c>
      <c r="BI381" s="73">
        <f t="shared" si="192"/>
        <v>1.8027592313077645</v>
      </c>
      <c r="BJ381" s="51">
        <f t="shared" si="193"/>
        <v>1.6638440608368641</v>
      </c>
      <c r="BK381" s="72">
        <f t="shared" si="194"/>
        <v>7.705697358716507</v>
      </c>
      <c r="BL381" s="116">
        <v>0</v>
      </c>
      <c r="BM381" s="74">
        <f t="shared" ref="BM381:BM396" si="215">SUM(AB381)</f>
        <v>1020</v>
      </c>
      <c r="BN381" s="74">
        <f t="shared" ref="BN381:BN396" si="216">SUM(AC381)</f>
        <v>9</v>
      </c>
      <c r="BO381" s="71">
        <v>329</v>
      </c>
      <c r="BP381" s="71">
        <v>58.8</v>
      </c>
      <c r="BQ381" s="71">
        <v>73</v>
      </c>
      <c r="BR381" s="72">
        <f t="shared" si="195"/>
        <v>29.4</v>
      </c>
      <c r="BS381" s="54">
        <f t="shared" si="196"/>
        <v>2715.4670260568732</v>
      </c>
      <c r="BT381" s="50">
        <f t="shared" si="197"/>
        <v>206449.63556694714</v>
      </c>
      <c r="BU381" s="50">
        <f t="shared" si="198"/>
        <v>198229.09290215175</v>
      </c>
      <c r="BV381" s="72">
        <f t="shared" si="199"/>
        <v>3.9818634904442067</v>
      </c>
      <c r="BW381" s="75">
        <f t="shared" si="200"/>
        <v>1.6638440608368641</v>
      </c>
      <c r="BX381" s="55">
        <f t="shared" si="201"/>
        <v>1.65969583567836</v>
      </c>
      <c r="BY381" s="72">
        <f t="shared" si="211"/>
        <v>0.24931574154958189</v>
      </c>
      <c r="BZ381" s="124" t="s">
        <v>120</v>
      </c>
      <c r="CA381" s="124" t="s">
        <v>95</v>
      </c>
      <c r="CB381" s="125">
        <v>6</v>
      </c>
      <c r="CC381" s="125">
        <v>8</v>
      </c>
      <c r="CD381" s="125">
        <v>8</v>
      </c>
      <c r="CE381" s="125">
        <v>4</v>
      </c>
      <c r="CF381" s="124" t="s">
        <v>121</v>
      </c>
      <c r="CG381" s="126" t="s">
        <v>100</v>
      </c>
      <c r="CH381" s="129">
        <v>17.23</v>
      </c>
      <c r="CI381" s="63">
        <f>SUM(CI379:CI380)/1.8</f>
        <v>9.4853051740279035</v>
      </c>
      <c r="CJ381" s="64">
        <f>SUM((AF381-BQ381)/AF381)*100</f>
        <v>1.7496635262449494</v>
      </c>
      <c r="CK381" s="64">
        <f>SUM(BX381*CH381)</f>
        <v>28.596559248738142</v>
      </c>
      <c r="CL381" s="65" t="s">
        <v>121</v>
      </c>
    </row>
    <row r="382" spans="1:90" s="65" customFormat="1" ht="24.75" customHeight="1" x14ac:dyDescent="0.3">
      <c r="A382" s="61" t="s">
        <v>116</v>
      </c>
      <c r="B382" s="35">
        <v>4.32</v>
      </c>
      <c r="C382" s="35">
        <v>2.19</v>
      </c>
      <c r="D382" s="35">
        <v>6.39</v>
      </c>
      <c r="E382" s="35">
        <v>6.84</v>
      </c>
      <c r="F382" s="35">
        <v>0</v>
      </c>
      <c r="G382" s="35">
        <v>0</v>
      </c>
      <c r="H382" s="66">
        <v>9.8599999999999993E-2</v>
      </c>
      <c r="I382" s="66">
        <v>4.4600000000000001E-2</v>
      </c>
      <c r="J382" s="66">
        <v>4.19E-2</v>
      </c>
      <c r="K382" s="67">
        <v>6.6500000000000004E-2</v>
      </c>
      <c r="L382" s="66">
        <v>4.2000000000000003E-2</v>
      </c>
      <c r="M382" s="68">
        <v>1.4500000000000001E-2</v>
      </c>
      <c r="N382" s="35">
        <v>4.7</v>
      </c>
      <c r="O382" s="35">
        <v>9.4600000000000009</v>
      </c>
      <c r="P382" s="35">
        <v>0</v>
      </c>
      <c r="Q382" s="35">
        <v>25.79</v>
      </c>
      <c r="R382" s="35">
        <v>0</v>
      </c>
      <c r="S382" s="35">
        <v>0</v>
      </c>
      <c r="T382" s="35">
        <v>6.62</v>
      </c>
      <c r="U382" s="35">
        <v>0</v>
      </c>
      <c r="V382" s="35">
        <v>0</v>
      </c>
      <c r="W382" s="35">
        <v>19.23</v>
      </c>
      <c r="X382" s="35">
        <v>4.6500000000000004</v>
      </c>
      <c r="Y382" s="35">
        <v>1.5149999999999999</v>
      </c>
      <c r="Z382" s="35">
        <v>0</v>
      </c>
      <c r="AA382" s="35">
        <v>5.25</v>
      </c>
      <c r="AB382" s="41">
        <v>1020</v>
      </c>
      <c r="AC382" s="41">
        <v>9</v>
      </c>
      <c r="AD382" s="88">
        <v>374.9</v>
      </c>
      <c r="AE382" s="69">
        <v>59.5</v>
      </c>
      <c r="AF382" s="69">
        <v>73.900000000000006</v>
      </c>
      <c r="AG382" s="44">
        <f t="shared" si="205"/>
        <v>29.75</v>
      </c>
      <c r="AH382" s="44">
        <f t="shared" si="178"/>
        <v>2780.5058479678164</v>
      </c>
      <c r="AI382" s="44">
        <f t="shared" si="179"/>
        <v>205479.38216482164</v>
      </c>
      <c r="AJ382" s="44">
        <f t="shared" si="180"/>
        <v>1.8245139539074564</v>
      </c>
      <c r="AK382" s="45">
        <v>0</v>
      </c>
      <c r="AL382" s="43">
        <v>364.6</v>
      </c>
      <c r="AM382" s="43">
        <v>59.4</v>
      </c>
      <c r="AN382" s="69">
        <v>74</v>
      </c>
      <c r="AO382" s="44">
        <f t="shared" si="214"/>
        <v>29.7</v>
      </c>
      <c r="AP382" s="44">
        <f t="shared" si="181"/>
        <v>2771.1674638050204</v>
      </c>
      <c r="AQ382" s="46">
        <f t="shared" si="182"/>
        <v>205479.38216482164</v>
      </c>
      <c r="AR382" s="46">
        <f t="shared" si="183"/>
        <v>205066.3923215715</v>
      </c>
      <c r="AS382" s="47">
        <f t="shared" si="184"/>
        <v>0.20098845874417876</v>
      </c>
      <c r="AT382" s="46">
        <f t="shared" si="185"/>
        <v>1.8245139539074564</v>
      </c>
      <c r="AU382" s="46">
        <f t="shared" si="186"/>
        <v>1.7779607661320656</v>
      </c>
      <c r="AV382" s="47">
        <f t="shared" si="187"/>
        <v>2.5515391469432491</v>
      </c>
      <c r="AW382" s="48">
        <v>0</v>
      </c>
      <c r="AX382" s="70">
        <v>150</v>
      </c>
      <c r="AY382" s="70">
        <v>12</v>
      </c>
      <c r="AZ382" s="71">
        <v>343.9</v>
      </c>
      <c r="BA382" s="43">
        <f t="shared" si="203"/>
        <v>9.014248328002326</v>
      </c>
      <c r="BB382" s="71">
        <v>58.9</v>
      </c>
      <c r="BC382" s="69">
        <v>74</v>
      </c>
      <c r="BD382" s="54">
        <f t="shared" si="188"/>
        <v>29.45</v>
      </c>
      <c r="BE382" s="44">
        <f t="shared" si="189"/>
        <v>2724.7111624400618</v>
      </c>
      <c r="BF382" s="50">
        <f t="shared" si="204"/>
        <v>205479.38216482164</v>
      </c>
      <c r="BG382" s="50">
        <f t="shared" si="190"/>
        <v>201628.62602056458</v>
      </c>
      <c r="BH382" s="72">
        <f t="shared" si="191"/>
        <v>1.8740352942896448</v>
      </c>
      <c r="BI382" s="73">
        <f t="shared" si="192"/>
        <v>1.8245139539074564</v>
      </c>
      <c r="BJ382" s="51">
        <f t="shared" si="193"/>
        <v>1.7056109878213663</v>
      </c>
      <c r="BK382" s="72">
        <f t="shared" si="194"/>
        <v>6.5169666601585838</v>
      </c>
      <c r="BL382" s="116">
        <v>0</v>
      </c>
      <c r="BM382" s="74">
        <f t="shared" si="215"/>
        <v>1020</v>
      </c>
      <c r="BN382" s="74">
        <f t="shared" si="216"/>
        <v>9</v>
      </c>
      <c r="BO382" s="71">
        <v>328.9</v>
      </c>
      <c r="BP382" s="71">
        <v>58.8</v>
      </c>
      <c r="BQ382" s="71">
        <v>72.900000000000006</v>
      </c>
      <c r="BR382" s="72">
        <f t="shared" si="195"/>
        <v>29.4</v>
      </c>
      <c r="BS382" s="54">
        <f t="shared" si="196"/>
        <v>2715.4670260568732</v>
      </c>
      <c r="BT382" s="50">
        <f t="shared" si="197"/>
        <v>201628.62602056458</v>
      </c>
      <c r="BU382" s="50">
        <f t="shared" si="198"/>
        <v>197957.54619954608</v>
      </c>
      <c r="BV382" s="72">
        <f t="shared" si="199"/>
        <v>1.8207136027619808</v>
      </c>
      <c r="BW382" s="75">
        <f t="shared" si="200"/>
        <v>1.7056109878213663</v>
      </c>
      <c r="BX382" s="55">
        <f t="shared" si="201"/>
        <v>1.6614673515323366</v>
      </c>
      <c r="BY382" s="72">
        <f t="shared" si="211"/>
        <v>2.5881421147160797</v>
      </c>
      <c r="BZ382" s="124" t="s">
        <v>120</v>
      </c>
      <c r="CA382" s="124" t="s">
        <v>95</v>
      </c>
      <c r="CB382" s="125">
        <v>6</v>
      </c>
      <c r="CC382" s="125">
        <v>8</v>
      </c>
      <c r="CD382" s="125">
        <v>8</v>
      </c>
      <c r="CE382" s="125">
        <v>4</v>
      </c>
      <c r="CF382" s="124" t="s">
        <v>121</v>
      </c>
      <c r="CG382" s="126" t="s">
        <v>100</v>
      </c>
      <c r="CH382" s="129">
        <v>16.95</v>
      </c>
      <c r="CI382" s="63">
        <f>SUM(CI380:CI381)/1.9</f>
        <v>9.487180637227107</v>
      </c>
      <c r="CJ382" s="64">
        <f>SUM((AF382-BQ382)/AF382)*100</f>
        <v>1.3531799729364005</v>
      </c>
      <c r="CK382" s="64">
        <f>SUM(BX382*CH382)</f>
        <v>28.161871608473103</v>
      </c>
      <c r="CL382" s="65" t="s">
        <v>121</v>
      </c>
    </row>
    <row r="383" spans="1:90" s="65" customFormat="1" ht="24.75" customHeight="1" x14ac:dyDescent="0.3">
      <c r="A383" s="61" t="s">
        <v>116</v>
      </c>
      <c r="B383" s="35">
        <v>4.6500000000000004</v>
      </c>
      <c r="C383" s="35">
        <v>2.83</v>
      </c>
      <c r="D383" s="35">
        <v>7.9</v>
      </c>
      <c r="E383" s="35">
        <v>6.84</v>
      </c>
      <c r="F383" s="35">
        <v>0</v>
      </c>
      <c r="G383" s="35">
        <v>0</v>
      </c>
      <c r="H383" s="66">
        <v>0.11260000000000001</v>
      </c>
      <c r="I383" s="66">
        <v>5.0599999999999999E-2</v>
      </c>
      <c r="J383" s="66">
        <v>4.2000000000000003E-2</v>
      </c>
      <c r="K383" s="67">
        <v>5.0200000000000002E-2</v>
      </c>
      <c r="L383" s="66">
        <v>4.2000000000000003E-2</v>
      </c>
      <c r="M383" s="68">
        <v>1.83E-2</v>
      </c>
      <c r="N383" s="35">
        <v>3.87</v>
      </c>
      <c r="O383" s="35">
        <v>33.5</v>
      </c>
      <c r="P383" s="35">
        <v>0</v>
      </c>
      <c r="Q383" s="35">
        <v>7.81</v>
      </c>
      <c r="R383" s="35">
        <v>0</v>
      </c>
      <c r="S383" s="35">
        <v>0</v>
      </c>
      <c r="T383" s="35">
        <v>6.62</v>
      </c>
      <c r="U383" s="35">
        <v>0</v>
      </c>
      <c r="V383" s="35">
        <v>0</v>
      </c>
      <c r="W383" s="35">
        <v>6.62</v>
      </c>
      <c r="X383" s="35">
        <v>2.3250000000000002</v>
      </c>
      <c r="Y383" s="35">
        <v>2.2725</v>
      </c>
      <c r="Z383" s="35">
        <v>0</v>
      </c>
      <c r="AA383" s="35">
        <v>6.16</v>
      </c>
      <c r="AB383" s="41">
        <v>1020</v>
      </c>
      <c r="AC383" s="41">
        <v>9</v>
      </c>
      <c r="AD383" s="88">
        <v>373.6</v>
      </c>
      <c r="AE383" s="69">
        <v>59.7</v>
      </c>
      <c r="AF383" s="69">
        <v>74</v>
      </c>
      <c r="AG383" s="44">
        <f t="shared" si="205"/>
        <v>29.85</v>
      </c>
      <c r="AH383" s="44">
        <f t="shared" si="178"/>
        <v>2799.2297401832116</v>
      </c>
      <c r="AI383" s="44">
        <f t="shared" si="179"/>
        <v>207143.00077355767</v>
      </c>
      <c r="AJ383" s="44">
        <f t="shared" si="180"/>
        <v>1.8035849563095205</v>
      </c>
      <c r="AK383" s="45">
        <v>0</v>
      </c>
      <c r="AL383" s="43">
        <v>360</v>
      </c>
      <c r="AM383" s="43">
        <v>59.4</v>
      </c>
      <c r="AN383" s="69">
        <v>74.2</v>
      </c>
      <c r="AO383" s="44">
        <f t="shared" si="214"/>
        <v>29.7</v>
      </c>
      <c r="AP383" s="44">
        <f t="shared" si="181"/>
        <v>2771.1674638050204</v>
      </c>
      <c r="AQ383" s="46">
        <f t="shared" si="182"/>
        <v>207143.00077355767</v>
      </c>
      <c r="AR383" s="46">
        <f t="shared" si="183"/>
        <v>205620.62581433251</v>
      </c>
      <c r="AS383" s="47">
        <f t="shared" si="184"/>
        <v>0.73493912588886767</v>
      </c>
      <c r="AT383" s="46">
        <f t="shared" si="185"/>
        <v>1.8035849563095205</v>
      </c>
      <c r="AU383" s="46">
        <f t="shared" si="186"/>
        <v>1.7507971224884127</v>
      </c>
      <c r="AV383" s="47">
        <f t="shared" si="187"/>
        <v>2.9268282393041161</v>
      </c>
      <c r="AW383" s="48">
        <v>0</v>
      </c>
      <c r="AX383" s="70">
        <v>150</v>
      </c>
      <c r="AY383" s="70">
        <v>12</v>
      </c>
      <c r="AZ383" s="71">
        <v>344.7</v>
      </c>
      <c r="BA383" s="43">
        <f t="shared" si="203"/>
        <v>8.3841021177835895</v>
      </c>
      <c r="BB383" s="71">
        <v>59.3</v>
      </c>
      <c r="BC383" s="69">
        <v>74</v>
      </c>
      <c r="BD383" s="54">
        <f t="shared" si="188"/>
        <v>29.65</v>
      </c>
      <c r="BE383" s="44">
        <f t="shared" si="189"/>
        <v>2761.8447876054929</v>
      </c>
      <c r="BF383" s="50">
        <f t="shared" si="204"/>
        <v>207143.00077355767</v>
      </c>
      <c r="BG383" s="50">
        <f t="shared" si="190"/>
        <v>204376.51428280649</v>
      </c>
      <c r="BH383" s="72">
        <f t="shared" si="191"/>
        <v>1.3355442763791077</v>
      </c>
      <c r="BI383" s="73">
        <f t="shared" si="192"/>
        <v>1.8035849563095205</v>
      </c>
      <c r="BJ383" s="51">
        <f t="shared" si="193"/>
        <v>1.6865930080548324</v>
      </c>
      <c r="BK383" s="72">
        <f t="shared" si="194"/>
        <v>6.4866336262903888</v>
      </c>
      <c r="BL383" s="116">
        <v>0</v>
      </c>
      <c r="BM383" s="74">
        <f t="shared" si="215"/>
        <v>1020</v>
      </c>
      <c r="BN383" s="74">
        <f t="shared" si="216"/>
        <v>9</v>
      </c>
      <c r="BO383" s="71">
        <v>330.1</v>
      </c>
      <c r="BP383" s="71">
        <v>58.8</v>
      </c>
      <c r="BQ383" s="71">
        <v>72.900000000000006</v>
      </c>
      <c r="BR383" s="72">
        <f t="shared" si="195"/>
        <v>29.4</v>
      </c>
      <c r="BS383" s="54">
        <f t="shared" si="196"/>
        <v>2715.4670260568732</v>
      </c>
      <c r="BT383" s="50">
        <f t="shared" si="197"/>
        <v>204376.51428280649</v>
      </c>
      <c r="BU383" s="50">
        <f t="shared" si="198"/>
        <v>197957.54619954608</v>
      </c>
      <c r="BV383" s="72">
        <f t="shared" si="199"/>
        <v>3.1407562193658629</v>
      </c>
      <c r="BW383" s="75">
        <f t="shared" si="200"/>
        <v>1.6865930080548324</v>
      </c>
      <c r="BX383" s="55">
        <f t="shared" si="201"/>
        <v>1.6675292573451637</v>
      </c>
      <c r="BY383" s="72">
        <f t="shared" si="211"/>
        <v>1.1303112617343976</v>
      </c>
      <c r="BZ383" s="124" t="s">
        <v>120</v>
      </c>
      <c r="CA383" s="124" t="s">
        <v>95</v>
      </c>
      <c r="CB383" s="125">
        <v>6</v>
      </c>
      <c r="CC383" s="125">
        <v>8</v>
      </c>
      <c r="CD383" s="125">
        <v>8</v>
      </c>
      <c r="CE383" s="125">
        <v>4</v>
      </c>
      <c r="CF383" s="124" t="s">
        <v>121</v>
      </c>
      <c r="CG383" s="126" t="s">
        <v>100</v>
      </c>
      <c r="CH383" s="129">
        <f t="shared" ref="CH383:CH388" si="217">SUM(CH381:CH382)/2</f>
        <v>17.09</v>
      </c>
      <c r="CI383" s="129">
        <f>SUM(CI381:CI382)/1.9</f>
        <v>9.9855188480289545</v>
      </c>
      <c r="CJ383" s="64">
        <f>SUM((AF383-BQ383)/AF383)*100</f>
        <v>1.4864864864864789</v>
      </c>
      <c r="CK383" s="64">
        <f>SUM(BX383*CH383)</f>
        <v>28.498075008028845</v>
      </c>
      <c r="CL383" s="65" t="s">
        <v>121</v>
      </c>
    </row>
    <row r="384" spans="1:90" s="65" customFormat="1" ht="24.75" customHeight="1" x14ac:dyDescent="0.3">
      <c r="A384" s="61" t="s">
        <v>116</v>
      </c>
      <c r="B384" s="35">
        <v>3.65</v>
      </c>
      <c r="C384" s="35">
        <v>1.22</v>
      </c>
      <c r="D384" s="35">
        <v>11.36</v>
      </c>
      <c r="E384" s="35">
        <v>0.72240000000000004</v>
      </c>
      <c r="F384" s="35">
        <v>0</v>
      </c>
      <c r="G384" s="35">
        <v>0</v>
      </c>
      <c r="H384" s="66">
        <v>9.3299999999999994E-2</v>
      </c>
      <c r="I384" s="66">
        <v>4.2799999999999998E-2</v>
      </c>
      <c r="J384" s="66">
        <v>6.3E-3</v>
      </c>
      <c r="K384" s="67">
        <v>2.1999999999999999E-2</v>
      </c>
      <c r="L384" s="66">
        <v>4.2000000000000003E-2</v>
      </c>
      <c r="M384" s="68">
        <v>1.2699999999999999E-2</v>
      </c>
      <c r="N384" s="35">
        <v>3.03</v>
      </c>
      <c r="O384" s="35">
        <v>9.4600000000000009</v>
      </c>
      <c r="P384" s="35">
        <v>0</v>
      </c>
      <c r="Q384" s="35">
        <v>25.79</v>
      </c>
      <c r="R384" s="35">
        <v>0</v>
      </c>
      <c r="S384" s="35">
        <v>0</v>
      </c>
      <c r="T384" s="35">
        <v>6.62</v>
      </c>
      <c r="U384" s="35">
        <v>0</v>
      </c>
      <c r="V384" s="35">
        <v>0</v>
      </c>
      <c r="W384" s="35">
        <v>19.23</v>
      </c>
      <c r="X384" s="35">
        <v>3.48</v>
      </c>
      <c r="Y384" s="35">
        <v>3.03</v>
      </c>
      <c r="Z384" s="35">
        <v>0</v>
      </c>
      <c r="AA384" s="35">
        <v>3.68</v>
      </c>
      <c r="AB384" s="41">
        <v>1040</v>
      </c>
      <c r="AC384" s="41">
        <v>9</v>
      </c>
      <c r="AD384" s="88">
        <v>375.2</v>
      </c>
      <c r="AE384" s="69">
        <v>59.7</v>
      </c>
      <c r="AF384" s="69">
        <v>74</v>
      </c>
      <c r="AG384" s="44">
        <f t="shared" si="205"/>
        <v>29.85</v>
      </c>
      <c r="AH384" s="44">
        <f t="shared" si="178"/>
        <v>2799.2297401832116</v>
      </c>
      <c r="AI384" s="44">
        <f t="shared" si="179"/>
        <v>207143.00077355767</v>
      </c>
      <c r="AJ384" s="44">
        <f t="shared" si="180"/>
        <v>1.8113090888847221</v>
      </c>
      <c r="AK384" s="45">
        <v>0</v>
      </c>
      <c r="AL384" s="43">
        <v>361.1</v>
      </c>
      <c r="AM384" s="43">
        <v>59.4</v>
      </c>
      <c r="AN384" s="69">
        <v>73.900000000000006</v>
      </c>
      <c r="AO384" s="44">
        <f t="shared" si="214"/>
        <v>29.7</v>
      </c>
      <c r="AP384" s="44">
        <f t="shared" si="181"/>
        <v>2771.1674638050204</v>
      </c>
      <c r="AQ384" s="46">
        <f t="shared" si="182"/>
        <v>207143.00077355767</v>
      </c>
      <c r="AR384" s="46">
        <f t="shared" si="183"/>
        <v>204789.27557519102</v>
      </c>
      <c r="AS384" s="47">
        <f t="shared" si="184"/>
        <v>1.1362803423610097</v>
      </c>
      <c r="AT384" s="46">
        <f t="shared" si="185"/>
        <v>1.8113090888847221</v>
      </c>
      <c r="AU384" s="46">
        <f t="shared" si="186"/>
        <v>1.7632759283208534</v>
      </c>
      <c r="AV384" s="47">
        <f t="shared" si="187"/>
        <v>2.6518478187201122</v>
      </c>
      <c r="AW384" s="48">
        <v>0</v>
      </c>
      <c r="AX384" s="70">
        <v>150</v>
      </c>
      <c r="AY384" s="70">
        <v>12</v>
      </c>
      <c r="AZ384" s="71">
        <v>345.5</v>
      </c>
      <c r="BA384" s="43">
        <f t="shared" si="203"/>
        <v>8.5962373371924716</v>
      </c>
      <c r="BB384" s="71">
        <v>59.3</v>
      </c>
      <c r="BC384" s="69">
        <v>73.8</v>
      </c>
      <c r="BD384" s="54">
        <f t="shared" si="188"/>
        <v>29.65</v>
      </c>
      <c r="BE384" s="44">
        <f t="shared" si="189"/>
        <v>2761.8447876054929</v>
      </c>
      <c r="BF384" s="50">
        <f t="shared" si="204"/>
        <v>207143.00077355767</v>
      </c>
      <c r="BG384" s="50">
        <f t="shared" si="190"/>
        <v>203824.14532528538</v>
      </c>
      <c r="BH384" s="72">
        <f t="shared" si="191"/>
        <v>1.6022049675240311</v>
      </c>
      <c r="BI384" s="73">
        <f t="shared" si="192"/>
        <v>1.8113090888847221</v>
      </c>
      <c r="BJ384" s="51">
        <f t="shared" si="193"/>
        <v>1.6950886728783405</v>
      </c>
      <c r="BK384" s="72">
        <f t="shared" si="194"/>
        <v>6.4163767917678802</v>
      </c>
      <c r="BL384" s="116">
        <v>0</v>
      </c>
      <c r="BM384" s="74">
        <f t="shared" si="215"/>
        <v>1040</v>
      </c>
      <c r="BN384" s="74">
        <f t="shared" si="216"/>
        <v>9</v>
      </c>
      <c r="BO384" s="71">
        <v>330.5</v>
      </c>
      <c r="BP384" s="71">
        <v>58.7</v>
      </c>
      <c r="BQ384" s="71">
        <v>72.5</v>
      </c>
      <c r="BR384" s="72">
        <f t="shared" si="195"/>
        <v>29.35</v>
      </c>
      <c r="BS384" s="54">
        <f t="shared" si="196"/>
        <v>2706.2385976369542</v>
      </c>
      <c r="BT384" s="50">
        <f t="shared" si="197"/>
        <v>203824.14532528538</v>
      </c>
      <c r="BU384" s="50">
        <f t="shared" si="198"/>
        <v>196202.29832867917</v>
      </c>
      <c r="BV384" s="72">
        <f t="shared" si="199"/>
        <v>3.7394230131285058</v>
      </c>
      <c r="BW384" s="75">
        <f t="shared" si="200"/>
        <v>1.6950886728783405</v>
      </c>
      <c r="BX384" s="55">
        <f t="shared" si="201"/>
        <v>1.68448587409687</v>
      </c>
      <c r="BY384" s="72">
        <f t="shared" si="211"/>
        <v>0.62550112870888763</v>
      </c>
      <c r="BZ384" s="124" t="s">
        <v>120</v>
      </c>
      <c r="CA384" s="124" t="s">
        <v>95</v>
      </c>
      <c r="CB384" s="125">
        <v>6</v>
      </c>
      <c r="CC384" s="125">
        <v>8</v>
      </c>
      <c r="CD384" s="125">
        <v>8</v>
      </c>
      <c r="CE384" s="125">
        <v>4</v>
      </c>
      <c r="CF384" s="124" t="s">
        <v>121</v>
      </c>
      <c r="CG384" s="126" t="s">
        <v>100</v>
      </c>
      <c r="CH384" s="129">
        <f t="shared" si="217"/>
        <v>17.02</v>
      </c>
      <c r="CI384" s="129">
        <f>SUM(CI382:CI383)/2</f>
        <v>9.7363497426280308</v>
      </c>
      <c r="CJ384" s="64">
        <f>SUM((AF384-BQ384)/AF384)*100</f>
        <v>2.0270270270270272</v>
      </c>
      <c r="CK384" s="64">
        <f>SUM(BX384*CH384)</f>
        <v>28.669949577128726</v>
      </c>
      <c r="CL384" s="65" t="s">
        <v>121</v>
      </c>
    </row>
    <row r="385" spans="1:90" s="65" customFormat="1" ht="24.75" customHeight="1" x14ac:dyDescent="0.3">
      <c r="A385" s="61" t="s">
        <v>116</v>
      </c>
      <c r="B385" s="35">
        <v>3.77</v>
      </c>
      <c r="C385" s="35">
        <v>1.31</v>
      </c>
      <c r="D385" s="35">
        <v>12.67</v>
      </c>
      <c r="E385" s="35">
        <v>0.7006</v>
      </c>
      <c r="F385" s="35">
        <v>0</v>
      </c>
      <c r="G385" s="35">
        <v>0</v>
      </c>
      <c r="H385" s="66">
        <v>9.8599999999999993E-2</v>
      </c>
      <c r="I385" s="66">
        <v>4.7E-2</v>
      </c>
      <c r="J385" s="66">
        <v>5.7999999999999996E-3</v>
      </c>
      <c r="K385" s="67">
        <v>2.4199999999999999E-2</v>
      </c>
      <c r="L385" s="66">
        <v>4.2000000000000003E-2</v>
      </c>
      <c r="M385" s="68">
        <v>1.4500000000000001E-2</v>
      </c>
      <c r="N385" s="35">
        <v>4.7</v>
      </c>
      <c r="O385" s="35">
        <v>33.5</v>
      </c>
      <c r="P385" s="35">
        <v>0</v>
      </c>
      <c r="Q385" s="35">
        <v>7.81</v>
      </c>
      <c r="R385" s="35">
        <v>0</v>
      </c>
      <c r="S385" s="35">
        <v>0</v>
      </c>
      <c r="T385" s="35">
        <v>6.62</v>
      </c>
      <c r="U385" s="35">
        <v>0</v>
      </c>
      <c r="V385" s="35">
        <v>0</v>
      </c>
      <c r="W385" s="35">
        <v>6.62</v>
      </c>
      <c r="X385" s="35">
        <v>4.6500000000000004</v>
      </c>
      <c r="Y385" s="35">
        <v>1.5149999999999999</v>
      </c>
      <c r="Z385" s="35">
        <v>0</v>
      </c>
      <c r="AA385" s="35">
        <v>5.2725</v>
      </c>
      <c r="AB385" s="41">
        <v>1040</v>
      </c>
      <c r="AC385" s="41">
        <v>9</v>
      </c>
      <c r="AD385" s="88">
        <v>374.7</v>
      </c>
      <c r="AE385" s="69">
        <v>59.7</v>
      </c>
      <c r="AF385" s="69">
        <v>73.900000000000006</v>
      </c>
      <c r="AG385" s="44">
        <f t="shared" si="205"/>
        <v>29.85</v>
      </c>
      <c r="AH385" s="44">
        <f t="shared" si="178"/>
        <v>2799.2297401832116</v>
      </c>
      <c r="AI385" s="44">
        <f t="shared" si="179"/>
        <v>206863.07779953934</v>
      </c>
      <c r="AJ385" s="44">
        <f t="shared" si="180"/>
        <v>1.8113430583446264</v>
      </c>
      <c r="AK385" s="45">
        <v>0</v>
      </c>
      <c r="AL385" s="43">
        <v>359.7</v>
      </c>
      <c r="AM385" s="43">
        <v>59.4</v>
      </c>
      <c r="AN385" s="69">
        <v>74</v>
      </c>
      <c r="AO385" s="44">
        <f t="shared" si="214"/>
        <v>29.7</v>
      </c>
      <c r="AP385" s="44">
        <f t="shared" si="181"/>
        <v>2771.1674638050204</v>
      </c>
      <c r="AQ385" s="46">
        <f t="shared" si="182"/>
        <v>206863.07779953934</v>
      </c>
      <c r="AR385" s="46">
        <f t="shared" si="183"/>
        <v>205066.3923215715</v>
      </c>
      <c r="AS385" s="47">
        <f t="shared" si="184"/>
        <v>0.86853850241410302</v>
      </c>
      <c r="AT385" s="46">
        <f t="shared" si="185"/>
        <v>1.8113430583446264</v>
      </c>
      <c r="AU385" s="46">
        <f t="shared" si="186"/>
        <v>1.7540660657644103</v>
      </c>
      <c r="AV385" s="47">
        <f t="shared" si="187"/>
        <v>3.162128361954867</v>
      </c>
      <c r="AW385" s="48">
        <v>0</v>
      </c>
      <c r="AX385" s="70">
        <v>150</v>
      </c>
      <c r="AY385" s="70">
        <v>12</v>
      </c>
      <c r="AZ385" s="71">
        <v>342.8</v>
      </c>
      <c r="BA385" s="43">
        <f t="shared" si="203"/>
        <v>9.3057176196032607</v>
      </c>
      <c r="BB385" s="71">
        <v>59.3</v>
      </c>
      <c r="BC385" s="69">
        <v>74</v>
      </c>
      <c r="BD385" s="54">
        <f t="shared" si="188"/>
        <v>29.65</v>
      </c>
      <c r="BE385" s="44">
        <f t="shared" si="189"/>
        <v>2761.8447876054929</v>
      </c>
      <c r="BF385" s="50">
        <f t="shared" si="204"/>
        <v>206863.07779953934</v>
      </c>
      <c r="BG385" s="50">
        <f t="shared" si="190"/>
        <v>204376.51428280649</v>
      </c>
      <c r="BH385" s="72">
        <f t="shared" si="191"/>
        <v>1.2020335108532332</v>
      </c>
      <c r="BI385" s="73">
        <f t="shared" si="192"/>
        <v>1.8113430583446264</v>
      </c>
      <c r="BJ385" s="51">
        <f t="shared" si="193"/>
        <v>1.6772964408505846</v>
      </c>
      <c r="BK385" s="72">
        <f t="shared" si="194"/>
        <v>7.4003992162890473</v>
      </c>
      <c r="BL385" s="116">
        <v>0</v>
      </c>
      <c r="BM385" s="74">
        <f t="shared" si="215"/>
        <v>1040</v>
      </c>
      <c r="BN385" s="74">
        <f t="shared" si="216"/>
        <v>9</v>
      </c>
      <c r="BO385" s="71">
        <v>327.8</v>
      </c>
      <c r="BP385" s="71">
        <v>58.8</v>
      </c>
      <c r="BQ385" s="71">
        <v>72.900000000000006</v>
      </c>
      <c r="BR385" s="72">
        <f t="shared" si="195"/>
        <v>29.4</v>
      </c>
      <c r="BS385" s="54">
        <f t="shared" si="196"/>
        <v>2715.4670260568732</v>
      </c>
      <c r="BT385" s="50">
        <f t="shared" si="197"/>
        <v>204376.51428280649</v>
      </c>
      <c r="BU385" s="50">
        <f t="shared" si="198"/>
        <v>197957.54619954608</v>
      </c>
      <c r="BV385" s="72">
        <f t="shared" si="199"/>
        <v>3.1407562193658629</v>
      </c>
      <c r="BW385" s="75">
        <f t="shared" si="200"/>
        <v>1.6772964408505846</v>
      </c>
      <c r="BX385" s="55">
        <f t="shared" si="201"/>
        <v>1.6559106045372451</v>
      </c>
      <c r="BY385" s="72">
        <f t="shared" si="211"/>
        <v>1.2750182849308587</v>
      </c>
      <c r="BZ385" s="124" t="s">
        <v>120</v>
      </c>
      <c r="CA385" s="124" t="s">
        <v>95</v>
      </c>
      <c r="CB385" s="125">
        <v>6</v>
      </c>
      <c r="CC385" s="125">
        <v>8</v>
      </c>
      <c r="CD385" s="125">
        <v>8</v>
      </c>
      <c r="CE385" s="125">
        <v>4</v>
      </c>
      <c r="CF385" s="124" t="s">
        <v>121</v>
      </c>
      <c r="CG385" s="126" t="s">
        <v>100</v>
      </c>
      <c r="CH385" s="129">
        <f t="shared" si="217"/>
        <v>17.055</v>
      </c>
      <c r="CI385" s="129">
        <f>SUM(CI383:CI384)/1.8</f>
        <v>10.956593661476102</v>
      </c>
      <c r="CJ385" s="64">
        <f>SUM((AF385-BQ385)/AF385)*100</f>
        <v>1.3531799729364005</v>
      </c>
      <c r="CK385" s="64">
        <f>SUM(BX385*CH385)</f>
        <v>28.241555360382716</v>
      </c>
      <c r="CL385" s="65" t="s">
        <v>121</v>
      </c>
    </row>
    <row r="386" spans="1:90" s="65" customFormat="1" ht="24.75" customHeight="1" x14ac:dyDescent="0.3">
      <c r="A386" s="61" t="s">
        <v>116</v>
      </c>
      <c r="B386" s="35">
        <v>4.2699999999999996</v>
      </c>
      <c r="C386" s="35">
        <v>1.46</v>
      </c>
      <c r="D386" s="35">
        <v>12.82</v>
      </c>
      <c r="E386" s="35">
        <v>0.73719999999999997</v>
      </c>
      <c r="F386" s="35">
        <v>0</v>
      </c>
      <c r="G386" s="35">
        <v>0</v>
      </c>
      <c r="H386" s="66">
        <v>0.11260000000000001</v>
      </c>
      <c r="I386" s="66">
        <v>4.7899999999999998E-2</v>
      </c>
      <c r="J386" s="66">
        <v>6.4999999999999997E-3</v>
      </c>
      <c r="K386" s="67">
        <v>2.5399999999999999E-2</v>
      </c>
      <c r="L386" s="66">
        <v>4.2000000000000003E-2</v>
      </c>
      <c r="M386" s="68">
        <v>1.83E-2</v>
      </c>
      <c r="N386" s="35">
        <v>3.87</v>
      </c>
      <c r="O386" s="35">
        <v>9.4600000000000009</v>
      </c>
      <c r="P386" s="35">
        <v>0</v>
      </c>
      <c r="Q386" s="35">
        <v>25.79</v>
      </c>
      <c r="R386" s="35">
        <v>0</v>
      </c>
      <c r="S386" s="35">
        <v>0</v>
      </c>
      <c r="T386" s="35">
        <v>6.62</v>
      </c>
      <c r="U386" s="35">
        <v>0</v>
      </c>
      <c r="V386" s="35">
        <v>0</v>
      </c>
      <c r="W386" s="35">
        <v>19.23</v>
      </c>
      <c r="X386" s="35">
        <v>2.3250000000000002</v>
      </c>
      <c r="Y386" s="35">
        <v>2.2725</v>
      </c>
      <c r="Z386" s="35">
        <v>0</v>
      </c>
      <c r="AA386" s="35">
        <v>6</v>
      </c>
      <c r="AB386" s="41">
        <v>1040</v>
      </c>
      <c r="AC386" s="41">
        <v>9</v>
      </c>
      <c r="AD386" s="88">
        <v>375</v>
      </c>
      <c r="AE386" s="69">
        <v>59.7</v>
      </c>
      <c r="AF386" s="69">
        <v>74.099999999999994</v>
      </c>
      <c r="AG386" s="44">
        <f t="shared" si="205"/>
        <v>29.85</v>
      </c>
      <c r="AH386" s="44">
        <f t="shared" ref="AH386:AH449" si="218">PI()*(AE386/2)^2</f>
        <v>2799.2297401832116</v>
      </c>
      <c r="AI386" s="44">
        <f t="shared" ref="AI386:AI449" si="219">PI()*(AE386/2)^2*AF386</f>
        <v>207422.92374757596</v>
      </c>
      <c r="AJ386" s="44">
        <f t="shared" ref="AJ386:AJ449" si="220">(AD386*1000/AI386)</f>
        <v>1.807900463578257</v>
      </c>
      <c r="AK386" s="45">
        <v>0</v>
      </c>
      <c r="AL386" s="43">
        <v>363.6</v>
      </c>
      <c r="AM386" s="43">
        <v>59.4</v>
      </c>
      <c r="AN386" s="69">
        <v>73.900000000000006</v>
      </c>
      <c r="AO386" s="44">
        <f t="shared" si="214"/>
        <v>29.7</v>
      </c>
      <c r="AP386" s="44">
        <f t="shared" ref="AP386:AP449" si="221">PI()*(AM386/2)^2</f>
        <v>2771.1674638050204</v>
      </c>
      <c r="AQ386" s="46">
        <f t="shared" ref="AQ386:AQ449" si="222">SUM(AI386)</f>
        <v>207422.92374757596</v>
      </c>
      <c r="AR386" s="46">
        <f t="shared" ref="AR386:AR449" si="223">PI()*(AM386/2)^2*AN386</f>
        <v>204789.27557519102</v>
      </c>
      <c r="AS386" s="47">
        <f t="shared" ref="AS386:AS449" si="224">((AQ386-AR386)/AQ386)*100</f>
        <v>1.2696996671351379</v>
      </c>
      <c r="AT386" s="46">
        <f t="shared" ref="AT386:AT449" si="225">SUM(AJ386)</f>
        <v>1.807900463578257</v>
      </c>
      <c r="AU386" s="46">
        <f t="shared" ref="AU386:AU449" si="226">(AL386*1000/AR386)</f>
        <v>1.7754835988298596</v>
      </c>
      <c r="AV386" s="47">
        <f t="shared" ref="AV386:AV449" si="227">((AT386-AU386)/AT386)*100</f>
        <v>1.7930668972912807</v>
      </c>
      <c r="AW386" s="48">
        <v>0</v>
      </c>
      <c r="AX386" s="70">
        <v>150</v>
      </c>
      <c r="AY386" s="70">
        <v>12</v>
      </c>
      <c r="AZ386" s="71">
        <v>345.4</v>
      </c>
      <c r="BA386" s="43">
        <f t="shared" si="203"/>
        <v>8.5697741748697229</v>
      </c>
      <c r="BB386" s="71">
        <v>59.3</v>
      </c>
      <c r="BC386" s="69">
        <v>73.8</v>
      </c>
      <c r="BD386" s="54">
        <f t="shared" ref="BD386:BD449" si="228">SUM(BB386/2)</f>
        <v>29.65</v>
      </c>
      <c r="BE386" s="44">
        <f t="shared" ref="BE386:BE449" si="229">PI()*(BB386/2)^2</f>
        <v>2761.8447876054929</v>
      </c>
      <c r="BF386" s="50">
        <f t="shared" si="204"/>
        <v>207422.92374757596</v>
      </c>
      <c r="BG386" s="50">
        <f t="shared" ref="BG386:BG449" si="230">PI()*(BB386/2)^2*BC386</f>
        <v>203824.14532528538</v>
      </c>
      <c r="BH386" s="72">
        <f t="shared" ref="BH386:BH449" si="231">((BF386-BG386)/BF386)*100</f>
        <v>1.7349955141265492</v>
      </c>
      <c r="BI386" s="73">
        <f t="shared" ref="BI386:BI449" si="232">SUM(AJ386)</f>
        <v>1.807900463578257</v>
      </c>
      <c r="BJ386" s="51">
        <f t="shared" ref="BJ386:BJ449" si="233">(AZ386*1000/BG386)</f>
        <v>1.6945980538702714</v>
      </c>
      <c r="BK386" s="72">
        <f t="shared" ref="BK386:BK449" si="234">((BI386-BJ386)/BI386)*100</f>
        <v>6.2670712238069592</v>
      </c>
      <c r="BL386" s="116">
        <v>0</v>
      </c>
      <c r="BM386" s="74">
        <f t="shared" si="215"/>
        <v>1040</v>
      </c>
      <c r="BN386" s="74">
        <f t="shared" si="216"/>
        <v>9</v>
      </c>
      <c r="BO386" s="71">
        <v>330.4</v>
      </c>
      <c r="BP386" s="71">
        <v>58.8</v>
      </c>
      <c r="BQ386" s="71">
        <v>72.7</v>
      </c>
      <c r="BR386" s="72">
        <f t="shared" ref="BR386:BR449" si="235">BP386/2</f>
        <v>29.4</v>
      </c>
      <c r="BS386" s="54">
        <f t="shared" ref="BS386:BS449" si="236">PI()*(BP386/2)^2</f>
        <v>2715.4670260568732</v>
      </c>
      <c r="BT386" s="50">
        <f t="shared" ref="BT386:BT449" si="237">SUM(BG386)</f>
        <v>203824.14532528538</v>
      </c>
      <c r="BU386" s="50">
        <f t="shared" ref="BU386:BU449" si="238">PI()*(BP386/2)^2*BQ386</f>
        <v>197414.45279433471</v>
      </c>
      <c r="BV386" s="72">
        <f t="shared" ref="BV386:BV449" si="239">((BT386-BU386)/BT386)*100</f>
        <v>3.144716991562198</v>
      </c>
      <c r="BW386" s="75">
        <f t="shared" ref="BW386:BW449" si="240">SUM(BJ386)</f>
        <v>1.6945980538702714</v>
      </c>
      <c r="BX386" s="55">
        <f t="shared" ref="BX386:BX449" si="241">(BO386*1000/BU386)</f>
        <v>1.6736363286643907</v>
      </c>
      <c r="BY386" s="72">
        <f t="shared" si="211"/>
        <v>1.2369732844910606</v>
      </c>
      <c r="BZ386" s="124" t="s">
        <v>120</v>
      </c>
      <c r="CA386" s="124" t="s">
        <v>95</v>
      </c>
      <c r="CB386" s="125">
        <v>6</v>
      </c>
      <c r="CC386" s="125">
        <v>8</v>
      </c>
      <c r="CD386" s="125">
        <v>8</v>
      </c>
      <c r="CE386" s="125">
        <v>4</v>
      </c>
      <c r="CF386" s="124" t="s">
        <v>121</v>
      </c>
      <c r="CG386" s="126" t="s">
        <v>100</v>
      </c>
      <c r="CH386" s="129">
        <f t="shared" si="217"/>
        <v>17.037500000000001</v>
      </c>
      <c r="CI386" s="129">
        <f>SUM(CI384:CI385)/2</f>
        <v>10.346471702052067</v>
      </c>
      <c r="CJ386" s="64">
        <f>SUM((AF386-BQ386)/AF386)*100</f>
        <v>1.8893387314439833</v>
      </c>
      <c r="CK386" s="64">
        <f>SUM(BX386*CH386)</f>
        <v>28.514578949619558</v>
      </c>
      <c r="CL386" s="65" t="s">
        <v>121</v>
      </c>
    </row>
    <row r="387" spans="1:90" s="65" customFormat="1" ht="24.75" customHeight="1" x14ac:dyDescent="0.3">
      <c r="A387" s="61" t="s">
        <v>116</v>
      </c>
      <c r="B387" s="35">
        <v>4.62</v>
      </c>
      <c r="C387" s="35">
        <v>2.5</v>
      </c>
      <c r="D387" s="35">
        <v>6.87</v>
      </c>
      <c r="E387" s="35">
        <v>6.7</v>
      </c>
      <c r="F387" s="35">
        <v>0</v>
      </c>
      <c r="G387" s="35">
        <v>0</v>
      </c>
      <c r="H387" s="66">
        <v>9.3299999999999994E-2</v>
      </c>
      <c r="I387" s="66">
        <v>4.4600000000000001E-2</v>
      </c>
      <c r="J387" s="66">
        <v>4.0500000000000001E-2</v>
      </c>
      <c r="K387" s="67">
        <v>5.8999999999999997E-2</v>
      </c>
      <c r="L387" s="66">
        <v>4.2000000000000003E-2</v>
      </c>
      <c r="M387" s="68">
        <v>1.2699999999999999E-2</v>
      </c>
      <c r="N387" s="35">
        <v>3.03</v>
      </c>
      <c r="O387" s="35">
        <v>33.5</v>
      </c>
      <c r="P387" s="35">
        <v>0</v>
      </c>
      <c r="Q387" s="35">
        <v>7.81</v>
      </c>
      <c r="R387" s="35">
        <v>0</v>
      </c>
      <c r="S387" s="35">
        <v>0</v>
      </c>
      <c r="T387" s="35">
        <v>6.62</v>
      </c>
      <c r="U387" s="35">
        <v>0</v>
      </c>
      <c r="V387" s="35">
        <v>0</v>
      </c>
      <c r="W387" s="35">
        <v>6.62</v>
      </c>
      <c r="X387" s="35">
        <v>3.48</v>
      </c>
      <c r="Y387" s="35">
        <v>3.03</v>
      </c>
      <c r="Z387" s="35">
        <v>0</v>
      </c>
      <c r="AA387" s="35">
        <v>5.25</v>
      </c>
      <c r="AB387" s="41">
        <v>1060</v>
      </c>
      <c r="AC387" s="41">
        <v>9</v>
      </c>
      <c r="AD387" s="88">
        <v>374.6</v>
      </c>
      <c r="AE387" s="69">
        <v>59.7</v>
      </c>
      <c r="AF387" s="69">
        <v>74.099999999999994</v>
      </c>
      <c r="AG387" s="44">
        <f t="shared" si="205"/>
        <v>29.85</v>
      </c>
      <c r="AH387" s="44">
        <f t="shared" si="218"/>
        <v>2799.2297401832116</v>
      </c>
      <c r="AI387" s="44">
        <f t="shared" si="219"/>
        <v>207422.92374757596</v>
      </c>
      <c r="AJ387" s="44">
        <f t="shared" si="220"/>
        <v>1.8059720364171068</v>
      </c>
      <c r="AK387" s="45">
        <v>0</v>
      </c>
      <c r="AL387" s="43">
        <v>362</v>
      </c>
      <c r="AM387" s="43">
        <v>59.4</v>
      </c>
      <c r="AN387" s="69">
        <v>74.099999999999994</v>
      </c>
      <c r="AO387" s="44">
        <f t="shared" si="214"/>
        <v>29.7</v>
      </c>
      <c r="AP387" s="44">
        <f t="shared" si="221"/>
        <v>2771.1674638050204</v>
      </c>
      <c r="AQ387" s="46">
        <f t="shared" si="222"/>
        <v>207422.92374757596</v>
      </c>
      <c r="AR387" s="46">
        <f t="shared" si="223"/>
        <v>205343.50906795199</v>
      </c>
      <c r="AS387" s="47">
        <f t="shared" si="224"/>
        <v>1.0024999368702932</v>
      </c>
      <c r="AT387" s="46">
        <f t="shared" si="225"/>
        <v>1.8059720364171068</v>
      </c>
      <c r="AU387" s="46">
        <f t="shared" si="226"/>
        <v>1.762899648706244</v>
      </c>
      <c r="AV387" s="47">
        <f t="shared" si="227"/>
        <v>2.3849974884613752</v>
      </c>
      <c r="AW387" s="48">
        <v>0</v>
      </c>
      <c r="AX387" s="70">
        <v>150</v>
      </c>
      <c r="AY387" s="70">
        <v>12</v>
      </c>
      <c r="AZ387" s="71">
        <v>344.9</v>
      </c>
      <c r="BA387" s="43">
        <f t="shared" ref="BA387:BA450" si="242">(AD387-AZ387)/AZ387*100</f>
        <v>8.6111916497535645</v>
      </c>
      <c r="BB387" s="71">
        <v>58.6</v>
      </c>
      <c r="BC387" s="69">
        <v>74</v>
      </c>
      <c r="BD387" s="54">
        <f t="shared" si="228"/>
        <v>29.3</v>
      </c>
      <c r="BE387" s="44">
        <f t="shared" si="229"/>
        <v>2697.0258771803014</v>
      </c>
      <c r="BF387" s="50">
        <f t="shared" si="204"/>
        <v>207422.92374757596</v>
      </c>
      <c r="BG387" s="50">
        <f t="shared" si="230"/>
        <v>199579.91491134232</v>
      </c>
      <c r="BH387" s="72">
        <f t="shared" si="231"/>
        <v>3.7811678162333764</v>
      </c>
      <c r="BI387" s="73">
        <f t="shared" si="232"/>
        <v>1.8059720364171068</v>
      </c>
      <c r="BJ387" s="51">
        <f t="shared" si="233"/>
        <v>1.7281298078176452</v>
      </c>
      <c r="BK387" s="72">
        <f t="shared" si="234"/>
        <v>4.3102676580692707</v>
      </c>
      <c r="BL387" s="116">
        <v>0</v>
      </c>
      <c r="BM387" s="74">
        <f t="shared" si="215"/>
        <v>1060</v>
      </c>
      <c r="BN387" s="74">
        <f t="shared" si="216"/>
        <v>9</v>
      </c>
      <c r="BO387" s="71">
        <v>331.1</v>
      </c>
      <c r="BP387" s="71">
        <v>58.8</v>
      </c>
      <c r="BQ387" s="71">
        <v>73.2</v>
      </c>
      <c r="BR387" s="72">
        <f t="shared" si="235"/>
        <v>29.4</v>
      </c>
      <c r="BS387" s="54">
        <f t="shared" si="236"/>
        <v>2715.4670260568732</v>
      </c>
      <c r="BT387" s="50">
        <f t="shared" si="237"/>
        <v>199579.91491134232</v>
      </c>
      <c r="BU387" s="50">
        <f t="shared" si="238"/>
        <v>198772.18630736312</v>
      </c>
      <c r="BV387" s="72">
        <f t="shared" si="239"/>
        <v>0.40471437435876484</v>
      </c>
      <c r="BW387" s="75">
        <f t="shared" si="240"/>
        <v>1.7281298078176452</v>
      </c>
      <c r="BX387" s="55">
        <f t="shared" si="241"/>
        <v>1.6657260059916896</v>
      </c>
      <c r="BY387" s="72">
        <f t="shared" si="211"/>
        <v>3.611059860414175</v>
      </c>
      <c r="BZ387" s="124" t="s">
        <v>120</v>
      </c>
      <c r="CA387" s="124" t="s">
        <v>95</v>
      </c>
      <c r="CB387" s="125">
        <v>6</v>
      </c>
      <c r="CC387" s="125">
        <v>8</v>
      </c>
      <c r="CD387" s="125">
        <v>8</v>
      </c>
      <c r="CE387" s="125">
        <v>4</v>
      </c>
      <c r="CF387" s="124" t="s">
        <v>121</v>
      </c>
      <c r="CG387" s="126" t="s">
        <v>100</v>
      </c>
      <c r="CH387" s="129">
        <f t="shared" si="217"/>
        <v>17.046250000000001</v>
      </c>
      <c r="CI387" s="129">
        <f>SUM(CI385:CI386)/2</f>
        <v>10.651532681764085</v>
      </c>
      <c r="CJ387" s="64">
        <f>SUM((AF387-BQ387)/AF387)*100</f>
        <v>1.2145748987854137</v>
      </c>
      <c r="CK387" s="64">
        <f>SUM(BX387*CH387)</f>
        <v>28.394381929635841</v>
      </c>
      <c r="CL387" s="65" t="s">
        <v>121</v>
      </c>
    </row>
    <row r="388" spans="1:90" s="65" customFormat="1" ht="24.75" customHeight="1" x14ac:dyDescent="0.3">
      <c r="A388" s="61" t="s">
        <v>116</v>
      </c>
      <c r="B388" s="35">
        <v>4.32</v>
      </c>
      <c r="C388" s="35">
        <v>2.19</v>
      </c>
      <c r="D388" s="35">
        <v>6.39</v>
      </c>
      <c r="E388" s="35">
        <v>6.84</v>
      </c>
      <c r="F388" s="35">
        <v>0</v>
      </c>
      <c r="G388" s="35">
        <v>0</v>
      </c>
      <c r="H388" s="66">
        <v>9.8599999999999993E-2</v>
      </c>
      <c r="I388" s="66">
        <v>4.4600000000000001E-2</v>
      </c>
      <c r="J388" s="66">
        <v>4.19E-2</v>
      </c>
      <c r="K388" s="67">
        <v>6.6500000000000004E-2</v>
      </c>
      <c r="L388" s="66">
        <v>4.2000000000000003E-2</v>
      </c>
      <c r="M388" s="68">
        <v>1.4500000000000001E-2</v>
      </c>
      <c r="N388" s="35">
        <v>4.7</v>
      </c>
      <c r="O388" s="35">
        <v>9.4600000000000009</v>
      </c>
      <c r="P388" s="35">
        <v>0</v>
      </c>
      <c r="Q388" s="35">
        <v>25.79</v>
      </c>
      <c r="R388" s="35">
        <v>0</v>
      </c>
      <c r="S388" s="35">
        <v>0</v>
      </c>
      <c r="T388" s="35">
        <v>6.62</v>
      </c>
      <c r="U388" s="35">
        <v>0</v>
      </c>
      <c r="V388" s="35">
        <v>0</v>
      </c>
      <c r="W388" s="35">
        <v>19.23</v>
      </c>
      <c r="X388" s="35">
        <v>4.6500000000000004</v>
      </c>
      <c r="Y388" s="35">
        <v>1.5149999999999999</v>
      </c>
      <c r="Z388" s="35">
        <v>0</v>
      </c>
      <c r="AA388" s="35">
        <v>6.16</v>
      </c>
      <c r="AB388" s="41">
        <v>1060</v>
      </c>
      <c r="AC388" s="41">
        <v>9</v>
      </c>
      <c r="AD388" s="88">
        <v>376.1</v>
      </c>
      <c r="AE388" s="69">
        <v>59.2</v>
      </c>
      <c r="AF388" s="69">
        <v>74.3</v>
      </c>
      <c r="AG388" s="44">
        <f t="shared" si="205"/>
        <v>29.6</v>
      </c>
      <c r="AH388" s="44">
        <f t="shared" si="218"/>
        <v>2752.5378193692336</v>
      </c>
      <c r="AI388" s="44">
        <f t="shared" si="219"/>
        <v>204513.55997913404</v>
      </c>
      <c r="AJ388" s="44">
        <f t="shared" si="220"/>
        <v>1.8389978641923423</v>
      </c>
      <c r="AK388" s="45">
        <v>0</v>
      </c>
      <c r="AL388" s="43">
        <v>365.6</v>
      </c>
      <c r="AM388" s="43">
        <v>59.2</v>
      </c>
      <c r="AN388" s="69">
        <v>74.099999999999994</v>
      </c>
      <c r="AO388" s="44">
        <f t="shared" si="214"/>
        <v>29.6</v>
      </c>
      <c r="AP388" s="44">
        <f t="shared" si="221"/>
        <v>2752.5378193692336</v>
      </c>
      <c r="AQ388" s="46">
        <f t="shared" si="222"/>
        <v>204513.55997913404</v>
      </c>
      <c r="AR388" s="46">
        <f t="shared" si="223"/>
        <v>203963.0524152602</v>
      </c>
      <c r="AS388" s="47">
        <f t="shared" si="224"/>
        <v>0.26917900403767908</v>
      </c>
      <c r="AT388" s="46">
        <f t="shared" si="225"/>
        <v>1.8389978641923423</v>
      </c>
      <c r="AU388" s="46">
        <f t="shared" si="226"/>
        <v>1.792481509129672</v>
      </c>
      <c r="AV388" s="47">
        <f t="shared" si="227"/>
        <v>2.5294404071045289</v>
      </c>
      <c r="AW388" s="48">
        <v>0</v>
      </c>
      <c r="AX388" s="70">
        <v>150</v>
      </c>
      <c r="AY388" s="70">
        <v>12</v>
      </c>
      <c r="AZ388" s="71">
        <v>345</v>
      </c>
      <c r="BA388" s="43">
        <f t="shared" si="242"/>
        <v>9.0144927536231947</v>
      </c>
      <c r="BB388" s="71">
        <v>59.2</v>
      </c>
      <c r="BC388" s="69">
        <v>74</v>
      </c>
      <c r="BD388" s="54">
        <f t="shared" si="228"/>
        <v>29.6</v>
      </c>
      <c r="BE388" s="44">
        <f t="shared" si="229"/>
        <v>2752.5378193692336</v>
      </c>
      <c r="BF388" s="50">
        <f t="shared" si="204"/>
        <v>204513.55997913404</v>
      </c>
      <c r="BG388" s="50">
        <f t="shared" si="230"/>
        <v>203687.79863332328</v>
      </c>
      <c r="BH388" s="72">
        <f t="shared" si="231"/>
        <v>0.40376850605651865</v>
      </c>
      <c r="BI388" s="73">
        <f t="shared" si="232"/>
        <v>1.8389978641923423</v>
      </c>
      <c r="BJ388" s="51">
        <f t="shared" si="233"/>
        <v>1.6937686121350131</v>
      </c>
      <c r="BK388" s="72">
        <f t="shared" si="234"/>
        <v>7.8971952542811463</v>
      </c>
      <c r="BL388" s="116">
        <v>0</v>
      </c>
      <c r="BM388" s="74">
        <f t="shared" si="215"/>
        <v>1060</v>
      </c>
      <c r="BN388" s="74">
        <f t="shared" si="216"/>
        <v>9</v>
      </c>
      <c r="BO388" s="71">
        <v>330.1</v>
      </c>
      <c r="BP388" s="71">
        <v>58.8</v>
      </c>
      <c r="BQ388" s="71">
        <v>73.2</v>
      </c>
      <c r="BR388" s="72">
        <f t="shared" si="235"/>
        <v>29.4</v>
      </c>
      <c r="BS388" s="54">
        <f t="shared" si="236"/>
        <v>2715.4670260568732</v>
      </c>
      <c r="BT388" s="50">
        <f t="shared" si="237"/>
        <v>203687.79863332328</v>
      </c>
      <c r="BU388" s="50">
        <f t="shared" si="238"/>
        <v>198772.18630736312</v>
      </c>
      <c r="BV388" s="72">
        <f t="shared" si="239"/>
        <v>2.4133072078653051</v>
      </c>
      <c r="BW388" s="75">
        <f t="shared" si="240"/>
        <v>1.6937686121350131</v>
      </c>
      <c r="BX388" s="55">
        <f t="shared" si="241"/>
        <v>1.6606951210445688</v>
      </c>
      <c r="BY388" s="72">
        <f t="shared" si="211"/>
        <v>1.9526569835743228</v>
      </c>
      <c r="BZ388" s="124" t="s">
        <v>120</v>
      </c>
      <c r="CA388" s="124" t="s">
        <v>95</v>
      </c>
      <c r="CB388" s="125">
        <v>6</v>
      </c>
      <c r="CC388" s="125">
        <v>8</v>
      </c>
      <c r="CD388" s="125">
        <v>8</v>
      </c>
      <c r="CE388" s="125">
        <v>4</v>
      </c>
      <c r="CF388" s="124" t="s">
        <v>121</v>
      </c>
      <c r="CG388" s="126" t="s">
        <v>100</v>
      </c>
      <c r="CH388" s="129">
        <f t="shared" si="217"/>
        <v>17.041875000000001</v>
      </c>
      <c r="CI388" s="129">
        <f>SUM(CI386:CI387)/2</f>
        <v>10.499002191908076</v>
      </c>
      <c r="CJ388" s="64">
        <f>SUM((AF388-BQ388)/AF388)*100</f>
        <v>1.4804845222072602</v>
      </c>
      <c r="CK388" s="64">
        <f>SUM(BX388*CH388)</f>
        <v>28.301358665951412</v>
      </c>
      <c r="CL388" s="65" t="s">
        <v>121</v>
      </c>
    </row>
    <row r="389" spans="1:90" s="65" customFormat="1" ht="24.75" customHeight="1" x14ac:dyDescent="0.3">
      <c r="A389" s="61" t="s">
        <v>116</v>
      </c>
      <c r="B389" s="35">
        <v>4.6500000000000004</v>
      </c>
      <c r="C389" s="35">
        <v>2.83</v>
      </c>
      <c r="D389" s="35">
        <v>7.9</v>
      </c>
      <c r="E389" s="35">
        <v>6.84</v>
      </c>
      <c r="F389" s="35">
        <v>0</v>
      </c>
      <c r="G389" s="35">
        <v>0</v>
      </c>
      <c r="H389" s="66">
        <v>0.11260000000000001</v>
      </c>
      <c r="I389" s="66">
        <v>5.0599999999999999E-2</v>
      </c>
      <c r="J389" s="66">
        <v>4.2000000000000003E-2</v>
      </c>
      <c r="K389" s="67">
        <v>5.0200000000000002E-2</v>
      </c>
      <c r="L389" s="66">
        <v>4.2000000000000003E-2</v>
      </c>
      <c r="M389" s="68">
        <v>1.83E-2</v>
      </c>
      <c r="N389" s="35">
        <v>3.87</v>
      </c>
      <c r="O389" s="35">
        <v>33.5</v>
      </c>
      <c r="P389" s="35">
        <v>0</v>
      </c>
      <c r="Q389" s="35">
        <v>7.81</v>
      </c>
      <c r="R389" s="35">
        <v>0</v>
      </c>
      <c r="S389" s="35">
        <v>0</v>
      </c>
      <c r="T389" s="35">
        <v>6.62</v>
      </c>
      <c r="U389" s="35">
        <v>0</v>
      </c>
      <c r="V389" s="35">
        <v>0</v>
      </c>
      <c r="W389" s="35">
        <v>6.62</v>
      </c>
      <c r="X389" s="35">
        <v>2.3250000000000002</v>
      </c>
      <c r="Y389" s="35">
        <v>2.2725</v>
      </c>
      <c r="Z389" s="35">
        <v>0</v>
      </c>
      <c r="AA389" s="35">
        <v>3.68</v>
      </c>
      <c r="AB389" s="41">
        <v>1060</v>
      </c>
      <c r="AC389" s="41">
        <v>9</v>
      </c>
      <c r="AD389" s="88">
        <v>372.1</v>
      </c>
      <c r="AE389" s="69">
        <v>59.9</v>
      </c>
      <c r="AF389" s="69">
        <v>73.900000000000006</v>
      </c>
      <c r="AG389" s="44">
        <f t="shared" si="205"/>
        <v>29.95</v>
      </c>
      <c r="AH389" s="44">
        <f t="shared" si="218"/>
        <v>2818.0164642516784</v>
      </c>
      <c r="AI389" s="44">
        <f t="shared" si="219"/>
        <v>208251.41670819905</v>
      </c>
      <c r="AJ389" s="44">
        <f t="shared" si="220"/>
        <v>1.7867825625473888</v>
      </c>
      <c r="AK389" s="45">
        <v>0</v>
      </c>
      <c r="AL389" s="43">
        <v>360.5</v>
      </c>
      <c r="AM389" s="43">
        <v>59.6</v>
      </c>
      <c r="AN389" s="69">
        <v>73.900000000000006</v>
      </c>
      <c r="AO389" s="44">
        <f t="shared" si="214"/>
        <v>29.8</v>
      </c>
      <c r="AP389" s="44">
        <f t="shared" si="221"/>
        <v>2789.8599400938801</v>
      </c>
      <c r="AQ389" s="46">
        <f t="shared" si="222"/>
        <v>208251.41670819905</v>
      </c>
      <c r="AR389" s="46">
        <f t="shared" si="223"/>
        <v>206170.64957293775</v>
      </c>
      <c r="AS389" s="47">
        <f t="shared" si="224"/>
        <v>0.99916109486873628</v>
      </c>
      <c r="AT389" s="46">
        <f t="shared" si="225"/>
        <v>1.7867825625473888</v>
      </c>
      <c r="AU389" s="46">
        <f t="shared" si="226"/>
        <v>1.7485515069518398</v>
      </c>
      <c r="AV389" s="47">
        <f t="shared" si="227"/>
        <v>2.1396590943356601</v>
      </c>
      <c r="AW389" s="48">
        <v>0</v>
      </c>
      <c r="AX389" s="70">
        <v>150</v>
      </c>
      <c r="AY389" s="70">
        <v>12</v>
      </c>
      <c r="AZ389" s="71">
        <v>344.6</v>
      </c>
      <c r="BA389" s="43">
        <f t="shared" si="242"/>
        <v>7.9802669762042946</v>
      </c>
      <c r="BB389" s="71">
        <v>59.5</v>
      </c>
      <c r="BC389" s="69">
        <v>74.400000000000006</v>
      </c>
      <c r="BD389" s="54">
        <f t="shared" si="228"/>
        <v>29.75</v>
      </c>
      <c r="BE389" s="44">
        <f t="shared" si="229"/>
        <v>2780.5058479678164</v>
      </c>
      <c r="BF389" s="50">
        <f t="shared" si="204"/>
        <v>208251.41670819905</v>
      </c>
      <c r="BG389" s="50">
        <f t="shared" si="230"/>
        <v>206869.63508880555</v>
      </c>
      <c r="BH389" s="72">
        <f t="shared" si="231"/>
        <v>0.66351607169599514</v>
      </c>
      <c r="BI389" s="73">
        <f t="shared" si="232"/>
        <v>1.7867825625473888</v>
      </c>
      <c r="BJ389" s="51">
        <f t="shared" si="233"/>
        <v>1.665783380204974</v>
      </c>
      <c r="BK389" s="72">
        <f t="shared" si="234"/>
        <v>6.7719030215913971</v>
      </c>
      <c r="BL389" s="116">
        <v>0</v>
      </c>
      <c r="BM389" s="74">
        <f t="shared" si="215"/>
        <v>1060</v>
      </c>
      <c r="BN389" s="74">
        <f t="shared" si="216"/>
        <v>9</v>
      </c>
      <c r="BO389" s="71">
        <v>330.5</v>
      </c>
      <c r="BP389" s="71">
        <v>59</v>
      </c>
      <c r="BQ389" s="71">
        <v>74</v>
      </c>
      <c r="BR389" s="72">
        <f t="shared" si="235"/>
        <v>29.5</v>
      </c>
      <c r="BS389" s="54">
        <f t="shared" si="236"/>
        <v>2733.9710067865176</v>
      </c>
      <c r="BT389" s="50">
        <f t="shared" si="237"/>
        <v>206869.63508880555</v>
      </c>
      <c r="BU389" s="50">
        <f t="shared" si="238"/>
        <v>202313.8545022023</v>
      </c>
      <c r="BV389" s="72">
        <f t="shared" si="239"/>
        <v>2.2022471227580236</v>
      </c>
      <c r="BW389" s="75">
        <f t="shared" si="240"/>
        <v>1.665783380204974</v>
      </c>
      <c r="BX389" s="55">
        <f t="shared" si="241"/>
        <v>1.6336004314346269</v>
      </c>
      <c r="BY389" s="72">
        <f t="shared" si="211"/>
        <v>1.9320008323283313</v>
      </c>
      <c r="BZ389" s="124" t="s">
        <v>78</v>
      </c>
      <c r="CA389" s="124" t="s">
        <v>95</v>
      </c>
      <c r="CB389" s="125">
        <v>7</v>
      </c>
      <c r="CC389" s="125">
        <v>3</v>
      </c>
      <c r="CD389" s="125">
        <v>6</v>
      </c>
      <c r="CE389" s="125">
        <v>1</v>
      </c>
      <c r="CF389" s="124" t="s">
        <v>75</v>
      </c>
      <c r="CG389" s="126" t="s">
        <v>119</v>
      </c>
      <c r="CH389" s="129">
        <v>16.52</v>
      </c>
      <c r="CI389" s="63">
        <f>SUM(CI387:CI388)/1.7</f>
        <v>12.441491102160095</v>
      </c>
      <c r="CJ389" s="64">
        <f>SUM((AF389-BQ389)/AF389)*100</f>
        <v>-0.13531799729363234</v>
      </c>
      <c r="CK389" s="64">
        <f>SUM(BX389*CH389)</f>
        <v>26.987079127300035</v>
      </c>
      <c r="CL389" s="65" t="s">
        <v>75</v>
      </c>
    </row>
    <row r="390" spans="1:90" s="65" customFormat="1" ht="24.75" customHeight="1" x14ac:dyDescent="0.3">
      <c r="A390" s="61" t="s">
        <v>116</v>
      </c>
      <c r="B390" s="35">
        <v>3.65</v>
      </c>
      <c r="C390" s="35">
        <v>1.22</v>
      </c>
      <c r="D390" s="35">
        <v>11.36</v>
      </c>
      <c r="E390" s="35">
        <v>0.72240000000000004</v>
      </c>
      <c r="F390" s="35">
        <v>0</v>
      </c>
      <c r="G390" s="35">
        <v>0</v>
      </c>
      <c r="H390" s="66">
        <v>9.3299999999999994E-2</v>
      </c>
      <c r="I390" s="66">
        <v>4.2799999999999998E-2</v>
      </c>
      <c r="J390" s="66">
        <v>6.3E-3</v>
      </c>
      <c r="K390" s="67">
        <v>2.1999999999999999E-2</v>
      </c>
      <c r="L390" s="66">
        <v>4.2000000000000003E-2</v>
      </c>
      <c r="M390" s="68">
        <v>1.2699999999999999E-2</v>
      </c>
      <c r="N390" s="35">
        <v>3.03</v>
      </c>
      <c r="O390" s="35">
        <v>9.4600000000000009</v>
      </c>
      <c r="P390" s="35">
        <v>0</v>
      </c>
      <c r="Q390" s="35">
        <v>25.79</v>
      </c>
      <c r="R390" s="35">
        <v>0</v>
      </c>
      <c r="S390" s="35">
        <v>0</v>
      </c>
      <c r="T390" s="35">
        <v>6.62</v>
      </c>
      <c r="U390" s="35">
        <v>0</v>
      </c>
      <c r="V390" s="35">
        <v>0</v>
      </c>
      <c r="W390" s="35">
        <v>19.23</v>
      </c>
      <c r="X390" s="35">
        <v>3.48</v>
      </c>
      <c r="Y390" s="35">
        <v>3.03</v>
      </c>
      <c r="Z390" s="35">
        <v>0</v>
      </c>
      <c r="AA390" s="35">
        <v>5.2725</v>
      </c>
      <c r="AB390" s="41">
        <v>1060</v>
      </c>
      <c r="AC390" s="41">
        <v>9</v>
      </c>
      <c r="AD390" s="88">
        <v>371.3</v>
      </c>
      <c r="AE390" s="69">
        <v>59.9</v>
      </c>
      <c r="AF390" s="69">
        <v>73.900000000000006</v>
      </c>
      <c r="AG390" s="44">
        <f t="shared" si="205"/>
        <v>29.95</v>
      </c>
      <c r="AH390" s="44">
        <f t="shared" si="218"/>
        <v>2818.0164642516784</v>
      </c>
      <c r="AI390" s="44">
        <f t="shared" si="219"/>
        <v>208251.41670819905</v>
      </c>
      <c r="AJ390" s="44">
        <f t="shared" si="220"/>
        <v>1.7829410520662334</v>
      </c>
      <c r="AK390" s="45">
        <v>0</v>
      </c>
      <c r="AL390" s="43">
        <v>367.7</v>
      </c>
      <c r="AM390" s="43">
        <v>59.7</v>
      </c>
      <c r="AN390" s="69">
        <v>74.2</v>
      </c>
      <c r="AO390" s="44">
        <f t="shared" si="214"/>
        <v>29.85</v>
      </c>
      <c r="AP390" s="44">
        <f t="shared" si="221"/>
        <v>2799.2297401832116</v>
      </c>
      <c r="AQ390" s="46">
        <f t="shared" si="222"/>
        <v>208251.41670819905</v>
      </c>
      <c r="AR390" s="46">
        <f t="shared" si="223"/>
        <v>207702.84672159431</v>
      </c>
      <c r="AS390" s="47">
        <f t="shared" si="224"/>
        <v>0.26341716914866897</v>
      </c>
      <c r="AT390" s="46">
        <f t="shared" si="225"/>
        <v>1.7829410520662334</v>
      </c>
      <c r="AU390" s="46">
        <f t="shared" si="226"/>
        <v>1.7703175753429441</v>
      </c>
      <c r="AV390" s="47">
        <f t="shared" si="227"/>
        <v>0.7080142503118716</v>
      </c>
      <c r="AW390" s="48">
        <v>0</v>
      </c>
      <c r="AX390" s="70">
        <v>150</v>
      </c>
      <c r="AY390" s="70">
        <v>12</v>
      </c>
      <c r="AZ390" s="71">
        <v>345</v>
      </c>
      <c r="BA390" s="43">
        <f t="shared" si="242"/>
        <v>7.6231884057971042</v>
      </c>
      <c r="BB390" s="71">
        <v>59.7</v>
      </c>
      <c r="BC390" s="69">
        <v>73.900000000000006</v>
      </c>
      <c r="BD390" s="54">
        <f t="shared" si="228"/>
        <v>29.85</v>
      </c>
      <c r="BE390" s="44">
        <f t="shared" si="229"/>
        <v>2799.2297401832116</v>
      </c>
      <c r="BF390" s="50">
        <f t="shared" si="204"/>
        <v>208251.41670819905</v>
      </c>
      <c r="BG390" s="50">
        <f t="shared" si="230"/>
        <v>206863.07779953934</v>
      </c>
      <c r="BH390" s="72">
        <f t="shared" si="231"/>
        <v>0.66666480862650546</v>
      </c>
      <c r="BI390" s="73">
        <f t="shared" si="232"/>
        <v>1.7829410520662334</v>
      </c>
      <c r="BJ390" s="51">
        <f t="shared" si="233"/>
        <v>1.6677698295406889</v>
      </c>
      <c r="BK390" s="72">
        <f t="shared" si="234"/>
        <v>6.4596203218313777</v>
      </c>
      <c r="BL390" s="116">
        <v>0</v>
      </c>
      <c r="BM390" s="74">
        <f t="shared" si="215"/>
        <v>1060</v>
      </c>
      <c r="BN390" s="74">
        <f t="shared" si="216"/>
        <v>9</v>
      </c>
      <c r="BO390" s="71">
        <v>330.7</v>
      </c>
      <c r="BP390" s="71">
        <v>59</v>
      </c>
      <c r="BQ390" s="71">
        <v>73</v>
      </c>
      <c r="BR390" s="72">
        <f t="shared" si="235"/>
        <v>29.5</v>
      </c>
      <c r="BS390" s="54">
        <f t="shared" si="236"/>
        <v>2733.9710067865176</v>
      </c>
      <c r="BT390" s="50">
        <f t="shared" si="237"/>
        <v>206863.07779953934</v>
      </c>
      <c r="BU390" s="50">
        <f t="shared" si="238"/>
        <v>199579.88349541579</v>
      </c>
      <c r="BV390" s="72">
        <f t="shared" si="239"/>
        <v>3.5207802095941592</v>
      </c>
      <c r="BW390" s="75">
        <f t="shared" si="240"/>
        <v>1.6677698295406889</v>
      </c>
      <c r="BX390" s="55">
        <f t="shared" si="241"/>
        <v>1.656980624540729</v>
      </c>
      <c r="BY390" s="72">
        <f t="shared" si="211"/>
        <v>0.64692410240633913</v>
      </c>
      <c r="BZ390" s="124" t="s">
        <v>78</v>
      </c>
      <c r="CA390" s="124" t="s">
        <v>95</v>
      </c>
      <c r="CB390" s="125">
        <v>7</v>
      </c>
      <c r="CC390" s="125">
        <v>3</v>
      </c>
      <c r="CD390" s="125">
        <v>6</v>
      </c>
      <c r="CE390" s="125">
        <v>1</v>
      </c>
      <c r="CF390" s="124" t="s">
        <v>75</v>
      </c>
      <c r="CG390" s="126" t="s">
        <v>119</v>
      </c>
      <c r="CH390" s="129">
        <v>15.97</v>
      </c>
      <c r="CI390" s="63">
        <f>SUM(CI388:CI389)/1.8</f>
        <v>12.744718496704538</v>
      </c>
      <c r="CJ390" s="64">
        <f>SUM((AF390-BQ390)/AF390)*100</f>
        <v>1.217861975642768</v>
      </c>
      <c r="CK390" s="64">
        <f>SUM(BX390*CH390)</f>
        <v>26.461980573915444</v>
      </c>
      <c r="CL390" s="65" t="s">
        <v>75</v>
      </c>
    </row>
    <row r="391" spans="1:90" s="65" customFormat="1" ht="24.75" customHeight="1" x14ac:dyDescent="0.3">
      <c r="A391" s="61" t="s">
        <v>116</v>
      </c>
      <c r="B391" s="35">
        <v>3.77</v>
      </c>
      <c r="C391" s="35">
        <v>1.31</v>
      </c>
      <c r="D391" s="35">
        <v>12.67</v>
      </c>
      <c r="E391" s="35">
        <v>0.7006</v>
      </c>
      <c r="F391" s="35">
        <v>0</v>
      </c>
      <c r="G391" s="35">
        <v>0</v>
      </c>
      <c r="H391" s="66">
        <v>9.8599999999999993E-2</v>
      </c>
      <c r="I391" s="66">
        <v>4.7E-2</v>
      </c>
      <c r="J391" s="66">
        <v>5.7999999999999996E-3</v>
      </c>
      <c r="K391" s="67">
        <v>2.4199999999999999E-2</v>
      </c>
      <c r="L391" s="66">
        <v>4.2000000000000003E-2</v>
      </c>
      <c r="M391" s="68">
        <v>1.4500000000000001E-2</v>
      </c>
      <c r="N391" s="35">
        <v>4.7</v>
      </c>
      <c r="O391" s="35">
        <v>33.5</v>
      </c>
      <c r="P391" s="35">
        <v>0</v>
      </c>
      <c r="Q391" s="35">
        <v>7.81</v>
      </c>
      <c r="R391" s="35">
        <v>0</v>
      </c>
      <c r="S391" s="35">
        <v>0</v>
      </c>
      <c r="T391" s="35">
        <v>6.62</v>
      </c>
      <c r="U391" s="35">
        <v>0</v>
      </c>
      <c r="V391" s="35">
        <v>0</v>
      </c>
      <c r="W391" s="35">
        <v>6.62</v>
      </c>
      <c r="X391" s="35">
        <v>4.6500000000000004</v>
      </c>
      <c r="Y391" s="35">
        <v>1.5149999999999999</v>
      </c>
      <c r="Z391" s="35">
        <v>0</v>
      </c>
      <c r="AA391" s="35">
        <v>6</v>
      </c>
      <c r="AB391" s="41">
        <v>1060</v>
      </c>
      <c r="AC391" s="41">
        <v>9</v>
      </c>
      <c r="AD391" s="88">
        <v>374.7</v>
      </c>
      <c r="AE391" s="69">
        <v>59.9</v>
      </c>
      <c r="AF391" s="69">
        <v>73.900000000000006</v>
      </c>
      <c r="AG391" s="44">
        <f t="shared" si="205"/>
        <v>29.95</v>
      </c>
      <c r="AH391" s="44">
        <f t="shared" si="218"/>
        <v>2818.0164642516784</v>
      </c>
      <c r="AI391" s="44">
        <f t="shared" si="219"/>
        <v>208251.41670819905</v>
      </c>
      <c r="AJ391" s="44">
        <f t="shared" si="220"/>
        <v>1.7992674716111439</v>
      </c>
      <c r="AK391" s="45">
        <v>0</v>
      </c>
      <c r="AL391" s="43">
        <v>363.9</v>
      </c>
      <c r="AM391" s="43">
        <v>59.7</v>
      </c>
      <c r="AN391" s="69">
        <v>73.900000000000006</v>
      </c>
      <c r="AO391" s="44">
        <f t="shared" si="214"/>
        <v>29.85</v>
      </c>
      <c r="AP391" s="44">
        <f t="shared" si="221"/>
        <v>2799.2297401832116</v>
      </c>
      <c r="AQ391" s="46">
        <f t="shared" si="222"/>
        <v>208251.41670819905</v>
      </c>
      <c r="AR391" s="46">
        <f t="shared" si="223"/>
        <v>206863.07779953934</v>
      </c>
      <c r="AS391" s="47">
        <f t="shared" si="224"/>
        <v>0.66666480862650546</v>
      </c>
      <c r="AT391" s="46">
        <f t="shared" si="225"/>
        <v>1.7992674716111439</v>
      </c>
      <c r="AU391" s="46">
        <f t="shared" si="226"/>
        <v>1.7591346115068309</v>
      </c>
      <c r="AV391" s="47">
        <f t="shared" si="227"/>
        <v>2.2305110683947507</v>
      </c>
      <c r="AW391" s="48">
        <v>0</v>
      </c>
      <c r="AX391" s="70">
        <v>150</v>
      </c>
      <c r="AY391" s="70">
        <v>12</v>
      </c>
      <c r="AZ391" s="71">
        <v>343.7</v>
      </c>
      <c r="BA391" s="43">
        <f t="shared" si="242"/>
        <v>9.0194937445446612</v>
      </c>
      <c r="BB391" s="71">
        <v>59.5</v>
      </c>
      <c r="BC391" s="69">
        <v>74.400000000000006</v>
      </c>
      <c r="BD391" s="54">
        <f t="shared" si="228"/>
        <v>29.75</v>
      </c>
      <c r="BE391" s="44">
        <f t="shared" si="229"/>
        <v>2780.5058479678164</v>
      </c>
      <c r="BF391" s="50">
        <f t="shared" si="204"/>
        <v>208251.41670819905</v>
      </c>
      <c r="BG391" s="50">
        <f t="shared" si="230"/>
        <v>206869.63508880555</v>
      </c>
      <c r="BH391" s="72">
        <f t="shared" si="231"/>
        <v>0.66351607169599514</v>
      </c>
      <c r="BI391" s="73">
        <f t="shared" si="232"/>
        <v>1.7992674716111439</v>
      </c>
      <c r="BJ391" s="51">
        <f t="shared" si="233"/>
        <v>1.6614328142090817</v>
      </c>
      <c r="BK391" s="72">
        <f t="shared" si="234"/>
        <v>7.6605985256121407</v>
      </c>
      <c r="BL391" s="116">
        <v>0</v>
      </c>
      <c r="BM391" s="74">
        <f t="shared" si="215"/>
        <v>1060</v>
      </c>
      <c r="BN391" s="74">
        <f t="shared" si="216"/>
        <v>9</v>
      </c>
      <c r="BO391" s="71">
        <v>329.4</v>
      </c>
      <c r="BP391" s="71">
        <v>59</v>
      </c>
      <c r="BQ391" s="71">
        <v>74</v>
      </c>
      <c r="BR391" s="72">
        <f t="shared" si="235"/>
        <v>29.5</v>
      </c>
      <c r="BS391" s="54">
        <f t="shared" si="236"/>
        <v>2733.9710067865176</v>
      </c>
      <c r="BT391" s="50">
        <f t="shared" si="237"/>
        <v>206869.63508880555</v>
      </c>
      <c r="BU391" s="50">
        <f t="shared" si="238"/>
        <v>202313.8545022023</v>
      </c>
      <c r="BV391" s="72">
        <f t="shared" si="239"/>
        <v>2.2022471227580236</v>
      </c>
      <c r="BW391" s="75">
        <f t="shared" si="240"/>
        <v>1.6614328142090817</v>
      </c>
      <c r="BX391" s="55">
        <f t="shared" si="241"/>
        <v>1.6281633346885509</v>
      </c>
      <c r="BY391" s="72">
        <f t="shared" si="211"/>
        <v>2.0024571102725353</v>
      </c>
      <c r="BZ391" s="124" t="s">
        <v>78</v>
      </c>
      <c r="CA391" s="124" t="s">
        <v>95</v>
      </c>
      <c r="CB391" s="125">
        <v>7</v>
      </c>
      <c r="CC391" s="125">
        <v>3</v>
      </c>
      <c r="CD391" s="125">
        <v>6</v>
      </c>
      <c r="CE391" s="125">
        <v>1</v>
      </c>
      <c r="CF391" s="124" t="s">
        <v>75</v>
      </c>
      <c r="CG391" s="126" t="s">
        <v>119</v>
      </c>
      <c r="CH391" s="129">
        <f t="shared" ref="CH391:CH400" si="243">SUM(CH389:CH390)/2</f>
        <v>16.245000000000001</v>
      </c>
      <c r="CI391" s="129">
        <f>SUM(CI389:CI390)/1.9</f>
        <v>13.255899788876123</v>
      </c>
      <c r="CJ391" s="64">
        <f>SUM((AF391-BQ391)/AF391)*100</f>
        <v>-0.13531799729363234</v>
      </c>
      <c r="CK391" s="64">
        <f>SUM(BX391*CH391)</f>
        <v>26.44951337201551</v>
      </c>
      <c r="CL391" s="65" t="s">
        <v>75</v>
      </c>
    </row>
    <row r="392" spans="1:90" s="65" customFormat="1" ht="24.75" customHeight="1" x14ac:dyDescent="0.3">
      <c r="A392" s="61" t="s">
        <v>116</v>
      </c>
      <c r="B392" s="35">
        <v>4.2699999999999996</v>
      </c>
      <c r="C392" s="35">
        <v>1.46</v>
      </c>
      <c r="D392" s="35">
        <v>12.82</v>
      </c>
      <c r="E392" s="35">
        <v>0.73719999999999997</v>
      </c>
      <c r="F392" s="35">
        <v>0</v>
      </c>
      <c r="G392" s="35">
        <v>0</v>
      </c>
      <c r="H392" s="66">
        <v>0.11260000000000001</v>
      </c>
      <c r="I392" s="66">
        <v>4.7899999999999998E-2</v>
      </c>
      <c r="J392" s="66">
        <v>6.4999999999999997E-3</v>
      </c>
      <c r="K392" s="67">
        <v>2.5399999999999999E-2</v>
      </c>
      <c r="L392" s="66">
        <v>4.2000000000000003E-2</v>
      </c>
      <c r="M392" s="68">
        <v>1.83E-2</v>
      </c>
      <c r="N392" s="35">
        <v>3.87</v>
      </c>
      <c r="O392" s="35">
        <v>9.4600000000000009</v>
      </c>
      <c r="P392" s="35">
        <v>0</v>
      </c>
      <c r="Q392" s="35">
        <v>25.79</v>
      </c>
      <c r="R392" s="35">
        <v>0</v>
      </c>
      <c r="S392" s="35">
        <v>0</v>
      </c>
      <c r="T392" s="35">
        <v>6.62</v>
      </c>
      <c r="U392" s="35">
        <v>0</v>
      </c>
      <c r="V392" s="35">
        <v>0</v>
      </c>
      <c r="W392" s="35">
        <v>19.23</v>
      </c>
      <c r="X392" s="35">
        <v>2.3250000000000002</v>
      </c>
      <c r="Y392" s="35">
        <v>2.2725</v>
      </c>
      <c r="Z392" s="35">
        <v>0</v>
      </c>
      <c r="AA392" s="35">
        <v>5.25</v>
      </c>
      <c r="AB392" s="41">
        <v>1090</v>
      </c>
      <c r="AC392" s="41">
        <v>9</v>
      </c>
      <c r="AD392" s="88">
        <v>379.4</v>
      </c>
      <c r="AE392" s="69">
        <v>59.9</v>
      </c>
      <c r="AF392" s="69">
        <v>73.900000000000006</v>
      </c>
      <c r="AG392" s="44">
        <f t="shared" si="205"/>
        <v>29.95</v>
      </c>
      <c r="AH392" s="44">
        <f t="shared" si="218"/>
        <v>2818.0164642516784</v>
      </c>
      <c r="AI392" s="44">
        <f t="shared" si="219"/>
        <v>208251.41670819905</v>
      </c>
      <c r="AJ392" s="44">
        <f t="shared" si="220"/>
        <v>1.8218363456879316</v>
      </c>
      <c r="AK392" s="45">
        <v>0</v>
      </c>
      <c r="AL392" s="43">
        <v>362.6</v>
      </c>
      <c r="AM392" s="43">
        <v>59.5</v>
      </c>
      <c r="AN392" s="69">
        <v>73.900000000000006</v>
      </c>
      <c r="AO392" s="44">
        <f t="shared" si="214"/>
        <v>29.75</v>
      </c>
      <c r="AP392" s="44">
        <f t="shared" si="221"/>
        <v>2780.5058479678164</v>
      </c>
      <c r="AQ392" s="46">
        <f t="shared" si="222"/>
        <v>208251.41670819905</v>
      </c>
      <c r="AR392" s="46">
        <f t="shared" si="223"/>
        <v>205479.38216482164</v>
      </c>
      <c r="AS392" s="47">
        <f t="shared" si="224"/>
        <v>1.3310999690636285</v>
      </c>
      <c r="AT392" s="46">
        <f t="shared" si="225"/>
        <v>1.8218363456879316</v>
      </c>
      <c r="AU392" s="46">
        <f t="shared" si="226"/>
        <v>1.7646539335471958</v>
      </c>
      <c r="AV392" s="47">
        <f t="shared" si="227"/>
        <v>3.1387238637586599</v>
      </c>
      <c r="AW392" s="48">
        <v>0</v>
      </c>
      <c r="AX392" s="70">
        <v>150</v>
      </c>
      <c r="AY392" s="70">
        <v>12</v>
      </c>
      <c r="AZ392" s="71">
        <v>343.4</v>
      </c>
      <c r="BA392" s="43">
        <f t="shared" si="242"/>
        <v>10.483401281304602</v>
      </c>
      <c r="BB392" s="71">
        <v>59.5</v>
      </c>
      <c r="BC392" s="69">
        <v>74</v>
      </c>
      <c r="BD392" s="54">
        <f t="shared" si="228"/>
        <v>29.75</v>
      </c>
      <c r="BE392" s="44">
        <f t="shared" si="229"/>
        <v>2780.5058479678164</v>
      </c>
      <c r="BF392" s="50">
        <f t="shared" ref="BF392:BF455" si="244">SUM(AI392)</f>
        <v>208251.41670819905</v>
      </c>
      <c r="BG392" s="50">
        <f t="shared" si="230"/>
        <v>205757.43274961843</v>
      </c>
      <c r="BH392" s="72">
        <f t="shared" si="231"/>
        <v>1.197583189590099</v>
      </c>
      <c r="BI392" s="73">
        <f t="shared" si="232"/>
        <v>1.8218363456879316</v>
      </c>
      <c r="BJ392" s="51">
        <f t="shared" si="233"/>
        <v>1.6689555046007776</v>
      </c>
      <c r="BK392" s="72">
        <f t="shared" si="234"/>
        <v>8.391579268302813</v>
      </c>
      <c r="BL392" s="116">
        <v>0</v>
      </c>
      <c r="BM392" s="74">
        <f t="shared" si="215"/>
        <v>1090</v>
      </c>
      <c r="BN392" s="74">
        <f t="shared" si="216"/>
        <v>9</v>
      </c>
      <c r="BO392" s="71">
        <v>329.3</v>
      </c>
      <c r="BP392" s="71">
        <v>59</v>
      </c>
      <c r="BQ392" s="71">
        <v>73</v>
      </c>
      <c r="BR392" s="72">
        <f t="shared" si="235"/>
        <v>29.5</v>
      </c>
      <c r="BS392" s="54">
        <f t="shared" si="236"/>
        <v>2733.9710067865176</v>
      </c>
      <c r="BT392" s="50">
        <f t="shared" si="237"/>
        <v>205757.43274961843</v>
      </c>
      <c r="BU392" s="50">
        <f t="shared" si="238"/>
        <v>199579.88349541579</v>
      </c>
      <c r="BV392" s="72">
        <f t="shared" si="239"/>
        <v>3.0023456123307843</v>
      </c>
      <c r="BW392" s="75">
        <f t="shared" si="240"/>
        <v>1.6689555046007776</v>
      </c>
      <c r="BX392" s="55">
        <f t="shared" si="241"/>
        <v>1.6499658895109226</v>
      </c>
      <c r="BY392" s="72">
        <f t="shared" si="211"/>
        <v>1.1378143418147857</v>
      </c>
      <c r="BZ392" s="124" t="s">
        <v>78</v>
      </c>
      <c r="CA392" s="124" t="s">
        <v>95</v>
      </c>
      <c r="CB392" s="125">
        <v>7</v>
      </c>
      <c r="CC392" s="125">
        <v>3</v>
      </c>
      <c r="CD392" s="125">
        <v>6</v>
      </c>
      <c r="CE392" s="125">
        <v>1</v>
      </c>
      <c r="CF392" s="124" t="s">
        <v>75</v>
      </c>
      <c r="CG392" s="126" t="s">
        <v>119</v>
      </c>
      <c r="CH392" s="129">
        <f t="shared" si="243"/>
        <v>16.107500000000002</v>
      </c>
      <c r="CI392" s="129">
        <f>SUM(CI390:CI391)/2</f>
        <v>13.00030914279033</v>
      </c>
      <c r="CJ392" s="64">
        <f>SUM((AF392-BQ392)/AF392)*100</f>
        <v>1.217861975642768</v>
      </c>
      <c r="CK392" s="64">
        <f>SUM(BX392*CH392)</f>
        <v>26.576825565297188</v>
      </c>
      <c r="CL392" s="65" t="s">
        <v>75</v>
      </c>
    </row>
    <row r="393" spans="1:90" s="65" customFormat="1" ht="24.75" customHeight="1" x14ac:dyDescent="0.3">
      <c r="A393" s="61" t="s">
        <v>116</v>
      </c>
      <c r="B393" s="35">
        <v>4.62</v>
      </c>
      <c r="C393" s="35">
        <v>2.5</v>
      </c>
      <c r="D393" s="35">
        <v>6.87</v>
      </c>
      <c r="E393" s="35">
        <v>6.7</v>
      </c>
      <c r="F393" s="35">
        <v>0</v>
      </c>
      <c r="G393" s="35">
        <v>0</v>
      </c>
      <c r="H393" s="66">
        <v>9.3299999999999994E-2</v>
      </c>
      <c r="I393" s="66">
        <v>4.4600000000000001E-2</v>
      </c>
      <c r="J393" s="66">
        <v>4.0500000000000001E-2</v>
      </c>
      <c r="K393" s="67">
        <v>5.8999999999999997E-2</v>
      </c>
      <c r="L393" s="66">
        <v>4.2000000000000003E-2</v>
      </c>
      <c r="M393" s="68">
        <v>1.2699999999999999E-2</v>
      </c>
      <c r="N393" s="35">
        <v>3.03</v>
      </c>
      <c r="O393" s="35">
        <v>33.5</v>
      </c>
      <c r="P393" s="35">
        <v>0</v>
      </c>
      <c r="Q393" s="35">
        <v>7.81</v>
      </c>
      <c r="R393" s="35">
        <v>0</v>
      </c>
      <c r="S393" s="35">
        <v>0</v>
      </c>
      <c r="T393" s="35">
        <v>6.62</v>
      </c>
      <c r="U393" s="35">
        <v>0</v>
      </c>
      <c r="V393" s="35">
        <v>0</v>
      </c>
      <c r="W393" s="35">
        <v>6.62</v>
      </c>
      <c r="X393" s="35">
        <v>3.48</v>
      </c>
      <c r="Y393" s="35">
        <v>3.03</v>
      </c>
      <c r="Z393" s="35">
        <v>0</v>
      </c>
      <c r="AA393" s="35">
        <v>6.16</v>
      </c>
      <c r="AB393" s="41">
        <v>1090</v>
      </c>
      <c r="AC393" s="41">
        <v>9</v>
      </c>
      <c r="AD393" s="88">
        <v>375.5</v>
      </c>
      <c r="AE393" s="69">
        <v>59.9</v>
      </c>
      <c r="AF393" s="69">
        <v>73.900000000000006</v>
      </c>
      <c r="AG393" s="44">
        <f t="shared" si="205"/>
        <v>29.95</v>
      </c>
      <c r="AH393" s="44">
        <f t="shared" si="218"/>
        <v>2818.0164642516784</v>
      </c>
      <c r="AI393" s="44">
        <f t="shared" si="219"/>
        <v>208251.41670819905</v>
      </c>
      <c r="AJ393" s="44">
        <f t="shared" si="220"/>
        <v>1.8031089820922992</v>
      </c>
      <c r="AK393" s="45">
        <v>0</v>
      </c>
      <c r="AL393" s="43">
        <v>361.7</v>
      </c>
      <c r="AM393" s="43">
        <v>59.6</v>
      </c>
      <c r="AN393" s="69">
        <v>73.900000000000006</v>
      </c>
      <c r="AO393" s="44">
        <f t="shared" si="214"/>
        <v>29.8</v>
      </c>
      <c r="AP393" s="44">
        <f t="shared" si="221"/>
        <v>2789.8599400938801</v>
      </c>
      <c r="AQ393" s="46">
        <f t="shared" si="222"/>
        <v>208251.41670819905</v>
      </c>
      <c r="AR393" s="46">
        <f t="shared" si="223"/>
        <v>206170.64957293775</v>
      </c>
      <c r="AS393" s="47">
        <f t="shared" si="224"/>
        <v>0.99916109486873628</v>
      </c>
      <c r="AT393" s="46">
        <f t="shared" si="225"/>
        <v>1.8031089820922992</v>
      </c>
      <c r="AU393" s="46">
        <f t="shared" si="226"/>
        <v>1.7543719280568113</v>
      </c>
      <c r="AV393" s="47">
        <f t="shared" si="227"/>
        <v>2.7029455523500405</v>
      </c>
      <c r="AW393" s="48">
        <v>0</v>
      </c>
      <c r="AX393" s="70">
        <v>150</v>
      </c>
      <c r="AY393" s="70">
        <v>12</v>
      </c>
      <c r="AZ393" s="71">
        <v>342.8</v>
      </c>
      <c r="BA393" s="43">
        <f t="shared" si="242"/>
        <v>9.5390898483080484</v>
      </c>
      <c r="BB393" s="71">
        <v>59.5</v>
      </c>
      <c r="BC393" s="69">
        <v>74</v>
      </c>
      <c r="BD393" s="54">
        <f t="shared" si="228"/>
        <v>29.75</v>
      </c>
      <c r="BE393" s="44">
        <f t="shared" si="229"/>
        <v>2780.5058479678164</v>
      </c>
      <c r="BF393" s="50">
        <f t="shared" si="244"/>
        <v>208251.41670819905</v>
      </c>
      <c r="BG393" s="50">
        <f t="shared" si="230"/>
        <v>205757.43274961843</v>
      </c>
      <c r="BH393" s="72">
        <f t="shared" si="231"/>
        <v>1.197583189590099</v>
      </c>
      <c r="BI393" s="73">
        <f t="shared" si="232"/>
        <v>1.8031089820922992</v>
      </c>
      <c r="BJ393" s="51">
        <f t="shared" si="233"/>
        <v>1.6660394495548823</v>
      </c>
      <c r="BK393" s="72">
        <f t="shared" si="234"/>
        <v>7.601844031543985</v>
      </c>
      <c r="BL393" s="116">
        <v>0</v>
      </c>
      <c r="BM393" s="74">
        <f t="shared" si="215"/>
        <v>1090</v>
      </c>
      <c r="BN393" s="74">
        <f t="shared" si="216"/>
        <v>9</v>
      </c>
      <c r="BO393" s="71">
        <v>328.9</v>
      </c>
      <c r="BP393" s="71">
        <v>59.1</v>
      </c>
      <c r="BQ393" s="71">
        <v>72</v>
      </c>
      <c r="BR393" s="72">
        <f t="shared" si="235"/>
        <v>29.55</v>
      </c>
      <c r="BS393" s="54">
        <f t="shared" si="236"/>
        <v>2743.2465590962411</v>
      </c>
      <c r="BT393" s="50">
        <f t="shared" si="237"/>
        <v>205757.43274961843</v>
      </c>
      <c r="BU393" s="50">
        <f t="shared" si="238"/>
        <v>197513.75225492936</v>
      </c>
      <c r="BV393" s="72">
        <f t="shared" si="239"/>
        <v>4.0065043505478659</v>
      </c>
      <c r="BW393" s="75">
        <f t="shared" si="240"/>
        <v>1.6660394495548823</v>
      </c>
      <c r="BX393" s="55">
        <f t="shared" si="241"/>
        <v>1.6652005050032743</v>
      </c>
      <c r="BY393" s="72">
        <f t="shared" si="211"/>
        <v>5.0355623441694371E-2</v>
      </c>
      <c r="BZ393" s="124" t="s">
        <v>78</v>
      </c>
      <c r="CA393" s="124" t="s">
        <v>95</v>
      </c>
      <c r="CB393" s="125">
        <v>7</v>
      </c>
      <c r="CC393" s="125">
        <v>3</v>
      </c>
      <c r="CD393" s="125">
        <v>6</v>
      </c>
      <c r="CE393" s="125">
        <v>1</v>
      </c>
      <c r="CF393" s="124" t="s">
        <v>75</v>
      </c>
      <c r="CG393" s="126" t="s">
        <v>119</v>
      </c>
      <c r="CH393" s="129">
        <f t="shared" si="243"/>
        <v>16.176250000000003</v>
      </c>
      <c r="CI393" s="129">
        <f>SUM(CI391:CI392)/2</f>
        <v>13.128104465833227</v>
      </c>
      <c r="CJ393" s="64">
        <f>SUM((AF393-BQ393)/AF393)*100</f>
        <v>2.5710419485791687</v>
      </c>
      <c r="CK393" s="64">
        <f>SUM(BX393*CH393)</f>
        <v>26.936699669059223</v>
      </c>
      <c r="CL393" s="65" t="s">
        <v>75</v>
      </c>
    </row>
    <row r="394" spans="1:90" s="65" customFormat="1" ht="24.75" customHeight="1" x14ac:dyDescent="0.3">
      <c r="A394" s="61" t="s">
        <v>116</v>
      </c>
      <c r="B394" s="35">
        <v>4.32</v>
      </c>
      <c r="C394" s="35">
        <v>2.19</v>
      </c>
      <c r="D394" s="35">
        <v>6.39</v>
      </c>
      <c r="E394" s="35">
        <v>6.84</v>
      </c>
      <c r="F394" s="35">
        <v>0</v>
      </c>
      <c r="G394" s="35">
        <v>0</v>
      </c>
      <c r="H394" s="66">
        <v>9.8599999999999993E-2</v>
      </c>
      <c r="I394" s="66">
        <v>4.4600000000000001E-2</v>
      </c>
      <c r="J394" s="66">
        <v>4.19E-2</v>
      </c>
      <c r="K394" s="67">
        <v>6.6500000000000004E-2</v>
      </c>
      <c r="L394" s="66">
        <v>4.2000000000000003E-2</v>
      </c>
      <c r="M394" s="68">
        <v>1.4500000000000001E-2</v>
      </c>
      <c r="N394" s="35">
        <v>4.7</v>
      </c>
      <c r="O394" s="35">
        <v>9.4600000000000009</v>
      </c>
      <c r="P394" s="35">
        <v>0</v>
      </c>
      <c r="Q394" s="35">
        <v>25.79</v>
      </c>
      <c r="R394" s="35">
        <v>0</v>
      </c>
      <c r="S394" s="35">
        <v>0</v>
      </c>
      <c r="T394" s="35">
        <v>6.62</v>
      </c>
      <c r="U394" s="35">
        <v>0</v>
      </c>
      <c r="V394" s="35">
        <v>0</v>
      </c>
      <c r="W394" s="35">
        <v>19.23</v>
      </c>
      <c r="X394" s="35">
        <v>3.48</v>
      </c>
      <c r="Y394" s="35">
        <v>1.5149999999999999</v>
      </c>
      <c r="Z394" s="35">
        <v>0</v>
      </c>
      <c r="AA394" s="35">
        <v>3.68</v>
      </c>
      <c r="AB394" s="41">
        <v>1090</v>
      </c>
      <c r="AC394" s="41">
        <v>9</v>
      </c>
      <c r="AD394" s="88">
        <v>374.4</v>
      </c>
      <c r="AE394" s="69">
        <v>59.9</v>
      </c>
      <c r="AF394" s="69">
        <v>73.900000000000006</v>
      </c>
      <c r="AG394" s="44">
        <f t="shared" si="205"/>
        <v>29.95</v>
      </c>
      <c r="AH394" s="44">
        <f t="shared" si="218"/>
        <v>2818.0164642516784</v>
      </c>
      <c r="AI394" s="44">
        <f t="shared" si="219"/>
        <v>208251.41670819905</v>
      </c>
      <c r="AJ394" s="44">
        <f t="shared" si="220"/>
        <v>1.7978269051807105</v>
      </c>
      <c r="AK394" s="45">
        <v>0</v>
      </c>
      <c r="AL394" s="43">
        <v>357.1</v>
      </c>
      <c r="AM394" s="43">
        <v>59.6</v>
      </c>
      <c r="AN394" s="69">
        <v>73.900000000000006</v>
      </c>
      <c r="AO394" s="44">
        <f t="shared" si="214"/>
        <v>29.8</v>
      </c>
      <c r="AP394" s="44">
        <f t="shared" si="221"/>
        <v>2789.8599400938801</v>
      </c>
      <c r="AQ394" s="46">
        <f t="shared" si="222"/>
        <v>208251.41670819905</v>
      </c>
      <c r="AR394" s="46">
        <f t="shared" si="223"/>
        <v>206170.64957293775</v>
      </c>
      <c r="AS394" s="47">
        <f t="shared" si="224"/>
        <v>0.99916109486873628</v>
      </c>
      <c r="AT394" s="46">
        <f t="shared" si="225"/>
        <v>1.7978269051807105</v>
      </c>
      <c r="AU394" s="46">
        <f t="shared" si="226"/>
        <v>1.7320603138210875</v>
      </c>
      <c r="AV394" s="47">
        <f t="shared" si="227"/>
        <v>3.6581158714505078</v>
      </c>
      <c r="AW394" s="48">
        <v>0</v>
      </c>
      <c r="AX394" s="70">
        <v>150</v>
      </c>
      <c r="AY394" s="70">
        <v>12</v>
      </c>
      <c r="AZ394" s="71">
        <v>344.3</v>
      </c>
      <c r="BA394" s="43">
        <f t="shared" si="242"/>
        <v>8.7423758350275822</v>
      </c>
      <c r="BB394" s="71">
        <v>59.5</v>
      </c>
      <c r="BC394" s="69">
        <v>74</v>
      </c>
      <c r="BD394" s="54">
        <f t="shared" si="228"/>
        <v>29.75</v>
      </c>
      <c r="BE394" s="44">
        <f t="shared" si="229"/>
        <v>2780.5058479678164</v>
      </c>
      <c r="BF394" s="50">
        <f t="shared" si="244"/>
        <v>208251.41670819905</v>
      </c>
      <c r="BG394" s="50">
        <f t="shared" si="230"/>
        <v>205757.43274961843</v>
      </c>
      <c r="BH394" s="72">
        <f t="shared" si="231"/>
        <v>1.197583189590099</v>
      </c>
      <c r="BI394" s="73">
        <f t="shared" si="232"/>
        <v>1.7978269051807105</v>
      </c>
      <c r="BJ394" s="51">
        <f t="shared" si="233"/>
        <v>1.6733295871696208</v>
      </c>
      <c r="BK394" s="72">
        <f t="shared" si="234"/>
        <v>6.924877898552519</v>
      </c>
      <c r="BL394" s="116">
        <v>0</v>
      </c>
      <c r="BM394" s="74">
        <f t="shared" si="215"/>
        <v>1090</v>
      </c>
      <c r="BN394" s="74">
        <f t="shared" si="216"/>
        <v>9</v>
      </c>
      <c r="BO394" s="71">
        <v>330.5</v>
      </c>
      <c r="BP394" s="71">
        <v>59.2</v>
      </c>
      <c r="BQ394" s="71">
        <v>73</v>
      </c>
      <c r="BR394" s="72">
        <f t="shared" si="235"/>
        <v>29.6</v>
      </c>
      <c r="BS394" s="54">
        <f t="shared" si="236"/>
        <v>2752.5378193692336</v>
      </c>
      <c r="BT394" s="50">
        <f t="shared" si="237"/>
        <v>205757.43274961843</v>
      </c>
      <c r="BU394" s="50">
        <f t="shared" si="238"/>
        <v>200935.26081395405</v>
      </c>
      <c r="BV394" s="72">
        <f t="shared" si="239"/>
        <v>2.3436198008615152</v>
      </c>
      <c r="BW394" s="75">
        <f t="shared" si="240"/>
        <v>1.6733295871696208</v>
      </c>
      <c r="BX394" s="55">
        <f t="shared" si="241"/>
        <v>1.6448083758977969</v>
      </c>
      <c r="BY394" s="72">
        <f t="shared" si="211"/>
        <v>1.7044586727272586</v>
      </c>
      <c r="BZ394" s="124" t="s">
        <v>78</v>
      </c>
      <c r="CA394" s="124" t="s">
        <v>95</v>
      </c>
      <c r="CB394" s="125">
        <v>7</v>
      </c>
      <c r="CC394" s="125">
        <v>3</v>
      </c>
      <c r="CD394" s="125">
        <v>6</v>
      </c>
      <c r="CE394" s="125">
        <v>1</v>
      </c>
      <c r="CF394" s="124" t="s">
        <v>75</v>
      </c>
      <c r="CG394" s="126" t="s">
        <v>119</v>
      </c>
      <c r="CH394" s="129">
        <f t="shared" si="243"/>
        <v>16.141875000000002</v>
      </c>
      <c r="CI394" s="129">
        <f>SUM(CI392:CI393)/2</f>
        <v>13.064206804311778</v>
      </c>
      <c r="CJ394" s="64">
        <f>SUM((AF394-BQ394)/AF394)*100</f>
        <v>1.217861975642768</v>
      </c>
      <c r="CK394" s="64">
        <f>SUM(BX394*CH394)</f>
        <v>26.550291202695256</v>
      </c>
      <c r="CL394" s="65" t="s">
        <v>75</v>
      </c>
    </row>
    <row r="395" spans="1:90" s="65" customFormat="1" ht="24.75" customHeight="1" x14ac:dyDescent="0.3">
      <c r="A395" s="61" t="s">
        <v>116</v>
      </c>
      <c r="B395" s="35">
        <v>4.6500000000000004</v>
      </c>
      <c r="C395" s="35">
        <v>2.83</v>
      </c>
      <c r="D395" s="35">
        <v>7.9</v>
      </c>
      <c r="E395" s="35">
        <v>6.84</v>
      </c>
      <c r="F395" s="35">
        <v>0</v>
      </c>
      <c r="G395" s="35">
        <v>0</v>
      </c>
      <c r="H395" s="66">
        <v>0.11260000000000001</v>
      </c>
      <c r="I395" s="66">
        <v>5.0599999999999999E-2</v>
      </c>
      <c r="J395" s="66">
        <v>4.2000000000000003E-2</v>
      </c>
      <c r="K395" s="67">
        <v>5.0200000000000002E-2</v>
      </c>
      <c r="L395" s="66">
        <v>4.2000000000000003E-2</v>
      </c>
      <c r="M395" s="68">
        <v>1.83E-2</v>
      </c>
      <c r="N395" s="35">
        <v>3.87</v>
      </c>
      <c r="O395" s="35">
        <v>33.5</v>
      </c>
      <c r="P395" s="35">
        <v>0</v>
      </c>
      <c r="Q395" s="35">
        <v>7.81</v>
      </c>
      <c r="R395" s="35">
        <v>0</v>
      </c>
      <c r="S395" s="35">
        <v>0</v>
      </c>
      <c r="T395" s="35">
        <v>6.62</v>
      </c>
      <c r="U395" s="35">
        <v>0</v>
      </c>
      <c r="V395" s="35">
        <v>0</v>
      </c>
      <c r="W395" s="35">
        <v>6.62</v>
      </c>
      <c r="X395" s="35">
        <v>2.3250000000000002</v>
      </c>
      <c r="Y395" s="35">
        <v>2.2725</v>
      </c>
      <c r="Z395" s="35">
        <v>0</v>
      </c>
      <c r="AA395" s="35">
        <v>5.2725</v>
      </c>
      <c r="AB395" s="41">
        <v>1090</v>
      </c>
      <c r="AC395" s="41">
        <v>9</v>
      </c>
      <c r="AD395" s="88">
        <v>376.5</v>
      </c>
      <c r="AE395" s="69">
        <v>59.9</v>
      </c>
      <c r="AF395" s="69">
        <v>73.900000000000006</v>
      </c>
      <c r="AG395" s="44">
        <f t="shared" si="205"/>
        <v>29.95</v>
      </c>
      <c r="AH395" s="44">
        <f t="shared" si="218"/>
        <v>2818.0164642516784</v>
      </c>
      <c r="AI395" s="44">
        <f t="shared" si="219"/>
        <v>208251.41670819905</v>
      </c>
      <c r="AJ395" s="44">
        <f t="shared" si="220"/>
        <v>1.8079108701937434</v>
      </c>
      <c r="AK395" s="45">
        <v>0</v>
      </c>
      <c r="AL395" s="43">
        <v>363.6</v>
      </c>
      <c r="AM395" s="43">
        <v>59.5</v>
      </c>
      <c r="AN395" s="69">
        <v>73.900000000000006</v>
      </c>
      <c r="AO395" s="44">
        <f t="shared" si="214"/>
        <v>29.75</v>
      </c>
      <c r="AP395" s="44">
        <f t="shared" si="221"/>
        <v>2780.5058479678164</v>
      </c>
      <c r="AQ395" s="46">
        <f t="shared" si="222"/>
        <v>208251.41670819905</v>
      </c>
      <c r="AR395" s="46">
        <f t="shared" si="223"/>
        <v>205479.38216482164</v>
      </c>
      <c r="AS395" s="47">
        <f t="shared" si="224"/>
        <v>1.3310999690636285</v>
      </c>
      <c r="AT395" s="46">
        <f t="shared" si="225"/>
        <v>1.8079108701937434</v>
      </c>
      <c r="AU395" s="46">
        <f t="shared" si="226"/>
        <v>1.769520601869168</v>
      </c>
      <c r="AV395" s="47">
        <f t="shared" si="227"/>
        <v>2.1234602301197132</v>
      </c>
      <c r="AW395" s="48">
        <v>0</v>
      </c>
      <c r="AX395" s="70">
        <v>150</v>
      </c>
      <c r="AY395" s="70">
        <v>12</v>
      </c>
      <c r="AZ395" s="71">
        <v>344.7</v>
      </c>
      <c r="BA395" s="43">
        <f t="shared" si="242"/>
        <v>9.2254134029590986</v>
      </c>
      <c r="BB395" s="71">
        <v>59.4</v>
      </c>
      <c r="BC395" s="69">
        <v>74</v>
      </c>
      <c r="BD395" s="54">
        <f t="shared" si="228"/>
        <v>29.7</v>
      </c>
      <c r="BE395" s="44">
        <f t="shared" si="229"/>
        <v>2771.1674638050204</v>
      </c>
      <c r="BF395" s="50">
        <f t="shared" si="244"/>
        <v>208251.41670819905</v>
      </c>
      <c r="BG395" s="50">
        <f t="shared" si="230"/>
        <v>205066.3923215715</v>
      </c>
      <c r="BH395" s="72">
        <f t="shared" si="231"/>
        <v>1.5294130704956419</v>
      </c>
      <c r="BI395" s="73">
        <f t="shared" si="232"/>
        <v>1.8079108701937434</v>
      </c>
      <c r="BJ395" s="51">
        <f t="shared" si="233"/>
        <v>1.6809190238226084</v>
      </c>
      <c r="BK395" s="72">
        <f t="shared" si="234"/>
        <v>7.0242315849080565</v>
      </c>
      <c r="BL395" s="116">
        <v>0</v>
      </c>
      <c r="BM395" s="74">
        <f t="shared" si="215"/>
        <v>1090</v>
      </c>
      <c r="BN395" s="74">
        <f t="shared" si="216"/>
        <v>9</v>
      </c>
      <c r="BO395" s="71">
        <v>330.7</v>
      </c>
      <c r="BP395" s="71">
        <v>59.2</v>
      </c>
      <c r="BQ395" s="71">
        <v>73</v>
      </c>
      <c r="BR395" s="72">
        <f t="shared" si="235"/>
        <v>29.6</v>
      </c>
      <c r="BS395" s="54">
        <f t="shared" si="236"/>
        <v>2752.5378193692336</v>
      </c>
      <c r="BT395" s="50">
        <f t="shared" si="237"/>
        <v>205066.3923215715</v>
      </c>
      <c r="BU395" s="50">
        <f t="shared" si="238"/>
        <v>200935.26081395405</v>
      </c>
      <c r="BV395" s="72">
        <f t="shared" si="239"/>
        <v>2.0145336643652874</v>
      </c>
      <c r="BW395" s="75">
        <f t="shared" si="240"/>
        <v>1.6809190238226084</v>
      </c>
      <c r="BX395" s="55">
        <f t="shared" si="241"/>
        <v>1.6458037213597623</v>
      </c>
      <c r="BY395" s="72">
        <f t="shared" si="211"/>
        <v>2.0890537833874805</v>
      </c>
      <c r="BZ395" s="124" t="s">
        <v>78</v>
      </c>
      <c r="CA395" s="124" t="s">
        <v>95</v>
      </c>
      <c r="CB395" s="125">
        <v>7</v>
      </c>
      <c r="CC395" s="125">
        <v>3</v>
      </c>
      <c r="CD395" s="125">
        <v>6</v>
      </c>
      <c r="CE395" s="125">
        <v>1</v>
      </c>
      <c r="CF395" s="124" t="s">
        <v>75</v>
      </c>
      <c r="CG395" s="126" t="s">
        <v>119</v>
      </c>
      <c r="CH395" s="129">
        <f t="shared" si="243"/>
        <v>16.159062500000005</v>
      </c>
      <c r="CI395" s="129">
        <f>SUM(CI393:CI394)/1.9</f>
        <v>13.785426984286845</v>
      </c>
      <c r="CJ395" s="64">
        <f>SUM((AF395-BQ395)/AF395)*100</f>
        <v>1.217861975642768</v>
      </c>
      <c r="CK395" s="64">
        <f>SUM(BX395*CH395)</f>
        <v>26.594645196184992</v>
      </c>
      <c r="CL395" s="65" t="s">
        <v>75</v>
      </c>
    </row>
    <row r="396" spans="1:90" s="65" customFormat="1" ht="24.75" customHeight="1" x14ac:dyDescent="0.3">
      <c r="A396" s="61" t="s">
        <v>116</v>
      </c>
      <c r="B396" s="35">
        <v>4.6500000000000004</v>
      </c>
      <c r="C396" s="35">
        <v>2.83</v>
      </c>
      <c r="D396" s="35">
        <v>7.9</v>
      </c>
      <c r="E396" s="35">
        <v>6.84</v>
      </c>
      <c r="F396" s="35">
        <v>0</v>
      </c>
      <c r="G396" s="35">
        <v>0</v>
      </c>
      <c r="H396" s="66">
        <v>0.11260000000000001</v>
      </c>
      <c r="I396" s="66">
        <v>5.0599999999999999E-2</v>
      </c>
      <c r="J396" s="66">
        <v>4.2000000000000003E-2</v>
      </c>
      <c r="K396" s="67">
        <v>5.0200000000000002E-2</v>
      </c>
      <c r="L396" s="66">
        <v>4.2000000000000003E-2</v>
      </c>
      <c r="M396" s="68">
        <v>1.83E-2</v>
      </c>
      <c r="N396" s="35">
        <v>3.87</v>
      </c>
      <c r="O396" s="35">
        <v>33.5</v>
      </c>
      <c r="P396" s="35">
        <v>0</v>
      </c>
      <c r="Q396" s="35">
        <v>7.81</v>
      </c>
      <c r="R396" s="35">
        <v>0</v>
      </c>
      <c r="S396" s="35">
        <v>0</v>
      </c>
      <c r="T396" s="35">
        <v>6.62</v>
      </c>
      <c r="U396" s="35">
        <v>0</v>
      </c>
      <c r="V396" s="35">
        <v>0</v>
      </c>
      <c r="W396" s="35">
        <v>6.62</v>
      </c>
      <c r="X396" s="35">
        <v>3.48</v>
      </c>
      <c r="Y396" s="35">
        <v>4.6500000000000004</v>
      </c>
      <c r="Z396" s="35">
        <v>0</v>
      </c>
      <c r="AA396" s="35">
        <v>6</v>
      </c>
      <c r="AB396" s="41">
        <v>1090</v>
      </c>
      <c r="AC396" s="41">
        <v>9</v>
      </c>
      <c r="AD396" s="88">
        <v>376.7</v>
      </c>
      <c r="AE396" s="69">
        <v>59.9</v>
      </c>
      <c r="AF396" s="69">
        <v>73.900000000000006</v>
      </c>
      <c r="AG396" s="44">
        <f t="shared" si="205"/>
        <v>29.95</v>
      </c>
      <c r="AH396" s="44">
        <f t="shared" si="218"/>
        <v>2818.0164642516784</v>
      </c>
      <c r="AI396" s="44">
        <f t="shared" si="219"/>
        <v>208251.41670819905</v>
      </c>
      <c r="AJ396" s="44">
        <f t="shared" si="220"/>
        <v>1.8088712478140323</v>
      </c>
      <c r="AK396" s="45">
        <v>0</v>
      </c>
      <c r="AL396" s="43">
        <v>365.5</v>
      </c>
      <c r="AM396" s="43">
        <v>59.6</v>
      </c>
      <c r="AN396" s="69">
        <v>74.2</v>
      </c>
      <c r="AO396" s="44">
        <f t="shared" si="214"/>
        <v>29.8</v>
      </c>
      <c r="AP396" s="44">
        <f t="shared" si="221"/>
        <v>2789.8599400938801</v>
      </c>
      <c r="AQ396" s="46">
        <f t="shared" si="222"/>
        <v>208251.41670819905</v>
      </c>
      <c r="AR396" s="46">
        <f t="shared" si="223"/>
        <v>207007.60755496591</v>
      </c>
      <c r="AS396" s="47">
        <f t="shared" si="224"/>
        <v>0.59726323733775633</v>
      </c>
      <c r="AT396" s="46">
        <f t="shared" si="225"/>
        <v>1.8088712478140323</v>
      </c>
      <c r="AU396" s="46">
        <f t="shared" si="226"/>
        <v>1.765635593382481</v>
      </c>
      <c r="AV396" s="47">
        <f t="shared" si="227"/>
        <v>2.3902007665719891</v>
      </c>
      <c r="AW396" s="48">
        <v>0</v>
      </c>
      <c r="AX396" s="70">
        <v>150</v>
      </c>
      <c r="AY396" s="70">
        <v>12</v>
      </c>
      <c r="AZ396" s="71">
        <v>343.5</v>
      </c>
      <c r="BA396" s="43">
        <f t="shared" si="242"/>
        <v>9.6652110625909735</v>
      </c>
      <c r="BB396" s="71">
        <v>59.5</v>
      </c>
      <c r="BC396" s="69">
        <v>74</v>
      </c>
      <c r="BD396" s="54">
        <f t="shared" si="228"/>
        <v>29.75</v>
      </c>
      <c r="BE396" s="44">
        <f t="shared" si="229"/>
        <v>2780.5058479678164</v>
      </c>
      <c r="BF396" s="50">
        <f t="shared" si="244"/>
        <v>208251.41670819905</v>
      </c>
      <c r="BG396" s="50">
        <f t="shared" si="230"/>
        <v>205757.43274961843</v>
      </c>
      <c r="BH396" s="72">
        <f t="shared" si="231"/>
        <v>1.197583189590099</v>
      </c>
      <c r="BI396" s="73">
        <f t="shared" si="232"/>
        <v>1.8088712478140323</v>
      </c>
      <c r="BJ396" s="51">
        <f t="shared" si="233"/>
        <v>1.6694415137750935</v>
      </c>
      <c r="BK396" s="72">
        <f t="shared" si="234"/>
        <v>7.7081071528687026</v>
      </c>
      <c r="BL396" s="116">
        <v>0</v>
      </c>
      <c r="BM396" s="74">
        <f t="shared" si="215"/>
        <v>1090</v>
      </c>
      <c r="BN396" s="74">
        <f t="shared" si="216"/>
        <v>9</v>
      </c>
      <c r="BO396" s="71">
        <v>329.7</v>
      </c>
      <c r="BP396" s="71">
        <v>59</v>
      </c>
      <c r="BQ396" s="71">
        <v>72.900000000000006</v>
      </c>
      <c r="BR396" s="72">
        <f t="shared" si="235"/>
        <v>29.5</v>
      </c>
      <c r="BS396" s="54">
        <f t="shared" si="236"/>
        <v>2733.9710067865176</v>
      </c>
      <c r="BT396" s="50">
        <f t="shared" si="237"/>
        <v>205757.43274961843</v>
      </c>
      <c r="BU396" s="50">
        <f t="shared" si="238"/>
        <v>199306.48639473715</v>
      </c>
      <c r="BV396" s="72">
        <f t="shared" si="239"/>
        <v>3.1352191114919723</v>
      </c>
      <c r="BW396" s="75">
        <f t="shared" si="240"/>
        <v>1.6694415137750935</v>
      </c>
      <c r="BX396" s="55">
        <f t="shared" si="241"/>
        <v>1.6542361764735118</v>
      </c>
      <c r="BY396" s="72">
        <f t="shared" si="211"/>
        <v>0.91080383326505365</v>
      </c>
      <c r="BZ396" s="124" t="s">
        <v>78</v>
      </c>
      <c r="CA396" s="124" t="s">
        <v>95</v>
      </c>
      <c r="CB396" s="125">
        <v>7</v>
      </c>
      <c r="CC396" s="125">
        <v>3</v>
      </c>
      <c r="CD396" s="125">
        <v>6</v>
      </c>
      <c r="CE396" s="125">
        <v>1</v>
      </c>
      <c r="CF396" s="124" t="s">
        <v>75</v>
      </c>
      <c r="CG396" s="126" t="s">
        <v>119</v>
      </c>
      <c r="CH396" s="129">
        <f t="shared" si="243"/>
        <v>16.150468750000002</v>
      </c>
      <c r="CI396" s="129">
        <f>SUM(CI394:CI395)/2</f>
        <v>13.424816894299312</v>
      </c>
      <c r="CJ396" s="64">
        <f>SUM((AF396-BQ396)/AF396)*100</f>
        <v>1.3531799729364005</v>
      </c>
      <c r="CK396" s="64">
        <f>SUM(BX396*CH396)</f>
        <v>26.71668967325494</v>
      </c>
      <c r="CL396" s="65" t="s">
        <v>75</v>
      </c>
    </row>
    <row r="397" spans="1:90" s="65" customFormat="1" ht="24.75" customHeight="1" x14ac:dyDescent="0.3">
      <c r="A397" s="61" t="s">
        <v>122</v>
      </c>
      <c r="B397" s="35">
        <v>3.48</v>
      </c>
      <c r="C397" s="35">
        <v>2.0299999999999998</v>
      </c>
      <c r="D397" s="35">
        <v>7.13</v>
      </c>
      <c r="E397" s="35">
        <v>4.71</v>
      </c>
      <c r="F397" s="35">
        <v>9.4500000000000001E-2</v>
      </c>
      <c r="G397" s="66">
        <v>0.54910000000000003</v>
      </c>
      <c r="H397" s="66">
        <v>9.4299999999999995E-2</v>
      </c>
      <c r="I397" s="66">
        <v>5.7200000000000001E-2</v>
      </c>
      <c r="J397" s="66">
        <v>4.5699999999999998E-2</v>
      </c>
      <c r="K397" s="67">
        <v>6.0900000000000003E-2</v>
      </c>
      <c r="L397" s="38">
        <v>0.99133300000000002</v>
      </c>
      <c r="M397" s="68">
        <v>1.89E-2</v>
      </c>
      <c r="N397" s="35">
        <v>6.37</v>
      </c>
      <c r="O397" s="35">
        <v>17.7</v>
      </c>
      <c r="P397" s="35">
        <v>3.96</v>
      </c>
      <c r="Q397" s="35">
        <v>15.99</v>
      </c>
      <c r="R397" s="35">
        <v>9.6</v>
      </c>
      <c r="S397" s="35">
        <v>2.6</v>
      </c>
      <c r="T397" s="35">
        <v>7.49</v>
      </c>
      <c r="U397" s="35">
        <v>2.0499999999999998</v>
      </c>
      <c r="V397" s="35">
        <v>2.0499999999999998</v>
      </c>
      <c r="W397" s="35">
        <v>5.08</v>
      </c>
      <c r="X397" s="35">
        <v>9.11</v>
      </c>
      <c r="Y397" s="35">
        <v>8.67</v>
      </c>
      <c r="Z397" s="35">
        <v>2.83</v>
      </c>
      <c r="AA397" s="35">
        <v>12.5</v>
      </c>
      <c r="AB397" s="41">
        <v>1090</v>
      </c>
      <c r="AC397" s="41">
        <v>9</v>
      </c>
      <c r="AD397" s="88">
        <v>395.5</v>
      </c>
      <c r="AE397" s="69">
        <v>60</v>
      </c>
      <c r="AF397" s="69">
        <v>74.87</v>
      </c>
      <c r="AG397" s="44">
        <f t="shared" si="205"/>
        <v>30</v>
      </c>
      <c r="AH397" s="44">
        <f t="shared" si="218"/>
        <v>2827.4333882308138</v>
      </c>
      <c r="AI397" s="44">
        <f t="shared" si="219"/>
        <v>211689.93777684105</v>
      </c>
      <c r="AJ397" s="44">
        <f t="shared" si="220"/>
        <v>1.8682985320583709</v>
      </c>
      <c r="AK397" s="45">
        <v>0</v>
      </c>
      <c r="AL397" s="43">
        <v>336.9</v>
      </c>
      <c r="AM397" s="43">
        <v>58.1</v>
      </c>
      <c r="AN397" s="69">
        <v>73.16</v>
      </c>
      <c r="AO397" s="44">
        <f t="shared" si="214"/>
        <v>29.05</v>
      </c>
      <c r="AP397" s="44">
        <f t="shared" si="221"/>
        <v>2651.1978943460604</v>
      </c>
      <c r="AQ397" s="46">
        <f t="shared" si="222"/>
        <v>211689.93777684105</v>
      </c>
      <c r="AR397" s="46">
        <f t="shared" si="223"/>
        <v>193961.63795035778</v>
      </c>
      <c r="AS397" s="47">
        <f t="shared" si="224"/>
        <v>8.3746539928468682</v>
      </c>
      <c r="AT397" s="46">
        <f t="shared" si="225"/>
        <v>1.8682985320583709</v>
      </c>
      <c r="AU397" s="46">
        <f t="shared" si="226"/>
        <v>1.7369414053217349</v>
      </c>
      <c r="AV397" s="47">
        <f t="shared" si="227"/>
        <v>7.0308424741904174</v>
      </c>
      <c r="AW397" s="48">
        <v>0</v>
      </c>
      <c r="AX397" s="70">
        <v>150</v>
      </c>
      <c r="AY397" s="70">
        <v>12</v>
      </c>
      <c r="AZ397" s="71">
        <v>320.8</v>
      </c>
      <c r="BA397" s="43">
        <f t="shared" si="242"/>
        <v>23.285536159600991</v>
      </c>
      <c r="BB397" s="71">
        <v>58</v>
      </c>
      <c r="BC397" s="69">
        <v>73</v>
      </c>
      <c r="BD397" s="54">
        <f t="shared" si="228"/>
        <v>29</v>
      </c>
      <c r="BE397" s="44">
        <f t="shared" si="229"/>
        <v>2642.079421669016</v>
      </c>
      <c r="BF397" s="50">
        <f t="shared" si="244"/>
        <v>211689.93777684105</v>
      </c>
      <c r="BG397" s="50">
        <f t="shared" si="230"/>
        <v>192871.79778183816</v>
      </c>
      <c r="BH397" s="72">
        <f t="shared" si="231"/>
        <v>8.8894825104254895</v>
      </c>
      <c r="BI397" s="73">
        <f t="shared" si="232"/>
        <v>1.8682985320583709</v>
      </c>
      <c r="BJ397" s="51">
        <f t="shared" si="233"/>
        <v>1.6632810171804613</v>
      </c>
      <c r="BK397" s="72">
        <f t="shared" si="234"/>
        <v>10.973487981711068</v>
      </c>
      <c r="BL397" s="116">
        <v>0</v>
      </c>
      <c r="BM397" s="74">
        <v>1020</v>
      </c>
      <c r="BN397" s="74">
        <v>3</v>
      </c>
      <c r="BO397" s="71">
        <v>287</v>
      </c>
      <c r="BP397" s="71">
        <v>57.15</v>
      </c>
      <c r="BQ397" s="71">
        <v>73.92</v>
      </c>
      <c r="BR397" s="72">
        <f t="shared" si="235"/>
        <v>28.574999999999999</v>
      </c>
      <c r="BS397" s="54">
        <f t="shared" si="236"/>
        <v>2565.2066129310824</v>
      </c>
      <c r="BT397" s="50">
        <f t="shared" si="237"/>
        <v>192871.79778183816</v>
      </c>
      <c r="BU397" s="50">
        <f t="shared" si="238"/>
        <v>189620.0728278656</v>
      </c>
      <c r="BV397" s="72">
        <f t="shared" si="239"/>
        <v>1.6859514928411996</v>
      </c>
      <c r="BW397" s="75">
        <f t="shared" si="240"/>
        <v>1.6632810171804613</v>
      </c>
      <c r="BX397" s="55">
        <f t="shared" si="241"/>
        <v>1.5135528413204149</v>
      </c>
      <c r="BY397" s="72">
        <f t="shared" si="211"/>
        <v>9.0019770750381447</v>
      </c>
      <c r="BZ397" s="124" t="s">
        <v>96</v>
      </c>
      <c r="CA397" s="124" t="s">
        <v>95</v>
      </c>
      <c r="CB397" s="125">
        <v>5</v>
      </c>
      <c r="CC397" s="125">
        <v>3</v>
      </c>
      <c r="CD397" s="125">
        <v>4</v>
      </c>
      <c r="CE397" s="125">
        <v>1</v>
      </c>
      <c r="CF397" s="124" t="s">
        <v>123</v>
      </c>
      <c r="CG397" s="126" t="s">
        <v>119</v>
      </c>
      <c r="CH397" s="129">
        <f t="shared" si="243"/>
        <v>16.154765625000003</v>
      </c>
      <c r="CI397" s="129">
        <f t="shared" ref="CI397:CI400" si="245">SUM(CI395:CI396)/2</f>
        <v>13.605121939293078</v>
      </c>
      <c r="CJ397" s="64">
        <f>SUM((AF397-BQ397)/AF397)*100</f>
        <v>1.268866034459734</v>
      </c>
      <c r="CK397" s="64">
        <f>SUM(BX397*CH397)</f>
        <v>24.451091412584123</v>
      </c>
      <c r="CL397" s="65" t="s">
        <v>123</v>
      </c>
    </row>
    <row r="398" spans="1:90" s="65" customFormat="1" ht="24.75" customHeight="1" x14ac:dyDescent="0.3">
      <c r="A398" s="61" t="s">
        <v>122</v>
      </c>
      <c r="B398" s="35">
        <v>3.4</v>
      </c>
      <c r="C398" s="35">
        <v>2.4</v>
      </c>
      <c r="D398" s="35">
        <v>7.68</v>
      </c>
      <c r="E398" s="35">
        <v>4.76</v>
      </c>
      <c r="F398" s="35">
        <v>0.11070000000000001</v>
      </c>
      <c r="G398" s="66">
        <v>0.55330000000000001</v>
      </c>
      <c r="H398" s="66">
        <v>9.4700000000000006E-2</v>
      </c>
      <c r="I398" s="66">
        <v>5.4399999999999997E-2</v>
      </c>
      <c r="J398" s="66">
        <v>4.6100000000000002E-2</v>
      </c>
      <c r="K398" s="67">
        <v>6.08E-2</v>
      </c>
      <c r="L398" s="38">
        <v>0.99133300000000002</v>
      </c>
      <c r="M398" s="68">
        <v>1.9099999999999999E-2</v>
      </c>
      <c r="N398" s="35">
        <v>5.0199999999999996</v>
      </c>
      <c r="O398" s="35">
        <v>17.05</v>
      </c>
      <c r="P398" s="35">
        <v>3.96</v>
      </c>
      <c r="Q398" s="35">
        <v>14.33</v>
      </c>
      <c r="R398" s="35">
        <v>7.39</v>
      </c>
      <c r="S398" s="35">
        <v>1.3</v>
      </c>
      <c r="T398" s="35">
        <v>6.76</v>
      </c>
      <c r="U398" s="35">
        <v>2.15</v>
      </c>
      <c r="V398" s="35">
        <v>2.0499999999999998</v>
      </c>
      <c r="W398" s="35">
        <v>14.27</v>
      </c>
      <c r="X398" s="35">
        <v>1.91</v>
      </c>
      <c r="Y398" s="35">
        <v>17.809999999999999</v>
      </c>
      <c r="Z398" s="35">
        <v>11.47</v>
      </c>
      <c r="AA398" s="35">
        <v>6.25</v>
      </c>
      <c r="AB398" s="41">
        <v>1090</v>
      </c>
      <c r="AC398" s="41">
        <v>9</v>
      </c>
      <c r="AD398" s="88">
        <v>392.6</v>
      </c>
      <c r="AE398" s="69">
        <v>60.01</v>
      </c>
      <c r="AF398" s="69">
        <v>77.81</v>
      </c>
      <c r="AG398" s="44">
        <f t="shared" si="205"/>
        <v>30.004999999999999</v>
      </c>
      <c r="AH398" s="44">
        <f t="shared" si="218"/>
        <v>2828.3759445667069</v>
      </c>
      <c r="AI398" s="44">
        <f t="shared" si="219"/>
        <v>220075.93224673547</v>
      </c>
      <c r="AJ398" s="44">
        <f t="shared" si="220"/>
        <v>1.7839297373046739</v>
      </c>
      <c r="AK398" s="45">
        <v>0</v>
      </c>
      <c r="AL398" s="43">
        <v>347.9</v>
      </c>
      <c r="AM398" s="43">
        <v>58.55</v>
      </c>
      <c r="AN398" s="69">
        <v>77.33</v>
      </c>
      <c r="AO398" s="44">
        <f t="shared" si="214"/>
        <v>29.274999999999999</v>
      </c>
      <c r="AP398" s="44">
        <f t="shared" si="221"/>
        <v>2692.4254074382006</v>
      </c>
      <c r="AQ398" s="46">
        <f t="shared" si="222"/>
        <v>220075.93224673547</v>
      </c>
      <c r="AR398" s="46">
        <f t="shared" si="223"/>
        <v>208205.25675719604</v>
      </c>
      <c r="AS398" s="47">
        <f t="shared" si="224"/>
        <v>5.3938999000721086</v>
      </c>
      <c r="AT398" s="46">
        <f t="shared" si="225"/>
        <v>1.7839297373046739</v>
      </c>
      <c r="AU398" s="46">
        <f t="shared" si="226"/>
        <v>1.6709472441693085</v>
      </c>
      <c r="AV398" s="47">
        <f t="shared" si="227"/>
        <v>6.3333488294258586</v>
      </c>
      <c r="AW398" s="48">
        <v>0</v>
      </c>
      <c r="AX398" s="70">
        <v>150</v>
      </c>
      <c r="AY398" s="70">
        <v>12</v>
      </c>
      <c r="AZ398" s="71">
        <v>331.3</v>
      </c>
      <c r="BA398" s="43">
        <f t="shared" si="242"/>
        <v>18.502867491699369</v>
      </c>
      <c r="BB398" s="71">
        <v>60.03</v>
      </c>
      <c r="BC398" s="69">
        <v>74</v>
      </c>
      <c r="BD398" s="54">
        <f t="shared" si="228"/>
        <v>30.015000000000001</v>
      </c>
      <c r="BE398" s="44">
        <f t="shared" si="229"/>
        <v>2830.2615284773915</v>
      </c>
      <c r="BF398" s="50">
        <f t="shared" si="244"/>
        <v>220075.93224673547</v>
      </c>
      <c r="BG398" s="50">
        <f t="shared" si="230"/>
        <v>209439.35310732698</v>
      </c>
      <c r="BH398" s="72">
        <f t="shared" si="231"/>
        <v>4.8331405578159314</v>
      </c>
      <c r="BI398" s="73">
        <f t="shared" si="232"/>
        <v>1.7839297373046739</v>
      </c>
      <c r="BJ398" s="51">
        <f t="shared" si="233"/>
        <v>1.5818421661674329</v>
      </c>
      <c r="BK398" s="72">
        <f t="shared" si="234"/>
        <v>11.328224812406209</v>
      </c>
      <c r="BL398" s="116">
        <v>0</v>
      </c>
      <c r="BM398" s="74">
        <v>1020</v>
      </c>
      <c r="BN398" s="74">
        <v>3</v>
      </c>
      <c r="BO398" s="71">
        <v>297.3</v>
      </c>
      <c r="BP398" s="71">
        <v>57.81</v>
      </c>
      <c r="BQ398" s="71">
        <v>75.23</v>
      </c>
      <c r="BR398" s="72">
        <f t="shared" si="235"/>
        <v>28.905000000000001</v>
      </c>
      <c r="BS398" s="54">
        <f t="shared" si="236"/>
        <v>2624.797599021435</v>
      </c>
      <c r="BT398" s="50">
        <f t="shared" si="237"/>
        <v>209439.35310732698</v>
      </c>
      <c r="BU398" s="50">
        <f t="shared" si="238"/>
        <v>197463.52337438255</v>
      </c>
      <c r="BV398" s="72">
        <f t="shared" si="239"/>
        <v>5.7180417888358503</v>
      </c>
      <c r="BW398" s="75">
        <f t="shared" si="240"/>
        <v>1.5818421661674329</v>
      </c>
      <c r="BX398" s="55">
        <f t="shared" si="241"/>
        <v>1.5055945266221735</v>
      </c>
      <c r="BY398" s="72">
        <f t="shared" si="211"/>
        <v>4.8201799886265526</v>
      </c>
      <c r="BZ398" s="124" t="s">
        <v>96</v>
      </c>
      <c r="CA398" s="124" t="s">
        <v>95</v>
      </c>
      <c r="CB398" s="125">
        <v>5</v>
      </c>
      <c r="CC398" s="125">
        <v>3</v>
      </c>
      <c r="CD398" s="125">
        <v>4</v>
      </c>
      <c r="CE398" s="125">
        <v>1</v>
      </c>
      <c r="CF398" s="124" t="s">
        <v>123</v>
      </c>
      <c r="CG398" s="126" t="s">
        <v>119</v>
      </c>
      <c r="CH398" s="129">
        <f t="shared" si="243"/>
        <v>16.152617187500002</v>
      </c>
      <c r="CI398" s="129">
        <f t="shared" si="245"/>
        <v>13.514969416796195</v>
      </c>
      <c r="CJ398" s="64">
        <f>SUM((AF398-BQ398)/AF398)*100</f>
        <v>3.3157691813391574</v>
      </c>
      <c r="CK398" s="64">
        <f>SUM(BX398*CH398)</f>
        <v>24.31929202812325</v>
      </c>
      <c r="CL398" s="65" t="s">
        <v>123</v>
      </c>
    </row>
    <row r="399" spans="1:90" s="65" customFormat="1" ht="24.75" customHeight="1" x14ac:dyDescent="0.3">
      <c r="A399" s="61" t="s">
        <v>122</v>
      </c>
      <c r="B399" s="35">
        <v>3.26</v>
      </c>
      <c r="C399" s="35">
        <v>2.19</v>
      </c>
      <c r="D399" s="35">
        <v>7.59</v>
      </c>
      <c r="E399" s="35">
        <v>4.92</v>
      </c>
      <c r="F399" s="35">
        <v>0.1019</v>
      </c>
      <c r="G399" s="66">
        <v>0.55200000000000005</v>
      </c>
      <c r="H399" s="66">
        <v>9.4500000000000001E-2</v>
      </c>
      <c r="I399" s="66">
        <v>5.4699999999999999E-2</v>
      </c>
      <c r="J399" s="66">
        <v>4.7199999999999999E-2</v>
      </c>
      <c r="K399" s="67">
        <v>6.4299999999999996E-2</v>
      </c>
      <c r="L399" s="38">
        <v>0.99133300000000002</v>
      </c>
      <c r="M399" s="68">
        <v>2.0899999999999998E-2</v>
      </c>
      <c r="N399" s="35">
        <v>5.7</v>
      </c>
      <c r="O399" s="35">
        <v>17.7</v>
      </c>
      <c r="P399" s="35">
        <v>3.96</v>
      </c>
      <c r="Q399" s="35">
        <v>15.99</v>
      </c>
      <c r="R399" s="35">
        <v>9.6</v>
      </c>
      <c r="S399" s="35">
        <v>1.95</v>
      </c>
      <c r="T399" s="35">
        <v>7.49</v>
      </c>
      <c r="U399" s="35">
        <v>2.0999999999999996</v>
      </c>
      <c r="V399" s="35">
        <v>2.0499999999999998</v>
      </c>
      <c r="W399" s="35">
        <v>5.08</v>
      </c>
      <c r="X399" s="35">
        <v>9.11</v>
      </c>
      <c r="Y399" s="35">
        <v>8.67</v>
      </c>
      <c r="Z399" s="35">
        <v>2.83</v>
      </c>
      <c r="AA399" s="35">
        <v>9.3699999999999992</v>
      </c>
      <c r="AB399" s="41">
        <v>1090</v>
      </c>
      <c r="AC399" s="41">
        <v>9</v>
      </c>
      <c r="AD399" s="88">
        <v>393.2</v>
      </c>
      <c r="AE399" s="69">
        <v>60.02</v>
      </c>
      <c r="AF399" s="69">
        <v>76.98</v>
      </c>
      <c r="AG399" s="44">
        <f t="shared" si="205"/>
        <v>30.01</v>
      </c>
      <c r="AH399" s="44">
        <f t="shared" si="218"/>
        <v>2829.3186579822332</v>
      </c>
      <c r="AI399" s="44">
        <f t="shared" si="219"/>
        <v>217800.95029147231</v>
      </c>
      <c r="AJ399" s="44">
        <f t="shared" si="220"/>
        <v>1.805318110291988</v>
      </c>
      <c r="AK399" s="45">
        <v>0</v>
      </c>
      <c r="AL399" s="43">
        <v>347.3</v>
      </c>
      <c r="AM399" s="43">
        <v>58.59</v>
      </c>
      <c r="AN399" s="69">
        <v>77</v>
      </c>
      <c r="AO399" s="44">
        <f t="shared" si="214"/>
        <v>29.295000000000002</v>
      </c>
      <c r="AP399" s="44">
        <f t="shared" si="221"/>
        <v>2696.1054690726164</v>
      </c>
      <c r="AQ399" s="46">
        <f t="shared" si="222"/>
        <v>217800.95029147231</v>
      </c>
      <c r="AR399" s="46">
        <f t="shared" si="223"/>
        <v>207600.12111859146</v>
      </c>
      <c r="AS399" s="47">
        <f t="shared" si="224"/>
        <v>4.6835558610876511</v>
      </c>
      <c r="AT399" s="46">
        <f t="shared" si="225"/>
        <v>1.805318110291988</v>
      </c>
      <c r="AU399" s="46">
        <f t="shared" si="226"/>
        <v>1.672927733031548</v>
      </c>
      <c r="AV399" s="47">
        <f t="shared" si="227"/>
        <v>7.3333545210504472</v>
      </c>
      <c r="AW399" s="48">
        <v>0</v>
      </c>
      <c r="AX399" s="70">
        <v>150</v>
      </c>
      <c r="AY399" s="70">
        <v>12</v>
      </c>
      <c r="AZ399" s="71">
        <v>330.1</v>
      </c>
      <c r="BA399" s="43">
        <f t="shared" si="242"/>
        <v>19.115419569827313</v>
      </c>
      <c r="BB399" s="71">
        <v>58.5</v>
      </c>
      <c r="BC399" s="69">
        <v>76.8</v>
      </c>
      <c r="BD399" s="54">
        <f t="shared" si="228"/>
        <v>29.25</v>
      </c>
      <c r="BE399" s="44">
        <f t="shared" si="229"/>
        <v>2687.8288646869173</v>
      </c>
      <c r="BF399" s="50">
        <f t="shared" si="244"/>
        <v>217800.95029147231</v>
      </c>
      <c r="BG399" s="50">
        <f t="shared" si="230"/>
        <v>206425.25680795524</v>
      </c>
      <c r="BH399" s="72">
        <f t="shared" si="231"/>
        <v>5.2229769742939771</v>
      </c>
      <c r="BI399" s="73">
        <f t="shared" si="232"/>
        <v>1.805318110291988</v>
      </c>
      <c r="BJ399" s="51">
        <f t="shared" si="233"/>
        <v>1.599126023164422</v>
      </c>
      <c r="BK399" s="72">
        <f t="shared" si="234"/>
        <v>11.421371444294488</v>
      </c>
      <c r="BL399" s="116">
        <v>0</v>
      </c>
      <c r="BM399" s="74">
        <v>1020</v>
      </c>
      <c r="BN399" s="74">
        <v>3</v>
      </c>
      <c r="BO399" s="71">
        <v>294.39999999999998</v>
      </c>
      <c r="BP399" s="71">
        <v>57.49</v>
      </c>
      <c r="BQ399" s="71">
        <v>71.12</v>
      </c>
      <c r="BR399" s="72">
        <f t="shared" si="235"/>
        <v>28.745000000000001</v>
      </c>
      <c r="BS399" s="54">
        <f t="shared" si="236"/>
        <v>2595.8195483847226</v>
      </c>
      <c r="BT399" s="50">
        <f t="shared" si="237"/>
        <v>206425.25680795524</v>
      </c>
      <c r="BU399" s="50">
        <f t="shared" si="238"/>
        <v>184614.68628112148</v>
      </c>
      <c r="BV399" s="72">
        <f t="shared" si="239"/>
        <v>10.565843959261686</v>
      </c>
      <c r="BW399" s="75">
        <f t="shared" si="240"/>
        <v>1.599126023164422</v>
      </c>
      <c r="BX399" s="55">
        <f t="shared" si="241"/>
        <v>1.5946726987456634</v>
      </c>
      <c r="BY399" s="72">
        <f t="shared" si="211"/>
        <v>0.27848489451420017</v>
      </c>
      <c r="BZ399" s="124" t="s">
        <v>96</v>
      </c>
      <c r="CA399" s="124" t="s">
        <v>95</v>
      </c>
      <c r="CB399" s="125">
        <v>5</v>
      </c>
      <c r="CC399" s="125">
        <v>3</v>
      </c>
      <c r="CD399" s="125">
        <v>4</v>
      </c>
      <c r="CE399" s="125">
        <v>1</v>
      </c>
      <c r="CF399" s="124" t="s">
        <v>123</v>
      </c>
      <c r="CG399" s="126" t="s">
        <v>119</v>
      </c>
      <c r="CH399" s="129">
        <f t="shared" si="243"/>
        <v>16.153691406250005</v>
      </c>
      <c r="CI399" s="129">
        <f t="shared" si="245"/>
        <v>13.560045678044636</v>
      </c>
      <c r="CJ399" s="64">
        <f>SUM((AF399-BQ399)/AF399)*100</f>
        <v>7.6123668485320843</v>
      </c>
      <c r="CK399" s="64">
        <f>SUM(BX399*CH399)</f>
        <v>25.759850669509326</v>
      </c>
      <c r="CL399" s="65" t="s">
        <v>123</v>
      </c>
    </row>
    <row r="400" spans="1:90" s="65" customFormat="1" ht="24.75" customHeight="1" x14ac:dyDescent="0.3">
      <c r="A400" s="61" t="s">
        <v>122</v>
      </c>
      <c r="B400" s="35">
        <v>3.71</v>
      </c>
      <c r="C400" s="35">
        <v>2.2599999999999998</v>
      </c>
      <c r="D400" s="35">
        <v>7.74</v>
      </c>
      <c r="E400" s="35">
        <v>5.15</v>
      </c>
      <c r="F400" s="35">
        <v>0.17929999999999999</v>
      </c>
      <c r="G400" s="66">
        <v>0.53749999999999998</v>
      </c>
      <c r="H400" s="66">
        <v>8.4400000000000003E-2</v>
      </c>
      <c r="I400" s="66">
        <v>5.21E-2</v>
      </c>
      <c r="J400" s="66">
        <v>3.7199999999999997E-2</v>
      </c>
      <c r="K400" s="67">
        <v>6.3100000000000003E-2</v>
      </c>
      <c r="L400" s="38">
        <v>0.99133300000000002</v>
      </c>
      <c r="M400" s="68">
        <v>2.6499999999999999E-2</v>
      </c>
      <c r="N400" s="35">
        <v>6.37</v>
      </c>
      <c r="O400" s="35">
        <v>17.05</v>
      </c>
      <c r="P400" s="35">
        <v>3.96</v>
      </c>
      <c r="Q400" s="35">
        <v>14.33</v>
      </c>
      <c r="R400" s="35">
        <v>7.39</v>
      </c>
      <c r="S400" s="35">
        <v>2.6</v>
      </c>
      <c r="T400" s="35">
        <v>6.76</v>
      </c>
      <c r="U400" s="35">
        <v>2.0499999999999998</v>
      </c>
      <c r="V400" s="35">
        <v>2.0499999999999998</v>
      </c>
      <c r="W400" s="35">
        <v>14.27</v>
      </c>
      <c r="X400" s="35">
        <v>1.91</v>
      </c>
      <c r="Y400" s="35">
        <v>17.809999999999999</v>
      </c>
      <c r="Z400" s="35">
        <v>11.47</v>
      </c>
      <c r="AA400" s="35">
        <v>12.5</v>
      </c>
      <c r="AB400" s="113">
        <v>1090</v>
      </c>
      <c r="AC400" s="113">
        <v>9</v>
      </c>
      <c r="AD400" s="88">
        <v>390.5</v>
      </c>
      <c r="AE400" s="69">
        <v>60.02</v>
      </c>
      <c r="AF400" s="69">
        <v>76.42</v>
      </c>
      <c r="AG400" s="44">
        <f t="shared" ref="AG400:AG463" si="246">SUM(AE400/2)</f>
        <v>30.01</v>
      </c>
      <c r="AH400" s="44">
        <f t="shared" si="218"/>
        <v>2829.3186579822332</v>
      </c>
      <c r="AI400" s="44">
        <f t="shared" si="219"/>
        <v>216216.53184300227</v>
      </c>
      <c r="AJ400" s="44">
        <f t="shared" si="220"/>
        <v>1.8060598635609755</v>
      </c>
      <c r="AK400" s="45">
        <v>0</v>
      </c>
      <c r="AL400" s="43">
        <v>343.2</v>
      </c>
      <c r="AM400" s="43">
        <v>59.1</v>
      </c>
      <c r="AN400" s="69">
        <v>75.75</v>
      </c>
      <c r="AO400" s="44">
        <f t="shared" si="214"/>
        <v>29.55</v>
      </c>
      <c r="AP400" s="44">
        <f t="shared" si="221"/>
        <v>2743.2465590962411</v>
      </c>
      <c r="AQ400" s="46">
        <f t="shared" si="222"/>
        <v>216216.53184300227</v>
      </c>
      <c r="AR400" s="46">
        <f t="shared" si="223"/>
        <v>207800.92685154025</v>
      </c>
      <c r="AS400" s="47">
        <f t="shared" si="224"/>
        <v>3.8922116268022964</v>
      </c>
      <c r="AT400" s="46">
        <f t="shared" si="225"/>
        <v>1.8060598635609755</v>
      </c>
      <c r="AU400" s="46">
        <f t="shared" si="226"/>
        <v>1.6515806988926149</v>
      </c>
      <c r="AV400" s="47">
        <f t="shared" si="227"/>
        <v>8.5533800836355862</v>
      </c>
      <c r="AW400" s="48">
        <v>0</v>
      </c>
      <c r="AX400" s="70">
        <v>150</v>
      </c>
      <c r="AY400" s="70">
        <v>12</v>
      </c>
      <c r="AZ400" s="71">
        <v>329.9</v>
      </c>
      <c r="BA400" s="43">
        <f t="shared" si="242"/>
        <v>18.369202788723864</v>
      </c>
      <c r="BB400" s="71">
        <v>60.12</v>
      </c>
      <c r="BC400" s="69">
        <v>75.739999999999995</v>
      </c>
      <c r="BD400" s="54">
        <f t="shared" si="228"/>
        <v>30.06</v>
      </c>
      <c r="BE400" s="44">
        <f t="shared" si="229"/>
        <v>2838.7544315172895</v>
      </c>
      <c r="BF400" s="50">
        <f t="shared" si="244"/>
        <v>216216.53184300227</v>
      </c>
      <c r="BG400" s="50">
        <f t="shared" si="230"/>
        <v>215007.26064311949</v>
      </c>
      <c r="BH400" s="72">
        <f t="shared" si="231"/>
        <v>0.55928711351306626</v>
      </c>
      <c r="BI400" s="73">
        <f t="shared" si="232"/>
        <v>1.8060598635609755</v>
      </c>
      <c r="BJ400" s="51">
        <f t="shared" si="233"/>
        <v>1.5343667884201622</v>
      </c>
      <c r="BK400" s="72">
        <f t="shared" si="234"/>
        <v>15.043414707479352</v>
      </c>
      <c r="BL400" s="116">
        <v>0</v>
      </c>
      <c r="BM400" s="74">
        <v>1020</v>
      </c>
      <c r="BN400" s="74">
        <v>3</v>
      </c>
      <c r="BO400" s="71">
        <v>289.10000000000002</v>
      </c>
      <c r="BP400" s="71">
        <v>57.44</v>
      </c>
      <c r="BQ400" s="71">
        <v>73.319999999999993</v>
      </c>
      <c r="BR400" s="72">
        <f t="shared" si="235"/>
        <v>28.72</v>
      </c>
      <c r="BS400" s="54">
        <f t="shared" si="236"/>
        <v>2591.3062578387589</v>
      </c>
      <c r="BT400" s="50">
        <f t="shared" si="237"/>
        <v>215007.26064311949</v>
      </c>
      <c r="BU400" s="50">
        <f t="shared" si="238"/>
        <v>189994.57482473779</v>
      </c>
      <c r="BV400" s="72">
        <f t="shared" si="239"/>
        <v>11.633414491940847</v>
      </c>
      <c r="BW400" s="75">
        <f t="shared" si="240"/>
        <v>1.5343667884201622</v>
      </c>
      <c r="BX400" s="55">
        <f t="shared" si="241"/>
        <v>1.5216223950956647</v>
      </c>
      <c r="BY400" s="72">
        <f t="shared" si="211"/>
        <v>0.83059627076649512</v>
      </c>
      <c r="BZ400" s="124" t="s">
        <v>96</v>
      </c>
      <c r="CA400" s="124" t="s">
        <v>95</v>
      </c>
      <c r="CB400" s="125">
        <v>5</v>
      </c>
      <c r="CC400" s="125">
        <v>3</v>
      </c>
      <c r="CD400" s="125">
        <v>4</v>
      </c>
      <c r="CE400" s="125">
        <v>1</v>
      </c>
      <c r="CF400" s="124" t="s">
        <v>123</v>
      </c>
      <c r="CG400" s="126" t="s">
        <v>119</v>
      </c>
      <c r="CH400" s="129">
        <f t="shared" si="243"/>
        <v>16.153154296875002</v>
      </c>
      <c r="CI400" s="129">
        <f t="shared" si="245"/>
        <v>13.537507547420415</v>
      </c>
      <c r="CJ400" s="64">
        <f>SUM((AF400-BQ400)/AF400)*100</f>
        <v>4.0565297042659099</v>
      </c>
      <c r="CK400" s="64">
        <f>SUM(BX400*CH400)</f>
        <v>24.579001329560768</v>
      </c>
      <c r="CL400" s="65" t="s">
        <v>123</v>
      </c>
    </row>
    <row r="401" spans="1:90" s="65" customFormat="1" ht="24.75" customHeight="1" x14ac:dyDescent="0.3">
      <c r="A401" s="61" t="s">
        <v>122</v>
      </c>
      <c r="B401" s="35">
        <v>3.62</v>
      </c>
      <c r="C401" s="35">
        <v>2.0299999999999998</v>
      </c>
      <c r="D401" s="35">
        <v>7.05</v>
      </c>
      <c r="E401" s="35">
        <v>4.84</v>
      </c>
      <c r="F401" s="35">
        <v>0.16739999999999999</v>
      </c>
      <c r="G401" s="66">
        <v>0.51670000000000005</v>
      </c>
      <c r="H401" s="66">
        <v>8.2500000000000004E-2</v>
      </c>
      <c r="I401" s="66">
        <v>4.9500000000000002E-2</v>
      </c>
      <c r="J401" s="66">
        <v>3.5299999999999998E-2</v>
      </c>
      <c r="K401" s="67">
        <v>5.8099999999999999E-2</v>
      </c>
      <c r="L401" s="38">
        <v>0.99133300000000002</v>
      </c>
      <c r="M401" s="68">
        <v>3.4799999999999998E-2</v>
      </c>
      <c r="N401" s="35">
        <v>5.0199999999999996</v>
      </c>
      <c r="O401" s="35">
        <v>17.7</v>
      </c>
      <c r="P401" s="35">
        <v>3.96</v>
      </c>
      <c r="Q401" s="35">
        <v>15.99</v>
      </c>
      <c r="R401" s="35">
        <v>9.6</v>
      </c>
      <c r="S401" s="35">
        <v>1.3</v>
      </c>
      <c r="T401" s="35">
        <v>7.49</v>
      </c>
      <c r="U401" s="35">
        <v>2.15</v>
      </c>
      <c r="V401" s="35">
        <v>2.0499999999999998</v>
      </c>
      <c r="W401" s="35">
        <v>5.08</v>
      </c>
      <c r="X401" s="35">
        <v>9.11</v>
      </c>
      <c r="Y401" s="35">
        <v>8.67</v>
      </c>
      <c r="Z401" s="35">
        <v>2.83</v>
      </c>
      <c r="AA401" s="35">
        <v>6.25</v>
      </c>
      <c r="AB401" s="41">
        <v>1000</v>
      </c>
      <c r="AC401" s="41">
        <v>3</v>
      </c>
      <c r="AD401" s="88">
        <v>390.7</v>
      </c>
      <c r="AE401" s="69">
        <v>59.73</v>
      </c>
      <c r="AF401" s="69">
        <v>75.849999999999994</v>
      </c>
      <c r="AG401" s="44">
        <f t="shared" si="246"/>
        <v>29.864999999999998</v>
      </c>
      <c r="AH401" s="44">
        <f t="shared" si="218"/>
        <v>2802.0437432628478</v>
      </c>
      <c r="AI401" s="44">
        <f t="shared" si="219"/>
        <v>212535.01792648699</v>
      </c>
      <c r="AJ401" s="44">
        <f t="shared" si="220"/>
        <v>1.838285303813501</v>
      </c>
      <c r="AK401" s="45">
        <v>0</v>
      </c>
      <c r="AL401" s="43">
        <v>335.8</v>
      </c>
      <c r="AM401" s="43">
        <v>58.58</v>
      </c>
      <c r="AN401" s="69">
        <v>74.989999999999995</v>
      </c>
      <c r="AO401" s="44">
        <f t="shared" si="214"/>
        <v>29.29</v>
      </c>
      <c r="AP401" s="44">
        <f t="shared" si="221"/>
        <v>2695.185218044563</v>
      </c>
      <c r="AQ401" s="46">
        <f t="shared" si="222"/>
        <v>212535.01792648699</v>
      </c>
      <c r="AR401" s="46">
        <f t="shared" si="223"/>
        <v>202111.93950116177</v>
      </c>
      <c r="AS401" s="47">
        <f t="shared" si="224"/>
        <v>4.9041699231561093</v>
      </c>
      <c r="AT401" s="46">
        <f t="shared" si="225"/>
        <v>1.838285303813501</v>
      </c>
      <c r="AU401" s="46">
        <f t="shared" si="226"/>
        <v>1.6614555321610269</v>
      </c>
      <c r="AV401" s="47">
        <f t="shared" si="227"/>
        <v>9.6192778827988654</v>
      </c>
      <c r="AW401" s="48">
        <v>0</v>
      </c>
      <c r="AX401" s="70">
        <v>150</v>
      </c>
      <c r="AY401" s="70">
        <v>12</v>
      </c>
      <c r="AZ401" s="71">
        <v>319.3</v>
      </c>
      <c r="BA401" s="43">
        <f t="shared" si="242"/>
        <v>22.361415596617594</v>
      </c>
      <c r="BB401" s="71">
        <v>58.32</v>
      </c>
      <c r="BC401" s="69">
        <v>74.349999999999994</v>
      </c>
      <c r="BD401" s="54">
        <f t="shared" si="228"/>
        <v>29.16</v>
      </c>
      <c r="BE401" s="44">
        <f t="shared" si="229"/>
        <v>2671.3138262662615</v>
      </c>
      <c r="BF401" s="50">
        <f t="shared" si="244"/>
        <v>212535.01792648699</v>
      </c>
      <c r="BG401" s="50">
        <f t="shared" si="230"/>
        <v>198612.18298289651</v>
      </c>
      <c r="BH401" s="72">
        <f t="shared" si="231"/>
        <v>6.5508428114214121</v>
      </c>
      <c r="BI401" s="73">
        <f t="shared" si="232"/>
        <v>1.838285303813501</v>
      </c>
      <c r="BJ401" s="51">
        <f t="shared" si="233"/>
        <v>1.6076556594088516</v>
      </c>
      <c r="BK401" s="72">
        <f t="shared" si="234"/>
        <v>12.545911340650493</v>
      </c>
      <c r="BL401" s="116">
        <v>0</v>
      </c>
      <c r="BM401" s="74">
        <v>1040</v>
      </c>
      <c r="BN401" s="74">
        <v>3</v>
      </c>
      <c r="BO401" s="71">
        <v>277.10000000000002</v>
      </c>
      <c r="BP401" s="71">
        <v>55.6</v>
      </c>
      <c r="BQ401" s="71">
        <v>71.59</v>
      </c>
      <c r="BR401" s="72">
        <f t="shared" si="235"/>
        <v>27.8</v>
      </c>
      <c r="BS401" s="54">
        <f t="shared" si="236"/>
        <v>2427.9484664003357</v>
      </c>
      <c r="BT401" s="50">
        <f t="shared" si="237"/>
        <v>198612.18298289651</v>
      </c>
      <c r="BU401" s="50">
        <f t="shared" si="238"/>
        <v>173816.83070960004</v>
      </c>
      <c r="BV401" s="72">
        <f t="shared" si="239"/>
        <v>12.484305796805893</v>
      </c>
      <c r="BW401" s="75">
        <f t="shared" si="240"/>
        <v>1.6076556594088516</v>
      </c>
      <c r="BX401" s="55">
        <f t="shared" si="241"/>
        <v>1.5942069526221982</v>
      </c>
      <c r="BY401" s="72">
        <f t="shared" si="211"/>
        <v>0.83654150115694126</v>
      </c>
      <c r="BZ401" s="124" t="s">
        <v>96</v>
      </c>
      <c r="CA401" s="124" t="s">
        <v>95</v>
      </c>
      <c r="CB401" s="125">
        <v>5</v>
      </c>
      <c r="CC401" s="125">
        <v>3</v>
      </c>
      <c r="CD401" s="125">
        <v>4</v>
      </c>
      <c r="CE401" s="125">
        <v>1</v>
      </c>
      <c r="CF401" s="124" t="s">
        <v>123</v>
      </c>
      <c r="CG401" s="126" t="s">
        <v>119</v>
      </c>
      <c r="CH401" s="62">
        <v>17.559999999999999</v>
      </c>
      <c r="CI401" s="63">
        <f t="shared" ref="CI401:CI404" si="247">SUM(CI399:CI400)/2</f>
        <v>13.548776612732524</v>
      </c>
      <c r="CJ401" s="64">
        <f>SUM((AF401-BQ401)/AF401)*100</f>
        <v>5.6163480553724341</v>
      </c>
      <c r="CK401" s="64">
        <f>SUM(BX401*CH401)</f>
        <v>27.994274088045799</v>
      </c>
      <c r="CL401" s="65" t="s">
        <v>123</v>
      </c>
    </row>
    <row r="402" spans="1:90" s="65" customFormat="1" ht="24.75" customHeight="1" x14ac:dyDescent="0.3">
      <c r="A402" s="61" t="s">
        <v>122</v>
      </c>
      <c r="B402" s="35">
        <v>3.71</v>
      </c>
      <c r="C402" s="35">
        <v>1.99</v>
      </c>
      <c r="D402" s="35">
        <v>6.99</v>
      </c>
      <c r="E402" s="35">
        <v>4.92</v>
      </c>
      <c r="F402" s="35">
        <v>0.1537</v>
      </c>
      <c r="G402" s="66">
        <v>0.53590000000000004</v>
      </c>
      <c r="H402" s="66">
        <v>8.0199999999999994E-2</v>
      </c>
      <c r="I402" s="66">
        <v>5.2900000000000003E-2</v>
      </c>
      <c r="J402" s="66">
        <v>3.6400000000000002E-2</v>
      </c>
      <c r="K402" s="67">
        <v>5.2200000000000003E-2</v>
      </c>
      <c r="L402" s="38">
        <v>0.99133300000000002</v>
      </c>
      <c r="M402" s="68">
        <v>2.76E-2</v>
      </c>
      <c r="N402" s="35">
        <v>5.7</v>
      </c>
      <c r="O402" s="35">
        <v>17.05</v>
      </c>
      <c r="P402" s="35">
        <v>3.96</v>
      </c>
      <c r="Q402" s="35">
        <v>14.33</v>
      </c>
      <c r="R402" s="35">
        <v>7.39</v>
      </c>
      <c r="S402" s="35">
        <v>1.95</v>
      </c>
      <c r="T402" s="35">
        <v>6.76</v>
      </c>
      <c r="U402" s="35">
        <v>2.0999999999999996</v>
      </c>
      <c r="V402" s="35">
        <v>2.0499999999999998</v>
      </c>
      <c r="W402" s="35">
        <v>14.27</v>
      </c>
      <c r="X402" s="35">
        <v>1.91</v>
      </c>
      <c r="Y402" s="35">
        <v>17.809999999999999</v>
      </c>
      <c r="Z402" s="35">
        <v>11.47</v>
      </c>
      <c r="AA402" s="35">
        <v>9.3699999999999992</v>
      </c>
      <c r="AB402" s="41">
        <v>1000</v>
      </c>
      <c r="AC402" s="41">
        <v>3</v>
      </c>
      <c r="AD402" s="88">
        <v>393.8</v>
      </c>
      <c r="AE402" s="69">
        <v>60.1</v>
      </c>
      <c r="AF402" s="69">
        <v>75.69</v>
      </c>
      <c r="AG402" s="44">
        <f t="shared" si="246"/>
        <v>30.05</v>
      </c>
      <c r="AH402" s="44">
        <f t="shared" si="218"/>
        <v>2836.8660201732173</v>
      </c>
      <c r="AI402" s="44">
        <f t="shared" si="219"/>
        <v>214722.38906691081</v>
      </c>
      <c r="AJ402" s="44">
        <f t="shared" si="220"/>
        <v>1.8339959876158318</v>
      </c>
      <c r="AK402" s="45">
        <v>0</v>
      </c>
      <c r="AL402" s="43">
        <v>336.5</v>
      </c>
      <c r="AM402" s="43">
        <v>57.91</v>
      </c>
      <c r="AN402" s="69">
        <v>74.3</v>
      </c>
      <c r="AO402" s="44">
        <f t="shared" si="214"/>
        <v>28.954999999999998</v>
      </c>
      <c r="AP402" s="44">
        <f t="shared" si="221"/>
        <v>2633.8862265682696</v>
      </c>
      <c r="AQ402" s="46">
        <f t="shared" si="222"/>
        <v>214722.38906691081</v>
      </c>
      <c r="AR402" s="46">
        <f t="shared" si="223"/>
        <v>195697.74663402242</v>
      </c>
      <c r="AS402" s="47">
        <f t="shared" si="224"/>
        <v>8.8601111954655156</v>
      </c>
      <c r="AT402" s="46">
        <f t="shared" si="225"/>
        <v>1.8339959876158318</v>
      </c>
      <c r="AU402" s="46">
        <f t="shared" si="226"/>
        <v>1.7194883732069444</v>
      </c>
      <c r="AV402" s="47">
        <f t="shared" si="227"/>
        <v>6.2436131366757071</v>
      </c>
      <c r="AW402" s="48">
        <v>0</v>
      </c>
      <c r="AX402" s="70">
        <v>150</v>
      </c>
      <c r="AY402" s="70">
        <v>12</v>
      </c>
      <c r="AZ402" s="71">
        <v>318.8</v>
      </c>
      <c r="BA402" s="43">
        <f t="shared" si="242"/>
        <v>23.525721455457965</v>
      </c>
      <c r="BB402" s="71">
        <v>57.98</v>
      </c>
      <c r="BC402" s="69">
        <v>74.36</v>
      </c>
      <c r="BD402" s="54">
        <f t="shared" si="228"/>
        <v>28.99</v>
      </c>
      <c r="BE402" s="44">
        <f t="shared" si="229"/>
        <v>2640.257612089199</v>
      </c>
      <c r="BF402" s="50">
        <f t="shared" si="244"/>
        <v>214722.38906691081</v>
      </c>
      <c r="BG402" s="50">
        <f t="shared" si="230"/>
        <v>196329.55603495284</v>
      </c>
      <c r="BH402" s="72">
        <f t="shared" si="231"/>
        <v>8.5658664249616177</v>
      </c>
      <c r="BI402" s="73">
        <f t="shared" si="232"/>
        <v>1.8339959876158318</v>
      </c>
      <c r="BJ402" s="51">
        <f t="shared" si="233"/>
        <v>1.6238003408067789</v>
      </c>
      <c r="BK402" s="72">
        <f t="shared" si="234"/>
        <v>11.461074518614634</v>
      </c>
      <c r="BL402" s="116">
        <v>0</v>
      </c>
      <c r="BM402" s="74">
        <v>1040</v>
      </c>
      <c r="BN402" s="74">
        <v>3</v>
      </c>
      <c r="BO402" s="71">
        <v>282.5</v>
      </c>
      <c r="BP402" s="71">
        <v>55.93</v>
      </c>
      <c r="BQ402" s="71">
        <v>72.569999999999993</v>
      </c>
      <c r="BR402" s="72">
        <f t="shared" si="235"/>
        <v>27.965</v>
      </c>
      <c r="BS402" s="54">
        <f t="shared" si="236"/>
        <v>2456.8549672643621</v>
      </c>
      <c r="BT402" s="50">
        <f t="shared" si="237"/>
        <v>196329.55603495284</v>
      </c>
      <c r="BU402" s="50">
        <f t="shared" si="238"/>
        <v>178293.96497437474</v>
      </c>
      <c r="BV402" s="72">
        <f t="shared" si="239"/>
        <v>9.1863861075340036</v>
      </c>
      <c r="BW402" s="75">
        <f t="shared" si="240"/>
        <v>1.6238003408067789</v>
      </c>
      <c r="BX402" s="55">
        <f t="shared" si="241"/>
        <v>1.5844619308376604</v>
      </c>
      <c r="BY402" s="72">
        <f t="shared" si="211"/>
        <v>2.4226137278412807</v>
      </c>
      <c r="BZ402" s="124" t="s">
        <v>96</v>
      </c>
      <c r="CA402" s="124" t="s">
        <v>95</v>
      </c>
      <c r="CB402" s="125">
        <v>5</v>
      </c>
      <c r="CC402" s="125">
        <v>3</v>
      </c>
      <c r="CD402" s="125">
        <v>4</v>
      </c>
      <c r="CE402" s="125">
        <v>1</v>
      </c>
      <c r="CF402" s="124" t="s">
        <v>123</v>
      </c>
      <c r="CG402" s="126" t="s">
        <v>119</v>
      </c>
      <c r="CH402" s="62">
        <v>17.559999999999999</v>
      </c>
      <c r="CI402" s="63">
        <f t="shared" si="247"/>
        <v>13.543142080076469</v>
      </c>
      <c r="CJ402" s="64">
        <f>SUM((AF402-BQ402)/AF402)*100</f>
        <v>4.1220768925881943</v>
      </c>
      <c r="CK402" s="64">
        <f>SUM(BX402*CH402)</f>
        <v>27.823151505509315</v>
      </c>
      <c r="CL402" s="65" t="s">
        <v>123</v>
      </c>
    </row>
    <row r="403" spans="1:90" s="65" customFormat="1" ht="24.75" customHeight="1" x14ac:dyDescent="0.3">
      <c r="A403" s="61" t="s">
        <v>122</v>
      </c>
      <c r="B403" s="35">
        <v>3.48</v>
      </c>
      <c r="C403" s="35">
        <v>2.0299999999999998</v>
      </c>
      <c r="D403" s="35">
        <v>7.13</v>
      </c>
      <c r="E403" s="35">
        <v>4.71</v>
      </c>
      <c r="F403" s="35">
        <v>9.4500000000000001E-2</v>
      </c>
      <c r="G403" s="66">
        <v>0.54910000000000003</v>
      </c>
      <c r="H403" s="66">
        <v>9.4299999999999995E-2</v>
      </c>
      <c r="I403" s="66">
        <v>5.7200000000000001E-2</v>
      </c>
      <c r="J403" s="66">
        <v>4.5699999999999998E-2</v>
      </c>
      <c r="K403" s="67">
        <v>6.0900000000000003E-2</v>
      </c>
      <c r="L403" s="38">
        <v>0.99133300000000002</v>
      </c>
      <c r="M403" s="68">
        <v>1.89E-2</v>
      </c>
      <c r="N403" s="35">
        <v>6.37</v>
      </c>
      <c r="O403" s="35">
        <v>17.7</v>
      </c>
      <c r="P403" s="35">
        <v>3.96</v>
      </c>
      <c r="Q403" s="35">
        <v>15.99</v>
      </c>
      <c r="R403" s="35">
        <v>9.6</v>
      </c>
      <c r="S403" s="35">
        <v>2.6</v>
      </c>
      <c r="T403" s="35">
        <v>7.49</v>
      </c>
      <c r="U403" s="35">
        <v>2.0499999999999998</v>
      </c>
      <c r="V403" s="35">
        <v>2.0499999999999998</v>
      </c>
      <c r="W403" s="35">
        <v>5.08</v>
      </c>
      <c r="X403" s="35">
        <v>9.11</v>
      </c>
      <c r="Y403" s="35">
        <v>8.67</v>
      </c>
      <c r="Z403" s="35">
        <v>2.83</v>
      </c>
      <c r="AA403" s="35">
        <v>12.5</v>
      </c>
      <c r="AB403" s="41">
        <v>1020</v>
      </c>
      <c r="AC403" s="41">
        <v>3</v>
      </c>
      <c r="AD403" s="88">
        <v>386.7</v>
      </c>
      <c r="AE403" s="69">
        <v>60</v>
      </c>
      <c r="AF403" s="69">
        <v>75.989999999999995</v>
      </c>
      <c r="AG403" s="44">
        <f t="shared" si="246"/>
        <v>30</v>
      </c>
      <c r="AH403" s="44">
        <f t="shared" si="218"/>
        <v>2827.4333882308138</v>
      </c>
      <c r="AI403" s="44">
        <f t="shared" si="219"/>
        <v>214856.66317165951</v>
      </c>
      <c r="AJ403" s="44">
        <f t="shared" si="220"/>
        <v>1.7998045501202187</v>
      </c>
      <c r="AK403" s="45">
        <v>0</v>
      </c>
      <c r="AL403" s="43">
        <v>333.4</v>
      </c>
      <c r="AM403" s="43">
        <v>58.75</v>
      </c>
      <c r="AN403" s="69">
        <v>75.05</v>
      </c>
      <c r="AO403" s="44">
        <f t="shared" si="214"/>
        <v>29.375</v>
      </c>
      <c r="AP403" s="44">
        <f t="shared" si="221"/>
        <v>2710.8508483515052</v>
      </c>
      <c r="AQ403" s="46">
        <f t="shared" si="222"/>
        <v>214856.66317165951</v>
      </c>
      <c r="AR403" s="46">
        <f t="shared" si="223"/>
        <v>203449.35616878045</v>
      </c>
      <c r="AS403" s="47">
        <f t="shared" si="224"/>
        <v>5.3092637828807812</v>
      </c>
      <c r="AT403" s="46">
        <f t="shared" si="225"/>
        <v>1.7998045501202187</v>
      </c>
      <c r="AU403" s="46">
        <f t="shared" si="226"/>
        <v>1.6387370610473362</v>
      </c>
      <c r="AV403" s="47">
        <f t="shared" si="227"/>
        <v>8.9491655670124803</v>
      </c>
      <c r="AW403" s="48">
        <v>0</v>
      </c>
      <c r="AX403" s="70">
        <v>150</v>
      </c>
      <c r="AY403" s="70">
        <v>12</v>
      </c>
      <c r="AZ403" s="71">
        <v>313.3</v>
      </c>
      <c r="BA403" s="43">
        <f t="shared" si="242"/>
        <v>23.428024257899768</v>
      </c>
      <c r="BB403" s="71">
        <v>58.22</v>
      </c>
      <c r="BC403" s="69">
        <v>74.790000000000006</v>
      </c>
      <c r="BD403" s="54">
        <f t="shared" si="228"/>
        <v>29.11</v>
      </c>
      <c r="BE403" s="44">
        <f t="shared" si="229"/>
        <v>2662.1607960700271</v>
      </c>
      <c r="BF403" s="50">
        <f t="shared" si="244"/>
        <v>214856.66317165951</v>
      </c>
      <c r="BG403" s="50">
        <f t="shared" si="230"/>
        <v>199103.00593807735</v>
      </c>
      <c r="BH403" s="72">
        <f t="shared" si="231"/>
        <v>7.33217066719304</v>
      </c>
      <c r="BI403" s="73">
        <f t="shared" si="232"/>
        <v>1.7998045501202187</v>
      </c>
      <c r="BJ403" s="51">
        <f t="shared" si="233"/>
        <v>1.5735573580312436</v>
      </c>
      <c r="BK403" s="72">
        <f t="shared" si="234"/>
        <v>12.570653411997585</v>
      </c>
      <c r="BL403" s="116">
        <v>0</v>
      </c>
      <c r="BM403" s="74">
        <v>1040</v>
      </c>
      <c r="BN403" s="74">
        <v>3</v>
      </c>
      <c r="BO403" s="71">
        <v>277.89999999999998</v>
      </c>
      <c r="BP403" s="71">
        <v>56.63</v>
      </c>
      <c r="BQ403" s="71">
        <v>72.27</v>
      </c>
      <c r="BR403" s="72">
        <f t="shared" si="235"/>
        <v>28.315000000000001</v>
      </c>
      <c r="BS403" s="54">
        <f t="shared" si="236"/>
        <v>2518.7380593547741</v>
      </c>
      <c r="BT403" s="50">
        <f t="shared" si="237"/>
        <v>199103.00593807735</v>
      </c>
      <c r="BU403" s="50">
        <f t="shared" si="238"/>
        <v>182029.19954956952</v>
      </c>
      <c r="BV403" s="72">
        <f t="shared" si="239"/>
        <v>8.5753634446975262</v>
      </c>
      <c r="BW403" s="75">
        <f t="shared" si="240"/>
        <v>1.5735573580312436</v>
      </c>
      <c r="BX403" s="55">
        <f t="shared" si="241"/>
        <v>1.5266781411315458</v>
      </c>
      <c r="BY403" s="72">
        <f t="shared" si="211"/>
        <v>2.9791870414149253</v>
      </c>
      <c r="BZ403" s="124" t="s">
        <v>96</v>
      </c>
      <c r="CA403" s="124" t="s">
        <v>95</v>
      </c>
      <c r="CB403" s="125">
        <v>5</v>
      </c>
      <c r="CC403" s="125">
        <v>3</v>
      </c>
      <c r="CD403" s="125">
        <v>4</v>
      </c>
      <c r="CE403" s="125">
        <v>1</v>
      </c>
      <c r="CF403" s="124" t="s">
        <v>123</v>
      </c>
      <c r="CG403" s="126" t="s">
        <v>119</v>
      </c>
      <c r="CH403" s="62">
        <v>17.559999999999999</v>
      </c>
      <c r="CI403" s="63">
        <f t="shared" si="247"/>
        <v>13.545959346404498</v>
      </c>
      <c r="CJ403" s="64">
        <f>SUM((AF403-BQ403)/AF403)*100</f>
        <v>4.8953809711804173</v>
      </c>
      <c r="CK403" s="64">
        <f>SUM(BX403*CH403)</f>
        <v>26.808468158269942</v>
      </c>
      <c r="CL403" s="65" t="s">
        <v>123</v>
      </c>
    </row>
    <row r="404" spans="1:90" s="65" customFormat="1" ht="24.75" customHeight="1" x14ac:dyDescent="0.3">
      <c r="A404" s="61" t="s">
        <v>122</v>
      </c>
      <c r="B404" s="35">
        <v>3.4</v>
      </c>
      <c r="C404" s="35">
        <v>2.4</v>
      </c>
      <c r="D404" s="35">
        <v>7.68</v>
      </c>
      <c r="E404" s="35">
        <v>4.76</v>
      </c>
      <c r="F404" s="35">
        <v>0.11070000000000001</v>
      </c>
      <c r="G404" s="66">
        <v>0.55330000000000001</v>
      </c>
      <c r="H404" s="66">
        <v>9.4700000000000006E-2</v>
      </c>
      <c r="I404" s="66">
        <v>5.4399999999999997E-2</v>
      </c>
      <c r="J404" s="66">
        <v>4.6100000000000002E-2</v>
      </c>
      <c r="K404" s="67">
        <v>6.08E-2</v>
      </c>
      <c r="L404" s="38">
        <v>0.99133300000000002</v>
      </c>
      <c r="M404" s="68">
        <v>1.9099999999999999E-2</v>
      </c>
      <c r="N404" s="35">
        <v>5.0199999999999996</v>
      </c>
      <c r="O404" s="35">
        <v>17.05</v>
      </c>
      <c r="P404" s="35">
        <v>3.96</v>
      </c>
      <c r="Q404" s="35">
        <v>14.33</v>
      </c>
      <c r="R404" s="35">
        <v>7.39</v>
      </c>
      <c r="S404" s="35">
        <v>1.3</v>
      </c>
      <c r="T404" s="35">
        <v>6.76</v>
      </c>
      <c r="U404" s="35">
        <v>2.15</v>
      </c>
      <c r="V404" s="35">
        <v>2.0499999999999998</v>
      </c>
      <c r="W404" s="35">
        <v>14.27</v>
      </c>
      <c r="X404" s="35">
        <v>1.91</v>
      </c>
      <c r="Y404" s="35">
        <v>17.809999999999999</v>
      </c>
      <c r="Z404" s="35">
        <v>11.47</v>
      </c>
      <c r="AA404" s="35">
        <v>6.25</v>
      </c>
      <c r="AB404" s="41">
        <v>1020</v>
      </c>
      <c r="AC404" s="41">
        <v>3</v>
      </c>
      <c r="AD404" s="88">
        <v>390.9</v>
      </c>
      <c r="AE404" s="69">
        <v>60.02</v>
      </c>
      <c r="AF404" s="69">
        <v>77.64</v>
      </c>
      <c r="AG404" s="44">
        <f t="shared" si="246"/>
        <v>30.01</v>
      </c>
      <c r="AH404" s="44">
        <f t="shared" si="218"/>
        <v>2829.3186579822332</v>
      </c>
      <c r="AI404" s="44">
        <f t="shared" si="219"/>
        <v>219668.30060574057</v>
      </c>
      <c r="AJ404" s="44">
        <f t="shared" si="220"/>
        <v>1.7795011793785627</v>
      </c>
      <c r="AK404" s="45">
        <v>0</v>
      </c>
      <c r="AL404" s="43">
        <v>346.9</v>
      </c>
      <c r="AM404" s="43">
        <v>58.86</v>
      </c>
      <c r="AN404" s="69">
        <v>76.260000000000005</v>
      </c>
      <c r="AO404" s="44">
        <f t="shared" si="214"/>
        <v>29.43</v>
      </c>
      <c r="AP404" s="44">
        <f t="shared" si="221"/>
        <v>2721.0116229311943</v>
      </c>
      <c r="AQ404" s="46">
        <f t="shared" si="222"/>
        <v>219668.30060574057</v>
      </c>
      <c r="AR404" s="46">
        <f t="shared" si="223"/>
        <v>207504.34636473289</v>
      </c>
      <c r="AS404" s="47">
        <f t="shared" si="224"/>
        <v>5.5374190119672662</v>
      </c>
      <c r="AT404" s="46">
        <f t="shared" si="225"/>
        <v>1.7795011793785627</v>
      </c>
      <c r="AU404" s="46">
        <f t="shared" si="226"/>
        <v>1.6717722114131031</v>
      </c>
      <c r="AV404" s="47">
        <f t="shared" si="227"/>
        <v>6.0538857301055975</v>
      </c>
      <c r="AW404" s="48">
        <v>0</v>
      </c>
      <c r="AX404" s="70">
        <v>150</v>
      </c>
      <c r="AY404" s="70">
        <v>12</v>
      </c>
      <c r="AZ404" s="71">
        <v>328.9</v>
      </c>
      <c r="BA404" s="43">
        <f t="shared" si="242"/>
        <v>18.850714502888415</v>
      </c>
      <c r="BB404" s="71">
        <v>58.71</v>
      </c>
      <c r="BC404" s="69">
        <v>75.66</v>
      </c>
      <c r="BD404" s="54">
        <f t="shared" si="228"/>
        <v>29.355</v>
      </c>
      <c r="BE404" s="44">
        <f t="shared" si="229"/>
        <v>2707.1607336205989</v>
      </c>
      <c r="BF404" s="50">
        <f t="shared" si="244"/>
        <v>219668.30060574057</v>
      </c>
      <c r="BG404" s="50">
        <f t="shared" si="230"/>
        <v>204823.7811057345</v>
      </c>
      <c r="BH404" s="72">
        <f t="shared" si="231"/>
        <v>6.7576976100201813</v>
      </c>
      <c r="BI404" s="73">
        <f t="shared" si="232"/>
        <v>1.7795011793785627</v>
      </c>
      <c r="BJ404" s="51">
        <f t="shared" si="233"/>
        <v>1.6057705712903263</v>
      </c>
      <c r="BK404" s="72">
        <f t="shared" si="234"/>
        <v>9.7628824359029966</v>
      </c>
      <c r="BL404" s="116">
        <v>0</v>
      </c>
      <c r="BM404" s="74">
        <v>1040</v>
      </c>
      <c r="BN404" s="74">
        <v>3</v>
      </c>
      <c r="BO404" s="71">
        <v>292.10000000000002</v>
      </c>
      <c r="BP404" s="71">
        <v>56.91</v>
      </c>
      <c r="BQ404" s="71">
        <v>73.73</v>
      </c>
      <c r="BR404" s="72">
        <f t="shared" si="235"/>
        <v>28.454999999999998</v>
      </c>
      <c r="BS404" s="54">
        <f t="shared" si="236"/>
        <v>2543.7068094469751</v>
      </c>
      <c r="BT404" s="50">
        <f t="shared" si="237"/>
        <v>204823.7811057345</v>
      </c>
      <c r="BU404" s="50">
        <f t="shared" si="238"/>
        <v>187547.50306052549</v>
      </c>
      <c r="BV404" s="72">
        <f t="shared" si="239"/>
        <v>8.4347032126560624</v>
      </c>
      <c r="BW404" s="75">
        <f t="shared" si="240"/>
        <v>1.6057705712903263</v>
      </c>
      <c r="BX404" s="55">
        <f t="shared" si="241"/>
        <v>1.5574720816503393</v>
      </c>
      <c r="BY404" s="72">
        <f t="shared" si="211"/>
        <v>3.0078076223041266</v>
      </c>
      <c r="BZ404" s="124" t="s">
        <v>96</v>
      </c>
      <c r="CA404" s="124" t="s">
        <v>95</v>
      </c>
      <c r="CB404" s="125">
        <v>5</v>
      </c>
      <c r="CC404" s="125">
        <v>3</v>
      </c>
      <c r="CD404" s="125">
        <v>4</v>
      </c>
      <c r="CE404" s="125">
        <v>1</v>
      </c>
      <c r="CF404" s="124" t="s">
        <v>123</v>
      </c>
      <c r="CG404" s="126" t="s">
        <v>119</v>
      </c>
      <c r="CH404" s="62">
        <v>17.559999999999999</v>
      </c>
      <c r="CI404" s="63">
        <f t="shared" si="247"/>
        <v>13.544550713240483</v>
      </c>
      <c r="CJ404" s="64">
        <f>SUM((AF404-BQ404)/AF404)*100</f>
        <v>5.0360638845955652</v>
      </c>
      <c r="CK404" s="64">
        <f>SUM(BX404*CH404)</f>
        <v>27.349209753779956</v>
      </c>
      <c r="CL404" s="65" t="s">
        <v>123</v>
      </c>
    </row>
    <row r="405" spans="1:90" s="65" customFormat="1" ht="24.75" customHeight="1" x14ac:dyDescent="0.3">
      <c r="A405" s="61" t="s">
        <v>122</v>
      </c>
      <c r="B405" s="35">
        <v>3.26</v>
      </c>
      <c r="C405" s="35">
        <v>2.19</v>
      </c>
      <c r="D405" s="35">
        <v>7.59</v>
      </c>
      <c r="E405" s="35">
        <v>4.92</v>
      </c>
      <c r="F405" s="35">
        <v>0.1019</v>
      </c>
      <c r="G405" s="66">
        <v>0.55200000000000005</v>
      </c>
      <c r="H405" s="66">
        <v>9.4500000000000001E-2</v>
      </c>
      <c r="I405" s="66">
        <v>5.4699999999999999E-2</v>
      </c>
      <c r="J405" s="66">
        <v>4.7199999999999999E-2</v>
      </c>
      <c r="K405" s="67">
        <v>6.4299999999999996E-2</v>
      </c>
      <c r="L405" s="38">
        <v>0.99133300000000002</v>
      </c>
      <c r="M405" s="68">
        <v>2.0899999999999998E-2</v>
      </c>
      <c r="N405" s="35">
        <v>5.7</v>
      </c>
      <c r="O405" s="35">
        <v>17.7</v>
      </c>
      <c r="P405" s="35">
        <v>3.96</v>
      </c>
      <c r="Q405" s="35">
        <v>15.99</v>
      </c>
      <c r="R405" s="35">
        <v>9.6</v>
      </c>
      <c r="S405" s="35">
        <v>1.95</v>
      </c>
      <c r="T405" s="35">
        <v>7.49</v>
      </c>
      <c r="U405" s="35">
        <v>2.0999999999999996</v>
      </c>
      <c r="V405" s="35">
        <v>2.0499999999999998</v>
      </c>
      <c r="W405" s="35">
        <v>5.08</v>
      </c>
      <c r="X405" s="35">
        <v>9.11</v>
      </c>
      <c r="Y405" s="35">
        <v>8.67</v>
      </c>
      <c r="Z405" s="35">
        <v>2.83</v>
      </c>
      <c r="AA405" s="35">
        <v>9.3699999999999992</v>
      </c>
      <c r="AB405" s="41">
        <v>1040</v>
      </c>
      <c r="AC405" s="41">
        <v>3</v>
      </c>
      <c r="AD405" s="88">
        <v>393.8</v>
      </c>
      <c r="AE405" s="69">
        <v>60.05</v>
      </c>
      <c r="AF405" s="69">
        <v>75.67</v>
      </c>
      <c r="AG405" s="44">
        <f t="shared" si="246"/>
        <v>30.024999999999999</v>
      </c>
      <c r="AH405" s="44">
        <f t="shared" si="218"/>
        <v>2832.1477407066068</v>
      </c>
      <c r="AI405" s="44">
        <f t="shared" si="219"/>
        <v>214308.61953926893</v>
      </c>
      <c r="AJ405" s="44">
        <f t="shared" si="220"/>
        <v>1.8375369168380178</v>
      </c>
      <c r="AK405" s="45">
        <v>0</v>
      </c>
      <c r="AL405" s="43">
        <v>336.4</v>
      </c>
      <c r="AM405" s="43">
        <v>57.99</v>
      </c>
      <c r="AN405" s="69">
        <v>74.38</v>
      </c>
      <c r="AO405" s="44">
        <f t="shared" si="214"/>
        <v>28.995000000000001</v>
      </c>
      <c r="AP405" s="44">
        <f t="shared" si="221"/>
        <v>2641.1684383392917</v>
      </c>
      <c r="AQ405" s="46">
        <f t="shared" si="222"/>
        <v>214308.61953926893</v>
      </c>
      <c r="AR405" s="46">
        <f t="shared" si="223"/>
        <v>196450.10844367649</v>
      </c>
      <c r="AS405" s="47">
        <f t="shared" si="224"/>
        <v>8.3330811117096122</v>
      </c>
      <c r="AT405" s="46">
        <f t="shared" si="225"/>
        <v>1.8375369168380178</v>
      </c>
      <c r="AU405" s="46">
        <f t="shared" si="226"/>
        <v>1.7123940661832113</v>
      </c>
      <c r="AV405" s="47">
        <f t="shared" si="227"/>
        <v>6.8103584482073307</v>
      </c>
      <c r="AW405" s="48">
        <v>0</v>
      </c>
      <c r="AX405" s="70">
        <v>150</v>
      </c>
      <c r="AY405" s="70">
        <v>12</v>
      </c>
      <c r="AZ405" s="71">
        <v>320</v>
      </c>
      <c r="BA405" s="43">
        <f t="shared" si="242"/>
        <v>23.062500000000004</v>
      </c>
      <c r="BB405" s="71">
        <v>58.35</v>
      </c>
      <c r="BC405" s="69">
        <v>74.45</v>
      </c>
      <c r="BD405" s="54">
        <f t="shared" si="228"/>
        <v>29.175000000000001</v>
      </c>
      <c r="BE405" s="44">
        <f t="shared" si="229"/>
        <v>2674.0627983779686</v>
      </c>
      <c r="BF405" s="50">
        <f t="shared" si="244"/>
        <v>214308.61953926893</v>
      </c>
      <c r="BG405" s="50">
        <f t="shared" si="230"/>
        <v>199083.97533923978</v>
      </c>
      <c r="BH405" s="72">
        <f t="shared" si="231"/>
        <v>7.1040745970739865</v>
      </c>
      <c r="BI405" s="73">
        <f t="shared" si="232"/>
        <v>1.8375369168380178</v>
      </c>
      <c r="BJ405" s="51">
        <f t="shared" si="233"/>
        <v>1.6073619157680517</v>
      </c>
      <c r="BK405" s="72">
        <f t="shared" si="234"/>
        <v>12.52627900755566</v>
      </c>
      <c r="BL405" s="116">
        <v>0</v>
      </c>
      <c r="BM405" s="74">
        <v>1060</v>
      </c>
      <c r="BN405" s="74">
        <v>3</v>
      </c>
      <c r="BO405" s="71">
        <v>281.5</v>
      </c>
      <c r="BP405" s="71">
        <v>58.1</v>
      </c>
      <c r="BQ405" s="71">
        <v>72</v>
      </c>
      <c r="BR405" s="72">
        <f t="shared" si="235"/>
        <v>29.05</v>
      </c>
      <c r="BS405" s="54">
        <f t="shared" si="236"/>
        <v>2651.1978943460604</v>
      </c>
      <c r="BT405" s="50">
        <f t="shared" si="237"/>
        <v>199083.97533923978</v>
      </c>
      <c r="BU405" s="50">
        <f t="shared" si="238"/>
        <v>190886.24839291634</v>
      </c>
      <c r="BV405" s="72">
        <f t="shared" si="239"/>
        <v>4.1177231529330705</v>
      </c>
      <c r="BW405" s="75">
        <f t="shared" si="240"/>
        <v>1.6073619157680517</v>
      </c>
      <c r="BX405" s="55">
        <f t="shared" si="241"/>
        <v>1.4747002592903715</v>
      </c>
      <c r="BY405" s="72">
        <f t="shared" si="211"/>
        <v>8.2533781083328659</v>
      </c>
      <c r="BZ405" s="124" t="s">
        <v>96</v>
      </c>
      <c r="CA405" s="124" t="s">
        <v>95</v>
      </c>
      <c r="CB405" s="125">
        <v>5</v>
      </c>
      <c r="CC405" s="125">
        <v>3</v>
      </c>
      <c r="CD405" s="125">
        <v>4</v>
      </c>
      <c r="CE405" s="125">
        <v>1</v>
      </c>
      <c r="CF405" s="124" t="s">
        <v>123</v>
      </c>
      <c r="CG405" s="126" t="s">
        <v>119</v>
      </c>
      <c r="CH405" s="62">
        <v>14.23</v>
      </c>
      <c r="CI405" s="63">
        <f>SUM(CI403:CI404)/1.5</f>
        <v>18.060340039763322</v>
      </c>
      <c r="CJ405" s="64">
        <f>SUM((AF405-BQ405)/AF405)*100</f>
        <v>4.8500066076384325</v>
      </c>
      <c r="CK405" s="64">
        <f>SUM(BX405*CH405)</f>
        <v>20.984984689701989</v>
      </c>
      <c r="CL405" s="65" t="s">
        <v>123</v>
      </c>
    </row>
    <row r="406" spans="1:90" s="65" customFormat="1" ht="24.75" customHeight="1" x14ac:dyDescent="0.3">
      <c r="A406" s="61" t="s">
        <v>122</v>
      </c>
      <c r="B406" s="35">
        <v>3.71</v>
      </c>
      <c r="C406" s="35">
        <v>2.2599999999999998</v>
      </c>
      <c r="D406" s="35">
        <v>7.74</v>
      </c>
      <c r="E406" s="35">
        <v>5.15</v>
      </c>
      <c r="F406" s="35">
        <v>0.17929999999999999</v>
      </c>
      <c r="G406" s="66">
        <v>0.53749999999999998</v>
      </c>
      <c r="H406" s="66">
        <v>8.4400000000000003E-2</v>
      </c>
      <c r="I406" s="66">
        <v>5.21E-2</v>
      </c>
      <c r="J406" s="66">
        <v>3.7199999999999997E-2</v>
      </c>
      <c r="K406" s="67">
        <v>6.3100000000000003E-2</v>
      </c>
      <c r="L406" s="38">
        <v>0.99133300000000002</v>
      </c>
      <c r="M406" s="68">
        <v>2.6499999999999999E-2</v>
      </c>
      <c r="N406" s="35">
        <v>6.37</v>
      </c>
      <c r="O406" s="35">
        <v>17.05</v>
      </c>
      <c r="P406" s="35">
        <v>3.96</v>
      </c>
      <c r="Q406" s="35">
        <v>14.33</v>
      </c>
      <c r="R406" s="35">
        <v>7.39</v>
      </c>
      <c r="S406" s="35">
        <v>2.6</v>
      </c>
      <c r="T406" s="35">
        <v>6.76</v>
      </c>
      <c r="U406" s="35">
        <v>2.0499999999999998</v>
      </c>
      <c r="V406" s="35">
        <v>2.0499999999999998</v>
      </c>
      <c r="W406" s="35">
        <v>14.27</v>
      </c>
      <c r="X406" s="35">
        <v>1.91</v>
      </c>
      <c r="Y406" s="35">
        <v>17.809999999999999</v>
      </c>
      <c r="Z406" s="35">
        <v>11.47</v>
      </c>
      <c r="AA406" s="35">
        <v>12.5</v>
      </c>
      <c r="AB406" s="41">
        <v>1040</v>
      </c>
      <c r="AC406" s="41">
        <v>3</v>
      </c>
      <c r="AD406" s="88">
        <v>393.3</v>
      </c>
      <c r="AE406" s="69">
        <v>60</v>
      </c>
      <c r="AF406" s="69">
        <v>75.55</v>
      </c>
      <c r="AG406" s="44">
        <f t="shared" si="246"/>
        <v>30</v>
      </c>
      <c r="AH406" s="44">
        <f t="shared" si="218"/>
        <v>2827.4333882308138</v>
      </c>
      <c r="AI406" s="44">
        <f t="shared" si="219"/>
        <v>213612.59248083798</v>
      </c>
      <c r="AJ406" s="44">
        <f t="shared" si="220"/>
        <v>1.8411835905005498</v>
      </c>
      <c r="AK406" s="45">
        <v>0</v>
      </c>
      <c r="AL406" s="43">
        <v>334.7</v>
      </c>
      <c r="AM406" s="43">
        <v>58.27</v>
      </c>
      <c r="AN406" s="69">
        <v>74.819999999999993</v>
      </c>
      <c r="AO406" s="44">
        <f t="shared" si="214"/>
        <v>29.135000000000002</v>
      </c>
      <c r="AP406" s="44">
        <f t="shared" si="221"/>
        <v>2666.7353476727358</v>
      </c>
      <c r="AQ406" s="46">
        <f t="shared" si="222"/>
        <v>213612.59248083798</v>
      </c>
      <c r="AR406" s="46">
        <f t="shared" si="223"/>
        <v>199525.13871287406</v>
      </c>
      <c r="AS406" s="47">
        <f t="shared" si="224"/>
        <v>6.5948611008162485</v>
      </c>
      <c r="AT406" s="46">
        <f t="shared" si="225"/>
        <v>1.8411835905005498</v>
      </c>
      <c r="AU406" s="46">
        <f t="shared" si="226"/>
        <v>1.67748285834623</v>
      </c>
      <c r="AV406" s="47">
        <f t="shared" si="227"/>
        <v>8.8910596965409407</v>
      </c>
      <c r="AW406" s="48">
        <v>0</v>
      </c>
      <c r="AX406" s="70">
        <v>150</v>
      </c>
      <c r="AY406" s="70">
        <v>12</v>
      </c>
      <c r="AZ406" s="71">
        <v>320.3</v>
      </c>
      <c r="BA406" s="43">
        <f t="shared" si="242"/>
        <v>22.791133312519513</v>
      </c>
      <c r="BB406" s="71">
        <v>58.3</v>
      </c>
      <c r="BC406" s="69">
        <v>73.5</v>
      </c>
      <c r="BD406" s="54">
        <f t="shared" si="228"/>
        <v>29.15</v>
      </c>
      <c r="BE406" s="44">
        <f t="shared" si="229"/>
        <v>2669.481963589953</v>
      </c>
      <c r="BF406" s="50">
        <f t="shared" si="244"/>
        <v>213612.59248083798</v>
      </c>
      <c r="BG406" s="50">
        <f t="shared" si="230"/>
        <v>196206.92432386155</v>
      </c>
      <c r="BH406" s="72">
        <f t="shared" si="231"/>
        <v>8.1482406794617219</v>
      </c>
      <c r="BI406" s="73">
        <f t="shared" si="232"/>
        <v>1.8411835905005498</v>
      </c>
      <c r="BJ406" s="51">
        <f t="shared" si="233"/>
        <v>1.6324602258751526</v>
      </c>
      <c r="BK406" s="72">
        <f t="shared" si="234"/>
        <v>11.336368936932196</v>
      </c>
      <c r="BL406" s="116">
        <v>0</v>
      </c>
      <c r="BM406" s="74">
        <v>1060</v>
      </c>
      <c r="BN406" s="74">
        <v>3</v>
      </c>
      <c r="BO406" s="71">
        <v>283.89999999999998</v>
      </c>
      <c r="BP406" s="71">
        <v>58.4</v>
      </c>
      <c r="BQ406" s="71">
        <v>70.42</v>
      </c>
      <c r="BR406" s="72">
        <f t="shared" si="235"/>
        <v>29.2</v>
      </c>
      <c r="BS406" s="54">
        <f t="shared" si="236"/>
        <v>2678.6475601568013</v>
      </c>
      <c r="BT406" s="50">
        <f t="shared" si="237"/>
        <v>196206.92432386155</v>
      </c>
      <c r="BU406" s="50">
        <f t="shared" si="238"/>
        <v>188630.36118624196</v>
      </c>
      <c r="BV406" s="72">
        <f t="shared" si="239"/>
        <v>3.8615166940355348</v>
      </c>
      <c r="BW406" s="75">
        <f t="shared" si="240"/>
        <v>1.6324602258751526</v>
      </c>
      <c r="BX406" s="55">
        <f t="shared" si="241"/>
        <v>1.5050599395274162</v>
      </c>
      <c r="BY406" s="72">
        <f t="shared" si="211"/>
        <v>7.8041893044859822</v>
      </c>
      <c r="BZ406" s="124" t="s">
        <v>96</v>
      </c>
      <c r="CA406" s="124" t="s">
        <v>95</v>
      </c>
      <c r="CB406" s="125">
        <v>5</v>
      </c>
      <c r="CC406" s="125">
        <v>3</v>
      </c>
      <c r="CD406" s="125">
        <v>4</v>
      </c>
      <c r="CE406" s="125">
        <v>1</v>
      </c>
      <c r="CF406" s="124" t="s">
        <v>123</v>
      </c>
      <c r="CG406" s="126" t="s">
        <v>119</v>
      </c>
      <c r="CH406" s="62">
        <v>14.23</v>
      </c>
      <c r="CI406" s="63">
        <f t="shared" ref="CI406:CI415" si="248">SUM(CI404:CI405)/2</f>
        <v>15.802445376501902</v>
      </c>
      <c r="CJ406" s="64">
        <f>SUM((AF406-BQ406)/AF406)*100</f>
        <v>6.7902051621442698</v>
      </c>
      <c r="CK406" s="64">
        <f>SUM(BX406*CH406)</f>
        <v>21.417002939475132</v>
      </c>
      <c r="CL406" s="65" t="s">
        <v>123</v>
      </c>
    </row>
    <row r="407" spans="1:90" s="65" customFormat="1" ht="24.75" customHeight="1" x14ac:dyDescent="0.3">
      <c r="A407" s="61" t="s">
        <v>122</v>
      </c>
      <c r="B407" s="35">
        <v>3.62</v>
      </c>
      <c r="C407" s="35">
        <v>2.0299999999999998</v>
      </c>
      <c r="D407" s="35">
        <v>7.05</v>
      </c>
      <c r="E407" s="35">
        <v>4.84</v>
      </c>
      <c r="F407" s="35">
        <v>0.16739999999999999</v>
      </c>
      <c r="G407" s="66">
        <v>0.51670000000000005</v>
      </c>
      <c r="H407" s="66">
        <v>8.2500000000000004E-2</v>
      </c>
      <c r="I407" s="66">
        <v>4.9500000000000002E-2</v>
      </c>
      <c r="J407" s="66">
        <v>3.5299999999999998E-2</v>
      </c>
      <c r="K407" s="67">
        <v>5.8099999999999999E-2</v>
      </c>
      <c r="L407" s="38">
        <v>0.99133300000000002</v>
      </c>
      <c r="M407" s="68">
        <v>3.4799999999999998E-2</v>
      </c>
      <c r="N407" s="35">
        <v>5.0199999999999996</v>
      </c>
      <c r="O407" s="35">
        <v>17.7</v>
      </c>
      <c r="P407" s="35">
        <v>3.96</v>
      </c>
      <c r="Q407" s="35">
        <v>15.99</v>
      </c>
      <c r="R407" s="35">
        <v>9.6</v>
      </c>
      <c r="S407" s="35">
        <v>1.3</v>
      </c>
      <c r="T407" s="35">
        <v>7.49</v>
      </c>
      <c r="U407" s="35">
        <v>2.15</v>
      </c>
      <c r="V407" s="35">
        <v>2.0499999999999998</v>
      </c>
      <c r="W407" s="35">
        <v>5.08</v>
      </c>
      <c r="X407" s="35">
        <v>9.11</v>
      </c>
      <c r="Y407" s="35">
        <v>8.67</v>
      </c>
      <c r="Z407" s="35">
        <v>2.83</v>
      </c>
      <c r="AA407" s="35">
        <v>6.25</v>
      </c>
      <c r="AB407" s="41">
        <v>1040</v>
      </c>
      <c r="AC407" s="41">
        <v>3</v>
      </c>
      <c r="AD407" s="88">
        <v>392.4</v>
      </c>
      <c r="AE407" s="69">
        <v>60</v>
      </c>
      <c r="AF407" s="69">
        <v>76.23</v>
      </c>
      <c r="AG407" s="44">
        <f t="shared" si="246"/>
        <v>30</v>
      </c>
      <c r="AH407" s="44">
        <f t="shared" si="218"/>
        <v>2827.4333882308138</v>
      </c>
      <c r="AI407" s="44">
        <f t="shared" si="219"/>
        <v>215535.24718483494</v>
      </c>
      <c r="AJ407" s="44">
        <f t="shared" si="220"/>
        <v>1.8205838957908007</v>
      </c>
      <c r="AK407" s="45">
        <v>0</v>
      </c>
      <c r="AL407" s="43">
        <v>344</v>
      </c>
      <c r="AM407" s="43">
        <v>58.83</v>
      </c>
      <c r="AN407" s="69">
        <v>74.69</v>
      </c>
      <c r="AO407" s="44">
        <f t="shared" si="214"/>
        <v>29.414999999999999</v>
      </c>
      <c r="AP407" s="44">
        <f t="shared" si="221"/>
        <v>2718.2386176356868</v>
      </c>
      <c r="AQ407" s="46">
        <f t="shared" si="222"/>
        <v>215535.24718483494</v>
      </c>
      <c r="AR407" s="46">
        <f t="shared" si="223"/>
        <v>203025.24235120942</v>
      </c>
      <c r="AS407" s="47">
        <f t="shared" si="224"/>
        <v>5.8041573232323351</v>
      </c>
      <c r="AT407" s="46">
        <f t="shared" si="225"/>
        <v>1.8205838957908007</v>
      </c>
      <c r="AU407" s="46">
        <f t="shared" si="226"/>
        <v>1.6943705916376697</v>
      </c>
      <c r="AV407" s="47">
        <f t="shared" si="227"/>
        <v>6.932572810565711</v>
      </c>
      <c r="AW407" s="48">
        <v>0</v>
      </c>
      <c r="AX407" s="70">
        <v>150</v>
      </c>
      <c r="AY407" s="70">
        <v>12</v>
      </c>
      <c r="AZ407" s="71">
        <v>329.1</v>
      </c>
      <c r="BA407" s="43">
        <f t="shared" si="242"/>
        <v>19.234275296262517</v>
      </c>
      <c r="BB407" s="71">
        <v>58.57</v>
      </c>
      <c r="BC407" s="69">
        <v>74.91</v>
      </c>
      <c r="BD407" s="54">
        <f t="shared" si="228"/>
        <v>29.285</v>
      </c>
      <c r="BE407" s="44">
        <f t="shared" si="229"/>
        <v>2694.2651240961432</v>
      </c>
      <c r="BF407" s="50">
        <f t="shared" si="244"/>
        <v>215535.24718483494</v>
      </c>
      <c r="BG407" s="50">
        <f t="shared" si="230"/>
        <v>201827.40044604207</v>
      </c>
      <c r="BH407" s="72">
        <f t="shared" si="231"/>
        <v>6.3599095358345421</v>
      </c>
      <c r="BI407" s="73">
        <f t="shared" si="232"/>
        <v>1.8205838957908007</v>
      </c>
      <c r="BJ407" s="51">
        <f t="shared" si="233"/>
        <v>1.6306011932605944</v>
      </c>
      <c r="BK407" s="72">
        <f t="shared" si="234"/>
        <v>10.435262168881495</v>
      </c>
      <c r="BL407" s="116">
        <v>0</v>
      </c>
      <c r="BM407" s="74">
        <v>1060</v>
      </c>
      <c r="BN407" s="74">
        <v>3</v>
      </c>
      <c r="BO407" s="71">
        <v>292.8</v>
      </c>
      <c r="BP407" s="71">
        <v>58.2</v>
      </c>
      <c r="BQ407" s="71">
        <v>71</v>
      </c>
      <c r="BR407" s="72">
        <f t="shared" si="235"/>
        <v>29.1</v>
      </c>
      <c r="BS407" s="54">
        <f t="shared" si="236"/>
        <v>2660.3320749863728</v>
      </c>
      <c r="BT407" s="50">
        <f t="shared" si="237"/>
        <v>201827.40044604207</v>
      </c>
      <c r="BU407" s="50">
        <f t="shared" si="238"/>
        <v>188883.57732403246</v>
      </c>
      <c r="BV407" s="72">
        <f t="shared" si="239"/>
        <v>6.4133131048626364</v>
      </c>
      <c r="BW407" s="75">
        <f t="shared" si="240"/>
        <v>1.6306011932605944</v>
      </c>
      <c r="BX407" s="55">
        <f t="shared" si="241"/>
        <v>1.5501612376691565</v>
      </c>
      <c r="BY407" s="72">
        <f t="shared" si="211"/>
        <v>4.9331471069629229</v>
      </c>
      <c r="BZ407" s="124" t="s">
        <v>96</v>
      </c>
      <c r="CA407" s="124" t="s">
        <v>95</v>
      </c>
      <c r="CB407" s="125">
        <v>5</v>
      </c>
      <c r="CC407" s="125">
        <v>3</v>
      </c>
      <c r="CD407" s="125">
        <v>4</v>
      </c>
      <c r="CE407" s="125">
        <v>1</v>
      </c>
      <c r="CF407" s="124" t="s">
        <v>123</v>
      </c>
      <c r="CG407" s="126" t="s">
        <v>119</v>
      </c>
      <c r="CH407" s="62">
        <v>14.23</v>
      </c>
      <c r="CI407" s="63">
        <f t="shared" si="248"/>
        <v>16.931392708132613</v>
      </c>
      <c r="CJ407" s="64">
        <f>SUM((AF407-BQ407)/AF407)*100</f>
        <v>6.8608159517250478</v>
      </c>
      <c r="CK407" s="64">
        <f>SUM(BX407*CH407)</f>
        <v>22.058794412032096</v>
      </c>
      <c r="CL407" s="65" t="s">
        <v>123</v>
      </c>
    </row>
    <row r="408" spans="1:90" s="65" customFormat="1" ht="24.75" customHeight="1" x14ac:dyDescent="0.3">
      <c r="A408" s="61" t="s">
        <v>122</v>
      </c>
      <c r="B408" s="35">
        <v>3.71</v>
      </c>
      <c r="C408" s="35">
        <v>1.99</v>
      </c>
      <c r="D408" s="35">
        <v>6.99</v>
      </c>
      <c r="E408" s="35">
        <v>4.92</v>
      </c>
      <c r="F408" s="35">
        <v>0.1537</v>
      </c>
      <c r="G408" s="66">
        <v>0.53590000000000004</v>
      </c>
      <c r="H408" s="66">
        <v>8.0199999999999994E-2</v>
      </c>
      <c r="I408" s="66">
        <v>5.2900000000000003E-2</v>
      </c>
      <c r="J408" s="66">
        <v>3.6400000000000002E-2</v>
      </c>
      <c r="K408" s="67">
        <v>5.2200000000000003E-2</v>
      </c>
      <c r="L408" s="38">
        <v>0.99133300000000002</v>
      </c>
      <c r="M408" s="68">
        <v>2.76E-2</v>
      </c>
      <c r="N408" s="35">
        <v>5.7</v>
      </c>
      <c r="O408" s="35">
        <v>17.05</v>
      </c>
      <c r="P408" s="35">
        <v>3.96</v>
      </c>
      <c r="Q408" s="35">
        <v>14.33</v>
      </c>
      <c r="R408" s="35">
        <v>7.39</v>
      </c>
      <c r="S408" s="35">
        <v>1.95</v>
      </c>
      <c r="T408" s="35">
        <v>6.76</v>
      </c>
      <c r="U408" s="35">
        <v>2.0999999999999996</v>
      </c>
      <c r="V408" s="35">
        <v>2.0499999999999998</v>
      </c>
      <c r="W408" s="35">
        <v>14.27</v>
      </c>
      <c r="X408" s="35">
        <v>1.91</v>
      </c>
      <c r="Y408" s="35">
        <v>17.809999999999999</v>
      </c>
      <c r="Z408" s="35">
        <v>11.47</v>
      </c>
      <c r="AA408" s="35">
        <v>9.3699999999999992</v>
      </c>
      <c r="AB408" s="41">
        <v>1040</v>
      </c>
      <c r="AC408" s="41">
        <v>3</v>
      </c>
      <c r="AD408" s="88">
        <v>391.6</v>
      </c>
      <c r="AE408" s="69">
        <v>60.02</v>
      </c>
      <c r="AF408" s="69">
        <v>77.14</v>
      </c>
      <c r="AG408" s="44">
        <f t="shared" si="246"/>
        <v>30.01</v>
      </c>
      <c r="AH408" s="44">
        <f t="shared" si="218"/>
        <v>2829.3186579822332</v>
      </c>
      <c r="AI408" s="44">
        <f t="shared" si="219"/>
        <v>218253.64127674946</v>
      </c>
      <c r="AJ408" s="44">
        <f t="shared" si="220"/>
        <v>1.7942426880449811</v>
      </c>
      <c r="AK408" s="45">
        <v>0</v>
      </c>
      <c r="AL408" s="43">
        <v>346.9</v>
      </c>
      <c r="AM408" s="43">
        <v>58.97</v>
      </c>
      <c r="AN408" s="69">
        <v>76.650000000000006</v>
      </c>
      <c r="AO408" s="44">
        <f t="shared" si="214"/>
        <v>29.484999999999999</v>
      </c>
      <c r="AP408" s="44">
        <f t="shared" si="221"/>
        <v>2731.1914041464374</v>
      </c>
      <c r="AQ408" s="46">
        <f t="shared" si="222"/>
        <v>218253.64127674946</v>
      </c>
      <c r="AR408" s="46">
        <f t="shared" si="223"/>
        <v>209345.82112782446</v>
      </c>
      <c r="AS408" s="47">
        <f t="shared" si="224"/>
        <v>4.0814073464321883</v>
      </c>
      <c r="AT408" s="46">
        <f t="shared" si="225"/>
        <v>1.7942426880449811</v>
      </c>
      <c r="AU408" s="46">
        <f t="shared" si="226"/>
        <v>1.6570667526637006</v>
      </c>
      <c r="AV408" s="47">
        <f t="shared" si="227"/>
        <v>7.6453389664220008</v>
      </c>
      <c r="AW408" s="48">
        <v>0</v>
      </c>
      <c r="AX408" s="70">
        <v>150</v>
      </c>
      <c r="AY408" s="70">
        <v>12</v>
      </c>
      <c r="AZ408" s="71">
        <v>330.8</v>
      </c>
      <c r="BA408" s="43">
        <f t="shared" si="242"/>
        <v>18.379685610640873</v>
      </c>
      <c r="BB408" s="71">
        <v>58.72</v>
      </c>
      <c r="BC408" s="69">
        <v>76.34</v>
      </c>
      <c r="BD408" s="54">
        <f t="shared" si="228"/>
        <v>29.36</v>
      </c>
      <c r="BE408" s="44">
        <f t="shared" si="229"/>
        <v>2708.0830266838761</v>
      </c>
      <c r="BF408" s="50">
        <f t="shared" si="244"/>
        <v>218253.64127674946</v>
      </c>
      <c r="BG408" s="50">
        <f t="shared" si="230"/>
        <v>206735.05825704712</v>
      </c>
      <c r="BH408" s="72">
        <f t="shared" si="231"/>
        <v>5.277613217502557</v>
      </c>
      <c r="BI408" s="73">
        <f t="shared" si="232"/>
        <v>1.7942426880449811</v>
      </c>
      <c r="BJ408" s="51">
        <f t="shared" si="233"/>
        <v>1.6001156397416392</v>
      </c>
      <c r="BK408" s="72">
        <f t="shared" si="234"/>
        <v>10.819442074185854</v>
      </c>
      <c r="BL408" s="116">
        <v>0</v>
      </c>
      <c r="BM408" s="74">
        <v>1060</v>
      </c>
      <c r="BN408" s="74">
        <v>3</v>
      </c>
      <c r="BO408" s="71">
        <v>292.7</v>
      </c>
      <c r="BP408" s="71">
        <v>58.2</v>
      </c>
      <c r="BQ408" s="71">
        <v>72.08</v>
      </c>
      <c r="BR408" s="72">
        <f t="shared" si="235"/>
        <v>29.1</v>
      </c>
      <c r="BS408" s="54">
        <f t="shared" si="236"/>
        <v>2660.3320749863728</v>
      </c>
      <c r="BT408" s="50">
        <f t="shared" si="237"/>
        <v>206735.05825704712</v>
      </c>
      <c r="BU408" s="50">
        <f t="shared" si="238"/>
        <v>191756.73596501775</v>
      </c>
      <c r="BV408" s="72">
        <f t="shared" si="239"/>
        <v>7.245177677317721</v>
      </c>
      <c r="BW408" s="75">
        <f t="shared" si="240"/>
        <v>1.6001156397416392</v>
      </c>
      <c r="BX408" s="55">
        <f t="shared" si="241"/>
        <v>1.5264131323835077</v>
      </c>
      <c r="BY408" s="72">
        <f t="shared" si="211"/>
        <v>4.6060738066426081</v>
      </c>
      <c r="BZ408" s="124" t="s">
        <v>96</v>
      </c>
      <c r="CA408" s="124" t="s">
        <v>95</v>
      </c>
      <c r="CB408" s="125">
        <v>5</v>
      </c>
      <c r="CC408" s="125">
        <v>3</v>
      </c>
      <c r="CD408" s="125">
        <v>4</v>
      </c>
      <c r="CE408" s="125">
        <v>1</v>
      </c>
      <c r="CF408" s="124" t="s">
        <v>123</v>
      </c>
      <c r="CG408" s="126" t="s">
        <v>119</v>
      </c>
      <c r="CH408" s="62">
        <v>14.23</v>
      </c>
      <c r="CI408" s="129">
        <f t="shared" si="248"/>
        <v>16.366919042317257</v>
      </c>
      <c r="CJ408" s="64">
        <f>SUM((AF408-BQ408)/AF408)*100</f>
        <v>6.5595022037853283</v>
      </c>
      <c r="CK408" s="64">
        <f>SUM(BX408*CH408)</f>
        <v>21.720858873817317</v>
      </c>
      <c r="CL408" s="65" t="s">
        <v>123</v>
      </c>
    </row>
    <row r="409" spans="1:90" s="65" customFormat="1" ht="24.75" customHeight="1" x14ac:dyDescent="0.3">
      <c r="A409" s="61" t="s">
        <v>122</v>
      </c>
      <c r="B409" s="35">
        <v>3.48</v>
      </c>
      <c r="C409" s="35">
        <v>2.0299999999999998</v>
      </c>
      <c r="D409" s="35">
        <v>7.13</v>
      </c>
      <c r="E409" s="35">
        <v>4.71</v>
      </c>
      <c r="F409" s="35">
        <v>9.4500000000000001E-2</v>
      </c>
      <c r="G409" s="66">
        <v>0.54910000000000003</v>
      </c>
      <c r="H409" s="66">
        <v>9.4299999999999995E-2</v>
      </c>
      <c r="I409" s="66">
        <v>5.7200000000000001E-2</v>
      </c>
      <c r="J409" s="66">
        <v>4.5699999999999998E-2</v>
      </c>
      <c r="K409" s="67">
        <v>6.0900000000000003E-2</v>
      </c>
      <c r="L409" s="38">
        <v>0.99133300000000002</v>
      </c>
      <c r="M409" s="68">
        <v>1.89E-2</v>
      </c>
      <c r="N409" s="35">
        <v>6.37</v>
      </c>
      <c r="O409" s="35">
        <v>17.7</v>
      </c>
      <c r="P409" s="35">
        <v>3.96</v>
      </c>
      <c r="Q409" s="35">
        <v>15.99</v>
      </c>
      <c r="R409" s="35">
        <v>9.6</v>
      </c>
      <c r="S409" s="35">
        <v>2.6</v>
      </c>
      <c r="T409" s="35">
        <v>7.49</v>
      </c>
      <c r="U409" s="35">
        <v>2.0499999999999998</v>
      </c>
      <c r="V409" s="35">
        <v>2.0499999999999998</v>
      </c>
      <c r="W409" s="35">
        <v>5.08</v>
      </c>
      <c r="X409" s="35">
        <v>9.11</v>
      </c>
      <c r="Y409" s="35">
        <v>8.67</v>
      </c>
      <c r="Z409" s="35">
        <v>2.83</v>
      </c>
      <c r="AA409" s="35">
        <v>12.5</v>
      </c>
      <c r="AB409" s="41">
        <v>1060</v>
      </c>
      <c r="AC409" s="41">
        <v>3</v>
      </c>
      <c r="AD409" s="88">
        <v>393.8</v>
      </c>
      <c r="AE409" s="69">
        <v>60.04</v>
      </c>
      <c r="AF409" s="69">
        <v>76.52</v>
      </c>
      <c r="AG409" s="44">
        <f t="shared" si="246"/>
        <v>30.02</v>
      </c>
      <c r="AH409" s="44">
        <f t="shared" si="218"/>
        <v>2831.2045560521829</v>
      </c>
      <c r="AI409" s="44">
        <f t="shared" si="219"/>
        <v>216643.77262911302</v>
      </c>
      <c r="AJ409" s="44">
        <f t="shared" si="220"/>
        <v>1.8177305316510186</v>
      </c>
      <c r="AK409" s="45">
        <v>0</v>
      </c>
      <c r="AL409" s="43">
        <v>348.2</v>
      </c>
      <c r="AM409" s="43">
        <v>58.88</v>
      </c>
      <c r="AN409" s="69">
        <v>75.53</v>
      </c>
      <c r="AO409" s="44">
        <f t="shared" si="214"/>
        <v>29.44</v>
      </c>
      <c r="AP409" s="44">
        <f t="shared" si="221"/>
        <v>2722.8610785263627</v>
      </c>
      <c r="AQ409" s="46">
        <f t="shared" si="222"/>
        <v>216643.77262911302</v>
      </c>
      <c r="AR409" s="46">
        <f t="shared" si="223"/>
        <v>205657.69726109618</v>
      </c>
      <c r="AS409" s="47">
        <f t="shared" si="224"/>
        <v>5.0710321532410907</v>
      </c>
      <c r="AT409" s="46">
        <f t="shared" si="225"/>
        <v>1.8177305316510186</v>
      </c>
      <c r="AU409" s="46">
        <f t="shared" si="226"/>
        <v>1.6931046327818056</v>
      </c>
      <c r="AV409" s="47">
        <f t="shared" si="227"/>
        <v>6.8561261803759832</v>
      </c>
      <c r="AW409" s="48">
        <v>0</v>
      </c>
      <c r="AX409" s="70">
        <v>150</v>
      </c>
      <c r="AY409" s="70">
        <v>12</v>
      </c>
      <c r="AZ409" s="71">
        <v>331.3</v>
      </c>
      <c r="BA409" s="43">
        <f t="shared" si="242"/>
        <v>18.865076969514035</v>
      </c>
      <c r="BB409" s="71">
        <v>58.68</v>
      </c>
      <c r="BC409" s="69">
        <v>75.569999999999993</v>
      </c>
      <c r="BD409" s="54">
        <f t="shared" si="228"/>
        <v>29.34</v>
      </c>
      <c r="BE409" s="44">
        <f t="shared" si="229"/>
        <v>2704.3947969085616</v>
      </c>
      <c r="BF409" s="50">
        <f t="shared" si="244"/>
        <v>216643.77262911302</v>
      </c>
      <c r="BG409" s="50">
        <f t="shared" si="230"/>
        <v>204371.11480237998</v>
      </c>
      <c r="BH409" s="72">
        <f t="shared" si="231"/>
        <v>5.6649021930316144</v>
      </c>
      <c r="BI409" s="73">
        <f t="shared" si="232"/>
        <v>1.8177305316510186</v>
      </c>
      <c r="BJ409" s="51">
        <f t="shared" si="233"/>
        <v>1.6210705721322507</v>
      </c>
      <c r="BK409" s="72">
        <f t="shared" si="234"/>
        <v>10.818983127281495</v>
      </c>
      <c r="BL409" s="116">
        <v>0</v>
      </c>
      <c r="BM409" s="74">
        <v>1060</v>
      </c>
      <c r="BN409" s="74">
        <v>3</v>
      </c>
      <c r="BO409" s="71">
        <v>292.7</v>
      </c>
      <c r="BP409" s="71">
        <v>58.2</v>
      </c>
      <c r="BQ409" s="71">
        <v>72.08</v>
      </c>
      <c r="BR409" s="72">
        <f t="shared" si="235"/>
        <v>29.1</v>
      </c>
      <c r="BS409" s="54">
        <f t="shared" si="236"/>
        <v>2660.3320749863728</v>
      </c>
      <c r="BT409" s="50">
        <f t="shared" si="237"/>
        <v>204371.11480237998</v>
      </c>
      <c r="BU409" s="50">
        <f t="shared" si="238"/>
        <v>191756.73596501775</v>
      </c>
      <c r="BV409" s="72">
        <f t="shared" si="239"/>
        <v>6.1722904675447428</v>
      </c>
      <c r="BW409" s="75">
        <f t="shared" si="240"/>
        <v>1.6210705721322507</v>
      </c>
      <c r="BX409" s="55">
        <f t="shared" si="241"/>
        <v>1.5264131323835077</v>
      </c>
      <c r="BY409" s="72">
        <f t="shared" si="211"/>
        <v>5.8391930231783018</v>
      </c>
      <c r="BZ409" s="124" t="s">
        <v>96</v>
      </c>
      <c r="CA409" s="124" t="s">
        <v>95</v>
      </c>
      <c r="CB409" s="125">
        <v>5</v>
      </c>
      <c r="CC409" s="125">
        <v>3</v>
      </c>
      <c r="CD409" s="125">
        <v>4</v>
      </c>
      <c r="CE409" s="125">
        <v>1</v>
      </c>
      <c r="CF409" s="124" t="s">
        <v>123</v>
      </c>
      <c r="CG409" s="126" t="s">
        <v>119</v>
      </c>
      <c r="CH409" s="62">
        <v>14.23</v>
      </c>
      <c r="CI409" s="135">
        <f t="shared" si="248"/>
        <v>16.649155875224935</v>
      </c>
      <c r="CJ409" s="64">
        <f>SUM((AF409-BQ409)/AF409)*100</f>
        <v>5.8024046001045448</v>
      </c>
      <c r="CK409" s="64">
        <f>SUM(BX409*CH409)</f>
        <v>21.720858873817317</v>
      </c>
      <c r="CL409" s="65" t="s">
        <v>123</v>
      </c>
    </row>
    <row r="410" spans="1:90" s="65" customFormat="1" ht="24.75" customHeight="1" x14ac:dyDescent="0.3">
      <c r="A410" s="61" t="s">
        <v>122</v>
      </c>
      <c r="B410" s="35">
        <v>3.4</v>
      </c>
      <c r="C410" s="35">
        <v>2.4</v>
      </c>
      <c r="D410" s="35">
        <v>7.68</v>
      </c>
      <c r="E410" s="35">
        <v>4.76</v>
      </c>
      <c r="F410" s="35">
        <v>0.11070000000000001</v>
      </c>
      <c r="G410" s="66">
        <v>0.55330000000000001</v>
      </c>
      <c r="H410" s="66">
        <v>9.4700000000000006E-2</v>
      </c>
      <c r="I410" s="66">
        <v>5.4399999999999997E-2</v>
      </c>
      <c r="J410" s="66">
        <v>4.6100000000000002E-2</v>
      </c>
      <c r="K410" s="67">
        <v>6.08E-2</v>
      </c>
      <c r="L410" s="38">
        <v>0.99133300000000002</v>
      </c>
      <c r="M410" s="68">
        <v>1.9099999999999999E-2</v>
      </c>
      <c r="N410" s="35">
        <v>5.0199999999999996</v>
      </c>
      <c r="O410" s="35">
        <v>17.05</v>
      </c>
      <c r="P410" s="35">
        <v>3.96</v>
      </c>
      <c r="Q410" s="35">
        <v>14.33</v>
      </c>
      <c r="R410" s="35">
        <v>7.39</v>
      </c>
      <c r="S410" s="35">
        <v>1.3</v>
      </c>
      <c r="T410" s="35">
        <v>6.76</v>
      </c>
      <c r="U410" s="35">
        <v>2.15</v>
      </c>
      <c r="V410" s="35">
        <v>2.0499999999999998</v>
      </c>
      <c r="W410" s="35">
        <v>14.27</v>
      </c>
      <c r="X410" s="35">
        <v>1.91</v>
      </c>
      <c r="Y410" s="35">
        <v>17.809999999999999</v>
      </c>
      <c r="Z410" s="35">
        <v>11.47</v>
      </c>
      <c r="AA410" s="35">
        <v>6.25</v>
      </c>
      <c r="AB410" s="41">
        <v>1060</v>
      </c>
      <c r="AC410" s="41">
        <v>3</v>
      </c>
      <c r="AD410" s="88">
        <v>395.8</v>
      </c>
      <c r="AE410" s="69">
        <v>60.06</v>
      </c>
      <c r="AF410" s="69">
        <v>75.3</v>
      </c>
      <c r="AG410" s="44">
        <f t="shared" si="246"/>
        <v>30.03</v>
      </c>
      <c r="AH410" s="44">
        <f t="shared" si="218"/>
        <v>2833.0910824406637</v>
      </c>
      <c r="AI410" s="44">
        <f t="shared" si="219"/>
        <v>213331.75850778198</v>
      </c>
      <c r="AJ410" s="44">
        <f t="shared" si="220"/>
        <v>1.8553261960082792</v>
      </c>
      <c r="AK410" s="45">
        <v>0</v>
      </c>
      <c r="AL410" s="43">
        <v>339</v>
      </c>
      <c r="AM410" s="43">
        <v>58.25</v>
      </c>
      <c r="AN410" s="69">
        <v>75.260000000000005</v>
      </c>
      <c r="AO410" s="44">
        <f t="shared" si="214"/>
        <v>29.125</v>
      </c>
      <c r="AP410" s="44">
        <f t="shared" si="221"/>
        <v>2664.9050557927544</v>
      </c>
      <c r="AQ410" s="46">
        <f t="shared" si="222"/>
        <v>213331.75850778198</v>
      </c>
      <c r="AR410" s="46">
        <f t="shared" si="223"/>
        <v>200560.75449896272</v>
      </c>
      <c r="AS410" s="47">
        <f t="shared" si="224"/>
        <v>5.9864523210937657</v>
      </c>
      <c r="AT410" s="46">
        <f t="shared" si="225"/>
        <v>1.8553261960082792</v>
      </c>
      <c r="AU410" s="46">
        <f t="shared" si="226"/>
        <v>1.6902608929991498</v>
      </c>
      <c r="AV410" s="47">
        <f t="shared" si="227"/>
        <v>8.8968346032232049</v>
      </c>
      <c r="AW410" s="48">
        <v>0</v>
      </c>
      <c r="AX410" s="70">
        <v>150</v>
      </c>
      <c r="AY410" s="70">
        <v>12</v>
      </c>
      <c r="AZ410" s="71">
        <v>316.39999999999998</v>
      </c>
      <c r="BA410" s="43">
        <f t="shared" si="242"/>
        <v>25.094816687737055</v>
      </c>
      <c r="BB410" s="71">
        <v>57.95</v>
      </c>
      <c r="BC410" s="69">
        <v>74.22</v>
      </c>
      <c r="BD410" s="54">
        <f t="shared" si="228"/>
        <v>28.975000000000001</v>
      </c>
      <c r="BE410" s="44">
        <f t="shared" si="229"/>
        <v>2637.5260758167196</v>
      </c>
      <c r="BF410" s="50">
        <f t="shared" si="244"/>
        <v>213331.75850778198</v>
      </c>
      <c r="BG410" s="50">
        <f t="shared" si="230"/>
        <v>195757.18534711693</v>
      </c>
      <c r="BH410" s="72">
        <f t="shared" si="231"/>
        <v>8.2381419829827927</v>
      </c>
      <c r="BI410" s="73">
        <f t="shared" si="232"/>
        <v>1.8553261960082792</v>
      </c>
      <c r="BJ410" s="51">
        <f t="shared" si="233"/>
        <v>1.6162880531764852</v>
      </c>
      <c r="BK410" s="72">
        <f t="shared" si="234"/>
        <v>12.883887660621774</v>
      </c>
      <c r="BL410" s="116">
        <v>0</v>
      </c>
      <c r="BM410" s="74">
        <v>1080</v>
      </c>
      <c r="BN410" s="74">
        <v>3</v>
      </c>
      <c r="BO410" s="71">
        <v>277.89999999999998</v>
      </c>
      <c r="BP410" s="71">
        <v>57</v>
      </c>
      <c r="BQ410" s="71">
        <v>73</v>
      </c>
      <c r="BR410" s="72">
        <f t="shared" si="235"/>
        <v>28.5</v>
      </c>
      <c r="BS410" s="54">
        <f t="shared" si="236"/>
        <v>2551.7586328783095</v>
      </c>
      <c r="BT410" s="50">
        <f t="shared" si="237"/>
        <v>195757.18534711693</v>
      </c>
      <c r="BU410" s="50">
        <f t="shared" si="238"/>
        <v>186278.3802001166</v>
      </c>
      <c r="BV410" s="72">
        <f t="shared" si="239"/>
        <v>4.8421237413035421</v>
      </c>
      <c r="BW410" s="75">
        <f t="shared" si="240"/>
        <v>1.6162880531764852</v>
      </c>
      <c r="BX410" s="55">
        <f t="shared" si="241"/>
        <v>1.4918532129249535</v>
      </c>
      <c r="BY410" s="72">
        <f t="shared" si="211"/>
        <v>7.6988034408211004</v>
      </c>
      <c r="BZ410" s="124" t="s">
        <v>96</v>
      </c>
      <c r="CA410" s="124" t="s">
        <v>95</v>
      </c>
      <c r="CB410" s="125">
        <v>5</v>
      </c>
      <c r="CC410" s="125">
        <v>3</v>
      </c>
      <c r="CD410" s="125">
        <v>4</v>
      </c>
      <c r="CE410" s="125">
        <v>1</v>
      </c>
      <c r="CF410" s="124" t="s">
        <v>123</v>
      </c>
      <c r="CG410" s="126" t="s">
        <v>119</v>
      </c>
      <c r="CH410" s="62">
        <v>9.23</v>
      </c>
      <c r="CI410" s="63">
        <f t="shared" si="248"/>
        <v>16.508037458771096</v>
      </c>
      <c r="CJ410" s="64">
        <f>SUM((AF410-BQ410)/AF410)*100</f>
        <v>3.0544488711819353</v>
      </c>
      <c r="CK410" s="64">
        <f>SUM(BX410*CH410)</f>
        <v>13.769805155297322</v>
      </c>
      <c r="CL410" s="65" t="s">
        <v>123</v>
      </c>
    </row>
    <row r="411" spans="1:90" s="65" customFormat="1" ht="24.75" customHeight="1" x14ac:dyDescent="0.3">
      <c r="A411" s="61" t="s">
        <v>122</v>
      </c>
      <c r="B411" s="35">
        <v>3.26</v>
      </c>
      <c r="C411" s="35">
        <v>2.19</v>
      </c>
      <c r="D411" s="35">
        <v>7.59</v>
      </c>
      <c r="E411" s="35">
        <v>4.92</v>
      </c>
      <c r="F411" s="35">
        <v>0.1019</v>
      </c>
      <c r="G411" s="66">
        <v>0.55200000000000005</v>
      </c>
      <c r="H411" s="66">
        <v>9.4500000000000001E-2</v>
      </c>
      <c r="I411" s="66">
        <v>5.4699999999999999E-2</v>
      </c>
      <c r="J411" s="66">
        <v>4.7199999999999999E-2</v>
      </c>
      <c r="K411" s="67">
        <v>6.4299999999999996E-2</v>
      </c>
      <c r="L411" s="38">
        <v>0.99133300000000002</v>
      </c>
      <c r="M411" s="68">
        <v>2.0899999999999998E-2</v>
      </c>
      <c r="N411" s="35">
        <v>5.7</v>
      </c>
      <c r="O411" s="35">
        <v>17.7</v>
      </c>
      <c r="P411" s="35">
        <v>3.96</v>
      </c>
      <c r="Q411" s="35">
        <v>15.99</v>
      </c>
      <c r="R411" s="35">
        <v>9.6</v>
      </c>
      <c r="S411" s="35">
        <v>1.95</v>
      </c>
      <c r="T411" s="35">
        <v>7.49</v>
      </c>
      <c r="U411" s="35">
        <v>2.0999999999999996</v>
      </c>
      <c r="V411" s="35">
        <v>2.0499999999999998</v>
      </c>
      <c r="W411" s="35">
        <v>5.08</v>
      </c>
      <c r="X411" s="35">
        <v>9.11</v>
      </c>
      <c r="Y411" s="35">
        <v>8.67</v>
      </c>
      <c r="Z411" s="35">
        <v>2.83</v>
      </c>
      <c r="AA411" s="35">
        <v>9.3699999999999992</v>
      </c>
      <c r="AB411" s="41">
        <v>1060</v>
      </c>
      <c r="AC411" s="41">
        <v>3</v>
      </c>
      <c r="AD411" s="88">
        <v>388.8</v>
      </c>
      <c r="AE411" s="69">
        <v>60.02</v>
      </c>
      <c r="AF411" s="69">
        <v>76.930000000000007</v>
      </c>
      <c r="AG411" s="44">
        <f t="shared" si="246"/>
        <v>30.01</v>
      </c>
      <c r="AH411" s="44">
        <f t="shared" si="218"/>
        <v>2829.3186579822332</v>
      </c>
      <c r="AI411" s="44">
        <f t="shared" si="219"/>
        <v>217659.48435857322</v>
      </c>
      <c r="AJ411" s="44">
        <f t="shared" si="220"/>
        <v>1.7862763993297399</v>
      </c>
      <c r="AK411" s="45">
        <v>0</v>
      </c>
      <c r="AL411" s="43">
        <v>347</v>
      </c>
      <c r="AM411" s="43">
        <v>59.07</v>
      </c>
      <c r="AN411" s="69">
        <v>75.81</v>
      </c>
      <c r="AO411" s="44">
        <f t="shared" si="214"/>
        <v>29.535</v>
      </c>
      <c r="AP411" s="44">
        <f t="shared" si="221"/>
        <v>2740.462244067181</v>
      </c>
      <c r="AQ411" s="46">
        <f t="shared" si="222"/>
        <v>217659.48435857322</v>
      </c>
      <c r="AR411" s="46">
        <f t="shared" si="223"/>
        <v>207754.44272273299</v>
      </c>
      <c r="AS411" s="47">
        <f t="shared" si="224"/>
        <v>4.5507052748147734</v>
      </c>
      <c r="AT411" s="46">
        <f t="shared" si="225"/>
        <v>1.7862763993297399</v>
      </c>
      <c r="AU411" s="46">
        <f t="shared" si="226"/>
        <v>1.670241056953486</v>
      </c>
      <c r="AV411" s="47">
        <f t="shared" si="227"/>
        <v>6.4959343593070793</v>
      </c>
      <c r="AW411" s="48">
        <v>0</v>
      </c>
      <c r="AX411" s="70">
        <v>150</v>
      </c>
      <c r="AY411" s="70">
        <v>12</v>
      </c>
      <c r="AZ411" s="71">
        <v>326.60000000000002</v>
      </c>
      <c r="BA411" s="43">
        <f t="shared" si="242"/>
        <v>19.044703000612365</v>
      </c>
      <c r="BB411" s="71">
        <v>58.73</v>
      </c>
      <c r="BC411" s="69">
        <v>75.540000000000006</v>
      </c>
      <c r="BD411" s="54">
        <f t="shared" si="228"/>
        <v>29.364999999999998</v>
      </c>
      <c r="BE411" s="44">
        <f t="shared" si="229"/>
        <v>2709.005476826786</v>
      </c>
      <c r="BF411" s="50">
        <f t="shared" si="244"/>
        <v>217659.48435857322</v>
      </c>
      <c r="BG411" s="50">
        <f t="shared" si="230"/>
        <v>204638.27371949542</v>
      </c>
      <c r="BH411" s="72">
        <f t="shared" si="231"/>
        <v>5.9823768660714967</v>
      </c>
      <c r="BI411" s="73">
        <f t="shared" si="232"/>
        <v>1.7862763993297399</v>
      </c>
      <c r="BJ411" s="51">
        <f t="shared" si="233"/>
        <v>1.5959868799894277</v>
      </c>
      <c r="BK411" s="72">
        <f t="shared" si="234"/>
        <v>10.652859737256458</v>
      </c>
      <c r="BL411" s="116">
        <v>0</v>
      </c>
      <c r="BM411" s="74">
        <v>1080</v>
      </c>
      <c r="BN411" s="74">
        <v>3</v>
      </c>
      <c r="BO411" s="71">
        <v>285.60000000000002</v>
      </c>
      <c r="BP411" s="71">
        <v>58</v>
      </c>
      <c r="BQ411" s="71">
        <v>74</v>
      </c>
      <c r="BR411" s="72">
        <f t="shared" si="235"/>
        <v>29</v>
      </c>
      <c r="BS411" s="54">
        <f t="shared" si="236"/>
        <v>2642.079421669016</v>
      </c>
      <c r="BT411" s="50">
        <f t="shared" si="237"/>
        <v>204638.27371949542</v>
      </c>
      <c r="BU411" s="50">
        <f t="shared" si="238"/>
        <v>195513.87720350717</v>
      </c>
      <c r="BV411" s="72">
        <f t="shared" si="239"/>
        <v>4.4587927517876578</v>
      </c>
      <c r="BW411" s="75">
        <f t="shared" si="240"/>
        <v>1.5959868799894277</v>
      </c>
      <c r="BX411" s="55">
        <f t="shared" si="241"/>
        <v>1.4607658754714565</v>
      </c>
      <c r="BY411" s="72">
        <f t="shared" si="211"/>
        <v>8.4725636666177913</v>
      </c>
      <c r="BZ411" s="124" t="s">
        <v>96</v>
      </c>
      <c r="CA411" s="124" t="s">
        <v>95</v>
      </c>
      <c r="CB411" s="125">
        <v>5</v>
      </c>
      <c r="CC411" s="125">
        <v>3</v>
      </c>
      <c r="CD411" s="125">
        <v>4</v>
      </c>
      <c r="CE411" s="125">
        <v>1</v>
      </c>
      <c r="CF411" s="124" t="s">
        <v>123</v>
      </c>
      <c r="CG411" s="126" t="s">
        <v>119</v>
      </c>
      <c r="CH411" s="62">
        <v>9.23</v>
      </c>
      <c r="CI411" s="63">
        <f t="shared" si="248"/>
        <v>16.578596666998017</v>
      </c>
      <c r="CJ411" s="64">
        <f>SUM((AF411-BQ411)/AF411)*100</f>
        <v>3.8086572208501321</v>
      </c>
      <c r="CK411" s="64">
        <f>SUM(BX411*CH411)</f>
        <v>13.482869030601545</v>
      </c>
      <c r="CL411" s="65" t="s">
        <v>123</v>
      </c>
    </row>
    <row r="412" spans="1:90" s="65" customFormat="1" ht="24.75" customHeight="1" x14ac:dyDescent="0.3">
      <c r="A412" s="61" t="s">
        <v>122</v>
      </c>
      <c r="B412" s="35">
        <v>3.71</v>
      </c>
      <c r="C412" s="35">
        <v>2.2599999999999998</v>
      </c>
      <c r="D412" s="35">
        <v>7.74</v>
      </c>
      <c r="E412" s="35">
        <v>5.15</v>
      </c>
      <c r="F412" s="35">
        <v>0.17929999999999999</v>
      </c>
      <c r="G412" s="66">
        <v>0.53749999999999998</v>
      </c>
      <c r="H412" s="66">
        <v>8.4400000000000003E-2</v>
      </c>
      <c r="I412" s="66">
        <v>5.21E-2</v>
      </c>
      <c r="J412" s="66">
        <v>3.7199999999999997E-2</v>
      </c>
      <c r="K412" s="67">
        <v>6.3100000000000003E-2</v>
      </c>
      <c r="L412" s="38">
        <v>0.99133300000000002</v>
      </c>
      <c r="M412" s="68">
        <v>2.6499999999999999E-2</v>
      </c>
      <c r="N412" s="35">
        <v>6.37</v>
      </c>
      <c r="O412" s="35">
        <v>17.05</v>
      </c>
      <c r="P412" s="35">
        <v>3.96</v>
      </c>
      <c r="Q412" s="35">
        <v>14.33</v>
      </c>
      <c r="R412" s="35">
        <v>7.39</v>
      </c>
      <c r="S412" s="35">
        <v>2.6</v>
      </c>
      <c r="T412" s="35">
        <v>6.76</v>
      </c>
      <c r="U412" s="35">
        <v>2.0499999999999998</v>
      </c>
      <c r="V412" s="35">
        <v>2.0499999999999998</v>
      </c>
      <c r="W412" s="35">
        <v>14.27</v>
      </c>
      <c r="X412" s="35">
        <v>1.91</v>
      </c>
      <c r="Y412" s="35">
        <v>17.809999999999999</v>
      </c>
      <c r="Z412" s="35">
        <v>11.47</v>
      </c>
      <c r="AA412" s="35">
        <v>12.5</v>
      </c>
      <c r="AB412" s="41">
        <v>1060</v>
      </c>
      <c r="AC412" s="41">
        <v>3</v>
      </c>
      <c r="AD412" s="88">
        <v>392.8</v>
      </c>
      <c r="AE412" s="69">
        <v>60.02</v>
      </c>
      <c r="AF412" s="69">
        <v>77.599999999999994</v>
      </c>
      <c r="AG412" s="44">
        <f t="shared" si="246"/>
        <v>30.01</v>
      </c>
      <c r="AH412" s="44">
        <f t="shared" si="218"/>
        <v>2829.3186579822332</v>
      </c>
      <c r="AI412" s="44">
        <f t="shared" si="219"/>
        <v>219555.12785942128</v>
      </c>
      <c r="AJ412" s="44">
        <f t="shared" si="220"/>
        <v>1.7890723110393736</v>
      </c>
      <c r="AK412" s="45">
        <v>0</v>
      </c>
      <c r="AL412" s="43">
        <v>348.7</v>
      </c>
      <c r="AM412" s="43">
        <v>59.07</v>
      </c>
      <c r="AN412" s="69">
        <v>77.11</v>
      </c>
      <c r="AO412" s="44">
        <f t="shared" si="214"/>
        <v>29.535</v>
      </c>
      <c r="AP412" s="44">
        <f t="shared" si="221"/>
        <v>2740.462244067181</v>
      </c>
      <c r="AQ412" s="46">
        <f t="shared" si="222"/>
        <v>219555.12785942128</v>
      </c>
      <c r="AR412" s="46">
        <f t="shared" si="223"/>
        <v>211317.04364002033</v>
      </c>
      <c r="AS412" s="47">
        <f t="shared" si="224"/>
        <v>3.752171174373891</v>
      </c>
      <c r="AT412" s="46">
        <f t="shared" si="225"/>
        <v>1.7890723110393736</v>
      </c>
      <c r="AU412" s="46">
        <f t="shared" si="226"/>
        <v>1.6501271927408385</v>
      </c>
      <c r="AV412" s="47">
        <f t="shared" si="227"/>
        <v>7.7663221011907533</v>
      </c>
      <c r="AW412" s="48">
        <v>0</v>
      </c>
      <c r="AX412" s="70">
        <v>150</v>
      </c>
      <c r="AY412" s="70">
        <v>12</v>
      </c>
      <c r="AZ412" s="71">
        <v>331.9</v>
      </c>
      <c r="BA412" s="43">
        <f t="shared" si="242"/>
        <v>18.348900271166023</v>
      </c>
      <c r="BB412" s="71">
        <v>59.03</v>
      </c>
      <c r="BC412" s="69">
        <v>77.16</v>
      </c>
      <c r="BD412" s="54">
        <f t="shared" si="228"/>
        <v>29.515000000000001</v>
      </c>
      <c r="BE412" s="44">
        <f t="shared" si="229"/>
        <v>2736.7520231432914</v>
      </c>
      <c r="BF412" s="50">
        <f t="shared" si="244"/>
        <v>219555.12785942128</v>
      </c>
      <c r="BG412" s="50">
        <f t="shared" si="230"/>
        <v>211167.78610573636</v>
      </c>
      <c r="BH412" s="72">
        <f t="shared" si="231"/>
        <v>3.820152977276503</v>
      </c>
      <c r="BI412" s="73">
        <f t="shared" si="232"/>
        <v>1.7890723110393736</v>
      </c>
      <c r="BJ412" s="51">
        <f t="shared" si="233"/>
        <v>1.5717359457176407</v>
      </c>
      <c r="BK412" s="72">
        <f t="shared" si="234"/>
        <v>12.147992229306249</v>
      </c>
      <c r="BL412" s="116">
        <v>0</v>
      </c>
      <c r="BM412" s="74">
        <v>1080</v>
      </c>
      <c r="BN412" s="74">
        <v>3</v>
      </c>
      <c r="BO412" s="71">
        <v>289.8</v>
      </c>
      <c r="BP412" s="71">
        <v>58</v>
      </c>
      <c r="BQ412" s="71">
        <v>73</v>
      </c>
      <c r="BR412" s="72">
        <f t="shared" si="235"/>
        <v>29</v>
      </c>
      <c r="BS412" s="54">
        <f t="shared" si="236"/>
        <v>2642.079421669016</v>
      </c>
      <c r="BT412" s="50">
        <f t="shared" si="237"/>
        <v>211167.78610573636</v>
      </c>
      <c r="BU412" s="50">
        <f t="shared" si="238"/>
        <v>192871.79778183816</v>
      </c>
      <c r="BV412" s="72">
        <f t="shared" si="239"/>
        <v>8.6641947909313188</v>
      </c>
      <c r="BW412" s="75">
        <f t="shared" si="240"/>
        <v>1.5717359457176407</v>
      </c>
      <c r="BX412" s="55">
        <f t="shared" si="241"/>
        <v>1.5025524899591574</v>
      </c>
      <c r="BY412" s="72">
        <f t="shared" si="211"/>
        <v>4.4017225633212096</v>
      </c>
      <c r="BZ412" s="124" t="s">
        <v>96</v>
      </c>
      <c r="CA412" s="124" t="s">
        <v>95</v>
      </c>
      <c r="CB412" s="125">
        <v>5</v>
      </c>
      <c r="CC412" s="125">
        <v>3</v>
      </c>
      <c r="CD412" s="125">
        <v>4</v>
      </c>
      <c r="CE412" s="125">
        <v>1</v>
      </c>
      <c r="CF412" s="124" t="s">
        <v>123</v>
      </c>
      <c r="CG412" s="126" t="s">
        <v>119</v>
      </c>
      <c r="CH412" s="62">
        <v>9.23</v>
      </c>
      <c r="CI412" s="63">
        <f t="shared" si="248"/>
        <v>16.543317062884555</v>
      </c>
      <c r="CJ412" s="64">
        <f>SUM((AF412-BQ412)/AF412)*100</f>
        <v>5.9278350515463849</v>
      </c>
      <c r="CK412" s="64">
        <f>SUM(BX412*CH412)</f>
        <v>13.868559482323024</v>
      </c>
      <c r="CL412" s="65" t="s">
        <v>123</v>
      </c>
    </row>
    <row r="413" spans="1:90" s="65" customFormat="1" ht="24.75" customHeight="1" x14ac:dyDescent="0.3">
      <c r="A413" s="61" t="s">
        <v>122</v>
      </c>
      <c r="B413" s="35">
        <v>3.62</v>
      </c>
      <c r="C413" s="35">
        <v>2.0299999999999998</v>
      </c>
      <c r="D413" s="35">
        <v>7.05</v>
      </c>
      <c r="E413" s="35">
        <v>4.84</v>
      </c>
      <c r="F413" s="35">
        <v>0.16739999999999999</v>
      </c>
      <c r="G413" s="66">
        <v>0.51670000000000005</v>
      </c>
      <c r="H413" s="66">
        <v>8.2500000000000004E-2</v>
      </c>
      <c r="I413" s="66">
        <v>4.9500000000000002E-2</v>
      </c>
      <c r="J413" s="66">
        <v>3.5299999999999998E-2</v>
      </c>
      <c r="K413" s="67">
        <v>5.8099999999999999E-2</v>
      </c>
      <c r="L413" s="38">
        <v>0.99133300000000002</v>
      </c>
      <c r="M413" s="68">
        <v>3.4799999999999998E-2</v>
      </c>
      <c r="N413" s="35">
        <v>5.0199999999999996</v>
      </c>
      <c r="O413" s="35">
        <v>17.7</v>
      </c>
      <c r="P413" s="35">
        <v>3.96</v>
      </c>
      <c r="Q413" s="35">
        <v>15.99</v>
      </c>
      <c r="R413" s="35">
        <v>9.6</v>
      </c>
      <c r="S413" s="35">
        <v>1.3</v>
      </c>
      <c r="T413" s="35">
        <v>7.49</v>
      </c>
      <c r="U413" s="35">
        <v>2.15</v>
      </c>
      <c r="V413" s="35">
        <v>2.0499999999999998</v>
      </c>
      <c r="W413" s="35">
        <v>5.08</v>
      </c>
      <c r="X413" s="35">
        <v>9.11</v>
      </c>
      <c r="Y413" s="35">
        <v>8.67</v>
      </c>
      <c r="Z413" s="35">
        <v>2.83</v>
      </c>
      <c r="AA413" s="35">
        <v>6.25</v>
      </c>
      <c r="AB413" s="41">
        <v>1060</v>
      </c>
      <c r="AC413" s="41">
        <v>3</v>
      </c>
      <c r="AD413" s="88">
        <v>392</v>
      </c>
      <c r="AE413" s="69">
        <v>60</v>
      </c>
      <c r="AF413" s="69">
        <v>76.55</v>
      </c>
      <c r="AG413" s="44">
        <f t="shared" si="246"/>
        <v>30</v>
      </c>
      <c r="AH413" s="44">
        <f t="shared" si="218"/>
        <v>2827.4333882308138</v>
      </c>
      <c r="AI413" s="44">
        <f t="shared" si="219"/>
        <v>216440.02586906878</v>
      </c>
      <c r="AJ413" s="44">
        <f t="shared" si="220"/>
        <v>1.811125268655867</v>
      </c>
      <c r="AK413" s="45">
        <v>0</v>
      </c>
      <c r="AL413" s="43">
        <v>348.3</v>
      </c>
      <c r="AM413" s="43">
        <v>59</v>
      </c>
      <c r="AN413" s="69">
        <v>76.180000000000007</v>
      </c>
      <c r="AO413" s="44">
        <f t="shared" si="214"/>
        <v>29.5</v>
      </c>
      <c r="AP413" s="44">
        <f t="shared" si="221"/>
        <v>2733.9710067865176</v>
      </c>
      <c r="AQ413" s="46">
        <f t="shared" si="222"/>
        <v>216440.02586906878</v>
      </c>
      <c r="AR413" s="46">
        <f t="shared" si="223"/>
        <v>208273.91129699693</v>
      </c>
      <c r="AS413" s="47">
        <f t="shared" si="224"/>
        <v>3.7729225633209742</v>
      </c>
      <c r="AT413" s="46">
        <f t="shared" si="225"/>
        <v>1.811125268655867</v>
      </c>
      <c r="AU413" s="46">
        <f t="shared" si="226"/>
        <v>1.6723169879079429</v>
      </c>
      <c r="AV413" s="47">
        <f t="shared" si="227"/>
        <v>7.664200988755522</v>
      </c>
      <c r="AW413" s="48">
        <v>0</v>
      </c>
      <c r="AX413" s="70">
        <v>150</v>
      </c>
      <c r="AY413" s="70">
        <v>12</v>
      </c>
      <c r="AZ413" s="71">
        <v>330.9</v>
      </c>
      <c r="BA413" s="43">
        <f t="shared" si="242"/>
        <v>18.464792988818381</v>
      </c>
      <c r="BB413" s="71">
        <v>58.97</v>
      </c>
      <c r="BC413" s="69">
        <v>76.05</v>
      </c>
      <c r="BD413" s="54">
        <f t="shared" si="228"/>
        <v>29.484999999999999</v>
      </c>
      <c r="BE413" s="44">
        <f t="shared" si="229"/>
        <v>2731.1914041464374</v>
      </c>
      <c r="BF413" s="50">
        <f t="shared" si="244"/>
        <v>216440.02586906878</v>
      </c>
      <c r="BG413" s="50">
        <f t="shared" si="230"/>
        <v>207707.10628533657</v>
      </c>
      <c r="BH413" s="72">
        <f t="shared" si="231"/>
        <v>4.0347988079686408</v>
      </c>
      <c r="BI413" s="73">
        <f t="shared" si="232"/>
        <v>1.811125268655867</v>
      </c>
      <c r="BJ413" s="51">
        <f t="shared" si="233"/>
        <v>1.5931087092678853</v>
      </c>
      <c r="BK413" s="72">
        <f t="shared" si="234"/>
        <v>12.037630039239829</v>
      </c>
      <c r="BL413" s="116">
        <v>0</v>
      </c>
      <c r="BM413" s="74">
        <v>1080</v>
      </c>
      <c r="BN413" s="74">
        <v>3</v>
      </c>
      <c r="BO413" s="71">
        <v>284</v>
      </c>
      <c r="BP413" s="71">
        <v>58</v>
      </c>
      <c r="BQ413" s="71">
        <v>75</v>
      </c>
      <c r="BR413" s="72">
        <f t="shared" si="235"/>
        <v>29</v>
      </c>
      <c r="BS413" s="54">
        <f t="shared" si="236"/>
        <v>2642.079421669016</v>
      </c>
      <c r="BT413" s="50">
        <f t="shared" si="237"/>
        <v>207707.10628533657</v>
      </c>
      <c r="BU413" s="50">
        <f t="shared" si="238"/>
        <v>198155.95662517622</v>
      </c>
      <c r="BV413" s="72">
        <f t="shared" si="239"/>
        <v>4.5983740426480715</v>
      </c>
      <c r="BW413" s="75">
        <f t="shared" si="240"/>
        <v>1.5931087092678853</v>
      </c>
      <c r="BX413" s="55">
        <f t="shared" si="241"/>
        <v>1.4332145489686334</v>
      </c>
      <c r="BY413" s="72">
        <f t="shared" si="211"/>
        <v>10.036613281257585</v>
      </c>
      <c r="BZ413" s="124" t="s">
        <v>96</v>
      </c>
      <c r="CA413" s="124" t="s">
        <v>95</v>
      </c>
      <c r="CB413" s="125">
        <v>5</v>
      </c>
      <c r="CC413" s="125">
        <v>3</v>
      </c>
      <c r="CD413" s="125">
        <v>4</v>
      </c>
      <c r="CE413" s="125">
        <v>1</v>
      </c>
      <c r="CF413" s="124" t="s">
        <v>123</v>
      </c>
      <c r="CG413" s="126" t="s">
        <v>119</v>
      </c>
      <c r="CH413" s="62">
        <v>9.23</v>
      </c>
      <c r="CI413" s="63">
        <f t="shared" si="248"/>
        <v>16.560956864941286</v>
      </c>
      <c r="CJ413" s="64">
        <f>SUM((AF413-BQ413)/AF413)*100</f>
        <v>2.0248203788373575</v>
      </c>
      <c r="CK413" s="64">
        <f>SUM(BX413*CH413)</f>
        <v>13.228570286980487</v>
      </c>
      <c r="CL413" s="65" t="s">
        <v>123</v>
      </c>
    </row>
    <row r="414" spans="1:90" s="65" customFormat="1" ht="24.75" customHeight="1" x14ac:dyDescent="0.3">
      <c r="A414" s="61" t="s">
        <v>122</v>
      </c>
      <c r="B414" s="35">
        <v>3.71</v>
      </c>
      <c r="C414" s="35">
        <v>1.99</v>
      </c>
      <c r="D414" s="35">
        <v>6.99</v>
      </c>
      <c r="E414" s="35">
        <v>4.92</v>
      </c>
      <c r="F414" s="35">
        <v>0.1537</v>
      </c>
      <c r="G414" s="66">
        <v>0.53590000000000004</v>
      </c>
      <c r="H414" s="66">
        <v>8.0199999999999994E-2</v>
      </c>
      <c r="I414" s="66">
        <v>5.2900000000000003E-2</v>
      </c>
      <c r="J414" s="66">
        <v>3.6400000000000002E-2</v>
      </c>
      <c r="K414" s="67">
        <v>5.2200000000000003E-2</v>
      </c>
      <c r="L414" s="38">
        <v>0.99133300000000002</v>
      </c>
      <c r="M414" s="68">
        <v>2.76E-2</v>
      </c>
      <c r="N414" s="35">
        <v>5.7</v>
      </c>
      <c r="O414" s="35">
        <v>17.05</v>
      </c>
      <c r="P414" s="35">
        <v>3.96</v>
      </c>
      <c r="Q414" s="35">
        <v>14.33</v>
      </c>
      <c r="R414" s="35">
        <v>7.39</v>
      </c>
      <c r="S414" s="35">
        <v>1.95</v>
      </c>
      <c r="T414" s="35">
        <v>6.76</v>
      </c>
      <c r="U414" s="35">
        <v>2.0999999999999996</v>
      </c>
      <c r="V414" s="35">
        <v>2.0499999999999998</v>
      </c>
      <c r="W414" s="35">
        <v>14.27</v>
      </c>
      <c r="X414" s="35">
        <v>1.91</v>
      </c>
      <c r="Y414" s="35">
        <v>17.809999999999999</v>
      </c>
      <c r="Z414" s="35">
        <v>11.47</v>
      </c>
      <c r="AA414" s="35">
        <v>9.3699999999999992</v>
      </c>
      <c r="AB414" s="41">
        <v>1080</v>
      </c>
      <c r="AC414" s="41">
        <v>3</v>
      </c>
      <c r="AD414" s="88">
        <v>393.1</v>
      </c>
      <c r="AE414" s="69">
        <v>60.02</v>
      </c>
      <c r="AF414" s="69">
        <v>77.22</v>
      </c>
      <c r="AG414" s="44">
        <f t="shared" si="246"/>
        <v>30.01</v>
      </c>
      <c r="AH414" s="44">
        <f t="shared" si="218"/>
        <v>2829.3186579822332</v>
      </c>
      <c r="AI414" s="44">
        <f t="shared" si="219"/>
        <v>218479.98676938805</v>
      </c>
      <c r="AJ414" s="44">
        <f t="shared" si="220"/>
        <v>1.7992494681672075</v>
      </c>
      <c r="AK414" s="45">
        <v>0</v>
      </c>
      <c r="AL414" s="133">
        <v>369</v>
      </c>
      <c r="AM414" s="133">
        <v>59.1</v>
      </c>
      <c r="AN414" s="133">
        <v>76.099999999999994</v>
      </c>
      <c r="AO414" s="44">
        <f t="shared" ref="AO414:AO416" si="249">SUM(BB414/2)</f>
        <v>29.45</v>
      </c>
      <c r="AP414" s="44">
        <f t="shared" si="221"/>
        <v>2743.2465590962411</v>
      </c>
      <c r="AQ414" s="46">
        <f t="shared" si="222"/>
        <v>218479.98676938805</v>
      </c>
      <c r="AR414" s="46">
        <f t="shared" si="223"/>
        <v>208761.06314722393</v>
      </c>
      <c r="AS414" s="47">
        <f t="shared" si="224"/>
        <v>4.4484274124488676</v>
      </c>
      <c r="AT414" s="46">
        <f t="shared" si="225"/>
        <v>1.7992494681672075</v>
      </c>
      <c r="AU414" s="46">
        <f t="shared" si="226"/>
        <v>1.7675709944999238</v>
      </c>
      <c r="AV414" s="47">
        <f t="shared" si="227"/>
        <v>1.7606493278307185</v>
      </c>
      <c r="AW414" s="48">
        <v>0</v>
      </c>
      <c r="AX414" s="136">
        <v>150</v>
      </c>
      <c r="AY414" s="136">
        <v>12</v>
      </c>
      <c r="AZ414" s="71">
        <v>340.5</v>
      </c>
      <c r="BA414" s="43">
        <f t="shared" si="242"/>
        <v>15.447870778267262</v>
      </c>
      <c r="BB414" s="71">
        <v>58.9</v>
      </c>
      <c r="BC414" s="71">
        <v>75.8</v>
      </c>
      <c r="BD414" s="54">
        <f t="shared" si="228"/>
        <v>29.45</v>
      </c>
      <c r="BE414" s="44">
        <f t="shared" si="229"/>
        <v>2724.7111624400618</v>
      </c>
      <c r="BF414" s="50">
        <f t="shared" si="244"/>
        <v>218479.98676938805</v>
      </c>
      <c r="BG414" s="50">
        <f t="shared" si="230"/>
        <v>206533.10611295668</v>
      </c>
      <c r="BH414" s="72">
        <f t="shared" si="231"/>
        <v>5.4681807853831703</v>
      </c>
      <c r="BI414" s="73">
        <f t="shared" si="232"/>
        <v>1.7992494681672075</v>
      </c>
      <c r="BJ414" s="51">
        <f t="shared" si="233"/>
        <v>1.6486461004163391</v>
      </c>
      <c r="BK414" s="72">
        <f t="shared" si="234"/>
        <v>8.3703438803447021</v>
      </c>
      <c r="BL414" s="116">
        <v>0</v>
      </c>
      <c r="BM414" s="74">
        <v>1100</v>
      </c>
      <c r="BN414" s="74">
        <v>3</v>
      </c>
      <c r="BO414" s="71">
        <v>288.5</v>
      </c>
      <c r="BP414" s="71">
        <v>58</v>
      </c>
      <c r="BQ414" s="71">
        <v>73</v>
      </c>
      <c r="BR414" s="72">
        <f t="shared" si="235"/>
        <v>29</v>
      </c>
      <c r="BS414" s="54">
        <f t="shared" si="236"/>
        <v>2642.079421669016</v>
      </c>
      <c r="BT414" s="50">
        <f t="shared" si="237"/>
        <v>206533.10611295668</v>
      </c>
      <c r="BU414" s="50">
        <f t="shared" si="238"/>
        <v>192871.79778183816</v>
      </c>
      <c r="BV414" s="72">
        <f t="shared" si="239"/>
        <v>6.6145852295693945</v>
      </c>
      <c r="BW414" s="55">
        <f t="shared" si="240"/>
        <v>1.6486461004163391</v>
      </c>
      <c r="BX414" s="55">
        <f t="shared" si="241"/>
        <v>1.4958122613982638</v>
      </c>
      <c r="BY414" s="72">
        <f t="shared" si="211"/>
        <v>9.2702635804906528</v>
      </c>
      <c r="BZ414" s="124" t="s">
        <v>96</v>
      </c>
      <c r="CA414" s="124" t="s">
        <v>95</v>
      </c>
      <c r="CB414" s="125">
        <v>5</v>
      </c>
      <c r="CC414" s="125">
        <v>3</v>
      </c>
      <c r="CD414" s="125">
        <v>4</v>
      </c>
      <c r="CE414" s="125">
        <v>1</v>
      </c>
      <c r="CF414" s="124" t="s">
        <v>123</v>
      </c>
      <c r="CG414" s="126" t="s">
        <v>119</v>
      </c>
      <c r="CH414" s="63">
        <v>6.21</v>
      </c>
      <c r="CI414" s="63">
        <f t="shared" si="248"/>
        <v>16.552136963912922</v>
      </c>
      <c r="CJ414" s="64">
        <f>SUM((AF414-BQ414)/AF414)*100</f>
        <v>5.4649054649054634</v>
      </c>
      <c r="CK414" s="64">
        <f>SUM(BX414*CH414)</f>
        <v>9.2889941432832188</v>
      </c>
      <c r="CL414" s="65" t="s">
        <v>123</v>
      </c>
    </row>
    <row r="415" spans="1:90" s="65" customFormat="1" ht="24.75" customHeight="1" x14ac:dyDescent="0.3">
      <c r="A415" s="61" t="s">
        <v>122</v>
      </c>
      <c r="B415" s="35">
        <v>3.48</v>
      </c>
      <c r="C415" s="35">
        <v>2.0299999999999998</v>
      </c>
      <c r="D415" s="35">
        <v>7.13</v>
      </c>
      <c r="E415" s="35">
        <v>4.71</v>
      </c>
      <c r="F415" s="35">
        <v>9.4500000000000001E-2</v>
      </c>
      <c r="G415" s="66">
        <v>0.54910000000000003</v>
      </c>
      <c r="H415" s="66">
        <v>9.4299999999999995E-2</v>
      </c>
      <c r="I415" s="66">
        <v>5.7200000000000001E-2</v>
      </c>
      <c r="J415" s="66">
        <v>4.5699999999999998E-2</v>
      </c>
      <c r="K415" s="67">
        <v>6.0900000000000003E-2</v>
      </c>
      <c r="L415" s="38">
        <v>0.99133300000000002</v>
      </c>
      <c r="M415" s="68">
        <v>1.89E-2</v>
      </c>
      <c r="N415" s="35">
        <v>6.37</v>
      </c>
      <c r="O415" s="35">
        <v>17.7</v>
      </c>
      <c r="P415" s="35">
        <v>3.96</v>
      </c>
      <c r="Q415" s="35">
        <v>15.99</v>
      </c>
      <c r="R415" s="35">
        <v>9.6</v>
      </c>
      <c r="S415" s="35">
        <v>2.6</v>
      </c>
      <c r="T415" s="35">
        <v>7.49</v>
      </c>
      <c r="U415" s="35">
        <v>2.0499999999999998</v>
      </c>
      <c r="V415" s="35">
        <v>2.0499999999999998</v>
      </c>
      <c r="W415" s="35">
        <v>5.08</v>
      </c>
      <c r="X415" s="35">
        <v>9.11</v>
      </c>
      <c r="Y415" s="35">
        <v>8.67</v>
      </c>
      <c r="Z415" s="35">
        <v>2.83</v>
      </c>
      <c r="AA415" s="35">
        <v>12.5</v>
      </c>
      <c r="AB415" s="41">
        <v>1080</v>
      </c>
      <c r="AC415" s="41">
        <v>3</v>
      </c>
      <c r="AD415" s="88">
        <v>393.3</v>
      </c>
      <c r="AE415" s="69">
        <v>60</v>
      </c>
      <c r="AF415" s="69">
        <v>76.84</v>
      </c>
      <c r="AG415" s="44">
        <f t="shared" si="246"/>
        <v>30</v>
      </c>
      <c r="AH415" s="44">
        <f t="shared" si="218"/>
        <v>2827.4333882308138</v>
      </c>
      <c r="AI415" s="44">
        <f t="shared" si="219"/>
        <v>217259.98155165574</v>
      </c>
      <c r="AJ415" s="44">
        <f t="shared" si="220"/>
        <v>1.8102735588536767</v>
      </c>
      <c r="AK415" s="45">
        <v>0</v>
      </c>
      <c r="AL415" s="133">
        <v>368.7</v>
      </c>
      <c r="AM415" s="133">
        <v>59.2</v>
      </c>
      <c r="AN415" s="133">
        <v>76.099999999999994</v>
      </c>
      <c r="AO415" s="44">
        <f t="shared" si="249"/>
        <v>29.35</v>
      </c>
      <c r="AP415" s="44">
        <f t="shared" si="221"/>
        <v>2752.5378193692336</v>
      </c>
      <c r="AQ415" s="46">
        <f t="shared" si="222"/>
        <v>217259.98155165574</v>
      </c>
      <c r="AR415" s="46">
        <f t="shared" si="223"/>
        <v>209468.12805399866</v>
      </c>
      <c r="AS415" s="47">
        <f t="shared" si="224"/>
        <v>3.5864191104170233</v>
      </c>
      <c r="AT415" s="46">
        <f t="shared" si="225"/>
        <v>1.8102735588536767</v>
      </c>
      <c r="AU415" s="46">
        <f t="shared" si="226"/>
        <v>1.7601723155942515</v>
      </c>
      <c r="AV415" s="47">
        <f t="shared" si="227"/>
        <v>2.7676062004214952</v>
      </c>
      <c r="AW415" s="48">
        <v>0</v>
      </c>
      <c r="AX415" s="136">
        <v>150</v>
      </c>
      <c r="AY415" s="136">
        <v>12</v>
      </c>
      <c r="AZ415" s="71">
        <v>340.6</v>
      </c>
      <c r="BA415" s="43">
        <f t="shared" si="242"/>
        <v>15.472695243687607</v>
      </c>
      <c r="BB415" s="71">
        <v>58.7</v>
      </c>
      <c r="BC415" s="71">
        <v>75.599999999999994</v>
      </c>
      <c r="BD415" s="54">
        <f t="shared" si="228"/>
        <v>29.35</v>
      </c>
      <c r="BE415" s="44">
        <f t="shared" si="229"/>
        <v>2706.2385976369542</v>
      </c>
      <c r="BF415" s="50">
        <f t="shared" si="244"/>
        <v>217259.98155165574</v>
      </c>
      <c r="BG415" s="50">
        <f t="shared" si="230"/>
        <v>204591.63798135374</v>
      </c>
      <c r="BH415" s="72">
        <f t="shared" si="231"/>
        <v>5.8309604372722372</v>
      </c>
      <c r="BI415" s="73">
        <f t="shared" si="232"/>
        <v>1.8102735588536767</v>
      </c>
      <c r="BJ415" s="51">
        <f t="shared" si="233"/>
        <v>1.6647796721342145</v>
      </c>
      <c r="BK415" s="72">
        <f t="shared" si="234"/>
        <v>8.0371215724762379</v>
      </c>
      <c r="BL415" s="116">
        <v>0</v>
      </c>
      <c r="BM415" s="74">
        <v>1100</v>
      </c>
      <c r="BN415" s="74">
        <v>3</v>
      </c>
      <c r="BO415" s="71">
        <v>289.39999999999998</v>
      </c>
      <c r="BP415" s="71">
        <v>57.2</v>
      </c>
      <c r="BQ415" s="71">
        <v>68.7</v>
      </c>
      <c r="BR415" s="72">
        <f t="shared" si="235"/>
        <v>28.6</v>
      </c>
      <c r="BS415" s="54">
        <f t="shared" si="236"/>
        <v>2569.6971269303071</v>
      </c>
      <c r="BT415" s="50">
        <f t="shared" si="237"/>
        <v>204591.63798135374</v>
      </c>
      <c r="BU415" s="50">
        <f t="shared" si="238"/>
        <v>176538.1926201121</v>
      </c>
      <c r="BV415" s="72">
        <f t="shared" si="239"/>
        <v>13.711921776489419</v>
      </c>
      <c r="BW415" s="55">
        <f t="shared" si="240"/>
        <v>1.6647796721342145</v>
      </c>
      <c r="BX415" s="55">
        <f t="shared" si="241"/>
        <v>1.6393053293728472</v>
      </c>
      <c r="BY415" s="72">
        <f t="shared" si="211"/>
        <v>1.5301930452280021</v>
      </c>
      <c r="BZ415" s="124" t="s">
        <v>96</v>
      </c>
      <c r="CA415" s="124" t="s">
        <v>95</v>
      </c>
      <c r="CB415" s="125">
        <v>5</v>
      </c>
      <c r="CC415" s="125">
        <v>3</v>
      </c>
      <c r="CD415" s="125">
        <v>4</v>
      </c>
      <c r="CE415" s="125">
        <v>1</v>
      </c>
      <c r="CF415" s="124" t="s">
        <v>123</v>
      </c>
      <c r="CG415" s="126" t="s">
        <v>119</v>
      </c>
      <c r="CH415" s="63">
        <v>6.21</v>
      </c>
      <c r="CI415" s="63">
        <f t="shared" si="248"/>
        <v>16.556546914427102</v>
      </c>
      <c r="CJ415" s="64">
        <f>SUM((AF415-BQ415)/AF415)*100</f>
        <v>10.593440916189484</v>
      </c>
      <c r="CK415" s="64">
        <f>SUM(BX415*CH415)</f>
        <v>10.180086095405381</v>
      </c>
      <c r="CL415" s="65" t="s">
        <v>123</v>
      </c>
    </row>
    <row r="416" spans="1:90" s="65" customFormat="1" ht="24.75" customHeight="1" x14ac:dyDescent="0.3">
      <c r="A416" s="61" t="s">
        <v>122</v>
      </c>
      <c r="B416" s="35">
        <v>3.4</v>
      </c>
      <c r="C416" s="35">
        <v>2.4</v>
      </c>
      <c r="D416" s="35">
        <v>7.68</v>
      </c>
      <c r="E416" s="35">
        <v>4.76</v>
      </c>
      <c r="F416" s="35">
        <v>0.11070000000000001</v>
      </c>
      <c r="G416" s="66">
        <v>0.55330000000000001</v>
      </c>
      <c r="H416" s="66">
        <v>9.4700000000000006E-2</v>
      </c>
      <c r="I416" s="66">
        <v>5.4399999999999997E-2</v>
      </c>
      <c r="J416" s="66">
        <v>4.6100000000000002E-2</v>
      </c>
      <c r="K416" s="67">
        <v>6.08E-2</v>
      </c>
      <c r="L416" s="38">
        <v>0.99133300000000002</v>
      </c>
      <c r="M416" s="68">
        <v>1.9099999999999999E-2</v>
      </c>
      <c r="N416" s="35">
        <v>5.0199999999999996</v>
      </c>
      <c r="O416" s="35">
        <v>17.05</v>
      </c>
      <c r="P416" s="35">
        <v>3.96</v>
      </c>
      <c r="Q416" s="35">
        <v>14.33</v>
      </c>
      <c r="R416" s="35">
        <v>7.39</v>
      </c>
      <c r="S416" s="35">
        <v>1.3</v>
      </c>
      <c r="T416" s="35">
        <v>6.76</v>
      </c>
      <c r="U416" s="35">
        <v>2.15</v>
      </c>
      <c r="V416" s="35">
        <v>2.0499999999999998</v>
      </c>
      <c r="W416" s="35">
        <v>14.27</v>
      </c>
      <c r="X416" s="35">
        <v>1.91</v>
      </c>
      <c r="Y416" s="35">
        <v>17.809999999999999</v>
      </c>
      <c r="Z416" s="35">
        <v>11.47</v>
      </c>
      <c r="AA416" s="35">
        <v>6.25</v>
      </c>
      <c r="AB416" s="41">
        <v>1080</v>
      </c>
      <c r="AC416" s="41">
        <v>3</v>
      </c>
      <c r="AD416" s="88">
        <v>393.5</v>
      </c>
      <c r="AE416" s="69">
        <v>60.02</v>
      </c>
      <c r="AF416" s="69">
        <v>77.45</v>
      </c>
      <c r="AG416" s="44">
        <f t="shared" si="246"/>
        <v>30.01</v>
      </c>
      <c r="AH416" s="44">
        <f t="shared" si="218"/>
        <v>2829.3186579822332</v>
      </c>
      <c r="AI416" s="44">
        <f t="shared" si="219"/>
        <v>219130.73006072396</v>
      </c>
      <c r="AJ416" s="44">
        <f t="shared" si="220"/>
        <v>1.7957317072368446</v>
      </c>
      <c r="AK416" s="45">
        <v>0</v>
      </c>
      <c r="AL416" s="133">
        <v>366.6</v>
      </c>
      <c r="AM416" s="133">
        <v>59.1</v>
      </c>
      <c r="AN416" s="133">
        <v>76</v>
      </c>
      <c r="AO416" s="44">
        <f t="shared" si="249"/>
        <v>29.45</v>
      </c>
      <c r="AP416" s="44">
        <f t="shared" si="221"/>
        <v>2743.2465590962411</v>
      </c>
      <c r="AQ416" s="46">
        <f t="shared" si="222"/>
        <v>219130.73006072396</v>
      </c>
      <c r="AR416" s="46">
        <f t="shared" si="223"/>
        <v>208486.73849131432</v>
      </c>
      <c r="AS416" s="47">
        <f t="shared" si="224"/>
        <v>4.8573705597841315</v>
      </c>
      <c r="AT416" s="46">
        <f t="shared" si="225"/>
        <v>1.7957317072368446</v>
      </c>
      <c r="AU416" s="46">
        <f t="shared" si="226"/>
        <v>1.7583852222585024</v>
      </c>
      <c r="AV416" s="47">
        <f t="shared" si="227"/>
        <v>2.0797363452365945</v>
      </c>
      <c r="AW416" s="48">
        <v>0</v>
      </c>
      <c r="AX416" s="136">
        <v>150</v>
      </c>
      <c r="AY416" s="136">
        <v>12</v>
      </c>
      <c r="AZ416" s="71">
        <v>342.9</v>
      </c>
      <c r="BA416" s="43">
        <f t="shared" si="242"/>
        <v>14.756488772236812</v>
      </c>
      <c r="BB416" s="71">
        <v>58.9</v>
      </c>
      <c r="BC416" s="71">
        <v>75.5</v>
      </c>
      <c r="BD416" s="54">
        <f t="shared" si="228"/>
        <v>29.45</v>
      </c>
      <c r="BE416" s="44">
        <f t="shared" si="229"/>
        <v>2724.7111624400618</v>
      </c>
      <c r="BF416" s="50">
        <f t="shared" si="244"/>
        <v>219130.73006072396</v>
      </c>
      <c r="BG416" s="50">
        <f t="shared" si="230"/>
        <v>205715.69276422466</v>
      </c>
      <c r="BH416" s="72">
        <f t="shared" si="231"/>
        <v>6.1219333741013049</v>
      </c>
      <c r="BI416" s="73">
        <f t="shared" si="232"/>
        <v>1.7957317072368446</v>
      </c>
      <c r="BJ416" s="51">
        <f t="shared" si="233"/>
        <v>1.666863598942864</v>
      </c>
      <c r="BK416" s="72">
        <f t="shared" si="234"/>
        <v>7.1763564554013763</v>
      </c>
      <c r="BL416" s="116">
        <v>0</v>
      </c>
      <c r="BM416" s="74">
        <v>1100</v>
      </c>
      <c r="BN416" s="74">
        <v>3</v>
      </c>
      <c r="BO416" s="71">
        <v>289.60000000000002</v>
      </c>
      <c r="BP416" s="71">
        <v>57.9</v>
      </c>
      <c r="BQ416" s="71">
        <v>68.900000000000006</v>
      </c>
      <c r="BR416" s="72">
        <f t="shared" si="235"/>
        <v>28.95</v>
      </c>
      <c r="BS416" s="54">
        <f t="shared" si="236"/>
        <v>2632.9766569552394</v>
      </c>
      <c r="BT416" s="50">
        <f t="shared" si="237"/>
        <v>205715.69276422466</v>
      </c>
      <c r="BU416" s="50">
        <f t="shared" si="238"/>
        <v>181412.09166421602</v>
      </c>
      <c r="BV416" s="72">
        <f t="shared" si="239"/>
        <v>11.814169727860063</v>
      </c>
      <c r="BW416" s="55">
        <f t="shared" si="240"/>
        <v>1.666863598942864</v>
      </c>
      <c r="BX416" s="55">
        <f t="shared" si="241"/>
        <v>1.5963654756598802</v>
      </c>
      <c r="BY416" s="72">
        <f t="shared" si="211"/>
        <v>4.2293876552163088</v>
      </c>
      <c r="BZ416" s="124" t="s">
        <v>96</v>
      </c>
      <c r="CA416" s="124" t="s">
        <v>95</v>
      </c>
      <c r="CB416" s="125">
        <v>5</v>
      </c>
      <c r="CC416" s="125">
        <v>3</v>
      </c>
      <c r="CD416" s="125">
        <v>4</v>
      </c>
      <c r="CE416" s="125">
        <v>1</v>
      </c>
      <c r="CF416" s="124" t="s">
        <v>123</v>
      </c>
      <c r="CG416" s="126" t="s">
        <v>119</v>
      </c>
      <c r="CH416" s="63">
        <v>6.21</v>
      </c>
      <c r="CI416" s="63">
        <f>SUM(CI414:CI415)/1.9</f>
        <v>17.42562309386317</v>
      </c>
      <c r="CJ416" s="64">
        <f>SUM((AF416-BQ416)/AF416)*100</f>
        <v>11.039380245319556</v>
      </c>
      <c r="CK416" s="64">
        <f>SUM(BX416*CH416)</f>
        <v>9.913429603847856</v>
      </c>
      <c r="CL416" s="65" t="s">
        <v>123</v>
      </c>
    </row>
    <row r="417" spans="1:90" s="65" customFormat="1" ht="24.75" customHeight="1" x14ac:dyDescent="0.3">
      <c r="A417" s="61" t="s">
        <v>122</v>
      </c>
      <c r="B417" s="35">
        <v>3.26</v>
      </c>
      <c r="C417" s="35">
        <v>2.19</v>
      </c>
      <c r="D417" s="35">
        <v>7.59</v>
      </c>
      <c r="E417" s="35">
        <v>4.92</v>
      </c>
      <c r="F417" s="35">
        <v>0.1019</v>
      </c>
      <c r="G417" s="66">
        <v>0.55200000000000005</v>
      </c>
      <c r="H417" s="66">
        <v>9.4500000000000001E-2</v>
      </c>
      <c r="I417" s="66">
        <v>5.4699999999999999E-2</v>
      </c>
      <c r="J417" s="66">
        <v>4.7199999999999999E-2</v>
      </c>
      <c r="K417" s="67">
        <v>6.4299999999999996E-2</v>
      </c>
      <c r="L417" s="38">
        <v>0.99133300000000002</v>
      </c>
      <c r="M417" s="68">
        <v>2.0899999999999998E-2</v>
      </c>
      <c r="N417" s="35">
        <v>5.7</v>
      </c>
      <c r="O417" s="35">
        <v>17.7</v>
      </c>
      <c r="P417" s="35">
        <v>3.96</v>
      </c>
      <c r="Q417" s="35">
        <v>15.99</v>
      </c>
      <c r="R417" s="35">
        <v>9.6</v>
      </c>
      <c r="S417" s="35">
        <v>1.95</v>
      </c>
      <c r="T417" s="35">
        <v>7.49</v>
      </c>
      <c r="U417" s="35">
        <v>2.0999999999999996</v>
      </c>
      <c r="V417" s="35">
        <v>2.0499999999999998</v>
      </c>
      <c r="W417" s="35">
        <v>5.08</v>
      </c>
      <c r="X417" s="35">
        <v>9.11</v>
      </c>
      <c r="Y417" s="35">
        <v>8.67</v>
      </c>
      <c r="Z417" s="35">
        <v>2.83</v>
      </c>
      <c r="AA417" s="35">
        <v>9.3699999999999992</v>
      </c>
      <c r="AB417" s="41">
        <v>1080</v>
      </c>
      <c r="AC417" s="41">
        <v>3</v>
      </c>
      <c r="AD417" s="88">
        <v>391</v>
      </c>
      <c r="AE417" s="69">
        <v>59.08</v>
      </c>
      <c r="AF417" s="69">
        <v>77.5</v>
      </c>
      <c r="AG417" s="44">
        <f t="shared" si="246"/>
        <v>29.54</v>
      </c>
      <c r="AH417" s="44">
        <f t="shared" si="218"/>
        <v>2741.390191997235</v>
      </c>
      <c r="AI417" s="44">
        <f t="shared" si="219"/>
        <v>212457.73987978572</v>
      </c>
      <c r="AJ417" s="44">
        <f t="shared" si="220"/>
        <v>1.8403659957092562</v>
      </c>
      <c r="AK417" s="45">
        <v>0</v>
      </c>
      <c r="AL417" s="43">
        <v>346.3</v>
      </c>
      <c r="AM417" s="43">
        <v>59.02</v>
      </c>
      <c r="AN417" s="69">
        <v>77.45</v>
      </c>
      <c r="AO417" s="44">
        <f t="shared" ref="AO417:AO480" si="250">SUM(AM417/2)</f>
        <v>29.51</v>
      </c>
      <c r="AP417" s="44">
        <f t="shared" si="221"/>
        <v>2735.8248606114012</v>
      </c>
      <c r="AQ417" s="46">
        <f t="shared" si="222"/>
        <v>212457.73987978572</v>
      </c>
      <c r="AR417" s="46">
        <f t="shared" si="223"/>
        <v>211889.63545435303</v>
      </c>
      <c r="AS417" s="47">
        <f t="shared" si="224"/>
        <v>0.26739643646502742</v>
      </c>
      <c r="AT417" s="46">
        <f t="shared" si="225"/>
        <v>1.8403659957092562</v>
      </c>
      <c r="AU417" s="46">
        <f t="shared" si="226"/>
        <v>1.6343413836992642</v>
      </c>
      <c r="AV417" s="47">
        <f t="shared" si="227"/>
        <v>11.194763024872803</v>
      </c>
      <c r="AW417" s="48">
        <v>0</v>
      </c>
      <c r="AX417" s="70">
        <v>150</v>
      </c>
      <c r="AY417" s="70">
        <v>12</v>
      </c>
      <c r="AZ417" s="71">
        <v>331.2</v>
      </c>
      <c r="BA417" s="43">
        <f t="shared" si="242"/>
        <v>18.055555555555561</v>
      </c>
      <c r="BB417" s="71">
        <v>58.53</v>
      </c>
      <c r="BC417" s="69">
        <v>74</v>
      </c>
      <c r="BD417" s="54">
        <f t="shared" si="228"/>
        <v>29.265000000000001</v>
      </c>
      <c r="BE417" s="44">
        <f t="shared" si="229"/>
        <v>2690.5863190987898</v>
      </c>
      <c r="BF417" s="50">
        <f t="shared" si="244"/>
        <v>212457.73987978572</v>
      </c>
      <c r="BG417" s="50">
        <f t="shared" si="230"/>
        <v>199103.38761331045</v>
      </c>
      <c r="BH417" s="72">
        <f t="shared" si="231"/>
        <v>6.2856511012644294</v>
      </c>
      <c r="BI417" s="73">
        <f t="shared" si="232"/>
        <v>1.8403659957092562</v>
      </c>
      <c r="BJ417" s="51">
        <f t="shared" si="233"/>
        <v>1.6634573824692607</v>
      </c>
      <c r="BK417" s="72">
        <f t="shared" si="234"/>
        <v>9.6126864793443936</v>
      </c>
      <c r="BL417" s="116">
        <v>0</v>
      </c>
      <c r="BM417" s="74">
        <f t="shared" ref="BM417:BM448" si="251">SUM(AB417)</f>
        <v>1080</v>
      </c>
      <c r="BN417" s="74">
        <f t="shared" ref="BN417:BN448" si="252">SUM(AC417)</f>
        <v>3</v>
      </c>
      <c r="BO417" s="71">
        <v>297</v>
      </c>
      <c r="BP417" s="71">
        <v>57.44</v>
      </c>
      <c r="BQ417" s="71">
        <v>74.680000000000007</v>
      </c>
      <c r="BR417" s="72">
        <f t="shared" si="235"/>
        <v>28.72</v>
      </c>
      <c r="BS417" s="54">
        <f t="shared" si="236"/>
        <v>2591.3062578387589</v>
      </c>
      <c r="BT417" s="50">
        <f t="shared" si="237"/>
        <v>199103.38761331045</v>
      </c>
      <c r="BU417" s="50">
        <f t="shared" si="238"/>
        <v>193518.75133539853</v>
      </c>
      <c r="BV417" s="72">
        <f t="shared" si="239"/>
        <v>2.8048926464064738</v>
      </c>
      <c r="BW417" s="75">
        <f t="shared" si="240"/>
        <v>1.6634573824692607</v>
      </c>
      <c r="BX417" s="55">
        <f t="shared" si="241"/>
        <v>1.5347349957072229</v>
      </c>
      <c r="BY417" s="72">
        <f t="shared" si="211"/>
        <v>7.738243739732023</v>
      </c>
      <c r="BZ417" s="124" t="s">
        <v>96</v>
      </c>
      <c r="CA417" s="124" t="s">
        <v>95</v>
      </c>
      <c r="CB417" s="125">
        <v>5</v>
      </c>
      <c r="CC417" s="125">
        <v>3</v>
      </c>
      <c r="CD417" s="125">
        <v>4</v>
      </c>
      <c r="CE417" s="125">
        <v>1</v>
      </c>
      <c r="CF417" s="124" t="s">
        <v>123</v>
      </c>
      <c r="CG417" s="126" t="s">
        <v>119</v>
      </c>
      <c r="CH417" s="62">
        <v>16.558165864704215</v>
      </c>
      <c r="CI417" s="63">
        <v>3.5</v>
      </c>
      <c r="CJ417" s="64">
        <f>SUM((AF417-BQ417)/AF417)*100</f>
        <v>3.6387096774193459</v>
      </c>
      <c r="CK417" s="64">
        <f>SUM(BX417*CH417)</f>
        <v>25.412396617286308</v>
      </c>
      <c r="CL417" s="65" t="s">
        <v>123</v>
      </c>
    </row>
    <row r="418" spans="1:90" s="65" customFormat="1" ht="24.75" customHeight="1" x14ac:dyDescent="0.3">
      <c r="A418" s="61" t="s">
        <v>122</v>
      </c>
      <c r="B418" s="35">
        <v>3.71</v>
      </c>
      <c r="C418" s="35">
        <v>2.2599999999999998</v>
      </c>
      <c r="D418" s="35">
        <v>7.74</v>
      </c>
      <c r="E418" s="35">
        <v>5.15</v>
      </c>
      <c r="F418" s="35">
        <v>0.17929999999999999</v>
      </c>
      <c r="G418" s="66">
        <v>0.53749999999999998</v>
      </c>
      <c r="H418" s="66">
        <v>8.4400000000000003E-2</v>
      </c>
      <c r="I418" s="66">
        <v>5.21E-2</v>
      </c>
      <c r="J418" s="66">
        <v>3.7199999999999997E-2</v>
      </c>
      <c r="K418" s="67">
        <v>6.3100000000000003E-2</v>
      </c>
      <c r="L418" s="38">
        <v>0.99133300000000002</v>
      </c>
      <c r="M418" s="68">
        <v>2.6499999999999999E-2</v>
      </c>
      <c r="N418" s="35">
        <v>6.37</v>
      </c>
      <c r="O418" s="35">
        <v>17.05</v>
      </c>
      <c r="P418" s="35">
        <v>3.96</v>
      </c>
      <c r="Q418" s="35">
        <v>14.33</v>
      </c>
      <c r="R418" s="35">
        <v>7.39</v>
      </c>
      <c r="S418" s="35">
        <v>2.6</v>
      </c>
      <c r="T418" s="35">
        <v>6.76</v>
      </c>
      <c r="U418" s="35">
        <v>2.0499999999999998</v>
      </c>
      <c r="V418" s="35">
        <v>2.0499999999999998</v>
      </c>
      <c r="W418" s="35">
        <v>14.27</v>
      </c>
      <c r="X418" s="35">
        <v>1.91</v>
      </c>
      <c r="Y418" s="35">
        <v>17.809999999999999</v>
      </c>
      <c r="Z418" s="35">
        <v>11.47</v>
      </c>
      <c r="AA418" s="35">
        <v>12.5</v>
      </c>
      <c r="AB418" s="41">
        <v>1100</v>
      </c>
      <c r="AC418" s="41">
        <v>3</v>
      </c>
      <c r="AD418" s="88">
        <v>372.4</v>
      </c>
      <c r="AE418" s="69">
        <v>60.04</v>
      </c>
      <c r="AF418" s="69">
        <v>76.92</v>
      </c>
      <c r="AG418" s="44">
        <f t="shared" si="246"/>
        <v>30.02</v>
      </c>
      <c r="AH418" s="44">
        <f t="shared" si="218"/>
        <v>2831.2045560521829</v>
      </c>
      <c r="AI418" s="44">
        <f t="shared" si="219"/>
        <v>217776.2544515339</v>
      </c>
      <c r="AJ418" s="44">
        <f t="shared" si="220"/>
        <v>1.7100119613035112</v>
      </c>
      <c r="AK418" s="45">
        <v>0</v>
      </c>
      <c r="AL418" s="43">
        <v>344.9</v>
      </c>
      <c r="AM418" s="43">
        <v>58.66</v>
      </c>
      <c r="AN418" s="69">
        <v>76.349999999999994</v>
      </c>
      <c r="AO418" s="44">
        <f t="shared" si="250"/>
        <v>29.33</v>
      </c>
      <c r="AP418" s="44">
        <f t="shared" si="221"/>
        <v>2702.5516244987002</v>
      </c>
      <c r="AQ418" s="46">
        <f t="shared" si="222"/>
        <v>217776.2544515339</v>
      </c>
      <c r="AR418" s="46">
        <f t="shared" si="223"/>
        <v>206339.81653047574</v>
      </c>
      <c r="AS418" s="47">
        <f t="shared" si="224"/>
        <v>5.2514623092681267</v>
      </c>
      <c r="AT418" s="46">
        <f t="shared" si="225"/>
        <v>1.7100119613035112</v>
      </c>
      <c r="AU418" s="46">
        <f t="shared" si="226"/>
        <v>1.6715145229813624</v>
      </c>
      <c r="AV418" s="47">
        <f t="shared" si="227"/>
        <v>2.2512964349560982</v>
      </c>
      <c r="AW418" s="48">
        <v>0</v>
      </c>
      <c r="AX418" s="70">
        <v>150</v>
      </c>
      <c r="AY418" s="70">
        <v>12</v>
      </c>
      <c r="AZ418" s="71">
        <v>329.7</v>
      </c>
      <c r="BA418" s="43">
        <f t="shared" si="242"/>
        <v>12.951167728237788</v>
      </c>
      <c r="BB418" s="71">
        <v>58.67</v>
      </c>
      <c r="BC418" s="69">
        <v>75</v>
      </c>
      <c r="BD418" s="54">
        <f t="shared" si="228"/>
        <v>29.335000000000001</v>
      </c>
      <c r="BE418" s="44">
        <f t="shared" si="229"/>
        <v>2703.4731321638151</v>
      </c>
      <c r="BF418" s="50">
        <f t="shared" si="244"/>
        <v>217776.2544515339</v>
      </c>
      <c r="BG418" s="50">
        <f t="shared" si="230"/>
        <v>202760.48491228613</v>
      </c>
      <c r="BH418" s="72">
        <f t="shared" si="231"/>
        <v>6.8950444469093943</v>
      </c>
      <c r="BI418" s="73">
        <f t="shared" si="232"/>
        <v>1.7100119613035112</v>
      </c>
      <c r="BJ418" s="51">
        <f t="shared" si="233"/>
        <v>1.6260564781280125</v>
      </c>
      <c r="BK418" s="72">
        <f t="shared" si="234"/>
        <v>4.9096430361516878</v>
      </c>
      <c r="BL418" s="116">
        <v>0</v>
      </c>
      <c r="BM418" s="74">
        <f t="shared" si="251"/>
        <v>1100</v>
      </c>
      <c r="BN418" s="74">
        <f t="shared" si="252"/>
        <v>3</v>
      </c>
      <c r="BO418" s="71">
        <v>296.2</v>
      </c>
      <c r="BP418" s="71">
        <v>57.76</v>
      </c>
      <c r="BQ418" s="71">
        <v>75.02</v>
      </c>
      <c r="BR418" s="72">
        <f t="shared" si="235"/>
        <v>28.88</v>
      </c>
      <c r="BS418" s="54">
        <f t="shared" si="236"/>
        <v>2620.2591757342425</v>
      </c>
      <c r="BT418" s="50">
        <f t="shared" si="237"/>
        <v>202760.48491228613</v>
      </c>
      <c r="BU418" s="50">
        <f t="shared" si="238"/>
        <v>196571.84336358286</v>
      </c>
      <c r="BV418" s="72">
        <f t="shared" si="239"/>
        <v>3.0521931092147838</v>
      </c>
      <c r="BW418" s="75">
        <f t="shared" si="240"/>
        <v>1.6260564781280125</v>
      </c>
      <c r="BX418" s="55">
        <f t="shared" si="241"/>
        <v>1.5068282157386248</v>
      </c>
      <c r="BY418" s="72">
        <f t="shared" si="211"/>
        <v>7.3323567780775036</v>
      </c>
      <c r="BZ418" s="124" t="s">
        <v>96</v>
      </c>
      <c r="CA418" s="124" t="s">
        <v>95</v>
      </c>
      <c r="CB418" s="125">
        <v>5</v>
      </c>
      <c r="CC418" s="125">
        <v>3</v>
      </c>
      <c r="CD418" s="125">
        <v>4</v>
      </c>
      <c r="CE418" s="125">
        <v>1</v>
      </c>
      <c r="CF418" s="124" t="s">
        <v>123</v>
      </c>
      <c r="CG418" s="126" t="s">
        <v>119</v>
      </c>
      <c r="CH418" s="62">
        <v>16.558165864704215</v>
      </c>
      <c r="CI418" s="63">
        <v>2.9</v>
      </c>
      <c r="CJ418" s="64">
        <f>SUM((AF418-BQ418)/AF418)*100</f>
        <v>2.4700988039521654</v>
      </c>
      <c r="CK418" s="64">
        <f>SUM(BX418*CH418)</f>
        <v>24.950311525816456</v>
      </c>
      <c r="CL418" s="65" t="s">
        <v>123</v>
      </c>
    </row>
    <row r="419" spans="1:90" s="65" customFormat="1" ht="24.75" customHeight="1" x14ac:dyDescent="0.3">
      <c r="A419" s="61" t="s">
        <v>122</v>
      </c>
      <c r="B419" s="35">
        <v>3.62</v>
      </c>
      <c r="C419" s="35">
        <v>2.0299999999999998</v>
      </c>
      <c r="D419" s="35">
        <v>7.05</v>
      </c>
      <c r="E419" s="35">
        <v>4.84</v>
      </c>
      <c r="F419" s="35">
        <v>0.16739999999999999</v>
      </c>
      <c r="G419" s="66">
        <v>0.51670000000000005</v>
      </c>
      <c r="H419" s="66">
        <v>8.2500000000000004E-2</v>
      </c>
      <c r="I419" s="66">
        <v>4.9500000000000002E-2</v>
      </c>
      <c r="J419" s="66">
        <v>3.5299999999999998E-2</v>
      </c>
      <c r="K419" s="67">
        <v>5.8099999999999999E-2</v>
      </c>
      <c r="L419" s="38">
        <v>0.99133300000000002</v>
      </c>
      <c r="M419" s="68">
        <v>3.4799999999999998E-2</v>
      </c>
      <c r="N419" s="35">
        <v>5.0199999999999996</v>
      </c>
      <c r="O419" s="35">
        <v>17.7</v>
      </c>
      <c r="P419" s="35">
        <v>3.96</v>
      </c>
      <c r="Q419" s="35">
        <v>15.99</v>
      </c>
      <c r="R419" s="35">
        <v>9.6</v>
      </c>
      <c r="S419" s="35">
        <v>1.3</v>
      </c>
      <c r="T419" s="35">
        <v>7.49</v>
      </c>
      <c r="U419" s="35">
        <v>2.15</v>
      </c>
      <c r="V419" s="35">
        <v>2.0499999999999998</v>
      </c>
      <c r="W419" s="35">
        <v>5.08</v>
      </c>
      <c r="X419" s="35">
        <v>9.11</v>
      </c>
      <c r="Y419" s="35">
        <v>8.67</v>
      </c>
      <c r="Z419" s="35">
        <v>2.83</v>
      </c>
      <c r="AA419" s="35">
        <v>6.25</v>
      </c>
      <c r="AB419" s="41">
        <v>1100</v>
      </c>
      <c r="AC419" s="41">
        <v>3</v>
      </c>
      <c r="AD419" s="88">
        <v>390.1</v>
      </c>
      <c r="AE419" s="69">
        <v>60.31</v>
      </c>
      <c r="AF419" s="69">
        <v>76.900000000000006</v>
      </c>
      <c r="AG419" s="44">
        <f t="shared" si="246"/>
        <v>30.155000000000001</v>
      </c>
      <c r="AH419" s="44">
        <f t="shared" si="218"/>
        <v>2856.7256766727019</v>
      </c>
      <c r="AI419" s="44">
        <f t="shared" si="219"/>
        <v>219682.2045361308</v>
      </c>
      <c r="AJ419" s="44">
        <f t="shared" si="220"/>
        <v>1.7757469287223984</v>
      </c>
      <c r="AK419" s="45">
        <v>0</v>
      </c>
      <c r="AL419" s="43">
        <v>345.2</v>
      </c>
      <c r="AM419" s="43">
        <v>58.79</v>
      </c>
      <c r="AN419" s="69">
        <v>76.459999999999994</v>
      </c>
      <c r="AO419" s="44">
        <f t="shared" si="250"/>
        <v>29.395</v>
      </c>
      <c r="AP419" s="44">
        <f t="shared" si="221"/>
        <v>2714.5434763565345</v>
      </c>
      <c r="AQ419" s="46">
        <f t="shared" si="222"/>
        <v>219682.2045361308</v>
      </c>
      <c r="AR419" s="46">
        <f t="shared" si="223"/>
        <v>207553.99420222061</v>
      </c>
      <c r="AS419" s="47">
        <f t="shared" si="224"/>
        <v>5.5207978085978651</v>
      </c>
      <c r="AT419" s="46">
        <f t="shared" si="225"/>
        <v>1.7757469287223984</v>
      </c>
      <c r="AU419" s="46">
        <f t="shared" si="226"/>
        <v>1.6631816762999529</v>
      </c>
      <c r="AV419" s="47">
        <f t="shared" si="227"/>
        <v>6.3390368639653545</v>
      </c>
      <c r="AW419" s="48">
        <v>0</v>
      </c>
      <c r="AX419" s="70">
        <v>150</v>
      </c>
      <c r="AY419" s="70">
        <v>12</v>
      </c>
      <c r="AZ419" s="71">
        <v>329.5</v>
      </c>
      <c r="BA419" s="43">
        <f t="shared" si="242"/>
        <v>18.391502276176031</v>
      </c>
      <c r="BB419" s="71">
        <v>58.7</v>
      </c>
      <c r="BC419" s="69">
        <v>76.540000000000006</v>
      </c>
      <c r="BD419" s="54">
        <f t="shared" si="228"/>
        <v>29.35</v>
      </c>
      <c r="BE419" s="44">
        <f t="shared" si="229"/>
        <v>2706.2385976369542</v>
      </c>
      <c r="BF419" s="50">
        <f t="shared" si="244"/>
        <v>219682.2045361308</v>
      </c>
      <c r="BG419" s="50">
        <f t="shared" si="230"/>
        <v>207135.50226313248</v>
      </c>
      <c r="BH419" s="72">
        <f t="shared" si="231"/>
        <v>5.7112965975060481</v>
      </c>
      <c r="BI419" s="73">
        <f t="shared" si="232"/>
        <v>1.7757469287223984</v>
      </c>
      <c r="BJ419" s="51">
        <f t="shared" si="233"/>
        <v>1.5907461367072797</v>
      </c>
      <c r="BK419" s="72">
        <f t="shared" si="234"/>
        <v>10.418195803848112</v>
      </c>
      <c r="BL419" s="116">
        <v>0</v>
      </c>
      <c r="BM419" s="74">
        <f t="shared" si="251"/>
        <v>1100</v>
      </c>
      <c r="BN419" s="74">
        <f t="shared" si="252"/>
        <v>3</v>
      </c>
      <c r="BO419" s="71">
        <v>294.3</v>
      </c>
      <c r="BP419" s="71">
        <v>58.1</v>
      </c>
      <c r="BQ419" s="71">
        <v>75.239999999999995</v>
      </c>
      <c r="BR419" s="72">
        <f t="shared" si="235"/>
        <v>29.05</v>
      </c>
      <c r="BS419" s="54">
        <f t="shared" si="236"/>
        <v>2651.1978943460604</v>
      </c>
      <c r="BT419" s="50">
        <f t="shared" si="237"/>
        <v>207135.50226313248</v>
      </c>
      <c r="BU419" s="50">
        <f t="shared" si="238"/>
        <v>199476.12957059758</v>
      </c>
      <c r="BV419" s="72">
        <f t="shared" si="239"/>
        <v>3.6977594902127868</v>
      </c>
      <c r="BW419" s="75">
        <f t="shared" si="240"/>
        <v>1.5907461367072797</v>
      </c>
      <c r="BX419" s="55">
        <f t="shared" si="241"/>
        <v>1.4753644991685224</v>
      </c>
      <c r="BY419" s="72">
        <f t="shared" si="211"/>
        <v>7.2533030177642468</v>
      </c>
      <c r="BZ419" s="124" t="s">
        <v>96</v>
      </c>
      <c r="CA419" s="124" t="s">
        <v>95</v>
      </c>
      <c r="CB419" s="125">
        <v>5</v>
      </c>
      <c r="CC419" s="125">
        <v>3</v>
      </c>
      <c r="CD419" s="125">
        <v>4</v>
      </c>
      <c r="CE419" s="125">
        <v>1</v>
      </c>
      <c r="CF419" s="124" t="s">
        <v>123</v>
      </c>
      <c r="CG419" s="126" t="s">
        <v>119</v>
      </c>
      <c r="CH419" s="62">
        <v>16.558165864704215</v>
      </c>
      <c r="CI419" s="63">
        <f t="shared" ref="CI419:CI424" si="253">SUM(CI417:CI418)/2</f>
        <v>3.2</v>
      </c>
      <c r="CJ419" s="64">
        <f>SUM((AF419-BQ419)/AF419)*100</f>
        <v>2.1586475942782974</v>
      </c>
      <c r="CK419" s="64">
        <f>SUM(BX419*CH419)</f>
        <v>24.429330088128658</v>
      </c>
      <c r="CL419" s="65" t="s">
        <v>123</v>
      </c>
    </row>
    <row r="420" spans="1:90" s="65" customFormat="1" ht="24.75" customHeight="1" x14ac:dyDescent="0.3">
      <c r="A420" s="61" t="s">
        <v>122</v>
      </c>
      <c r="B420" s="35">
        <v>3.71</v>
      </c>
      <c r="C420" s="35">
        <v>1.99</v>
      </c>
      <c r="D420" s="35">
        <v>6.99</v>
      </c>
      <c r="E420" s="35">
        <v>4.92</v>
      </c>
      <c r="F420" s="35">
        <v>0.1537</v>
      </c>
      <c r="G420" s="66">
        <v>0.53590000000000004</v>
      </c>
      <c r="H420" s="66">
        <v>8.0199999999999994E-2</v>
      </c>
      <c r="I420" s="66">
        <v>5.2900000000000003E-2</v>
      </c>
      <c r="J420" s="66">
        <v>3.6400000000000002E-2</v>
      </c>
      <c r="K420" s="67">
        <v>5.2200000000000003E-2</v>
      </c>
      <c r="L420" s="38">
        <v>0.99133300000000002</v>
      </c>
      <c r="M420" s="68">
        <v>2.76E-2</v>
      </c>
      <c r="N420" s="35">
        <v>5.7</v>
      </c>
      <c r="O420" s="35">
        <v>17.05</v>
      </c>
      <c r="P420" s="35">
        <v>3.96</v>
      </c>
      <c r="Q420" s="35">
        <v>14.33</v>
      </c>
      <c r="R420" s="35">
        <v>7.39</v>
      </c>
      <c r="S420" s="35">
        <v>1.95</v>
      </c>
      <c r="T420" s="35">
        <v>6.76</v>
      </c>
      <c r="U420" s="35">
        <v>2.0999999999999996</v>
      </c>
      <c r="V420" s="35">
        <v>2.0499999999999998</v>
      </c>
      <c r="W420" s="35">
        <v>14.27</v>
      </c>
      <c r="X420" s="35">
        <v>1.91</v>
      </c>
      <c r="Y420" s="35">
        <v>17.809999999999999</v>
      </c>
      <c r="Z420" s="35">
        <v>11.47</v>
      </c>
      <c r="AA420" s="35">
        <v>9.3699999999999992</v>
      </c>
      <c r="AB420" s="41">
        <v>1100</v>
      </c>
      <c r="AC420" s="41">
        <v>3</v>
      </c>
      <c r="AD420" s="88">
        <v>392.2</v>
      </c>
      <c r="AE420" s="69">
        <v>60.02</v>
      </c>
      <c r="AF420" s="69">
        <v>77.33</v>
      </c>
      <c r="AG420" s="44">
        <f t="shared" si="246"/>
        <v>30.01</v>
      </c>
      <c r="AH420" s="44">
        <f t="shared" si="218"/>
        <v>2829.3186579822332</v>
      </c>
      <c r="AI420" s="44">
        <f t="shared" si="219"/>
        <v>218791.21182176608</v>
      </c>
      <c r="AJ420" s="44">
        <f t="shared" si="220"/>
        <v>1.7925765698464067</v>
      </c>
      <c r="AK420" s="45">
        <v>0</v>
      </c>
      <c r="AL420" s="43">
        <v>343.6</v>
      </c>
      <c r="AM420" s="43">
        <v>58.91</v>
      </c>
      <c r="AN420" s="69">
        <v>77.53</v>
      </c>
      <c r="AO420" s="44">
        <f t="shared" si="250"/>
        <v>29.454999999999998</v>
      </c>
      <c r="AP420" s="44">
        <f t="shared" si="221"/>
        <v>2725.6364400163598</v>
      </c>
      <c r="AQ420" s="46">
        <f t="shared" si="222"/>
        <v>218791.21182176608</v>
      </c>
      <c r="AR420" s="46">
        <f t="shared" si="223"/>
        <v>211318.59319446838</v>
      </c>
      <c r="AS420" s="47">
        <f t="shared" si="224"/>
        <v>3.4154107768209228</v>
      </c>
      <c r="AT420" s="46">
        <f t="shared" si="225"/>
        <v>1.7925765698464067</v>
      </c>
      <c r="AU420" s="46">
        <f t="shared" si="226"/>
        <v>1.6259809172768727</v>
      </c>
      <c r="AV420" s="47">
        <f t="shared" si="227"/>
        <v>9.2936422003891543</v>
      </c>
      <c r="AW420" s="48">
        <v>0</v>
      </c>
      <c r="AX420" s="70">
        <v>150</v>
      </c>
      <c r="AY420" s="70">
        <v>12</v>
      </c>
      <c r="AZ420" s="71">
        <v>329</v>
      </c>
      <c r="BA420" s="43">
        <f t="shared" si="242"/>
        <v>19.209726443768993</v>
      </c>
      <c r="BB420" s="71">
        <v>58.84</v>
      </c>
      <c r="BC420" s="69">
        <v>76</v>
      </c>
      <c r="BD420" s="54">
        <f t="shared" si="228"/>
        <v>29.42</v>
      </c>
      <c r="BE420" s="44">
        <f t="shared" si="229"/>
        <v>2719.1627956545567</v>
      </c>
      <c r="BF420" s="50">
        <f t="shared" si="244"/>
        <v>218791.21182176608</v>
      </c>
      <c r="BG420" s="50">
        <f t="shared" si="230"/>
        <v>206656.3724697463</v>
      </c>
      <c r="BH420" s="72">
        <f t="shared" si="231"/>
        <v>5.5463102247018847</v>
      </c>
      <c r="BI420" s="73">
        <f t="shared" si="232"/>
        <v>1.7925765698464067</v>
      </c>
      <c r="BJ420" s="51">
        <f t="shared" si="233"/>
        <v>1.5920147831306983</v>
      </c>
      <c r="BK420" s="72">
        <f t="shared" si="234"/>
        <v>11.188464140914945</v>
      </c>
      <c r="BL420" s="116">
        <v>0</v>
      </c>
      <c r="BM420" s="74">
        <f t="shared" si="251"/>
        <v>1100</v>
      </c>
      <c r="BN420" s="74">
        <f t="shared" si="252"/>
        <v>3</v>
      </c>
      <c r="BO420" s="71">
        <v>291.10000000000002</v>
      </c>
      <c r="BP420" s="71">
        <v>57.08</v>
      </c>
      <c r="BQ420" s="71">
        <v>74.819999999999993</v>
      </c>
      <c r="BR420" s="72">
        <f t="shared" si="235"/>
        <v>28.54</v>
      </c>
      <c r="BS420" s="54">
        <f t="shared" si="236"/>
        <v>2558.9264906767398</v>
      </c>
      <c r="BT420" s="50">
        <f t="shared" si="237"/>
        <v>206656.3724697463</v>
      </c>
      <c r="BU420" s="50">
        <f t="shared" si="238"/>
        <v>191458.88003243366</v>
      </c>
      <c r="BV420" s="72">
        <f t="shared" si="239"/>
        <v>7.3539916798537126</v>
      </c>
      <c r="BW420" s="75">
        <f t="shared" si="240"/>
        <v>1.5920147831306983</v>
      </c>
      <c r="BX420" s="55">
        <f t="shared" si="241"/>
        <v>1.520430914203023</v>
      </c>
      <c r="BY420" s="72">
        <f t="shared" si="211"/>
        <v>4.4964324255146417</v>
      </c>
      <c r="BZ420" s="124" t="s">
        <v>96</v>
      </c>
      <c r="CA420" s="124" t="s">
        <v>95</v>
      </c>
      <c r="CB420" s="125">
        <v>5</v>
      </c>
      <c r="CC420" s="125">
        <v>3</v>
      </c>
      <c r="CD420" s="125">
        <v>4</v>
      </c>
      <c r="CE420" s="125">
        <v>1</v>
      </c>
      <c r="CF420" s="124" t="s">
        <v>123</v>
      </c>
      <c r="CG420" s="126" t="s">
        <v>119</v>
      </c>
      <c r="CH420" s="62">
        <v>16.558165864704215</v>
      </c>
      <c r="CI420" s="63">
        <f t="shared" si="253"/>
        <v>3.05</v>
      </c>
      <c r="CJ420" s="64">
        <f>SUM((AF420-BQ420)/AF420)*100</f>
        <v>3.2458295616190425</v>
      </c>
      <c r="CK420" s="64">
        <f>SUM(BX420*CH420)</f>
        <v>25.175547263197519</v>
      </c>
      <c r="CL420" s="65" t="s">
        <v>123</v>
      </c>
    </row>
    <row r="421" spans="1:90" s="65" customFormat="1" ht="24.75" customHeight="1" x14ac:dyDescent="0.3">
      <c r="A421" s="61" t="s">
        <v>122</v>
      </c>
      <c r="B421" s="35">
        <v>3.48</v>
      </c>
      <c r="C421" s="35">
        <v>2.0299999999999998</v>
      </c>
      <c r="D421" s="35">
        <v>7.13</v>
      </c>
      <c r="E421" s="35">
        <v>4.71</v>
      </c>
      <c r="F421" s="35">
        <v>9.4500000000000001E-2</v>
      </c>
      <c r="G421" s="66">
        <v>0.54910000000000003</v>
      </c>
      <c r="H421" s="66">
        <v>9.4299999999999995E-2</v>
      </c>
      <c r="I421" s="66">
        <v>5.7200000000000001E-2</v>
      </c>
      <c r="J421" s="66">
        <v>4.5699999999999998E-2</v>
      </c>
      <c r="K421" s="67">
        <v>6.0900000000000003E-2</v>
      </c>
      <c r="L421" s="38">
        <v>0.99133300000000002</v>
      </c>
      <c r="M421" s="68">
        <v>1.89E-2</v>
      </c>
      <c r="N421" s="35">
        <v>6.37</v>
      </c>
      <c r="O421" s="35">
        <v>17.7</v>
      </c>
      <c r="P421" s="35">
        <v>3.96</v>
      </c>
      <c r="Q421" s="35">
        <v>15.99</v>
      </c>
      <c r="R421" s="35">
        <v>9.6</v>
      </c>
      <c r="S421" s="35">
        <v>2.6</v>
      </c>
      <c r="T421" s="35">
        <v>7.49</v>
      </c>
      <c r="U421" s="35">
        <v>2.0499999999999998</v>
      </c>
      <c r="V421" s="35">
        <v>2.0499999999999998</v>
      </c>
      <c r="W421" s="35">
        <v>5.08</v>
      </c>
      <c r="X421" s="35">
        <v>9.11</v>
      </c>
      <c r="Y421" s="35">
        <v>8.67</v>
      </c>
      <c r="Z421" s="35">
        <v>2.83</v>
      </c>
      <c r="AA421" s="35">
        <v>12.5</v>
      </c>
      <c r="AB421" s="41">
        <v>1000</v>
      </c>
      <c r="AC421" s="41">
        <v>6</v>
      </c>
      <c r="AD421" s="88">
        <v>393.8</v>
      </c>
      <c r="AE421" s="69">
        <v>60.05</v>
      </c>
      <c r="AF421" s="69">
        <v>75.67</v>
      </c>
      <c r="AG421" s="44">
        <f t="shared" si="246"/>
        <v>30.024999999999999</v>
      </c>
      <c r="AH421" s="44">
        <f t="shared" si="218"/>
        <v>2832.1477407066068</v>
      </c>
      <c r="AI421" s="44">
        <f t="shared" si="219"/>
        <v>214308.61953926893</v>
      </c>
      <c r="AJ421" s="44">
        <f t="shared" si="220"/>
        <v>1.8375369168380178</v>
      </c>
      <c r="AK421" s="45">
        <v>0</v>
      </c>
      <c r="AL421" s="43">
        <v>383.1</v>
      </c>
      <c r="AM421" s="43">
        <v>60</v>
      </c>
      <c r="AN421" s="69">
        <v>75.599999999999994</v>
      </c>
      <c r="AO421" s="44">
        <f t="shared" si="250"/>
        <v>30</v>
      </c>
      <c r="AP421" s="44">
        <f t="shared" si="221"/>
        <v>2827.4333882308138</v>
      </c>
      <c r="AQ421" s="46">
        <f t="shared" si="222"/>
        <v>214308.61953926893</v>
      </c>
      <c r="AR421" s="46">
        <f t="shared" si="223"/>
        <v>213753.96415024949</v>
      </c>
      <c r="AS421" s="47">
        <f t="shared" si="224"/>
        <v>0.25881151687312381</v>
      </c>
      <c r="AT421" s="46">
        <f t="shared" si="225"/>
        <v>1.8375369168380178</v>
      </c>
      <c r="AU421" s="46">
        <f t="shared" si="226"/>
        <v>1.7922474632129664</v>
      </c>
      <c r="AV421" s="47">
        <f t="shared" si="227"/>
        <v>2.4646826526339543</v>
      </c>
      <c r="AW421" s="48">
        <v>0</v>
      </c>
      <c r="AX421" s="70">
        <v>150</v>
      </c>
      <c r="AY421" s="70">
        <v>12</v>
      </c>
      <c r="AZ421" s="71">
        <v>362.7</v>
      </c>
      <c r="BA421" s="43">
        <f t="shared" si="242"/>
        <v>8.5745795423214837</v>
      </c>
      <c r="BB421" s="71">
        <v>58</v>
      </c>
      <c r="BC421" s="69">
        <v>79.760000000000005</v>
      </c>
      <c r="BD421" s="54">
        <f t="shared" si="228"/>
        <v>29</v>
      </c>
      <c r="BE421" s="44">
        <f t="shared" si="229"/>
        <v>2642.079421669016</v>
      </c>
      <c r="BF421" s="50">
        <f t="shared" si="244"/>
        <v>214308.61953926893</v>
      </c>
      <c r="BG421" s="50">
        <f t="shared" si="230"/>
        <v>210732.25467232073</v>
      </c>
      <c r="BH421" s="72">
        <f t="shared" si="231"/>
        <v>1.6687918921025364</v>
      </c>
      <c r="BI421" s="73">
        <f t="shared" si="232"/>
        <v>1.8375369168380178</v>
      </c>
      <c r="BJ421" s="51">
        <f t="shared" si="233"/>
        <v>1.7211413628349506</v>
      </c>
      <c r="BK421" s="72">
        <f t="shared" si="234"/>
        <v>6.3343246569085228</v>
      </c>
      <c r="BL421" s="116">
        <v>0</v>
      </c>
      <c r="BM421" s="74">
        <f t="shared" si="251"/>
        <v>1000</v>
      </c>
      <c r="BN421" s="74">
        <f t="shared" si="252"/>
        <v>6</v>
      </c>
      <c r="BO421" s="71">
        <v>320.39999999999998</v>
      </c>
      <c r="BP421" s="71">
        <v>57.67</v>
      </c>
      <c r="BQ421" s="71">
        <v>77.83</v>
      </c>
      <c r="BR421" s="72">
        <f t="shared" si="235"/>
        <v>28.835000000000001</v>
      </c>
      <c r="BS421" s="54">
        <f t="shared" si="236"/>
        <v>2612.0999098341558</v>
      </c>
      <c r="BT421" s="50">
        <f t="shared" si="237"/>
        <v>210732.25467232073</v>
      </c>
      <c r="BU421" s="50">
        <f t="shared" si="238"/>
        <v>203299.73598239233</v>
      </c>
      <c r="BV421" s="72">
        <f t="shared" si="239"/>
        <v>3.5269962358091016</v>
      </c>
      <c r="BW421" s="75">
        <f t="shared" si="240"/>
        <v>1.7211413628349506</v>
      </c>
      <c r="BX421" s="55">
        <f t="shared" si="241"/>
        <v>1.5759981116146144</v>
      </c>
      <c r="BY421" s="72">
        <f t="shared" si="211"/>
        <v>8.4329651447842569</v>
      </c>
      <c r="BZ421" s="124" t="s">
        <v>96</v>
      </c>
      <c r="CA421" s="124" t="s">
        <v>95</v>
      </c>
      <c r="CB421" s="125">
        <v>5</v>
      </c>
      <c r="CC421" s="125">
        <v>3</v>
      </c>
      <c r="CD421" s="125">
        <v>4</v>
      </c>
      <c r="CE421" s="125">
        <v>1</v>
      </c>
      <c r="CF421" s="124" t="s">
        <v>123</v>
      </c>
      <c r="CG421" s="126" t="s">
        <v>119</v>
      </c>
      <c r="CH421" s="62">
        <v>16.22</v>
      </c>
      <c r="CI421" s="63">
        <f t="shared" si="253"/>
        <v>3.125</v>
      </c>
      <c r="CJ421" s="64">
        <f>SUM((AF421-BQ421)/AF421)*100</f>
        <v>-2.8544998017708427</v>
      </c>
      <c r="CK421" s="64">
        <f>SUM(BX421*CH421)</f>
        <v>25.562689370389045</v>
      </c>
      <c r="CL421" s="65" t="s">
        <v>123</v>
      </c>
    </row>
    <row r="422" spans="1:90" s="65" customFormat="1" ht="24.75" customHeight="1" x14ac:dyDescent="0.3">
      <c r="A422" s="61" t="s">
        <v>122</v>
      </c>
      <c r="B422" s="35">
        <v>3.4</v>
      </c>
      <c r="C422" s="35">
        <v>2.4</v>
      </c>
      <c r="D422" s="35">
        <v>7.68</v>
      </c>
      <c r="E422" s="35">
        <v>4.76</v>
      </c>
      <c r="F422" s="35">
        <v>0.11070000000000001</v>
      </c>
      <c r="G422" s="66">
        <v>0.55330000000000001</v>
      </c>
      <c r="H422" s="66">
        <v>9.4700000000000006E-2</v>
      </c>
      <c r="I422" s="66">
        <v>5.4399999999999997E-2</v>
      </c>
      <c r="J422" s="66">
        <v>4.6100000000000002E-2</v>
      </c>
      <c r="K422" s="67">
        <v>6.08E-2</v>
      </c>
      <c r="L422" s="38">
        <v>0.99133300000000002</v>
      </c>
      <c r="M422" s="68">
        <v>1.9099999999999999E-2</v>
      </c>
      <c r="N422" s="35">
        <v>5.0199999999999996</v>
      </c>
      <c r="O422" s="35">
        <v>17.05</v>
      </c>
      <c r="P422" s="35">
        <v>3.96</v>
      </c>
      <c r="Q422" s="35">
        <v>14.33</v>
      </c>
      <c r="R422" s="35">
        <v>7.39</v>
      </c>
      <c r="S422" s="35">
        <v>1.3</v>
      </c>
      <c r="T422" s="35">
        <v>6.76</v>
      </c>
      <c r="U422" s="35">
        <v>2.15</v>
      </c>
      <c r="V422" s="35">
        <v>2.0499999999999998</v>
      </c>
      <c r="W422" s="35">
        <v>14.27</v>
      </c>
      <c r="X422" s="35">
        <v>1.91</v>
      </c>
      <c r="Y422" s="35">
        <v>17.809999999999999</v>
      </c>
      <c r="Z422" s="35">
        <v>11.47</v>
      </c>
      <c r="AA422" s="35">
        <v>6.25</v>
      </c>
      <c r="AB422" s="41">
        <v>1000</v>
      </c>
      <c r="AC422" s="41">
        <v>6</v>
      </c>
      <c r="AD422" s="88">
        <v>393.8</v>
      </c>
      <c r="AE422" s="69">
        <v>60.02</v>
      </c>
      <c r="AF422" s="69">
        <v>75.760000000000005</v>
      </c>
      <c r="AG422" s="44">
        <f t="shared" si="246"/>
        <v>30.01</v>
      </c>
      <c r="AH422" s="44">
        <f t="shared" si="218"/>
        <v>2829.3186579822332</v>
      </c>
      <c r="AI422" s="44">
        <f t="shared" si="219"/>
        <v>214349.18152873399</v>
      </c>
      <c r="AJ422" s="44">
        <f t="shared" si="220"/>
        <v>1.8371891937791711</v>
      </c>
      <c r="AK422" s="45">
        <v>0</v>
      </c>
      <c r="AL422" s="43">
        <v>338.1</v>
      </c>
      <c r="AM422" s="43">
        <v>58.64</v>
      </c>
      <c r="AN422" s="69">
        <v>76.64</v>
      </c>
      <c r="AO422" s="44">
        <f t="shared" si="250"/>
        <v>29.32</v>
      </c>
      <c r="AP422" s="44">
        <f t="shared" si="221"/>
        <v>2700.7090804073705</v>
      </c>
      <c r="AQ422" s="46">
        <f t="shared" si="222"/>
        <v>214349.18152873399</v>
      </c>
      <c r="AR422" s="46">
        <f t="shared" si="223"/>
        <v>206982.34392242087</v>
      </c>
      <c r="AS422" s="47">
        <f t="shared" si="224"/>
        <v>3.4368396248462343</v>
      </c>
      <c r="AT422" s="46">
        <f t="shared" si="225"/>
        <v>1.8371891937791711</v>
      </c>
      <c r="AU422" s="46">
        <f t="shared" si="226"/>
        <v>1.6334726604831733</v>
      </c>
      <c r="AV422" s="47">
        <f t="shared" si="227"/>
        <v>11.08848963328294</v>
      </c>
      <c r="AW422" s="48">
        <v>0</v>
      </c>
      <c r="AX422" s="70">
        <v>150</v>
      </c>
      <c r="AY422" s="70">
        <v>12</v>
      </c>
      <c r="AZ422" s="71">
        <v>321.7</v>
      </c>
      <c r="BA422" s="43">
        <f t="shared" si="242"/>
        <v>22.412185265775577</v>
      </c>
      <c r="BB422" s="71">
        <v>58.03</v>
      </c>
      <c r="BC422" s="69">
        <v>74.39</v>
      </c>
      <c r="BD422" s="54">
        <f t="shared" si="228"/>
        <v>29.015000000000001</v>
      </c>
      <c r="BE422" s="44">
        <f t="shared" si="229"/>
        <v>2644.8133141359863</v>
      </c>
      <c r="BF422" s="50">
        <f t="shared" si="244"/>
        <v>214349.18152873399</v>
      </c>
      <c r="BG422" s="50">
        <f t="shared" si="230"/>
        <v>196747.66243857602</v>
      </c>
      <c r="BH422" s="72">
        <f t="shared" si="231"/>
        <v>8.2116101235490095</v>
      </c>
      <c r="BI422" s="73">
        <f t="shared" si="232"/>
        <v>1.8371891937791711</v>
      </c>
      <c r="BJ422" s="51">
        <f t="shared" si="233"/>
        <v>1.6350893119273207</v>
      </c>
      <c r="BK422" s="72">
        <f t="shared" si="234"/>
        <v>11.000493718130521</v>
      </c>
      <c r="BL422" s="116">
        <v>0</v>
      </c>
      <c r="BM422" s="74">
        <f t="shared" si="251"/>
        <v>1000</v>
      </c>
      <c r="BN422" s="74">
        <f t="shared" si="252"/>
        <v>6</v>
      </c>
      <c r="BO422" s="71">
        <v>283.39999999999998</v>
      </c>
      <c r="BP422" s="71">
        <v>56.96</v>
      </c>
      <c r="BQ422" s="71">
        <v>72.22</v>
      </c>
      <c r="BR422" s="72">
        <f t="shared" si="235"/>
        <v>28.48</v>
      </c>
      <c r="BS422" s="54">
        <f t="shared" si="236"/>
        <v>2548.1784738902788</v>
      </c>
      <c r="BT422" s="50">
        <f t="shared" si="237"/>
        <v>196747.66243857602</v>
      </c>
      <c r="BU422" s="50">
        <f t="shared" si="238"/>
        <v>184029.44938435595</v>
      </c>
      <c r="BV422" s="72">
        <f t="shared" si="239"/>
        <v>6.464225748141053</v>
      </c>
      <c r="BW422" s="75">
        <f t="shared" si="240"/>
        <v>1.6350893119273207</v>
      </c>
      <c r="BX422" s="55">
        <f t="shared" si="241"/>
        <v>1.5399709174160654</v>
      </c>
      <c r="BY422" s="72">
        <f t="shared" si="211"/>
        <v>5.8173210366800596</v>
      </c>
      <c r="BZ422" s="124" t="s">
        <v>96</v>
      </c>
      <c r="CA422" s="124" t="s">
        <v>95</v>
      </c>
      <c r="CB422" s="125">
        <v>5</v>
      </c>
      <c r="CC422" s="125">
        <v>3</v>
      </c>
      <c r="CD422" s="125">
        <v>4</v>
      </c>
      <c r="CE422" s="125">
        <v>1</v>
      </c>
      <c r="CF422" s="124" t="s">
        <v>123</v>
      </c>
      <c r="CG422" s="126" t="s">
        <v>119</v>
      </c>
      <c r="CH422" s="62">
        <v>16.22</v>
      </c>
      <c r="CI422" s="63">
        <f t="shared" si="253"/>
        <v>3.0874999999999999</v>
      </c>
      <c r="CJ422" s="64">
        <f>SUM((AF422-BQ422)/AF422)*100</f>
        <v>4.6726504751848026</v>
      </c>
      <c r="CK422" s="64">
        <f>SUM(BX422*CH422)</f>
        <v>24.978328280488579</v>
      </c>
      <c r="CL422" s="65" t="s">
        <v>123</v>
      </c>
    </row>
    <row r="423" spans="1:90" s="65" customFormat="1" ht="24.75" customHeight="1" x14ac:dyDescent="0.3">
      <c r="A423" s="61" t="s">
        <v>122</v>
      </c>
      <c r="B423" s="35">
        <v>3.26</v>
      </c>
      <c r="C423" s="35">
        <v>2.19</v>
      </c>
      <c r="D423" s="35">
        <v>7.59</v>
      </c>
      <c r="E423" s="35">
        <v>4.92</v>
      </c>
      <c r="F423" s="35">
        <v>0.1019</v>
      </c>
      <c r="G423" s="66">
        <v>0.55200000000000005</v>
      </c>
      <c r="H423" s="66">
        <v>9.4500000000000001E-2</v>
      </c>
      <c r="I423" s="66">
        <v>5.4699999999999999E-2</v>
      </c>
      <c r="J423" s="66">
        <v>4.7199999999999999E-2</v>
      </c>
      <c r="K423" s="67">
        <v>6.4299999999999996E-2</v>
      </c>
      <c r="L423" s="38">
        <v>0.99133300000000002</v>
      </c>
      <c r="M423" s="68">
        <v>2.0899999999999998E-2</v>
      </c>
      <c r="N423" s="35">
        <v>5.7</v>
      </c>
      <c r="O423" s="35">
        <v>17.7</v>
      </c>
      <c r="P423" s="35">
        <v>3.96</v>
      </c>
      <c r="Q423" s="35">
        <v>15.99</v>
      </c>
      <c r="R423" s="35">
        <v>9.6</v>
      </c>
      <c r="S423" s="35">
        <v>1.95</v>
      </c>
      <c r="T423" s="35">
        <v>7.49</v>
      </c>
      <c r="U423" s="35">
        <v>2.0999999999999996</v>
      </c>
      <c r="V423" s="35">
        <v>2.0499999999999998</v>
      </c>
      <c r="W423" s="35">
        <v>5.08</v>
      </c>
      <c r="X423" s="35">
        <v>9.11</v>
      </c>
      <c r="Y423" s="35">
        <v>8.67</v>
      </c>
      <c r="Z423" s="35">
        <v>2.83</v>
      </c>
      <c r="AA423" s="35">
        <v>9.3699999999999992</v>
      </c>
      <c r="AB423" s="41">
        <v>1000</v>
      </c>
      <c r="AC423" s="41">
        <v>6</v>
      </c>
      <c r="AD423" s="88">
        <v>392.6</v>
      </c>
      <c r="AE423" s="69">
        <v>60.01</v>
      </c>
      <c r="AF423" s="69">
        <v>75.709999999999994</v>
      </c>
      <c r="AG423" s="44">
        <f t="shared" si="246"/>
        <v>30.004999999999999</v>
      </c>
      <c r="AH423" s="44">
        <f t="shared" si="218"/>
        <v>2828.3759445667069</v>
      </c>
      <c r="AI423" s="44">
        <f t="shared" si="219"/>
        <v>214136.34276314537</v>
      </c>
      <c r="AJ423" s="44">
        <f t="shared" si="220"/>
        <v>1.8334113440718094</v>
      </c>
      <c r="AK423" s="45">
        <v>0</v>
      </c>
      <c r="AL423" s="43">
        <v>337.2</v>
      </c>
      <c r="AM423" s="43">
        <v>58.86</v>
      </c>
      <c r="AN423" s="69">
        <v>75.69</v>
      </c>
      <c r="AO423" s="44">
        <f t="shared" si="250"/>
        <v>29.43</v>
      </c>
      <c r="AP423" s="44">
        <f t="shared" si="221"/>
        <v>2721.0116229311943</v>
      </c>
      <c r="AQ423" s="46">
        <f t="shared" si="222"/>
        <v>214136.34276314537</v>
      </c>
      <c r="AR423" s="46">
        <f t="shared" si="223"/>
        <v>205953.3697396621</v>
      </c>
      <c r="AS423" s="47">
        <f t="shared" si="224"/>
        <v>3.8213845057279205</v>
      </c>
      <c r="AT423" s="46">
        <f t="shared" si="225"/>
        <v>1.8334113440718094</v>
      </c>
      <c r="AU423" s="46">
        <f t="shared" si="226"/>
        <v>1.637263815718295</v>
      </c>
      <c r="AV423" s="47">
        <f t="shared" si="227"/>
        <v>10.698500856763097</v>
      </c>
      <c r="AW423" s="48">
        <v>0</v>
      </c>
      <c r="AX423" s="70">
        <v>150</v>
      </c>
      <c r="AY423" s="70">
        <v>12</v>
      </c>
      <c r="AZ423" s="71">
        <v>322</v>
      </c>
      <c r="BA423" s="43">
        <f t="shared" si="242"/>
        <v>21.925465838509322</v>
      </c>
      <c r="BB423" s="71">
        <v>58.73</v>
      </c>
      <c r="BC423" s="69">
        <v>74.62</v>
      </c>
      <c r="BD423" s="54">
        <f t="shared" si="228"/>
        <v>29.364999999999998</v>
      </c>
      <c r="BE423" s="44">
        <f t="shared" si="229"/>
        <v>2709.005476826786</v>
      </c>
      <c r="BF423" s="50">
        <f t="shared" si="244"/>
        <v>214136.34276314537</v>
      </c>
      <c r="BG423" s="50">
        <f t="shared" si="230"/>
        <v>202145.98868081477</v>
      </c>
      <c r="BH423" s="72">
        <f t="shared" si="231"/>
        <v>5.5994017305100972</v>
      </c>
      <c r="BI423" s="73">
        <f t="shared" si="232"/>
        <v>1.8334113440718094</v>
      </c>
      <c r="BJ423" s="51">
        <f t="shared" si="233"/>
        <v>1.5929081853235918</v>
      </c>
      <c r="BK423" s="72">
        <f t="shared" si="234"/>
        <v>13.11779593411296</v>
      </c>
      <c r="BL423" s="116">
        <v>0</v>
      </c>
      <c r="BM423" s="74">
        <f t="shared" si="251"/>
        <v>1000</v>
      </c>
      <c r="BN423" s="74">
        <f t="shared" si="252"/>
        <v>6</v>
      </c>
      <c r="BO423" s="71">
        <v>282</v>
      </c>
      <c r="BP423" s="71">
        <v>56.83</v>
      </c>
      <c r="BQ423" s="71">
        <v>71.900000000000006</v>
      </c>
      <c r="BR423" s="72">
        <f t="shared" si="235"/>
        <v>28.414999999999999</v>
      </c>
      <c r="BS423" s="54">
        <f t="shared" si="236"/>
        <v>2536.5603144785887</v>
      </c>
      <c r="BT423" s="50">
        <f t="shared" si="237"/>
        <v>202145.98868081477</v>
      </c>
      <c r="BU423" s="50">
        <f t="shared" si="238"/>
        <v>182378.68661101055</v>
      </c>
      <c r="BV423" s="72">
        <f t="shared" si="239"/>
        <v>9.7787258598618401</v>
      </c>
      <c r="BW423" s="75">
        <f t="shared" si="240"/>
        <v>1.5929081853235918</v>
      </c>
      <c r="BX423" s="55">
        <f t="shared" si="241"/>
        <v>1.5462333085086222</v>
      </c>
      <c r="BY423" s="72">
        <f t="shared" si="211"/>
        <v>2.9301674286699608</v>
      </c>
      <c r="BZ423" s="124" t="s">
        <v>96</v>
      </c>
      <c r="CA423" s="124" t="s">
        <v>95</v>
      </c>
      <c r="CB423" s="125">
        <v>5</v>
      </c>
      <c r="CC423" s="125">
        <v>3</v>
      </c>
      <c r="CD423" s="125">
        <v>4</v>
      </c>
      <c r="CE423" s="125">
        <v>1</v>
      </c>
      <c r="CF423" s="124" t="s">
        <v>123</v>
      </c>
      <c r="CG423" s="126" t="s">
        <v>119</v>
      </c>
      <c r="CH423" s="62">
        <v>16.22</v>
      </c>
      <c r="CI423" s="63">
        <f t="shared" si="253"/>
        <v>3.1062500000000002</v>
      </c>
      <c r="CJ423" s="64">
        <f>SUM((AF423-BQ423)/AF423)*100</f>
        <v>5.0323603222823783</v>
      </c>
      <c r="CK423" s="64">
        <f>SUM(BX423*CH423)</f>
        <v>25.079904264009851</v>
      </c>
      <c r="CL423" s="65" t="s">
        <v>123</v>
      </c>
    </row>
    <row r="424" spans="1:90" s="65" customFormat="1" ht="24.75" customHeight="1" x14ac:dyDescent="0.3">
      <c r="A424" s="61" t="s">
        <v>122</v>
      </c>
      <c r="B424" s="35">
        <v>3.71</v>
      </c>
      <c r="C424" s="35">
        <v>2.2599999999999998</v>
      </c>
      <c r="D424" s="35">
        <v>7.74</v>
      </c>
      <c r="E424" s="35">
        <v>5.15</v>
      </c>
      <c r="F424" s="35">
        <v>0.17929999999999999</v>
      </c>
      <c r="G424" s="66">
        <v>0.53749999999999998</v>
      </c>
      <c r="H424" s="66">
        <v>8.4400000000000003E-2</v>
      </c>
      <c r="I424" s="66">
        <v>5.21E-2</v>
      </c>
      <c r="J424" s="66">
        <v>3.7199999999999997E-2</v>
      </c>
      <c r="K424" s="67">
        <v>6.3100000000000003E-2</v>
      </c>
      <c r="L424" s="38">
        <v>0.99133300000000002</v>
      </c>
      <c r="M424" s="68">
        <v>2.6499999999999999E-2</v>
      </c>
      <c r="N424" s="35">
        <v>6.37</v>
      </c>
      <c r="O424" s="35">
        <v>17.05</v>
      </c>
      <c r="P424" s="35">
        <v>3.96</v>
      </c>
      <c r="Q424" s="35">
        <v>14.33</v>
      </c>
      <c r="R424" s="35">
        <v>7.39</v>
      </c>
      <c r="S424" s="35">
        <v>2.6</v>
      </c>
      <c r="T424" s="35">
        <v>6.76</v>
      </c>
      <c r="U424" s="35">
        <v>2.0499999999999998</v>
      </c>
      <c r="V424" s="35">
        <v>2.0499999999999998</v>
      </c>
      <c r="W424" s="35">
        <v>14.27</v>
      </c>
      <c r="X424" s="35">
        <v>1.91</v>
      </c>
      <c r="Y424" s="35">
        <v>17.809999999999999</v>
      </c>
      <c r="Z424" s="35">
        <v>11.47</v>
      </c>
      <c r="AA424" s="35">
        <v>12.5</v>
      </c>
      <c r="AB424" s="41">
        <v>1000</v>
      </c>
      <c r="AC424" s="41">
        <v>6</v>
      </c>
      <c r="AD424" s="88">
        <v>391</v>
      </c>
      <c r="AE424" s="69">
        <v>59.8</v>
      </c>
      <c r="AF424" s="69">
        <v>75.87</v>
      </c>
      <c r="AG424" s="44">
        <f t="shared" si="246"/>
        <v>29.9</v>
      </c>
      <c r="AH424" s="44">
        <f t="shared" si="218"/>
        <v>2808.6152482358107</v>
      </c>
      <c r="AI424" s="44">
        <f t="shared" si="219"/>
        <v>213089.63888365097</v>
      </c>
      <c r="AJ424" s="44">
        <f t="shared" si="220"/>
        <v>1.8349085485732595</v>
      </c>
      <c r="AK424" s="45">
        <v>0</v>
      </c>
      <c r="AL424" s="43">
        <v>346.4</v>
      </c>
      <c r="AM424" s="43">
        <v>59.28</v>
      </c>
      <c r="AN424" s="69">
        <v>75.400000000000006</v>
      </c>
      <c r="AO424" s="44">
        <f t="shared" si="250"/>
        <v>29.64</v>
      </c>
      <c r="AP424" s="44">
        <f t="shared" si="221"/>
        <v>2759.9821373211798</v>
      </c>
      <c r="AQ424" s="46">
        <f t="shared" si="222"/>
        <v>213089.63888365097</v>
      </c>
      <c r="AR424" s="46">
        <f t="shared" si="223"/>
        <v>208102.65315401697</v>
      </c>
      <c r="AS424" s="47">
        <f t="shared" si="224"/>
        <v>2.3403229531760332</v>
      </c>
      <c r="AT424" s="46">
        <f t="shared" si="225"/>
        <v>1.8349085485732595</v>
      </c>
      <c r="AU424" s="46">
        <f t="shared" si="226"/>
        <v>1.6645631122426345</v>
      </c>
      <c r="AV424" s="47">
        <f t="shared" si="227"/>
        <v>9.2835927143659411</v>
      </c>
      <c r="AW424" s="48">
        <v>0</v>
      </c>
      <c r="AX424" s="70">
        <v>150</v>
      </c>
      <c r="AY424" s="70">
        <v>12</v>
      </c>
      <c r="AZ424" s="71">
        <v>330.3</v>
      </c>
      <c r="BA424" s="43">
        <f t="shared" si="242"/>
        <v>18.377232818649709</v>
      </c>
      <c r="BB424" s="71">
        <v>58.73</v>
      </c>
      <c r="BC424" s="69">
        <v>75.290000000000006</v>
      </c>
      <c r="BD424" s="54">
        <f t="shared" si="228"/>
        <v>29.364999999999998</v>
      </c>
      <c r="BE424" s="44">
        <f t="shared" si="229"/>
        <v>2709.005476826786</v>
      </c>
      <c r="BF424" s="50">
        <f t="shared" si="244"/>
        <v>213089.63888365097</v>
      </c>
      <c r="BG424" s="50">
        <f t="shared" si="230"/>
        <v>203961.02235028872</v>
      </c>
      <c r="BH424" s="72">
        <f t="shared" si="231"/>
        <v>4.2839326122029631</v>
      </c>
      <c r="BI424" s="73">
        <f t="shared" si="232"/>
        <v>1.8349085485732595</v>
      </c>
      <c r="BJ424" s="51">
        <f t="shared" si="233"/>
        <v>1.6194270659848575</v>
      </c>
      <c r="BK424" s="72">
        <f t="shared" si="234"/>
        <v>11.743445348050203</v>
      </c>
      <c r="BL424" s="116">
        <v>0</v>
      </c>
      <c r="BM424" s="74">
        <f t="shared" si="251"/>
        <v>1000</v>
      </c>
      <c r="BN424" s="74">
        <f t="shared" si="252"/>
        <v>6</v>
      </c>
      <c r="BO424" s="71">
        <v>288.2</v>
      </c>
      <c r="BP424" s="71">
        <v>56.96</v>
      </c>
      <c r="BQ424" s="71">
        <v>72.89</v>
      </c>
      <c r="BR424" s="72">
        <f t="shared" si="235"/>
        <v>28.48</v>
      </c>
      <c r="BS424" s="54">
        <f t="shared" si="236"/>
        <v>2548.1784738902788</v>
      </c>
      <c r="BT424" s="50">
        <f t="shared" si="237"/>
        <v>203961.02235028872</v>
      </c>
      <c r="BU424" s="50">
        <f t="shared" si="238"/>
        <v>185736.72896186242</v>
      </c>
      <c r="BV424" s="72">
        <f t="shared" si="239"/>
        <v>8.9351843692602024</v>
      </c>
      <c r="BW424" s="75">
        <f t="shared" si="240"/>
        <v>1.6194270659848575</v>
      </c>
      <c r="BX424" s="55">
        <f t="shared" si="241"/>
        <v>1.5516586386054882</v>
      </c>
      <c r="BY424" s="72">
        <f t="shared" si="211"/>
        <v>4.1847162371684696</v>
      </c>
      <c r="BZ424" s="124" t="s">
        <v>96</v>
      </c>
      <c r="CA424" s="124" t="s">
        <v>95</v>
      </c>
      <c r="CB424" s="125">
        <v>5</v>
      </c>
      <c r="CC424" s="125">
        <v>3</v>
      </c>
      <c r="CD424" s="125">
        <v>4</v>
      </c>
      <c r="CE424" s="125">
        <v>1</v>
      </c>
      <c r="CF424" s="124" t="s">
        <v>123</v>
      </c>
      <c r="CG424" s="126" t="s">
        <v>119</v>
      </c>
      <c r="CH424" s="62">
        <v>16.22</v>
      </c>
      <c r="CI424" s="63">
        <f t="shared" si="253"/>
        <v>3.0968749999999998</v>
      </c>
      <c r="CJ424" s="64">
        <f>SUM((AF424-BQ424)/AF424)*100</f>
        <v>3.9277711875576693</v>
      </c>
      <c r="CK424" s="64">
        <f>SUM(BX424*CH424)</f>
        <v>25.167903118181016</v>
      </c>
      <c r="CL424" s="65" t="s">
        <v>123</v>
      </c>
    </row>
    <row r="425" spans="1:90" s="65" customFormat="1" ht="24.75" customHeight="1" x14ac:dyDescent="0.3">
      <c r="A425" s="61" t="s">
        <v>122</v>
      </c>
      <c r="B425" s="35">
        <v>3.62</v>
      </c>
      <c r="C425" s="35">
        <v>2.0299999999999998</v>
      </c>
      <c r="D425" s="35">
        <v>7.05</v>
      </c>
      <c r="E425" s="35">
        <v>4.84</v>
      </c>
      <c r="F425" s="35">
        <v>0.16739999999999999</v>
      </c>
      <c r="G425" s="66">
        <v>0.51670000000000005</v>
      </c>
      <c r="H425" s="66">
        <v>8.2500000000000004E-2</v>
      </c>
      <c r="I425" s="66">
        <v>4.9500000000000002E-2</v>
      </c>
      <c r="J425" s="66">
        <v>3.5299999999999998E-2</v>
      </c>
      <c r="K425" s="67">
        <v>5.8099999999999999E-2</v>
      </c>
      <c r="L425" s="38">
        <v>0.99133300000000002</v>
      </c>
      <c r="M425" s="68">
        <v>3.4799999999999998E-2</v>
      </c>
      <c r="N425" s="35">
        <v>5.0199999999999996</v>
      </c>
      <c r="O425" s="35">
        <v>17.7</v>
      </c>
      <c r="P425" s="35">
        <v>3.96</v>
      </c>
      <c r="Q425" s="35">
        <v>15.99</v>
      </c>
      <c r="R425" s="35">
        <v>9.6</v>
      </c>
      <c r="S425" s="35">
        <v>1.3</v>
      </c>
      <c r="T425" s="35">
        <v>7.49</v>
      </c>
      <c r="U425" s="35">
        <v>2.15</v>
      </c>
      <c r="V425" s="35">
        <v>2.0499999999999998</v>
      </c>
      <c r="W425" s="35">
        <v>5.08</v>
      </c>
      <c r="X425" s="35">
        <v>9.11</v>
      </c>
      <c r="Y425" s="35">
        <v>8.67</v>
      </c>
      <c r="Z425" s="35">
        <v>2.83</v>
      </c>
      <c r="AA425" s="35">
        <v>6.25</v>
      </c>
      <c r="AB425" s="41">
        <v>1020</v>
      </c>
      <c r="AC425" s="41">
        <v>6</v>
      </c>
      <c r="AD425" s="88">
        <v>392.8</v>
      </c>
      <c r="AE425" s="69">
        <v>60.13</v>
      </c>
      <c r="AF425" s="69">
        <v>76.06</v>
      </c>
      <c r="AG425" s="44">
        <f t="shared" si="246"/>
        <v>30.065000000000001</v>
      </c>
      <c r="AH425" s="44">
        <f t="shared" si="218"/>
        <v>2839.6988728087758</v>
      </c>
      <c r="AI425" s="44">
        <f t="shared" si="219"/>
        <v>215987.49626583551</v>
      </c>
      <c r="AJ425" s="44">
        <f t="shared" si="220"/>
        <v>1.8186237943910661</v>
      </c>
      <c r="AK425" s="45">
        <v>0</v>
      </c>
      <c r="AL425" s="43">
        <v>339.6</v>
      </c>
      <c r="AM425" s="43">
        <v>58.45</v>
      </c>
      <c r="AN425" s="69">
        <v>75.28</v>
      </c>
      <c r="AO425" s="44">
        <f t="shared" si="250"/>
        <v>29.225000000000001</v>
      </c>
      <c r="AP425" s="44">
        <f t="shared" si="221"/>
        <v>2683.236248926451</v>
      </c>
      <c r="AQ425" s="46">
        <f t="shared" si="222"/>
        <v>215987.49626583551</v>
      </c>
      <c r="AR425" s="46">
        <f t="shared" si="223"/>
        <v>201994.02481918325</v>
      </c>
      <c r="AS425" s="47">
        <f t="shared" si="224"/>
        <v>6.4788340476104294</v>
      </c>
      <c r="AT425" s="46">
        <f t="shared" si="225"/>
        <v>1.8186237943910661</v>
      </c>
      <c r="AU425" s="46">
        <f t="shared" si="226"/>
        <v>1.6812378500007412</v>
      </c>
      <c r="AV425" s="47">
        <f t="shared" si="227"/>
        <v>7.554390567969345</v>
      </c>
      <c r="AW425" s="48">
        <v>0</v>
      </c>
      <c r="AX425" s="70">
        <v>150</v>
      </c>
      <c r="AY425" s="70">
        <v>12</v>
      </c>
      <c r="AZ425" s="71">
        <v>319.89999999999998</v>
      </c>
      <c r="BA425" s="43">
        <f t="shared" si="242"/>
        <v>22.788371366051905</v>
      </c>
      <c r="BB425" s="71">
        <v>57.63</v>
      </c>
      <c r="BC425" s="69">
        <v>73.56</v>
      </c>
      <c r="BD425" s="54">
        <f t="shared" si="228"/>
        <v>28.815000000000001</v>
      </c>
      <c r="BE425" s="44">
        <f t="shared" si="229"/>
        <v>2608.4776535045671</v>
      </c>
      <c r="BF425" s="50">
        <f t="shared" si="244"/>
        <v>215987.49626583551</v>
      </c>
      <c r="BG425" s="50">
        <f t="shared" si="230"/>
        <v>191879.61619179597</v>
      </c>
      <c r="BH425" s="72">
        <f t="shared" si="231"/>
        <v>11.16170171460656</v>
      </c>
      <c r="BI425" s="73">
        <f t="shared" si="232"/>
        <v>1.8186237943910661</v>
      </c>
      <c r="BJ425" s="51">
        <f t="shared" si="233"/>
        <v>1.6671911605255634</v>
      </c>
      <c r="BK425" s="72">
        <f t="shared" si="234"/>
        <v>8.3267707335923902</v>
      </c>
      <c r="BL425" s="116">
        <v>0</v>
      </c>
      <c r="BM425" s="74">
        <f t="shared" si="251"/>
        <v>1020</v>
      </c>
      <c r="BN425" s="74">
        <f t="shared" si="252"/>
        <v>6</v>
      </c>
      <c r="BO425" s="71">
        <v>280.3</v>
      </c>
      <c r="BP425" s="71">
        <v>57.3</v>
      </c>
      <c r="BQ425" s="71">
        <v>72.5</v>
      </c>
      <c r="BR425" s="72">
        <f t="shared" si="235"/>
        <v>28.65</v>
      </c>
      <c r="BS425" s="54">
        <f t="shared" si="236"/>
        <v>2578.6899359012077</v>
      </c>
      <c r="BT425" s="50">
        <f t="shared" si="237"/>
        <v>191879.61619179597</v>
      </c>
      <c r="BU425" s="50">
        <f t="shared" si="238"/>
        <v>186955.02035283757</v>
      </c>
      <c r="BV425" s="72">
        <f t="shared" si="239"/>
        <v>2.5665028608541451</v>
      </c>
      <c r="BW425" s="75">
        <f t="shared" si="240"/>
        <v>1.6671911605255634</v>
      </c>
      <c r="BX425" s="55">
        <f t="shared" si="241"/>
        <v>1.4992911100808834</v>
      </c>
      <c r="BY425" s="72">
        <f t="shared" ref="BY425:BY488" si="254">((BW425-BX425)/BW425)*100</f>
        <v>10.07083377240024</v>
      </c>
      <c r="BZ425" s="124" t="s">
        <v>96</v>
      </c>
      <c r="CA425" s="124" t="s">
        <v>95</v>
      </c>
      <c r="CB425" s="125">
        <v>5</v>
      </c>
      <c r="CC425" s="125">
        <v>3</v>
      </c>
      <c r="CD425" s="125">
        <v>4</v>
      </c>
      <c r="CE425" s="125">
        <v>1</v>
      </c>
      <c r="CF425" s="124" t="s">
        <v>123</v>
      </c>
      <c r="CG425" s="126" t="s">
        <v>119</v>
      </c>
      <c r="CH425" s="62">
        <v>16.02</v>
      </c>
      <c r="CI425" s="63">
        <v>9.9777253926394742</v>
      </c>
      <c r="CJ425" s="64">
        <f>SUM((AF425-BQ425)/AF425)*100</f>
        <v>4.6805153825926924</v>
      </c>
      <c r="CK425" s="64">
        <f>SUM(BX425*CH425)</f>
        <v>24.018643583495752</v>
      </c>
      <c r="CL425" s="65" t="s">
        <v>123</v>
      </c>
    </row>
    <row r="426" spans="1:90" s="65" customFormat="1" ht="24.75" customHeight="1" x14ac:dyDescent="0.3">
      <c r="A426" s="61" t="s">
        <v>122</v>
      </c>
      <c r="B426" s="35">
        <v>3.71</v>
      </c>
      <c r="C426" s="35">
        <v>1.99</v>
      </c>
      <c r="D426" s="35">
        <v>6.99</v>
      </c>
      <c r="E426" s="35">
        <v>4.92</v>
      </c>
      <c r="F426" s="35">
        <v>0.1537</v>
      </c>
      <c r="G426" s="66">
        <v>0.53590000000000004</v>
      </c>
      <c r="H426" s="66">
        <v>8.0199999999999994E-2</v>
      </c>
      <c r="I426" s="66">
        <v>5.2900000000000003E-2</v>
      </c>
      <c r="J426" s="66">
        <v>3.6400000000000002E-2</v>
      </c>
      <c r="K426" s="67">
        <v>5.2200000000000003E-2</v>
      </c>
      <c r="L426" s="38">
        <v>0.99133300000000002</v>
      </c>
      <c r="M426" s="68">
        <v>2.76E-2</v>
      </c>
      <c r="N426" s="35">
        <v>5.7</v>
      </c>
      <c r="O426" s="35">
        <v>17.05</v>
      </c>
      <c r="P426" s="35">
        <v>3.96</v>
      </c>
      <c r="Q426" s="35">
        <v>14.33</v>
      </c>
      <c r="R426" s="35">
        <v>7.39</v>
      </c>
      <c r="S426" s="35">
        <v>1.95</v>
      </c>
      <c r="T426" s="35">
        <v>6.76</v>
      </c>
      <c r="U426" s="35">
        <v>2.0999999999999996</v>
      </c>
      <c r="V426" s="35">
        <v>2.0499999999999998</v>
      </c>
      <c r="W426" s="35">
        <v>14.27</v>
      </c>
      <c r="X426" s="35">
        <v>1.91</v>
      </c>
      <c r="Y426" s="35">
        <v>17.809999999999999</v>
      </c>
      <c r="Z426" s="35">
        <v>11.47</v>
      </c>
      <c r="AA426" s="35">
        <v>9.3699999999999992</v>
      </c>
      <c r="AB426" s="41">
        <v>1020</v>
      </c>
      <c r="AC426" s="41">
        <v>6</v>
      </c>
      <c r="AD426" s="88">
        <v>396.2</v>
      </c>
      <c r="AE426" s="69">
        <v>60.04</v>
      </c>
      <c r="AF426" s="69">
        <v>75.680000000000007</v>
      </c>
      <c r="AG426" s="44">
        <f t="shared" si="246"/>
        <v>30.02</v>
      </c>
      <c r="AH426" s="44">
        <f t="shared" si="218"/>
        <v>2831.2045560521829</v>
      </c>
      <c r="AI426" s="44">
        <f t="shared" si="219"/>
        <v>214265.56080202921</v>
      </c>
      <c r="AJ426" s="44">
        <f t="shared" si="220"/>
        <v>1.8491072411122067</v>
      </c>
      <c r="AK426" s="45">
        <v>0</v>
      </c>
      <c r="AL426" s="43">
        <v>342.7</v>
      </c>
      <c r="AM426" s="43">
        <v>58.21</v>
      </c>
      <c r="AN426" s="69">
        <v>75.3</v>
      </c>
      <c r="AO426" s="44">
        <f t="shared" si="250"/>
        <v>29.105</v>
      </c>
      <c r="AP426" s="44">
        <f t="shared" si="221"/>
        <v>2661.2463569883839</v>
      </c>
      <c r="AQ426" s="46">
        <f t="shared" si="222"/>
        <v>214265.56080202921</v>
      </c>
      <c r="AR426" s="46">
        <f t="shared" si="223"/>
        <v>200391.8506812253</v>
      </c>
      <c r="AS426" s="47">
        <f t="shared" si="224"/>
        <v>6.4750070281348355</v>
      </c>
      <c r="AT426" s="46">
        <f t="shared" si="225"/>
        <v>1.8491072411122067</v>
      </c>
      <c r="AU426" s="46">
        <f t="shared" si="226"/>
        <v>1.7101493839944237</v>
      </c>
      <c r="AV426" s="47">
        <f t="shared" si="227"/>
        <v>7.5148619846516942</v>
      </c>
      <c r="AW426" s="48">
        <v>0</v>
      </c>
      <c r="AX426" s="70">
        <v>150</v>
      </c>
      <c r="AY426" s="70">
        <v>12</v>
      </c>
      <c r="AZ426" s="71">
        <v>319.10000000000002</v>
      </c>
      <c r="BA426" s="43">
        <f t="shared" si="242"/>
        <v>24.161704794735179</v>
      </c>
      <c r="BB426" s="71">
        <v>57.89</v>
      </c>
      <c r="BC426" s="69">
        <v>73.790000000000006</v>
      </c>
      <c r="BD426" s="54">
        <f t="shared" si="228"/>
        <v>28.945</v>
      </c>
      <c r="BE426" s="44">
        <f t="shared" si="229"/>
        <v>2632.0672444218417</v>
      </c>
      <c r="BF426" s="50">
        <f t="shared" si="244"/>
        <v>214265.56080202921</v>
      </c>
      <c r="BG426" s="50">
        <f t="shared" si="230"/>
        <v>194220.24196588772</v>
      </c>
      <c r="BH426" s="72">
        <f t="shared" si="231"/>
        <v>9.3553619914972597</v>
      </c>
      <c r="BI426" s="73">
        <f t="shared" si="232"/>
        <v>1.8491072411122067</v>
      </c>
      <c r="BJ426" s="51">
        <f t="shared" si="233"/>
        <v>1.6429801382702727</v>
      </c>
      <c r="BK426" s="72">
        <f t="shared" si="234"/>
        <v>11.147384979031939</v>
      </c>
      <c r="BL426" s="116">
        <v>0</v>
      </c>
      <c r="BM426" s="74">
        <f t="shared" si="251"/>
        <v>1020</v>
      </c>
      <c r="BN426" s="74">
        <f t="shared" si="252"/>
        <v>6</v>
      </c>
      <c r="BO426" s="71">
        <v>280.39999999999998</v>
      </c>
      <c r="BP426" s="71">
        <v>57</v>
      </c>
      <c r="BQ426" s="71">
        <v>72</v>
      </c>
      <c r="BR426" s="72">
        <f t="shared" si="235"/>
        <v>28.5</v>
      </c>
      <c r="BS426" s="54">
        <f t="shared" si="236"/>
        <v>2551.7586328783095</v>
      </c>
      <c r="BT426" s="50">
        <f t="shared" si="237"/>
        <v>194220.24196588772</v>
      </c>
      <c r="BU426" s="50">
        <f t="shared" si="238"/>
        <v>183726.6215672383</v>
      </c>
      <c r="BV426" s="72">
        <f t="shared" si="239"/>
        <v>5.4029488854681231</v>
      </c>
      <c r="BW426" s="75">
        <f t="shared" si="240"/>
        <v>1.6429801382702727</v>
      </c>
      <c r="BX426" s="55">
        <f t="shared" si="241"/>
        <v>1.5261805698494391</v>
      </c>
      <c r="BY426" s="72">
        <f t="shared" si="254"/>
        <v>7.1090067189613162</v>
      </c>
      <c r="BZ426" s="124" t="s">
        <v>96</v>
      </c>
      <c r="CA426" s="124" t="s">
        <v>95</v>
      </c>
      <c r="CB426" s="125">
        <v>5</v>
      </c>
      <c r="CC426" s="125">
        <v>3</v>
      </c>
      <c r="CD426" s="125">
        <v>4</v>
      </c>
      <c r="CE426" s="125">
        <v>1</v>
      </c>
      <c r="CF426" s="124" t="s">
        <v>123</v>
      </c>
      <c r="CG426" s="126" t="s">
        <v>119</v>
      </c>
      <c r="CH426" s="62">
        <v>16.02</v>
      </c>
      <c r="CI426" s="63">
        <v>6.3337171230448153</v>
      </c>
      <c r="CJ426" s="64">
        <f>SUM((AF426-BQ426)/AF426)*100</f>
        <v>4.8625792811839412</v>
      </c>
      <c r="CK426" s="64">
        <f>SUM(BX426*CH426)</f>
        <v>24.449412728988012</v>
      </c>
      <c r="CL426" s="65" t="s">
        <v>123</v>
      </c>
    </row>
    <row r="427" spans="1:90" s="65" customFormat="1" ht="24.75" customHeight="1" x14ac:dyDescent="0.3">
      <c r="A427" s="61" t="s">
        <v>122</v>
      </c>
      <c r="B427" s="35">
        <v>3.48</v>
      </c>
      <c r="C427" s="35">
        <v>2.0299999999999998</v>
      </c>
      <c r="D427" s="35">
        <v>7.13</v>
      </c>
      <c r="E427" s="35">
        <v>4.71</v>
      </c>
      <c r="F427" s="35">
        <v>9.4500000000000001E-2</v>
      </c>
      <c r="G427" s="66">
        <v>0.54910000000000003</v>
      </c>
      <c r="H427" s="66">
        <v>9.4299999999999995E-2</v>
      </c>
      <c r="I427" s="66">
        <v>5.7200000000000001E-2</v>
      </c>
      <c r="J427" s="66">
        <v>4.5699999999999998E-2</v>
      </c>
      <c r="K427" s="67">
        <v>6.0900000000000003E-2</v>
      </c>
      <c r="L427" s="38">
        <v>0.99133300000000002</v>
      </c>
      <c r="M427" s="68">
        <v>1.89E-2</v>
      </c>
      <c r="N427" s="35">
        <v>6.37</v>
      </c>
      <c r="O427" s="35">
        <v>17.7</v>
      </c>
      <c r="P427" s="35">
        <v>3.96</v>
      </c>
      <c r="Q427" s="35">
        <v>15.99</v>
      </c>
      <c r="R427" s="35">
        <v>9.6</v>
      </c>
      <c r="S427" s="35">
        <v>2.6</v>
      </c>
      <c r="T427" s="35">
        <v>7.49</v>
      </c>
      <c r="U427" s="35">
        <v>2.0499999999999998</v>
      </c>
      <c r="V427" s="35">
        <v>2.0499999999999998</v>
      </c>
      <c r="W427" s="35">
        <v>5.08</v>
      </c>
      <c r="X427" s="35">
        <v>9.11</v>
      </c>
      <c r="Y427" s="35">
        <v>8.67</v>
      </c>
      <c r="Z427" s="35">
        <v>2.83</v>
      </c>
      <c r="AA427" s="35">
        <v>12.5</v>
      </c>
      <c r="AB427" s="41">
        <v>1020</v>
      </c>
      <c r="AC427" s="41">
        <v>6</v>
      </c>
      <c r="AD427" s="88">
        <v>396.2</v>
      </c>
      <c r="AE427" s="69">
        <v>60.04</v>
      </c>
      <c r="AF427" s="69">
        <v>75.33</v>
      </c>
      <c r="AG427" s="44">
        <f t="shared" si="246"/>
        <v>30.02</v>
      </c>
      <c r="AH427" s="44">
        <f t="shared" si="218"/>
        <v>2831.2045560521829</v>
      </c>
      <c r="AI427" s="44">
        <f t="shared" si="219"/>
        <v>213274.63920741092</v>
      </c>
      <c r="AJ427" s="44">
        <f t="shared" si="220"/>
        <v>1.8576986062308751</v>
      </c>
      <c r="AK427" s="45">
        <v>0</v>
      </c>
      <c r="AL427" s="43">
        <v>339.8</v>
      </c>
      <c r="AM427" s="43">
        <v>58.5</v>
      </c>
      <c r="AN427" s="69">
        <v>73.98</v>
      </c>
      <c r="AO427" s="44">
        <f t="shared" si="250"/>
        <v>29.25</v>
      </c>
      <c r="AP427" s="44">
        <f t="shared" si="221"/>
        <v>2687.8288646869173</v>
      </c>
      <c r="AQ427" s="46">
        <f t="shared" si="222"/>
        <v>213274.63920741092</v>
      </c>
      <c r="AR427" s="46">
        <f t="shared" si="223"/>
        <v>198845.57940953816</v>
      </c>
      <c r="AS427" s="47">
        <f t="shared" si="224"/>
        <v>6.765483158942498</v>
      </c>
      <c r="AT427" s="46">
        <f t="shared" si="225"/>
        <v>1.8576986062308751</v>
      </c>
      <c r="AU427" s="46">
        <f t="shared" si="226"/>
        <v>1.7088637374238784</v>
      </c>
      <c r="AV427" s="47">
        <f t="shared" si="227"/>
        <v>8.0117877199128102</v>
      </c>
      <c r="AW427" s="48">
        <v>0</v>
      </c>
      <c r="AX427" s="70">
        <v>150</v>
      </c>
      <c r="AY427" s="70">
        <v>12</v>
      </c>
      <c r="AZ427" s="71">
        <v>329.4</v>
      </c>
      <c r="BA427" s="43">
        <f t="shared" si="242"/>
        <v>20.279295689131761</v>
      </c>
      <c r="BB427" s="71">
        <v>58.64</v>
      </c>
      <c r="BC427" s="69">
        <v>74.64</v>
      </c>
      <c r="BD427" s="54">
        <f t="shared" si="228"/>
        <v>29.32</v>
      </c>
      <c r="BE427" s="44">
        <f t="shared" si="229"/>
        <v>2700.7090804073705</v>
      </c>
      <c r="BF427" s="50">
        <f t="shared" si="244"/>
        <v>213274.63920741092</v>
      </c>
      <c r="BG427" s="50">
        <f t="shared" si="230"/>
        <v>201580.92576160614</v>
      </c>
      <c r="BH427" s="72">
        <f t="shared" si="231"/>
        <v>5.4829366910486579</v>
      </c>
      <c r="BI427" s="73">
        <f t="shared" si="232"/>
        <v>1.8576986062308751</v>
      </c>
      <c r="BJ427" s="51">
        <f t="shared" si="233"/>
        <v>1.6340831790283343</v>
      </c>
      <c r="BK427" s="72">
        <f t="shared" si="234"/>
        <v>12.037228560785701</v>
      </c>
      <c r="BL427" s="116">
        <v>0</v>
      </c>
      <c r="BM427" s="74">
        <f t="shared" si="251"/>
        <v>1020</v>
      </c>
      <c r="BN427" s="74">
        <f t="shared" si="252"/>
        <v>6</v>
      </c>
      <c r="BO427" s="71">
        <v>289.39999999999998</v>
      </c>
      <c r="BP427" s="71">
        <v>55.8</v>
      </c>
      <c r="BQ427" s="71">
        <v>73</v>
      </c>
      <c r="BR427" s="72">
        <f t="shared" si="235"/>
        <v>27.9</v>
      </c>
      <c r="BS427" s="54">
        <f t="shared" si="236"/>
        <v>2445.4471374808309</v>
      </c>
      <c r="BT427" s="50">
        <f t="shared" si="237"/>
        <v>201580.92576160614</v>
      </c>
      <c r="BU427" s="50">
        <f t="shared" si="238"/>
        <v>178517.64103610066</v>
      </c>
      <c r="BV427" s="72">
        <f t="shared" si="239"/>
        <v>11.441203892862665</v>
      </c>
      <c r="BW427" s="75">
        <f t="shared" si="240"/>
        <v>1.6340831790283343</v>
      </c>
      <c r="BX427" s="55">
        <f t="shared" si="241"/>
        <v>1.6211283003760744</v>
      </c>
      <c r="BY427" s="72">
        <f t="shared" si="254"/>
        <v>0.79279187366479464</v>
      </c>
      <c r="BZ427" s="124" t="s">
        <v>96</v>
      </c>
      <c r="CA427" s="124" t="s">
        <v>95</v>
      </c>
      <c r="CB427" s="125">
        <v>5</v>
      </c>
      <c r="CC427" s="125">
        <v>3</v>
      </c>
      <c r="CD427" s="125">
        <v>4</v>
      </c>
      <c r="CE427" s="125">
        <v>1</v>
      </c>
      <c r="CF427" s="124" t="s">
        <v>123</v>
      </c>
      <c r="CG427" s="126" t="s">
        <v>119</v>
      </c>
      <c r="CH427" s="62">
        <v>16.02</v>
      </c>
      <c r="CI427" s="63">
        <f>SUM(CI425:CI426)/2</f>
        <v>8.1557212578421456</v>
      </c>
      <c r="CJ427" s="64">
        <f>SUM((AF427-BQ427)/AF427)*100</f>
        <v>3.093057214921012</v>
      </c>
      <c r="CK427" s="64">
        <f>SUM(BX427*CH427)</f>
        <v>25.970475372024712</v>
      </c>
      <c r="CL427" s="65" t="s">
        <v>123</v>
      </c>
    </row>
    <row r="428" spans="1:90" s="65" customFormat="1" ht="24.75" customHeight="1" x14ac:dyDescent="0.3">
      <c r="A428" s="61" t="s">
        <v>122</v>
      </c>
      <c r="B428" s="35">
        <v>3.4</v>
      </c>
      <c r="C428" s="35">
        <v>2.4</v>
      </c>
      <c r="D428" s="35">
        <v>7.68</v>
      </c>
      <c r="E428" s="35">
        <v>4.76</v>
      </c>
      <c r="F428" s="35">
        <v>0.11070000000000001</v>
      </c>
      <c r="G428" s="66">
        <v>0.55330000000000001</v>
      </c>
      <c r="H428" s="66">
        <v>9.4700000000000006E-2</v>
      </c>
      <c r="I428" s="66">
        <v>5.4399999999999997E-2</v>
      </c>
      <c r="J428" s="66">
        <v>4.6100000000000002E-2</v>
      </c>
      <c r="K428" s="67">
        <v>6.08E-2</v>
      </c>
      <c r="L428" s="38">
        <v>0.99133300000000002</v>
      </c>
      <c r="M428" s="68">
        <v>1.9099999999999999E-2</v>
      </c>
      <c r="N428" s="35">
        <v>5.0199999999999996</v>
      </c>
      <c r="O428" s="35">
        <v>17.05</v>
      </c>
      <c r="P428" s="35">
        <v>3.96</v>
      </c>
      <c r="Q428" s="35">
        <v>14.33</v>
      </c>
      <c r="R428" s="35">
        <v>7.39</v>
      </c>
      <c r="S428" s="35">
        <v>1.3</v>
      </c>
      <c r="T428" s="35">
        <v>6.76</v>
      </c>
      <c r="U428" s="35">
        <v>2.15</v>
      </c>
      <c r="V428" s="35">
        <v>2.0499999999999998</v>
      </c>
      <c r="W428" s="35">
        <v>14.27</v>
      </c>
      <c r="X428" s="35">
        <v>1.91</v>
      </c>
      <c r="Y428" s="35">
        <v>17.809999999999999</v>
      </c>
      <c r="Z428" s="35">
        <v>11.47</v>
      </c>
      <c r="AA428" s="35">
        <v>6.25</v>
      </c>
      <c r="AB428" s="41">
        <v>1020</v>
      </c>
      <c r="AC428" s="41">
        <v>6</v>
      </c>
      <c r="AD428" s="88">
        <v>394</v>
      </c>
      <c r="AE428" s="69">
        <v>60.01</v>
      </c>
      <c r="AF428" s="69">
        <v>75.650000000000006</v>
      </c>
      <c r="AG428" s="44">
        <f t="shared" si="246"/>
        <v>30.004999999999999</v>
      </c>
      <c r="AH428" s="44">
        <f t="shared" si="218"/>
        <v>2828.3759445667069</v>
      </c>
      <c r="AI428" s="44">
        <f t="shared" si="219"/>
        <v>213966.64020647141</v>
      </c>
      <c r="AJ428" s="44">
        <f t="shared" si="220"/>
        <v>1.8414085467706638</v>
      </c>
      <c r="AK428" s="45">
        <v>0</v>
      </c>
      <c r="AL428" s="43">
        <v>346.6</v>
      </c>
      <c r="AM428" s="43">
        <v>58.81</v>
      </c>
      <c r="AN428" s="69">
        <v>74.63</v>
      </c>
      <c r="AO428" s="44">
        <f t="shared" si="250"/>
        <v>29.405000000000001</v>
      </c>
      <c r="AP428" s="44">
        <f t="shared" si="221"/>
        <v>2716.3907328368455</v>
      </c>
      <c r="AQ428" s="46">
        <f t="shared" si="222"/>
        <v>213966.64020647141</v>
      </c>
      <c r="AR428" s="46">
        <f t="shared" si="223"/>
        <v>202724.24039161377</v>
      </c>
      <c r="AS428" s="47">
        <f t="shared" si="224"/>
        <v>5.2542769302771015</v>
      </c>
      <c r="AT428" s="46">
        <f t="shared" si="225"/>
        <v>1.8414085467706638</v>
      </c>
      <c r="AU428" s="46">
        <f t="shared" si="226"/>
        <v>1.7097116720252761</v>
      </c>
      <c r="AV428" s="47">
        <f t="shared" si="227"/>
        <v>7.1519639124271839</v>
      </c>
      <c r="AW428" s="48">
        <v>0</v>
      </c>
      <c r="AX428" s="70">
        <v>150</v>
      </c>
      <c r="AY428" s="70">
        <v>12</v>
      </c>
      <c r="AZ428" s="71">
        <v>330</v>
      </c>
      <c r="BA428" s="43">
        <f t="shared" si="242"/>
        <v>19.393939393939394</v>
      </c>
      <c r="BB428" s="71">
        <v>58.46</v>
      </c>
      <c r="BC428" s="69">
        <v>74.14</v>
      </c>
      <c r="BD428" s="54">
        <f t="shared" si="228"/>
        <v>29.23</v>
      </c>
      <c r="BE428" s="44">
        <f t="shared" si="229"/>
        <v>2684.1544579192791</v>
      </c>
      <c r="BF428" s="50">
        <f t="shared" si="244"/>
        <v>213966.64020647141</v>
      </c>
      <c r="BG428" s="50">
        <f t="shared" si="230"/>
        <v>199003.21151013536</v>
      </c>
      <c r="BH428" s="72">
        <f t="shared" si="231"/>
        <v>6.9933465711742677</v>
      </c>
      <c r="BI428" s="73">
        <f t="shared" si="232"/>
        <v>1.8414085467706638</v>
      </c>
      <c r="BJ428" s="51">
        <f t="shared" si="233"/>
        <v>1.6582646958096598</v>
      </c>
      <c r="BK428" s="72">
        <f t="shared" si="234"/>
        <v>9.9458564630966375</v>
      </c>
      <c r="BL428" s="116">
        <v>0</v>
      </c>
      <c r="BM428" s="74">
        <f t="shared" si="251"/>
        <v>1020</v>
      </c>
      <c r="BN428" s="74">
        <f t="shared" si="252"/>
        <v>6</v>
      </c>
      <c r="BO428" s="71">
        <v>291</v>
      </c>
      <c r="BP428" s="71">
        <v>55.9</v>
      </c>
      <c r="BQ428" s="71">
        <v>71.599999999999994</v>
      </c>
      <c r="BR428" s="72">
        <f t="shared" si="235"/>
        <v>27.95</v>
      </c>
      <c r="BS428" s="54">
        <f t="shared" si="236"/>
        <v>2454.2200349659802</v>
      </c>
      <c r="BT428" s="50">
        <f t="shared" si="237"/>
        <v>199003.21151013536</v>
      </c>
      <c r="BU428" s="50">
        <f t="shared" si="238"/>
        <v>175722.15450356418</v>
      </c>
      <c r="BV428" s="72">
        <f t="shared" si="239"/>
        <v>11.698834822766397</v>
      </c>
      <c r="BW428" s="75">
        <f t="shared" si="240"/>
        <v>1.6582646958096598</v>
      </c>
      <c r="BX428" s="55">
        <f t="shared" si="241"/>
        <v>1.6560234013867481</v>
      </c>
      <c r="BY428" s="72">
        <f t="shared" si="254"/>
        <v>0.13515902669672633</v>
      </c>
      <c r="BZ428" s="124" t="s">
        <v>96</v>
      </c>
      <c r="CA428" s="124" t="s">
        <v>95</v>
      </c>
      <c r="CB428" s="125">
        <v>5</v>
      </c>
      <c r="CC428" s="125">
        <v>3</v>
      </c>
      <c r="CD428" s="125">
        <v>4</v>
      </c>
      <c r="CE428" s="125">
        <v>1</v>
      </c>
      <c r="CF428" s="124" t="s">
        <v>123</v>
      </c>
      <c r="CG428" s="126" t="s">
        <v>119</v>
      </c>
      <c r="CH428" s="62">
        <v>16.02</v>
      </c>
      <c r="CI428" s="129">
        <v>8.1999999999999993</v>
      </c>
      <c r="CJ428" s="64">
        <f>SUM((AF428-BQ428)/AF428)*100</f>
        <v>5.3536021150033193</v>
      </c>
      <c r="CK428" s="64">
        <f>SUM(BX428*CH428)</f>
        <v>26.529494890215705</v>
      </c>
      <c r="CL428" s="65" t="s">
        <v>123</v>
      </c>
    </row>
    <row r="429" spans="1:90" s="65" customFormat="1" ht="24.75" customHeight="1" x14ac:dyDescent="0.3">
      <c r="A429" s="61" t="s">
        <v>122</v>
      </c>
      <c r="B429" s="35">
        <v>3.26</v>
      </c>
      <c r="C429" s="35">
        <v>2.19</v>
      </c>
      <c r="D429" s="35">
        <v>7.59</v>
      </c>
      <c r="E429" s="35">
        <v>4.92</v>
      </c>
      <c r="F429" s="35">
        <v>0.1019</v>
      </c>
      <c r="G429" s="66">
        <v>0.55200000000000005</v>
      </c>
      <c r="H429" s="66">
        <v>9.4500000000000001E-2</v>
      </c>
      <c r="I429" s="66">
        <v>5.4699999999999999E-2</v>
      </c>
      <c r="J429" s="66">
        <v>4.7199999999999999E-2</v>
      </c>
      <c r="K429" s="67">
        <v>6.4299999999999996E-2</v>
      </c>
      <c r="L429" s="38">
        <v>0.99133300000000002</v>
      </c>
      <c r="M429" s="68">
        <v>2.0899999999999998E-2</v>
      </c>
      <c r="N429" s="35">
        <v>5.7</v>
      </c>
      <c r="O429" s="35">
        <v>17.7</v>
      </c>
      <c r="P429" s="35">
        <v>3.96</v>
      </c>
      <c r="Q429" s="35">
        <v>15.99</v>
      </c>
      <c r="R429" s="35">
        <v>9.6</v>
      </c>
      <c r="S429" s="35">
        <v>1.95</v>
      </c>
      <c r="T429" s="35">
        <v>7.49</v>
      </c>
      <c r="U429" s="35">
        <v>2.0999999999999996</v>
      </c>
      <c r="V429" s="35">
        <v>2.0499999999999998</v>
      </c>
      <c r="W429" s="35">
        <v>5.08</v>
      </c>
      <c r="X429" s="35">
        <v>9.11</v>
      </c>
      <c r="Y429" s="35">
        <v>8.67</v>
      </c>
      <c r="Z429" s="35">
        <v>2.83</v>
      </c>
      <c r="AA429" s="35">
        <v>9.3699999999999992</v>
      </c>
      <c r="AB429" s="41">
        <v>1040</v>
      </c>
      <c r="AC429" s="41">
        <v>6</v>
      </c>
      <c r="AD429" s="88">
        <v>395.6</v>
      </c>
      <c r="AE429" s="69">
        <v>60.12</v>
      </c>
      <c r="AF429" s="69">
        <v>75.650000000000006</v>
      </c>
      <c r="AG429" s="44">
        <f t="shared" si="246"/>
        <v>30.06</v>
      </c>
      <c r="AH429" s="44">
        <f t="shared" si="218"/>
        <v>2838.7544315172895</v>
      </c>
      <c r="AI429" s="44">
        <f t="shared" si="219"/>
        <v>214751.77274428296</v>
      </c>
      <c r="AJ429" s="44">
        <f t="shared" si="220"/>
        <v>1.8421268189998283</v>
      </c>
      <c r="AK429" s="45">
        <v>0</v>
      </c>
      <c r="AL429" s="43">
        <v>345.9</v>
      </c>
      <c r="AM429" s="43">
        <v>58.33</v>
      </c>
      <c r="AN429" s="69">
        <v>74.63</v>
      </c>
      <c r="AO429" s="44">
        <f t="shared" si="250"/>
        <v>29.164999999999999</v>
      </c>
      <c r="AP429" s="44">
        <f t="shared" si="221"/>
        <v>2672.2299932238643</v>
      </c>
      <c r="AQ429" s="46">
        <f t="shared" si="222"/>
        <v>214751.77274428296</v>
      </c>
      <c r="AR429" s="46">
        <f t="shared" si="223"/>
        <v>199428.52439429698</v>
      </c>
      <c r="AS429" s="47">
        <f t="shared" si="224"/>
        <v>7.1353303184287276</v>
      </c>
      <c r="AT429" s="46">
        <f t="shared" si="225"/>
        <v>1.8421268189998283</v>
      </c>
      <c r="AU429" s="46">
        <f t="shared" si="226"/>
        <v>1.7344559964556987</v>
      </c>
      <c r="AV429" s="47">
        <f t="shared" si="227"/>
        <v>5.8449191137985199</v>
      </c>
      <c r="AW429" s="48">
        <v>0</v>
      </c>
      <c r="AX429" s="70">
        <v>150</v>
      </c>
      <c r="AY429" s="70">
        <v>12</v>
      </c>
      <c r="AZ429" s="71">
        <v>318.3</v>
      </c>
      <c r="BA429" s="43">
        <f t="shared" si="242"/>
        <v>24.285265472824381</v>
      </c>
      <c r="BB429" s="71">
        <v>57.77</v>
      </c>
      <c r="BC429" s="69">
        <v>74.22</v>
      </c>
      <c r="BD429" s="54">
        <f t="shared" si="228"/>
        <v>28.885000000000002</v>
      </c>
      <c r="BE429" s="44">
        <f t="shared" si="229"/>
        <v>2621.1665462324158</v>
      </c>
      <c r="BF429" s="50">
        <f t="shared" si="244"/>
        <v>214751.77274428296</v>
      </c>
      <c r="BG429" s="50">
        <f t="shared" si="230"/>
        <v>194542.98106136991</v>
      </c>
      <c r="BH429" s="72">
        <f t="shared" si="231"/>
        <v>9.4103026134162828</v>
      </c>
      <c r="BI429" s="73">
        <f t="shared" si="232"/>
        <v>1.8421268189998283</v>
      </c>
      <c r="BJ429" s="51">
        <f t="shared" si="233"/>
        <v>1.6361422975192823</v>
      </c>
      <c r="BK429" s="72">
        <f t="shared" si="234"/>
        <v>11.181886032818527</v>
      </c>
      <c r="BL429" s="116">
        <v>0</v>
      </c>
      <c r="BM429" s="74">
        <f t="shared" si="251"/>
        <v>1040</v>
      </c>
      <c r="BN429" s="74">
        <f t="shared" si="252"/>
        <v>6</v>
      </c>
      <c r="BO429" s="71">
        <v>281.10000000000002</v>
      </c>
      <c r="BP429" s="71">
        <v>57</v>
      </c>
      <c r="BQ429" s="71">
        <v>73</v>
      </c>
      <c r="BR429" s="72">
        <f t="shared" si="235"/>
        <v>28.5</v>
      </c>
      <c r="BS429" s="54">
        <f t="shared" si="236"/>
        <v>2551.7586328783095</v>
      </c>
      <c r="BT429" s="50">
        <f t="shared" si="237"/>
        <v>194542.98106136991</v>
      </c>
      <c r="BU429" s="50">
        <f t="shared" si="238"/>
        <v>186278.3802001166</v>
      </c>
      <c r="BV429" s="72">
        <f t="shared" si="239"/>
        <v>4.2482133337137356</v>
      </c>
      <c r="BW429" s="75">
        <f t="shared" si="240"/>
        <v>1.6361422975192823</v>
      </c>
      <c r="BX429" s="55">
        <f t="shared" si="241"/>
        <v>1.5090318033580583</v>
      </c>
      <c r="BY429" s="72">
        <f t="shared" si="254"/>
        <v>7.7689143758430319</v>
      </c>
      <c r="BZ429" s="124" t="s">
        <v>96</v>
      </c>
      <c r="CA429" s="124" t="s">
        <v>95</v>
      </c>
      <c r="CB429" s="125">
        <v>5</v>
      </c>
      <c r="CC429" s="125">
        <v>3</v>
      </c>
      <c r="CD429" s="125">
        <v>4</v>
      </c>
      <c r="CE429" s="125">
        <v>1</v>
      </c>
      <c r="CF429" s="124" t="s">
        <v>123</v>
      </c>
      <c r="CG429" s="126" t="s">
        <v>119</v>
      </c>
      <c r="CH429" s="62">
        <v>16.02</v>
      </c>
      <c r="CI429" s="129">
        <f>SUM(CI427:CI428)/2</f>
        <v>8.1778606289210725</v>
      </c>
      <c r="CJ429" s="64">
        <f>SUM((AF429-BQ429)/AF429)*100</f>
        <v>3.5029742233972314</v>
      </c>
      <c r="CK429" s="64">
        <f>SUM(BX429*CH429)</f>
        <v>24.174689489796094</v>
      </c>
      <c r="CL429" s="65" t="s">
        <v>123</v>
      </c>
    </row>
    <row r="430" spans="1:90" s="65" customFormat="1" ht="24.75" customHeight="1" x14ac:dyDescent="0.3">
      <c r="A430" s="61" t="s">
        <v>122</v>
      </c>
      <c r="B430" s="35">
        <v>3.71</v>
      </c>
      <c r="C430" s="35">
        <v>2.2599999999999998</v>
      </c>
      <c r="D430" s="35">
        <v>7.74</v>
      </c>
      <c r="E430" s="35">
        <v>5.15</v>
      </c>
      <c r="F430" s="35">
        <v>0.17929999999999999</v>
      </c>
      <c r="G430" s="66">
        <v>0.53749999999999998</v>
      </c>
      <c r="H430" s="66">
        <v>8.4400000000000003E-2</v>
      </c>
      <c r="I430" s="66">
        <v>5.21E-2</v>
      </c>
      <c r="J430" s="66">
        <v>3.7199999999999997E-2</v>
      </c>
      <c r="K430" s="67">
        <v>6.3100000000000003E-2</v>
      </c>
      <c r="L430" s="38">
        <v>0.99133300000000002</v>
      </c>
      <c r="M430" s="68">
        <v>2.6499999999999999E-2</v>
      </c>
      <c r="N430" s="35">
        <v>6.37</v>
      </c>
      <c r="O430" s="35">
        <v>17.05</v>
      </c>
      <c r="P430" s="35">
        <v>3.96</v>
      </c>
      <c r="Q430" s="35">
        <v>14.33</v>
      </c>
      <c r="R430" s="35">
        <v>7.39</v>
      </c>
      <c r="S430" s="35">
        <v>2.6</v>
      </c>
      <c r="T430" s="35">
        <v>6.76</v>
      </c>
      <c r="U430" s="35">
        <v>2.0499999999999998</v>
      </c>
      <c r="V430" s="35">
        <v>2.0499999999999998</v>
      </c>
      <c r="W430" s="35">
        <v>14.27</v>
      </c>
      <c r="X430" s="35">
        <v>1.91</v>
      </c>
      <c r="Y430" s="35">
        <v>17.809999999999999</v>
      </c>
      <c r="Z430" s="35">
        <v>11.47</v>
      </c>
      <c r="AA430" s="35">
        <v>12.5</v>
      </c>
      <c r="AB430" s="41">
        <v>1040</v>
      </c>
      <c r="AC430" s="41">
        <v>6</v>
      </c>
      <c r="AD430" s="88">
        <v>393.3</v>
      </c>
      <c r="AE430" s="69">
        <v>60.02</v>
      </c>
      <c r="AF430" s="69">
        <v>76.62</v>
      </c>
      <c r="AG430" s="44">
        <f t="shared" si="246"/>
        <v>30.01</v>
      </c>
      <c r="AH430" s="44">
        <f t="shared" si="218"/>
        <v>2829.3186579822332</v>
      </c>
      <c r="AI430" s="44">
        <f t="shared" si="219"/>
        <v>216782.39557459872</v>
      </c>
      <c r="AJ430" s="44">
        <f t="shared" si="220"/>
        <v>1.8142617114158535</v>
      </c>
      <c r="AK430" s="45">
        <v>0</v>
      </c>
      <c r="AL430" s="43">
        <v>356</v>
      </c>
      <c r="AM430" s="43">
        <v>58.92</v>
      </c>
      <c r="AN430" s="69">
        <v>75.959999999999994</v>
      </c>
      <c r="AO430" s="44">
        <f t="shared" si="250"/>
        <v>29.46</v>
      </c>
      <c r="AP430" s="44">
        <f t="shared" si="221"/>
        <v>2726.5618746722912</v>
      </c>
      <c r="AQ430" s="46">
        <f t="shared" si="222"/>
        <v>216782.39557459872</v>
      </c>
      <c r="AR430" s="46">
        <f t="shared" si="223"/>
        <v>207109.64000010723</v>
      </c>
      <c r="AS430" s="47">
        <f t="shared" si="224"/>
        <v>4.4619654418215511</v>
      </c>
      <c r="AT430" s="46">
        <f t="shared" si="225"/>
        <v>1.8142617114158535</v>
      </c>
      <c r="AU430" s="46">
        <f t="shared" si="226"/>
        <v>1.7188963294987896</v>
      </c>
      <c r="AV430" s="47">
        <f t="shared" si="227"/>
        <v>5.2564291754049401</v>
      </c>
      <c r="AW430" s="48">
        <v>0</v>
      </c>
      <c r="AX430" s="70">
        <v>150</v>
      </c>
      <c r="AY430" s="70">
        <v>12</v>
      </c>
      <c r="AZ430" s="71">
        <v>328.1</v>
      </c>
      <c r="BA430" s="43">
        <f t="shared" si="242"/>
        <v>19.871990246875949</v>
      </c>
      <c r="BB430" s="71">
        <v>57.89</v>
      </c>
      <c r="BC430" s="69">
        <v>75.23</v>
      </c>
      <c r="BD430" s="54">
        <f t="shared" si="228"/>
        <v>28.945</v>
      </c>
      <c r="BE430" s="44">
        <f t="shared" si="229"/>
        <v>2632.0672444218417</v>
      </c>
      <c r="BF430" s="50">
        <f t="shared" si="244"/>
        <v>216782.39557459872</v>
      </c>
      <c r="BG430" s="50">
        <f t="shared" si="230"/>
        <v>198010.41879785515</v>
      </c>
      <c r="BH430" s="72">
        <f t="shared" si="231"/>
        <v>8.6593640258412012</v>
      </c>
      <c r="BI430" s="73">
        <f t="shared" si="232"/>
        <v>1.8142617114158535</v>
      </c>
      <c r="BJ430" s="51">
        <f t="shared" si="233"/>
        <v>1.6569835162812856</v>
      </c>
      <c r="BK430" s="72">
        <f t="shared" si="234"/>
        <v>8.6689915873177767</v>
      </c>
      <c r="BL430" s="116">
        <v>0</v>
      </c>
      <c r="BM430" s="74">
        <f t="shared" si="251"/>
        <v>1040</v>
      </c>
      <c r="BN430" s="74">
        <f t="shared" si="252"/>
        <v>6</v>
      </c>
      <c r="BO430" s="71">
        <v>288.10000000000002</v>
      </c>
      <c r="BP430" s="71">
        <v>56</v>
      </c>
      <c r="BQ430" s="71">
        <v>71.3</v>
      </c>
      <c r="BR430" s="72">
        <f t="shared" si="235"/>
        <v>28</v>
      </c>
      <c r="BS430" s="54">
        <f t="shared" si="236"/>
        <v>2463.0086404143976</v>
      </c>
      <c r="BT430" s="50">
        <f t="shared" si="237"/>
        <v>198010.41879785515</v>
      </c>
      <c r="BU430" s="50">
        <f t="shared" si="238"/>
        <v>175612.51606154654</v>
      </c>
      <c r="BV430" s="72">
        <f t="shared" si="239"/>
        <v>11.31147687696887</v>
      </c>
      <c r="BW430" s="75">
        <f t="shared" si="240"/>
        <v>1.6569835162812856</v>
      </c>
      <c r="BX430" s="55">
        <f t="shared" si="241"/>
        <v>1.6405436609030202</v>
      </c>
      <c r="BY430" s="72">
        <f t="shared" si="254"/>
        <v>0.99215563804526297</v>
      </c>
      <c r="BZ430" s="124" t="s">
        <v>96</v>
      </c>
      <c r="CA430" s="124" t="s">
        <v>95</v>
      </c>
      <c r="CB430" s="125">
        <v>5</v>
      </c>
      <c r="CC430" s="125">
        <v>3</v>
      </c>
      <c r="CD430" s="125">
        <v>4</v>
      </c>
      <c r="CE430" s="125">
        <v>1</v>
      </c>
      <c r="CF430" s="124" t="s">
        <v>123</v>
      </c>
      <c r="CG430" s="126" t="s">
        <v>119</v>
      </c>
      <c r="CH430" s="62">
        <v>16.02</v>
      </c>
      <c r="CI430" s="129">
        <f>SUM(CI428:CI429)/2</f>
        <v>8.188930314460535</v>
      </c>
      <c r="CJ430" s="64">
        <f>SUM((AF430-BQ430)/AF430)*100</f>
        <v>6.9433568258940319</v>
      </c>
      <c r="CK430" s="64">
        <f>SUM(BX430*CH430)</f>
        <v>26.281509447666384</v>
      </c>
      <c r="CL430" s="65" t="s">
        <v>123</v>
      </c>
    </row>
    <row r="431" spans="1:90" s="65" customFormat="1" ht="24.75" customHeight="1" x14ac:dyDescent="0.3">
      <c r="A431" s="61" t="s">
        <v>122</v>
      </c>
      <c r="B431" s="35">
        <v>3.62</v>
      </c>
      <c r="C431" s="35">
        <v>2.0299999999999998</v>
      </c>
      <c r="D431" s="35">
        <v>7.05</v>
      </c>
      <c r="E431" s="35">
        <v>4.84</v>
      </c>
      <c r="F431" s="35">
        <v>0.16739999999999999</v>
      </c>
      <c r="G431" s="66">
        <v>0.51670000000000005</v>
      </c>
      <c r="H431" s="66">
        <v>8.2500000000000004E-2</v>
      </c>
      <c r="I431" s="66">
        <v>4.9500000000000002E-2</v>
      </c>
      <c r="J431" s="66">
        <v>3.5299999999999998E-2</v>
      </c>
      <c r="K431" s="67">
        <v>5.8099999999999999E-2</v>
      </c>
      <c r="L431" s="38">
        <v>0.99133300000000002</v>
      </c>
      <c r="M431" s="68">
        <v>3.4799999999999998E-2</v>
      </c>
      <c r="N431" s="35">
        <v>5.0199999999999996</v>
      </c>
      <c r="O431" s="35">
        <v>17.7</v>
      </c>
      <c r="P431" s="35">
        <v>3.96</v>
      </c>
      <c r="Q431" s="35">
        <v>15.99</v>
      </c>
      <c r="R431" s="35">
        <v>9.6</v>
      </c>
      <c r="S431" s="35">
        <v>1.3</v>
      </c>
      <c r="T431" s="35">
        <v>7.49</v>
      </c>
      <c r="U431" s="35">
        <v>2.15</v>
      </c>
      <c r="V431" s="35">
        <v>2.0499999999999998</v>
      </c>
      <c r="W431" s="35">
        <v>5.08</v>
      </c>
      <c r="X431" s="35">
        <v>9.11</v>
      </c>
      <c r="Y431" s="35">
        <v>8.67</v>
      </c>
      <c r="Z431" s="35">
        <v>2.83</v>
      </c>
      <c r="AA431" s="35">
        <v>6.25</v>
      </c>
      <c r="AB431" s="41">
        <v>1040</v>
      </c>
      <c r="AC431" s="41">
        <v>6</v>
      </c>
      <c r="AD431" s="88">
        <v>393</v>
      </c>
      <c r="AE431" s="69">
        <v>60.01</v>
      </c>
      <c r="AF431" s="69">
        <v>77.150000000000006</v>
      </c>
      <c r="AG431" s="44">
        <f t="shared" si="246"/>
        <v>30.004999999999999</v>
      </c>
      <c r="AH431" s="44">
        <f t="shared" si="218"/>
        <v>2828.3759445667069</v>
      </c>
      <c r="AI431" s="44">
        <f t="shared" si="219"/>
        <v>218209.20412332145</v>
      </c>
      <c r="AJ431" s="44">
        <f t="shared" si="220"/>
        <v>1.8010239374590959</v>
      </c>
      <c r="AK431" s="45">
        <v>0</v>
      </c>
      <c r="AL431" s="43">
        <v>355.7</v>
      </c>
      <c r="AM431" s="43">
        <v>58.24</v>
      </c>
      <c r="AN431" s="69">
        <v>75.95</v>
      </c>
      <c r="AO431" s="44">
        <f t="shared" si="250"/>
        <v>29.12</v>
      </c>
      <c r="AP431" s="44">
        <f t="shared" si="221"/>
        <v>2663.990145472213</v>
      </c>
      <c r="AQ431" s="46">
        <f t="shared" si="222"/>
        <v>218209.20412332145</v>
      </c>
      <c r="AR431" s="46">
        <f t="shared" si="223"/>
        <v>202330.05154861457</v>
      </c>
      <c r="AS431" s="47">
        <f t="shared" si="224"/>
        <v>7.2770315250921955</v>
      </c>
      <c r="AT431" s="46">
        <f t="shared" si="225"/>
        <v>1.8010239374590959</v>
      </c>
      <c r="AU431" s="46">
        <f t="shared" si="226"/>
        <v>1.7580186298451799</v>
      </c>
      <c r="AV431" s="47">
        <f t="shared" si="227"/>
        <v>2.3878254319367032</v>
      </c>
      <c r="AW431" s="48">
        <v>0</v>
      </c>
      <c r="AX431" s="70">
        <v>150</v>
      </c>
      <c r="AY431" s="70">
        <v>12</v>
      </c>
      <c r="AZ431" s="71">
        <v>330.3</v>
      </c>
      <c r="BA431" s="43">
        <f t="shared" si="242"/>
        <v>18.982742960944591</v>
      </c>
      <c r="BB431" s="71">
        <v>58.9</v>
      </c>
      <c r="BC431" s="69">
        <v>74.39</v>
      </c>
      <c r="BD431" s="54">
        <f t="shared" si="228"/>
        <v>29.45</v>
      </c>
      <c r="BE431" s="44">
        <f t="shared" si="229"/>
        <v>2724.7111624400618</v>
      </c>
      <c r="BF431" s="50">
        <f t="shared" si="244"/>
        <v>218209.20412332145</v>
      </c>
      <c r="BG431" s="50">
        <f t="shared" si="230"/>
        <v>202691.26337391621</v>
      </c>
      <c r="BH431" s="72">
        <f t="shared" si="231"/>
        <v>7.1114968828882406</v>
      </c>
      <c r="BI431" s="73">
        <f t="shared" si="232"/>
        <v>1.8010239374590959</v>
      </c>
      <c r="BJ431" s="51">
        <f t="shared" si="233"/>
        <v>1.6295719633000492</v>
      </c>
      <c r="BK431" s="72">
        <f t="shared" si="234"/>
        <v>9.5196943579180342</v>
      </c>
      <c r="BL431" s="116">
        <v>0</v>
      </c>
      <c r="BM431" s="74">
        <f t="shared" si="251"/>
        <v>1040</v>
      </c>
      <c r="BN431" s="74">
        <f t="shared" si="252"/>
        <v>6</v>
      </c>
      <c r="BO431" s="71">
        <v>289.5</v>
      </c>
      <c r="BP431" s="71">
        <v>57</v>
      </c>
      <c r="BQ431" s="71">
        <v>72.400000000000006</v>
      </c>
      <c r="BR431" s="72">
        <f t="shared" si="235"/>
        <v>28.5</v>
      </c>
      <c r="BS431" s="54">
        <f t="shared" si="236"/>
        <v>2551.7586328783095</v>
      </c>
      <c r="BT431" s="50">
        <f t="shared" si="237"/>
        <v>202691.26337391621</v>
      </c>
      <c r="BU431" s="50">
        <f t="shared" si="238"/>
        <v>184747.32502038963</v>
      </c>
      <c r="BV431" s="72">
        <f t="shared" si="239"/>
        <v>8.8528425225829128</v>
      </c>
      <c r="BW431" s="75">
        <f t="shared" si="240"/>
        <v>1.6295719633000492</v>
      </c>
      <c r="BX431" s="55">
        <f t="shared" si="241"/>
        <v>1.5670050971945024</v>
      </c>
      <c r="BY431" s="72">
        <f t="shared" si="254"/>
        <v>3.8394662840690055</v>
      </c>
      <c r="BZ431" s="124" t="s">
        <v>96</v>
      </c>
      <c r="CA431" s="124" t="s">
        <v>95</v>
      </c>
      <c r="CB431" s="125">
        <v>5</v>
      </c>
      <c r="CC431" s="125">
        <v>3</v>
      </c>
      <c r="CD431" s="125">
        <v>4</v>
      </c>
      <c r="CE431" s="125">
        <v>1</v>
      </c>
      <c r="CF431" s="124" t="s">
        <v>123</v>
      </c>
      <c r="CG431" s="126" t="s">
        <v>119</v>
      </c>
      <c r="CH431" s="62">
        <v>16.02</v>
      </c>
      <c r="CI431" s="129">
        <f>SUM(CI429:CI430)/2</f>
        <v>8.1833954716908046</v>
      </c>
      <c r="CJ431" s="64">
        <f>SUM((AF431-BQ431)/AF431)*100</f>
        <v>6.1568373298768631</v>
      </c>
      <c r="CK431" s="64">
        <f>SUM(BX431*CH431)</f>
        <v>25.103421657055929</v>
      </c>
      <c r="CL431" s="65" t="s">
        <v>123</v>
      </c>
    </row>
    <row r="432" spans="1:90" s="65" customFormat="1" ht="24.75" customHeight="1" x14ac:dyDescent="0.3">
      <c r="A432" s="61" t="s">
        <v>122</v>
      </c>
      <c r="B432" s="35">
        <v>3.71</v>
      </c>
      <c r="C432" s="35">
        <v>1.99</v>
      </c>
      <c r="D432" s="35">
        <v>6.99</v>
      </c>
      <c r="E432" s="35">
        <v>4.92</v>
      </c>
      <c r="F432" s="35">
        <v>0.1537</v>
      </c>
      <c r="G432" s="66">
        <v>0.53590000000000004</v>
      </c>
      <c r="H432" s="66">
        <v>8.0199999999999994E-2</v>
      </c>
      <c r="I432" s="66">
        <v>5.2900000000000003E-2</v>
      </c>
      <c r="J432" s="66">
        <v>3.6400000000000002E-2</v>
      </c>
      <c r="K432" s="67">
        <v>5.2200000000000003E-2</v>
      </c>
      <c r="L432" s="38">
        <v>0.99133300000000002</v>
      </c>
      <c r="M432" s="68">
        <v>2.76E-2</v>
      </c>
      <c r="N432" s="35">
        <v>5.7</v>
      </c>
      <c r="O432" s="35">
        <v>17.05</v>
      </c>
      <c r="P432" s="35">
        <v>3.96</v>
      </c>
      <c r="Q432" s="35">
        <v>14.33</v>
      </c>
      <c r="R432" s="35">
        <v>7.39</v>
      </c>
      <c r="S432" s="35">
        <v>1.95</v>
      </c>
      <c r="T432" s="35">
        <v>6.76</v>
      </c>
      <c r="U432" s="35">
        <v>2.0999999999999996</v>
      </c>
      <c r="V432" s="35">
        <v>2.0499999999999998</v>
      </c>
      <c r="W432" s="35">
        <v>14.27</v>
      </c>
      <c r="X432" s="35">
        <v>1.91</v>
      </c>
      <c r="Y432" s="35">
        <v>17.809999999999999</v>
      </c>
      <c r="Z432" s="35">
        <v>11.47</v>
      </c>
      <c r="AA432" s="35">
        <v>9.3699999999999992</v>
      </c>
      <c r="AB432" s="41">
        <v>1040</v>
      </c>
      <c r="AC432" s="41">
        <v>6</v>
      </c>
      <c r="AD432" s="88">
        <v>391.6</v>
      </c>
      <c r="AE432" s="69">
        <v>60.2</v>
      </c>
      <c r="AF432" s="69">
        <v>77.86</v>
      </c>
      <c r="AG432" s="44">
        <f t="shared" si="246"/>
        <v>30.1</v>
      </c>
      <c r="AH432" s="44">
        <f t="shared" si="218"/>
        <v>2846.314360078889</v>
      </c>
      <c r="AI432" s="44">
        <f t="shared" si="219"/>
        <v>221614.0360757423</v>
      </c>
      <c r="AJ432" s="44">
        <f t="shared" si="220"/>
        <v>1.7670360909187206</v>
      </c>
      <c r="AK432" s="45">
        <v>0</v>
      </c>
      <c r="AL432" s="43">
        <v>356.1</v>
      </c>
      <c r="AM432" s="43">
        <v>59.37</v>
      </c>
      <c r="AN432" s="69">
        <v>77.09</v>
      </c>
      <c r="AO432" s="44">
        <f t="shared" si="250"/>
        <v>29.684999999999999</v>
      </c>
      <c r="AP432" s="44">
        <f t="shared" si="221"/>
        <v>2768.3690116090188</v>
      </c>
      <c r="AQ432" s="46">
        <f t="shared" si="222"/>
        <v>221614.0360757423</v>
      </c>
      <c r="AR432" s="46">
        <f t="shared" si="223"/>
        <v>213413.56710493925</v>
      </c>
      <c r="AS432" s="47">
        <f t="shared" si="224"/>
        <v>3.7003382619683562</v>
      </c>
      <c r="AT432" s="46">
        <f t="shared" si="225"/>
        <v>1.7670360909187206</v>
      </c>
      <c r="AU432" s="46">
        <f t="shared" si="226"/>
        <v>1.6685911998504728</v>
      </c>
      <c r="AV432" s="47">
        <f t="shared" si="227"/>
        <v>5.5711873444002036</v>
      </c>
      <c r="AW432" s="48">
        <v>0</v>
      </c>
      <c r="AX432" s="70">
        <v>150</v>
      </c>
      <c r="AY432" s="70">
        <v>12</v>
      </c>
      <c r="AZ432" s="71">
        <v>328.2</v>
      </c>
      <c r="BA432" s="43">
        <f t="shared" si="242"/>
        <v>19.317489335770883</v>
      </c>
      <c r="BB432" s="71">
        <v>58.78</v>
      </c>
      <c r="BC432" s="69">
        <v>74.31</v>
      </c>
      <c r="BD432" s="54">
        <f t="shared" si="228"/>
        <v>29.39</v>
      </c>
      <c r="BE432" s="44">
        <f t="shared" si="229"/>
        <v>2713.6200837358283</v>
      </c>
      <c r="BF432" s="50">
        <f t="shared" si="244"/>
        <v>221614.0360757423</v>
      </c>
      <c r="BG432" s="50">
        <f t="shared" si="230"/>
        <v>201649.10842240939</v>
      </c>
      <c r="BH432" s="72">
        <f t="shared" si="231"/>
        <v>9.0088732676252441</v>
      </c>
      <c r="BI432" s="73">
        <f t="shared" si="232"/>
        <v>1.7670360909187206</v>
      </c>
      <c r="BJ432" s="51">
        <f t="shared" si="233"/>
        <v>1.6275797228544895</v>
      </c>
      <c r="BK432" s="72">
        <f t="shared" si="234"/>
        <v>7.8921063797697935</v>
      </c>
      <c r="BL432" s="116">
        <v>0</v>
      </c>
      <c r="BM432" s="74">
        <f t="shared" si="251"/>
        <v>1040</v>
      </c>
      <c r="BN432" s="74">
        <f t="shared" si="252"/>
        <v>6</v>
      </c>
      <c r="BO432" s="71">
        <v>286.7</v>
      </c>
      <c r="BP432" s="71">
        <v>55.9</v>
      </c>
      <c r="BQ432" s="71">
        <v>72.099999999999994</v>
      </c>
      <c r="BR432" s="72">
        <f t="shared" si="235"/>
        <v>27.95</v>
      </c>
      <c r="BS432" s="54">
        <f t="shared" si="236"/>
        <v>2454.2200349659802</v>
      </c>
      <c r="BT432" s="50">
        <f t="shared" si="237"/>
        <v>201649.10842240939</v>
      </c>
      <c r="BU432" s="50">
        <f t="shared" si="238"/>
        <v>176949.26452104715</v>
      </c>
      <c r="BV432" s="72">
        <f t="shared" si="239"/>
        <v>12.248922940745981</v>
      </c>
      <c r="BW432" s="75">
        <f t="shared" si="240"/>
        <v>1.6275797228544895</v>
      </c>
      <c r="BX432" s="55">
        <f t="shared" si="241"/>
        <v>1.6202384382665722</v>
      </c>
      <c r="BY432" s="72">
        <f t="shared" si="254"/>
        <v>0.45105529915560438</v>
      </c>
      <c r="BZ432" s="124" t="s">
        <v>96</v>
      </c>
      <c r="CA432" s="124" t="s">
        <v>95</v>
      </c>
      <c r="CB432" s="125">
        <v>5</v>
      </c>
      <c r="CC432" s="125">
        <v>3</v>
      </c>
      <c r="CD432" s="125">
        <v>4</v>
      </c>
      <c r="CE432" s="125">
        <v>1</v>
      </c>
      <c r="CF432" s="124" t="s">
        <v>123</v>
      </c>
      <c r="CG432" s="126" t="s">
        <v>119</v>
      </c>
      <c r="CH432" s="62">
        <v>16.02</v>
      </c>
      <c r="CI432" s="129">
        <f>SUM(CI430:CI431)/2</f>
        <v>8.1861628930756698</v>
      </c>
      <c r="CJ432" s="64">
        <f>SUM((AF432-BQ432)/AF432)*100</f>
        <v>7.397893655278712</v>
      </c>
      <c r="CK432" s="64">
        <f>SUM(BX432*CH432)</f>
        <v>25.956219781030487</v>
      </c>
      <c r="CL432" s="65" t="s">
        <v>123</v>
      </c>
    </row>
    <row r="433" spans="1:90" s="65" customFormat="1" ht="24.75" customHeight="1" x14ac:dyDescent="0.3">
      <c r="A433" s="61" t="s">
        <v>122</v>
      </c>
      <c r="B433" s="35">
        <v>3.48</v>
      </c>
      <c r="C433" s="35">
        <v>2.0299999999999998</v>
      </c>
      <c r="D433" s="35">
        <v>7.13</v>
      </c>
      <c r="E433" s="35">
        <v>4.71</v>
      </c>
      <c r="F433" s="35">
        <v>9.4500000000000001E-2</v>
      </c>
      <c r="G433" s="66">
        <v>0.54910000000000003</v>
      </c>
      <c r="H433" s="66">
        <v>9.4299999999999995E-2</v>
      </c>
      <c r="I433" s="66">
        <v>5.7200000000000001E-2</v>
      </c>
      <c r="J433" s="66">
        <v>4.5699999999999998E-2</v>
      </c>
      <c r="K433" s="67">
        <v>6.0900000000000003E-2</v>
      </c>
      <c r="L433" s="38">
        <v>0.99133300000000002</v>
      </c>
      <c r="M433" s="68">
        <v>1.89E-2</v>
      </c>
      <c r="N433" s="35">
        <v>6.37</v>
      </c>
      <c r="O433" s="35">
        <v>17.7</v>
      </c>
      <c r="P433" s="35">
        <v>3.96</v>
      </c>
      <c r="Q433" s="35">
        <v>15.99</v>
      </c>
      <c r="R433" s="35">
        <v>9.6</v>
      </c>
      <c r="S433" s="35">
        <v>2.6</v>
      </c>
      <c r="T433" s="35">
        <v>7.49</v>
      </c>
      <c r="U433" s="35">
        <v>2.0499999999999998</v>
      </c>
      <c r="V433" s="35">
        <v>2.0499999999999998</v>
      </c>
      <c r="W433" s="35">
        <v>5.08</v>
      </c>
      <c r="X433" s="35">
        <v>9.11</v>
      </c>
      <c r="Y433" s="35">
        <v>8.67</v>
      </c>
      <c r="Z433" s="35">
        <v>2.83</v>
      </c>
      <c r="AA433" s="35">
        <v>12.5</v>
      </c>
      <c r="AB433" s="41">
        <v>1040</v>
      </c>
      <c r="AC433" s="41">
        <v>6</v>
      </c>
      <c r="AD433" s="88">
        <v>392.8</v>
      </c>
      <c r="AE433" s="69">
        <v>60.13</v>
      </c>
      <c r="AF433" s="69">
        <v>76.06</v>
      </c>
      <c r="AG433" s="44">
        <f t="shared" si="246"/>
        <v>30.065000000000001</v>
      </c>
      <c r="AH433" s="44">
        <f t="shared" si="218"/>
        <v>2839.6988728087758</v>
      </c>
      <c r="AI433" s="44">
        <f t="shared" si="219"/>
        <v>215987.49626583551</v>
      </c>
      <c r="AJ433" s="44">
        <f t="shared" si="220"/>
        <v>1.8186237943910661</v>
      </c>
      <c r="AK433" s="45">
        <v>0</v>
      </c>
      <c r="AL433" s="43">
        <v>339.6</v>
      </c>
      <c r="AM433" s="43">
        <v>58.45</v>
      </c>
      <c r="AN433" s="69">
        <v>75.28</v>
      </c>
      <c r="AO433" s="44">
        <f t="shared" si="250"/>
        <v>29.225000000000001</v>
      </c>
      <c r="AP433" s="44">
        <f t="shared" si="221"/>
        <v>2683.236248926451</v>
      </c>
      <c r="AQ433" s="46">
        <f t="shared" si="222"/>
        <v>215987.49626583551</v>
      </c>
      <c r="AR433" s="46">
        <f t="shared" si="223"/>
        <v>201994.02481918325</v>
      </c>
      <c r="AS433" s="47">
        <f t="shared" si="224"/>
        <v>6.4788340476104294</v>
      </c>
      <c r="AT433" s="46">
        <f t="shared" si="225"/>
        <v>1.8186237943910661</v>
      </c>
      <c r="AU433" s="46">
        <f t="shared" si="226"/>
        <v>1.6812378500007412</v>
      </c>
      <c r="AV433" s="47">
        <f t="shared" si="227"/>
        <v>7.554390567969345</v>
      </c>
      <c r="AW433" s="48">
        <v>0</v>
      </c>
      <c r="AX433" s="70">
        <v>150</v>
      </c>
      <c r="AY433" s="70">
        <v>12</v>
      </c>
      <c r="AZ433" s="71">
        <v>318.5</v>
      </c>
      <c r="BA433" s="43">
        <f t="shared" si="242"/>
        <v>23.328100470957615</v>
      </c>
      <c r="BB433" s="71">
        <v>58.2</v>
      </c>
      <c r="BC433" s="69">
        <v>74.400000000000006</v>
      </c>
      <c r="BD433" s="54">
        <f t="shared" si="228"/>
        <v>29.1</v>
      </c>
      <c r="BE433" s="44">
        <f t="shared" si="229"/>
        <v>2660.3320749863728</v>
      </c>
      <c r="BF433" s="50">
        <f t="shared" si="244"/>
        <v>215987.49626583551</v>
      </c>
      <c r="BG433" s="50">
        <f t="shared" si="230"/>
        <v>197928.70637898616</v>
      </c>
      <c r="BH433" s="72">
        <f t="shared" si="231"/>
        <v>8.3610348742701071</v>
      </c>
      <c r="BI433" s="73">
        <f t="shared" si="232"/>
        <v>1.8186237943910661</v>
      </c>
      <c r="BJ433" s="51">
        <f t="shared" si="233"/>
        <v>1.6091652687819251</v>
      </c>
      <c r="BK433" s="72">
        <f t="shared" si="234"/>
        <v>11.517419174605845</v>
      </c>
      <c r="BL433" s="116">
        <v>0</v>
      </c>
      <c r="BM433" s="74">
        <f t="shared" si="251"/>
        <v>1040</v>
      </c>
      <c r="BN433" s="74">
        <f t="shared" si="252"/>
        <v>6</v>
      </c>
      <c r="BO433" s="71">
        <v>276.5</v>
      </c>
      <c r="BP433" s="71">
        <v>58</v>
      </c>
      <c r="BQ433" s="71">
        <v>73</v>
      </c>
      <c r="BR433" s="72">
        <f t="shared" si="235"/>
        <v>29</v>
      </c>
      <c r="BS433" s="54">
        <f t="shared" si="236"/>
        <v>2642.079421669016</v>
      </c>
      <c r="BT433" s="50">
        <f t="shared" si="237"/>
        <v>197928.70637898616</v>
      </c>
      <c r="BU433" s="50">
        <f t="shared" si="238"/>
        <v>192871.79778183816</v>
      </c>
      <c r="BV433" s="72">
        <f t="shared" si="239"/>
        <v>2.5549141858509516</v>
      </c>
      <c r="BW433" s="75">
        <f t="shared" si="240"/>
        <v>1.6091652687819251</v>
      </c>
      <c r="BX433" s="55">
        <f t="shared" si="241"/>
        <v>1.4335947669900173</v>
      </c>
      <c r="BY433" s="72">
        <f t="shared" si="254"/>
        <v>10.910656922443259</v>
      </c>
      <c r="BZ433" s="124" t="s">
        <v>96</v>
      </c>
      <c r="CA433" s="124" t="s">
        <v>95</v>
      </c>
      <c r="CB433" s="125">
        <v>5</v>
      </c>
      <c r="CC433" s="125">
        <v>3</v>
      </c>
      <c r="CD433" s="125">
        <v>4</v>
      </c>
      <c r="CE433" s="125">
        <v>1</v>
      </c>
      <c r="CF433" s="124" t="s">
        <v>123</v>
      </c>
      <c r="CG433" s="126" t="s">
        <v>119</v>
      </c>
      <c r="CH433" s="62">
        <v>15.86</v>
      </c>
      <c r="CI433" s="63">
        <v>10.994130667271984</v>
      </c>
      <c r="CJ433" s="64">
        <f>SUM((AF433-BQ433)/AF433)*100</f>
        <v>4.0231396266105737</v>
      </c>
      <c r="CK433" s="64">
        <f>SUM(BX433*CH433)</f>
        <v>22.736813004461673</v>
      </c>
      <c r="CL433" s="65" t="s">
        <v>123</v>
      </c>
    </row>
    <row r="434" spans="1:90" s="65" customFormat="1" ht="24.75" customHeight="1" x14ac:dyDescent="0.3">
      <c r="A434" s="61" t="s">
        <v>122</v>
      </c>
      <c r="B434" s="35">
        <v>3.4</v>
      </c>
      <c r="C434" s="35">
        <v>2.4</v>
      </c>
      <c r="D434" s="35">
        <v>7.68</v>
      </c>
      <c r="E434" s="35">
        <v>4.76</v>
      </c>
      <c r="F434" s="35">
        <v>0.11070000000000001</v>
      </c>
      <c r="G434" s="66">
        <v>0.55330000000000001</v>
      </c>
      <c r="H434" s="66">
        <v>9.4700000000000006E-2</v>
      </c>
      <c r="I434" s="66">
        <v>5.4399999999999997E-2</v>
      </c>
      <c r="J434" s="66">
        <v>4.6100000000000002E-2</v>
      </c>
      <c r="K434" s="67">
        <v>6.08E-2</v>
      </c>
      <c r="L434" s="38">
        <v>0.99133300000000002</v>
      </c>
      <c r="M434" s="68">
        <v>1.9099999999999999E-2</v>
      </c>
      <c r="N434" s="35">
        <v>5.0199999999999996</v>
      </c>
      <c r="O434" s="35">
        <v>17.05</v>
      </c>
      <c r="P434" s="35">
        <v>3.96</v>
      </c>
      <c r="Q434" s="35">
        <v>14.33</v>
      </c>
      <c r="R434" s="35">
        <v>7.39</v>
      </c>
      <c r="S434" s="35">
        <v>1.3</v>
      </c>
      <c r="T434" s="35">
        <v>6.76</v>
      </c>
      <c r="U434" s="35">
        <v>2.15</v>
      </c>
      <c r="V434" s="35">
        <v>2.0499999999999998</v>
      </c>
      <c r="W434" s="35">
        <v>14.27</v>
      </c>
      <c r="X434" s="35">
        <v>1.91</v>
      </c>
      <c r="Y434" s="35">
        <v>17.809999999999999</v>
      </c>
      <c r="Z434" s="35">
        <v>11.47</v>
      </c>
      <c r="AA434" s="35">
        <v>6.25</v>
      </c>
      <c r="AB434" s="41">
        <v>1040</v>
      </c>
      <c r="AC434" s="41">
        <v>6</v>
      </c>
      <c r="AD434" s="88">
        <v>396.2</v>
      </c>
      <c r="AE434" s="69">
        <v>60.04</v>
      </c>
      <c r="AF434" s="69">
        <v>75.680000000000007</v>
      </c>
      <c r="AG434" s="44">
        <f t="shared" si="246"/>
        <v>30.02</v>
      </c>
      <c r="AH434" s="44">
        <f t="shared" si="218"/>
        <v>2831.2045560521829</v>
      </c>
      <c r="AI434" s="44">
        <f t="shared" si="219"/>
        <v>214265.56080202921</v>
      </c>
      <c r="AJ434" s="44">
        <f t="shared" si="220"/>
        <v>1.8491072411122067</v>
      </c>
      <c r="AK434" s="45">
        <v>0</v>
      </c>
      <c r="AL434" s="43">
        <v>342.7</v>
      </c>
      <c r="AM434" s="43">
        <v>58.21</v>
      </c>
      <c r="AN434" s="69">
        <v>75.3</v>
      </c>
      <c r="AO434" s="44">
        <f t="shared" si="250"/>
        <v>29.105</v>
      </c>
      <c r="AP434" s="44">
        <f t="shared" si="221"/>
        <v>2661.2463569883839</v>
      </c>
      <c r="AQ434" s="46">
        <f t="shared" si="222"/>
        <v>214265.56080202921</v>
      </c>
      <c r="AR434" s="46">
        <f t="shared" si="223"/>
        <v>200391.8506812253</v>
      </c>
      <c r="AS434" s="47">
        <f t="shared" si="224"/>
        <v>6.4750070281348355</v>
      </c>
      <c r="AT434" s="46">
        <f t="shared" si="225"/>
        <v>1.8491072411122067</v>
      </c>
      <c r="AU434" s="46">
        <f t="shared" si="226"/>
        <v>1.7101493839944237</v>
      </c>
      <c r="AV434" s="47">
        <f t="shared" si="227"/>
        <v>7.5148619846516942</v>
      </c>
      <c r="AW434" s="48">
        <v>0</v>
      </c>
      <c r="AX434" s="70">
        <v>150</v>
      </c>
      <c r="AY434" s="70">
        <v>12</v>
      </c>
      <c r="AZ434" s="71">
        <v>321.10000000000002</v>
      </c>
      <c r="BA434" s="43">
        <f t="shared" si="242"/>
        <v>23.388352538150098</v>
      </c>
      <c r="BB434" s="71">
        <v>58.3</v>
      </c>
      <c r="BC434" s="69">
        <v>74.3</v>
      </c>
      <c r="BD434" s="54">
        <f t="shared" si="228"/>
        <v>29.15</v>
      </c>
      <c r="BE434" s="44">
        <f t="shared" si="229"/>
        <v>2669.481963589953</v>
      </c>
      <c r="BF434" s="50">
        <f t="shared" si="244"/>
        <v>214265.56080202921</v>
      </c>
      <c r="BG434" s="50">
        <f t="shared" si="230"/>
        <v>198342.50989473349</v>
      </c>
      <c r="BH434" s="72">
        <f t="shared" si="231"/>
        <v>7.4314560154666349</v>
      </c>
      <c r="BI434" s="73">
        <f t="shared" si="232"/>
        <v>1.8491072411122067</v>
      </c>
      <c r="BJ434" s="51">
        <f t="shared" si="233"/>
        <v>1.6189166919911304</v>
      </c>
      <c r="BK434" s="72">
        <f t="shared" si="234"/>
        <v>12.448739802815361</v>
      </c>
      <c r="BL434" s="116">
        <v>0</v>
      </c>
      <c r="BM434" s="74">
        <f t="shared" si="251"/>
        <v>1040</v>
      </c>
      <c r="BN434" s="74">
        <f t="shared" si="252"/>
        <v>6</v>
      </c>
      <c r="BO434" s="71">
        <v>279.8</v>
      </c>
      <c r="BP434" s="71">
        <v>58</v>
      </c>
      <c r="BQ434" s="71">
        <v>73</v>
      </c>
      <c r="BR434" s="72">
        <f t="shared" si="235"/>
        <v>29</v>
      </c>
      <c r="BS434" s="54">
        <f t="shared" si="236"/>
        <v>2642.079421669016</v>
      </c>
      <c r="BT434" s="50">
        <f t="shared" si="237"/>
        <v>198342.50989473349</v>
      </c>
      <c r="BU434" s="50">
        <f t="shared" si="238"/>
        <v>192871.79778183816</v>
      </c>
      <c r="BV434" s="72">
        <f t="shared" si="239"/>
        <v>2.7582146236824401</v>
      </c>
      <c r="BW434" s="75">
        <f t="shared" si="240"/>
        <v>1.6189166919911304</v>
      </c>
      <c r="BX434" s="55">
        <f t="shared" si="241"/>
        <v>1.4507045779522851</v>
      </c>
      <c r="BY434" s="72">
        <f t="shared" si="254"/>
        <v>10.390411987905235</v>
      </c>
      <c r="BZ434" s="124" t="s">
        <v>96</v>
      </c>
      <c r="CA434" s="124" t="s">
        <v>95</v>
      </c>
      <c r="CB434" s="125">
        <v>5</v>
      </c>
      <c r="CC434" s="125">
        <v>3</v>
      </c>
      <c r="CD434" s="125">
        <v>4</v>
      </c>
      <c r="CE434" s="125">
        <v>1</v>
      </c>
      <c r="CF434" s="124" t="s">
        <v>123</v>
      </c>
      <c r="CG434" s="126" t="s">
        <v>119</v>
      </c>
      <c r="CH434" s="62">
        <v>15.86</v>
      </c>
      <c r="CI434" s="63">
        <v>10.545136874163793</v>
      </c>
      <c r="CJ434" s="64">
        <f>SUM((AF434-BQ434)/AF434)*100</f>
        <v>3.5412262156448291</v>
      </c>
      <c r="CK434" s="64">
        <f>SUM(BX434*CH434)</f>
        <v>23.008174606323241</v>
      </c>
      <c r="CL434" s="65" t="s">
        <v>123</v>
      </c>
    </row>
    <row r="435" spans="1:90" s="65" customFormat="1" ht="24.75" customHeight="1" x14ac:dyDescent="0.3">
      <c r="A435" s="61" t="s">
        <v>122</v>
      </c>
      <c r="B435" s="35">
        <v>3.26</v>
      </c>
      <c r="C435" s="35">
        <v>2.19</v>
      </c>
      <c r="D435" s="35">
        <v>7.59</v>
      </c>
      <c r="E435" s="35">
        <v>4.92</v>
      </c>
      <c r="F435" s="35">
        <v>0.1019</v>
      </c>
      <c r="G435" s="66">
        <v>0.55200000000000005</v>
      </c>
      <c r="H435" s="66">
        <v>9.4500000000000001E-2</v>
      </c>
      <c r="I435" s="66">
        <v>5.4699999999999999E-2</v>
      </c>
      <c r="J435" s="66">
        <v>4.7199999999999999E-2</v>
      </c>
      <c r="K435" s="67">
        <v>6.4299999999999996E-2</v>
      </c>
      <c r="L435" s="38">
        <v>0.99133300000000002</v>
      </c>
      <c r="M435" s="68">
        <v>2.0899999999999998E-2</v>
      </c>
      <c r="N435" s="35">
        <v>5.7</v>
      </c>
      <c r="O435" s="35">
        <v>17.7</v>
      </c>
      <c r="P435" s="35">
        <v>3.96</v>
      </c>
      <c r="Q435" s="35">
        <v>15.99</v>
      </c>
      <c r="R435" s="35">
        <v>9.6</v>
      </c>
      <c r="S435" s="35">
        <v>1.95</v>
      </c>
      <c r="T435" s="35">
        <v>7.49</v>
      </c>
      <c r="U435" s="35">
        <v>2.0999999999999996</v>
      </c>
      <c r="V435" s="35">
        <v>2.0499999999999998</v>
      </c>
      <c r="W435" s="35">
        <v>5.08</v>
      </c>
      <c r="X435" s="35">
        <v>9.11</v>
      </c>
      <c r="Y435" s="35">
        <v>8.67</v>
      </c>
      <c r="Z435" s="35">
        <v>2.83</v>
      </c>
      <c r="AA435" s="35">
        <v>9.3699999999999992</v>
      </c>
      <c r="AB435" s="41">
        <v>1040</v>
      </c>
      <c r="AC435" s="41">
        <v>6</v>
      </c>
      <c r="AD435" s="88">
        <v>396.2</v>
      </c>
      <c r="AE435" s="69">
        <v>60.04</v>
      </c>
      <c r="AF435" s="69">
        <v>75.33</v>
      </c>
      <c r="AG435" s="44">
        <f t="shared" si="246"/>
        <v>30.02</v>
      </c>
      <c r="AH435" s="44">
        <f t="shared" si="218"/>
        <v>2831.2045560521829</v>
      </c>
      <c r="AI435" s="44">
        <f t="shared" si="219"/>
        <v>213274.63920741092</v>
      </c>
      <c r="AJ435" s="44">
        <f t="shared" si="220"/>
        <v>1.8576986062308751</v>
      </c>
      <c r="AK435" s="45">
        <v>0</v>
      </c>
      <c r="AL435" s="43">
        <v>339.8</v>
      </c>
      <c r="AM435" s="43">
        <v>58.5</v>
      </c>
      <c r="AN435" s="69">
        <v>73.98</v>
      </c>
      <c r="AO435" s="44">
        <f t="shared" si="250"/>
        <v>29.25</v>
      </c>
      <c r="AP435" s="44">
        <f t="shared" si="221"/>
        <v>2687.8288646869173</v>
      </c>
      <c r="AQ435" s="46">
        <f t="shared" si="222"/>
        <v>213274.63920741092</v>
      </c>
      <c r="AR435" s="46">
        <f t="shared" si="223"/>
        <v>198845.57940953816</v>
      </c>
      <c r="AS435" s="47">
        <f t="shared" si="224"/>
        <v>6.765483158942498</v>
      </c>
      <c r="AT435" s="46">
        <f t="shared" si="225"/>
        <v>1.8576986062308751</v>
      </c>
      <c r="AU435" s="46">
        <f t="shared" si="226"/>
        <v>1.7088637374238784</v>
      </c>
      <c r="AV435" s="47">
        <f t="shared" si="227"/>
        <v>8.0117877199128102</v>
      </c>
      <c r="AW435" s="48">
        <v>0</v>
      </c>
      <c r="AX435" s="70">
        <v>150</v>
      </c>
      <c r="AY435" s="70">
        <v>12</v>
      </c>
      <c r="AZ435" s="71">
        <v>319.60000000000002</v>
      </c>
      <c r="BA435" s="43">
        <f t="shared" si="242"/>
        <v>23.967459324155183</v>
      </c>
      <c r="BB435" s="71">
        <v>58.4</v>
      </c>
      <c r="BC435" s="69">
        <v>74</v>
      </c>
      <c r="BD435" s="54">
        <f t="shared" si="228"/>
        <v>29.2</v>
      </c>
      <c r="BE435" s="44">
        <f t="shared" si="229"/>
        <v>2678.6475601568013</v>
      </c>
      <c r="BF435" s="50">
        <f t="shared" si="244"/>
        <v>213274.63920741092</v>
      </c>
      <c r="BG435" s="50">
        <f t="shared" si="230"/>
        <v>198219.91945160329</v>
      </c>
      <c r="BH435" s="72">
        <f t="shared" si="231"/>
        <v>7.0588419756588223</v>
      </c>
      <c r="BI435" s="73">
        <f t="shared" si="232"/>
        <v>1.8576986062308751</v>
      </c>
      <c r="BJ435" s="51">
        <f t="shared" si="233"/>
        <v>1.6123505694291862</v>
      </c>
      <c r="BK435" s="72">
        <f t="shared" si="234"/>
        <v>13.207095918507516</v>
      </c>
      <c r="BL435" s="116">
        <v>0</v>
      </c>
      <c r="BM435" s="74">
        <f t="shared" si="251"/>
        <v>1040</v>
      </c>
      <c r="BN435" s="74">
        <f t="shared" si="252"/>
        <v>6</v>
      </c>
      <c r="BO435" s="71">
        <v>279.8</v>
      </c>
      <c r="BP435" s="71">
        <v>58</v>
      </c>
      <c r="BQ435" s="71">
        <v>68.400000000000006</v>
      </c>
      <c r="BR435" s="72">
        <f t="shared" si="235"/>
        <v>29</v>
      </c>
      <c r="BS435" s="54">
        <f t="shared" si="236"/>
        <v>2642.079421669016</v>
      </c>
      <c r="BT435" s="50">
        <f t="shared" si="237"/>
        <v>198219.91945160329</v>
      </c>
      <c r="BU435" s="50">
        <f t="shared" si="238"/>
        <v>180718.23244216072</v>
      </c>
      <c r="BV435" s="72">
        <f t="shared" si="239"/>
        <v>8.8294289786126772</v>
      </c>
      <c r="BW435" s="75">
        <f t="shared" si="240"/>
        <v>1.6123505694291862</v>
      </c>
      <c r="BX435" s="55">
        <f t="shared" si="241"/>
        <v>1.5482665817327017</v>
      </c>
      <c r="BY435" s="72">
        <f t="shared" si="254"/>
        <v>3.9745691111810677</v>
      </c>
      <c r="BZ435" s="124" t="s">
        <v>96</v>
      </c>
      <c r="CA435" s="124" t="s">
        <v>95</v>
      </c>
      <c r="CB435" s="125">
        <v>5</v>
      </c>
      <c r="CC435" s="125">
        <v>3</v>
      </c>
      <c r="CD435" s="125">
        <v>4</v>
      </c>
      <c r="CE435" s="125">
        <v>1</v>
      </c>
      <c r="CF435" s="124" t="s">
        <v>123</v>
      </c>
      <c r="CG435" s="126" t="s">
        <v>119</v>
      </c>
      <c r="CH435" s="62">
        <v>15.86</v>
      </c>
      <c r="CI435" s="63">
        <f>SUM(CI433:CI434)/2</f>
        <v>10.769633770717888</v>
      </c>
      <c r="CJ435" s="64">
        <f>SUM((AF435-BQ435)/AF435)*100</f>
        <v>9.1995221027478991</v>
      </c>
      <c r="CK435" s="64">
        <f>SUM(BX435*CH435)</f>
        <v>24.555507986280649</v>
      </c>
      <c r="CL435" s="65" t="s">
        <v>123</v>
      </c>
    </row>
    <row r="436" spans="1:90" s="65" customFormat="1" ht="24.75" customHeight="1" x14ac:dyDescent="0.3">
      <c r="A436" s="61" t="s">
        <v>122</v>
      </c>
      <c r="B436" s="35">
        <v>3.71</v>
      </c>
      <c r="C436" s="35">
        <v>2.2599999999999998</v>
      </c>
      <c r="D436" s="35">
        <v>7.74</v>
      </c>
      <c r="E436" s="35">
        <v>5.15</v>
      </c>
      <c r="F436" s="35">
        <v>0.17929999999999999</v>
      </c>
      <c r="G436" s="66">
        <v>0.53749999999999998</v>
      </c>
      <c r="H436" s="66">
        <v>8.4400000000000003E-2</v>
      </c>
      <c r="I436" s="66">
        <v>5.21E-2</v>
      </c>
      <c r="J436" s="66">
        <v>3.7199999999999997E-2</v>
      </c>
      <c r="K436" s="67">
        <v>6.3100000000000003E-2</v>
      </c>
      <c r="L436" s="38">
        <v>0.99133300000000002</v>
      </c>
      <c r="M436" s="68">
        <v>2.6499999999999999E-2</v>
      </c>
      <c r="N436" s="35">
        <v>6.37</v>
      </c>
      <c r="O436" s="35">
        <v>17.05</v>
      </c>
      <c r="P436" s="35">
        <v>3.96</v>
      </c>
      <c r="Q436" s="35">
        <v>14.33</v>
      </c>
      <c r="R436" s="35">
        <v>7.39</v>
      </c>
      <c r="S436" s="35">
        <v>2.6</v>
      </c>
      <c r="T436" s="35">
        <v>6.76</v>
      </c>
      <c r="U436" s="35">
        <v>2.0499999999999998</v>
      </c>
      <c r="V436" s="35">
        <v>2.0499999999999998</v>
      </c>
      <c r="W436" s="35">
        <v>14.27</v>
      </c>
      <c r="X436" s="35">
        <v>1.91</v>
      </c>
      <c r="Y436" s="35">
        <v>17.809999999999999</v>
      </c>
      <c r="Z436" s="35">
        <v>11.47</v>
      </c>
      <c r="AA436" s="35">
        <v>12.5</v>
      </c>
      <c r="AB436" s="41">
        <v>1040</v>
      </c>
      <c r="AC436" s="41">
        <v>6</v>
      </c>
      <c r="AD436" s="88">
        <v>394</v>
      </c>
      <c r="AE436" s="69">
        <v>60.01</v>
      </c>
      <c r="AF436" s="69">
        <v>75.650000000000006</v>
      </c>
      <c r="AG436" s="44">
        <f t="shared" si="246"/>
        <v>30.004999999999999</v>
      </c>
      <c r="AH436" s="44">
        <f t="shared" si="218"/>
        <v>2828.3759445667069</v>
      </c>
      <c r="AI436" s="44">
        <f t="shared" si="219"/>
        <v>213966.64020647141</v>
      </c>
      <c r="AJ436" s="44">
        <f t="shared" si="220"/>
        <v>1.8414085467706638</v>
      </c>
      <c r="AK436" s="45">
        <v>0</v>
      </c>
      <c r="AL436" s="43">
        <v>346.6</v>
      </c>
      <c r="AM436" s="43">
        <v>58.81</v>
      </c>
      <c r="AN436" s="69">
        <v>74.63</v>
      </c>
      <c r="AO436" s="44">
        <f t="shared" si="250"/>
        <v>29.405000000000001</v>
      </c>
      <c r="AP436" s="44">
        <f t="shared" si="221"/>
        <v>2716.3907328368455</v>
      </c>
      <c r="AQ436" s="46">
        <f t="shared" si="222"/>
        <v>213966.64020647141</v>
      </c>
      <c r="AR436" s="46">
        <f t="shared" si="223"/>
        <v>202724.24039161377</v>
      </c>
      <c r="AS436" s="47">
        <f t="shared" si="224"/>
        <v>5.2542769302771015</v>
      </c>
      <c r="AT436" s="46">
        <f t="shared" si="225"/>
        <v>1.8414085467706638</v>
      </c>
      <c r="AU436" s="46">
        <f t="shared" si="226"/>
        <v>1.7097116720252761</v>
      </c>
      <c r="AV436" s="47">
        <f t="shared" si="227"/>
        <v>7.1519639124271839</v>
      </c>
      <c r="AW436" s="48">
        <v>0</v>
      </c>
      <c r="AX436" s="70">
        <v>150</v>
      </c>
      <c r="AY436" s="70">
        <v>12</v>
      </c>
      <c r="AZ436" s="71">
        <v>325.10000000000002</v>
      </c>
      <c r="BA436" s="43">
        <f t="shared" si="242"/>
        <v>21.193478929560129</v>
      </c>
      <c r="BB436" s="71">
        <v>58.4</v>
      </c>
      <c r="BC436" s="69">
        <v>74.099999999999994</v>
      </c>
      <c r="BD436" s="54">
        <f t="shared" si="228"/>
        <v>29.2</v>
      </c>
      <c r="BE436" s="44">
        <f t="shared" si="229"/>
        <v>2678.6475601568013</v>
      </c>
      <c r="BF436" s="50">
        <f t="shared" si="244"/>
        <v>213966.64020647141</v>
      </c>
      <c r="BG436" s="50">
        <f t="shared" si="230"/>
        <v>198487.78420761897</v>
      </c>
      <c r="BH436" s="72">
        <f t="shared" si="231"/>
        <v>7.2342380026698567</v>
      </c>
      <c r="BI436" s="73">
        <f t="shared" si="232"/>
        <v>1.8414085467706638</v>
      </c>
      <c r="BJ436" s="51">
        <f t="shared" si="233"/>
        <v>1.637884171551556</v>
      </c>
      <c r="BK436" s="72">
        <f t="shared" si="234"/>
        <v>11.052646387247139</v>
      </c>
      <c r="BL436" s="116">
        <v>0</v>
      </c>
      <c r="BM436" s="74">
        <f t="shared" si="251"/>
        <v>1040</v>
      </c>
      <c r="BN436" s="74">
        <f t="shared" si="252"/>
        <v>6</v>
      </c>
      <c r="BO436" s="71">
        <v>284.8</v>
      </c>
      <c r="BP436" s="71">
        <v>58</v>
      </c>
      <c r="BQ436" s="71">
        <v>68.900000000000006</v>
      </c>
      <c r="BR436" s="72">
        <f t="shared" si="235"/>
        <v>29</v>
      </c>
      <c r="BS436" s="54">
        <f t="shared" si="236"/>
        <v>2642.079421669016</v>
      </c>
      <c r="BT436" s="50">
        <f t="shared" si="237"/>
        <v>198487.78420761897</v>
      </c>
      <c r="BU436" s="50">
        <f t="shared" si="238"/>
        <v>182039.27215299523</v>
      </c>
      <c r="BV436" s="72">
        <f t="shared" si="239"/>
        <v>8.286914038709071</v>
      </c>
      <c r="BW436" s="75">
        <f t="shared" si="240"/>
        <v>1.637884171551556</v>
      </c>
      <c r="BX436" s="55">
        <f t="shared" si="241"/>
        <v>1.5644975758892254</v>
      </c>
      <c r="BY436" s="72">
        <f t="shared" si="254"/>
        <v>4.4805729817153024</v>
      </c>
      <c r="BZ436" s="124" t="s">
        <v>96</v>
      </c>
      <c r="CA436" s="124" t="s">
        <v>95</v>
      </c>
      <c r="CB436" s="125">
        <v>5</v>
      </c>
      <c r="CC436" s="125">
        <v>3</v>
      </c>
      <c r="CD436" s="125">
        <v>4</v>
      </c>
      <c r="CE436" s="125">
        <v>1</v>
      </c>
      <c r="CF436" s="124" t="s">
        <v>123</v>
      </c>
      <c r="CG436" s="126" t="s">
        <v>119</v>
      </c>
      <c r="CH436" s="62">
        <v>15.86</v>
      </c>
      <c r="CI436" s="63">
        <f>SUM(CI434:CI435)/1.9</f>
        <v>11.218300339411412</v>
      </c>
      <c r="CJ436" s="64">
        <f>SUM((AF436-BQ436)/AF436)*100</f>
        <v>8.9226701916721733</v>
      </c>
      <c r="CK436" s="64">
        <f>SUM(BX436*CH436)</f>
        <v>24.812931553603114</v>
      </c>
      <c r="CL436" s="65" t="s">
        <v>123</v>
      </c>
    </row>
    <row r="437" spans="1:90" s="65" customFormat="1" ht="24.75" customHeight="1" x14ac:dyDescent="0.3">
      <c r="A437" s="61" t="s">
        <v>122</v>
      </c>
      <c r="B437" s="35">
        <v>3.62</v>
      </c>
      <c r="C437" s="35">
        <v>2.0299999999999998</v>
      </c>
      <c r="D437" s="35">
        <v>7.05</v>
      </c>
      <c r="E437" s="35">
        <v>4.84</v>
      </c>
      <c r="F437" s="35">
        <v>0.16739999999999999</v>
      </c>
      <c r="G437" s="66">
        <v>0.51670000000000005</v>
      </c>
      <c r="H437" s="66">
        <v>8.2500000000000004E-2</v>
      </c>
      <c r="I437" s="66">
        <v>4.9500000000000002E-2</v>
      </c>
      <c r="J437" s="66">
        <v>3.5299999999999998E-2</v>
      </c>
      <c r="K437" s="67">
        <v>5.8099999999999999E-2</v>
      </c>
      <c r="L437" s="38">
        <v>0.99133300000000002</v>
      </c>
      <c r="M437" s="68">
        <v>3.4799999999999998E-2</v>
      </c>
      <c r="N437" s="35">
        <v>5.0199999999999996</v>
      </c>
      <c r="O437" s="35">
        <v>17.7</v>
      </c>
      <c r="P437" s="35">
        <v>3.96</v>
      </c>
      <c r="Q437" s="35">
        <v>15.99</v>
      </c>
      <c r="R437" s="35">
        <v>9.6</v>
      </c>
      <c r="S437" s="35">
        <v>1.3</v>
      </c>
      <c r="T437" s="35">
        <v>7.49</v>
      </c>
      <c r="U437" s="35">
        <v>2.15</v>
      </c>
      <c r="V437" s="35">
        <v>2.0499999999999998</v>
      </c>
      <c r="W437" s="35">
        <v>5.08</v>
      </c>
      <c r="X437" s="35">
        <v>9.11</v>
      </c>
      <c r="Y437" s="35">
        <v>8.67</v>
      </c>
      <c r="Z437" s="35">
        <v>2.83</v>
      </c>
      <c r="AA437" s="35">
        <v>6.25</v>
      </c>
      <c r="AB437" s="41">
        <v>1060</v>
      </c>
      <c r="AC437" s="41">
        <v>6</v>
      </c>
      <c r="AD437" s="88">
        <v>395.6</v>
      </c>
      <c r="AE437" s="69">
        <v>60.12</v>
      </c>
      <c r="AF437" s="69">
        <v>75.650000000000006</v>
      </c>
      <c r="AG437" s="44">
        <f t="shared" si="246"/>
        <v>30.06</v>
      </c>
      <c r="AH437" s="44">
        <f t="shared" si="218"/>
        <v>2838.7544315172895</v>
      </c>
      <c r="AI437" s="44">
        <f t="shared" si="219"/>
        <v>214751.77274428296</v>
      </c>
      <c r="AJ437" s="44">
        <f t="shared" si="220"/>
        <v>1.8421268189998283</v>
      </c>
      <c r="AK437" s="45">
        <v>0</v>
      </c>
      <c r="AL437" s="43">
        <v>345.9</v>
      </c>
      <c r="AM437" s="43">
        <v>58.33</v>
      </c>
      <c r="AN437" s="69">
        <v>74.63</v>
      </c>
      <c r="AO437" s="44">
        <f t="shared" si="250"/>
        <v>29.164999999999999</v>
      </c>
      <c r="AP437" s="44">
        <f t="shared" si="221"/>
        <v>2672.2299932238643</v>
      </c>
      <c r="AQ437" s="46">
        <f t="shared" si="222"/>
        <v>214751.77274428296</v>
      </c>
      <c r="AR437" s="46">
        <f t="shared" si="223"/>
        <v>199428.52439429698</v>
      </c>
      <c r="AS437" s="47">
        <f t="shared" si="224"/>
        <v>7.1353303184287276</v>
      </c>
      <c r="AT437" s="46">
        <f t="shared" si="225"/>
        <v>1.8421268189998283</v>
      </c>
      <c r="AU437" s="46">
        <f t="shared" si="226"/>
        <v>1.7344559964556987</v>
      </c>
      <c r="AV437" s="47">
        <f t="shared" si="227"/>
        <v>5.8449191137985199</v>
      </c>
      <c r="AW437" s="48">
        <v>0</v>
      </c>
      <c r="AX437" s="70">
        <v>150</v>
      </c>
      <c r="AY437" s="70">
        <v>12</v>
      </c>
      <c r="AZ437" s="71">
        <v>319.2</v>
      </c>
      <c r="BA437" s="43">
        <f t="shared" si="242"/>
        <v>23.934837092731843</v>
      </c>
      <c r="BB437" s="71">
        <v>58</v>
      </c>
      <c r="BC437" s="69">
        <v>74</v>
      </c>
      <c r="BD437" s="54">
        <f t="shared" si="228"/>
        <v>29</v>
      </c>
      <c r="BE437" s="44">
        <f t="shared" si="229"/>
        <v>2642.079421669016</v>
      </c>
      <c r="BF437" s="50">
        <f t="shared" si="244"/>
        <v>214751.77274428296</v>
      </c>
      <c r="BG437" s="50">
        <f t="shared" si="230"/>
        <v>195513.87720350717</v>
      </c>
      <c r="BH437" s="72">
        <f t="shared" si="231"/>
        <v>8.958201040642134</v>
      </c>
      <c r="BI437" s="73">
        <f t="shared" si="232"/>
        <v>1.8421268189998283</v>
      </c>
      <c r="BJ437" s="51">
        <f t="shared" si="233"/>
        <v>1.6326206843504514</v>
      </c>
      <c r="BK437" s="72">
        <f t="shared" si="234"/>
        <v>11.373057082092048</v>
      </c>
      <c r="BL437" s="116">
        <v>0</v>
      </c>
      <c r="BM437" s="74">
        <f t="shared" si="251"/>
        <v>1060</v>
      </c>
      <c r="BN437" s="74">
        <f t="shared" si="252"/>
        <v>6</v>
      </c>
      <c r="BO437" s="71">
        <v>279.39999999999998</v>
      </c>
      <c r="BP437" s="71">
        <v>58</v>
      </c>
      <c r="BQ437" s="71">
        <v>68.3</v>
      </c>
      <c r="BR437" s="72">
        <f t="shared" si="235"/>
        <v>29</v>
      </c>
      <c r="BS437" s="54">
        <f t="shared" si="236"/>
        <v>2642.079421669016</v>
      </c>
      <c r="BT437" s="50">
        <f t="shared" si="237"/>
        <v>195513.87720350717</v>
      </c>
      <c r="BU437" s="50">
        <f t="shared" si="238"/>
        <v>180454.0244999938</v>
      </c>
      <c r="BV437" s="72">
        <f t="shared" si="239"/>
        <v>7.7027027027026946</v>
      </c>
      <c r="BW437" s="75">
        <f t="shared" si="240"/>
        <v>1.6326206843504514</v>
      </c>
      <c r="BX437" s="55">
        <f t="shared" si="241"/>
        <v>1.5483168124078586</v>
      </c>
      <c r="BY437" s="72">
        <f t="shared" si="254"/>
        <v>5.1637145572569816</v>
      </c>
      <c r="BZ437" s="124" t="s">
        <v>96</v>
      </c>
      <c r="CA437" s="124" t="s">
        <v>95</v>
      </c>
      <c r="CB437" s="125">
        <v>5</v>
      </c>
      <c r="CC437" s="125">
        <v>3</v>
      </c>
      <c r="CD437" s="125">
        <v>4</v>
      </c>
      <c r="CE437" s="125">
        <v>1</v>
      </c>
      <c r="CF437" s="124" t="s">
        <v>123</v>
      </c>
      <c r="CG437" s="126" t="s">
        <v>119</v>
      </c>
      <c r="CH437" s="62">
        <v>15.86</v>
      </c>
      <c r="CI437" s="63">
        <f>SUM(CI435:CI436)/2</f>
        <v>10.993967055064651</v>
      </c>
      <c r="CJ437" s="64">
        <f>SUM((AF437-BQ437)/AF437)*100</f>
        <v>9.7157964309319329</v>
      </c>
      <c r="CK437" s="64">
        <f>SUM(BX437*CH437)</f>
        <v>24.556304644788636</v>
      </c>
      <c r="CL437" s="65" t="s">
        <v>123</v>
      </c>
    </row>
    <row r="438" spans="1:90" s="65" customFormat="1" ht="24.75" customHeight="1" x14ac:dyDescent="0.3">
      <c r="A438" s="61" t="s">
        <v>122</v>
      </c>
      <c r="B438" s="35">
        <v>3.71</v>
      </c>
      <c r="C438" s="35">
        <v>1.99</v>
      </c>
      <c r="D438" s="35">
        <v>6.99</v>
      </c>
      <c r="E438" s="35">
        <v>4.92</v>
      </c>
      <c r="F438" s="35">
        <v>0.1537</v>
      </c>
      <c r="G438" s="66">
        <v>0.53590000000000004</v>
      </c>
      <c r="H438" s="66">
        <v>8.0199999999999994E-2</v>
      </c>
      <c r="I438" s="66">
        <v>5.2900000000000003E-2</v>
      </c>
      <c r="J438" s="66">
        <v>3.6400000000000002E-2</v>
      </c>
      <c r="K438" s="67">
        <v>5.2200000000000003E-2</v>
      </c>
      <c r="L438" s="38">
        <v>0.99133300000000002</v>
      </c>
      <c r="M438" s="68">
        <v>2.76E-2</v>
      </c>
      <c r="N438" s="35">
        <v>5.7</v>
      </c>
      <c r="O438" s="35">
        <v>17.05</v>
      </c>
      <c r="P438" s="35">
        <v>3.96</v>
      </c>
      <c r="Q438" s="35">
        <v>14.33</v>
      </c>
      <c r="R438" s="35">
        <v>7.39</v>
      </c>
      <c r="S438" s="35">
        <v>1.95</v>
      </c>
      <c r="T438" s="35">
        <v>6.76</v>
      </c>
      <c r="U438" s="35">
        <v>2.0999999999999996</v>
      </c>
      <c r="V438" s="35">
        <v>2.0499999999999998</v>
      </c>
      <c r="W438" s="35">
        <v>14.27</v>
      </c>
      <c r="X438" s="35">
        <v>1.91</v>
      </c>
      <c r="Y438" s="35">
        <v>17.809999999999999</v>
      </c>
      <c r="Z438" s="35">
        <v>11.47</v>
      </c>
      <c r="AA438" s="35">
        <v>9.3699999999999992</v>
      </c>
      <c r="AB438" s="41">
        <v>1060</v>
      </c>
      <c r="AC438" s="41">
        <v>6</v>
      </c>
      <c r="AD438" s="88">
        <v>393.3</v>
      </c>
      <c r="AE438" s="69">
        <v>60.02</v>
      </c>
      <c r="AF438" s="69">
        <v>76.62</v>
      </c>
      <c r="AG438" s="44">
        <f t="shared" si="246"/>
        <v>30.01</v>
      </c>
      <c r="AH438" s="44">
        <f t="shared" si="218"/>
        <v>2829.3186579822332</v>
      </c>
      <c r="AI438" s="44">
        <f t="shared" si="219"/>
        <v>216782.39557459872</v>
      </c>
      <c r="AJ438" s="44">
        <f t="shared" si="220"/>
        <v>1.8142617114158535</v>
      </c>
      <c r="AK438" s="45">
        <v>0</v>
      </c>
      <c r="AL438" s="43">
        <v>356</v>
      </c>
      <c r="AM438" s="43">
        <v>58.92</v>
      </c>
      <c r="AN438" s="69">
        <v>75.959999999999994</v>
      </c>
      <c r="AO438" s="44">
        <f t="shared" si="250"/>
        <v>29.46</v>
      </c>
      <c r="AP438" s="44">
        <f t="shared" si="221"/>
        <v>2726.5618746722912</v>
      </c>
      <c r="AQ438" s="46">
        <f t="shared" si="222"/>
        <v>216782.39557459872</v>
      </c>
      <c r="AR438" s="46">
        <f t="shared" si="223"/>
        <v>207109.64000010723</v>
      </c>
      <c r="AS438" s="47">
        <f t="shared" si="224"/>
        <v>4.4619654418215511</v>
      </c>
      <c r="AT438" s="46">
        <f t="shared" si="225"/>
        <v>1.8142617114158535</v>
      </c>
      <c r="AU438" s="46">
        <f t="shared" si="226"/>
        <v>1.7188963294987896</v>
      </c>
      <c r="AV438" s="47">
        <f t="shared" si="227"/>
        <v>5.2564291754049401</v>
      </c>
      <c r="AW438" s="48">
        <v>0</v>
      </c>
      <c r="AX438" s="70">
        <v>150</v>
      </c>
      <c r="AY438" s="70">
        <v>12</v>
      </c>
      <c r="AZ438" s="71">
        <v>331</v>
      </c>
      <c r="BA438" s="43">
        <f t="shared" si="242"/>
        <v>18.821752265861029</v>
      </c>
      <c r="BB438" s="71">
        <v>58.6</v>
      </c>
      <c r="BC438" s="69">
        <v>74.5</v>
      </c>
      <c r="BD438" s="54">
        <f t="shared" si="228"/>
        <v>29.3</v>
      </c>
      <c r="BE438" s="44">
        <f t="shared" si="229"/>
        <v>2697.0258771803014</v>
      </c>
      <c r="BF438" s="50">
        <f t="shared" si="244"/>
        <v>216782.39557459872</v>
      </c>
      <c r="BG438" s="50">
        <f t="shared" si="230"/>
        <v>200928.42784993246</v>
      </c>
      <c r="BH438" s="72">
        <f t="shared" si="231"/>
        <v>7.313309589851186</v>
      </c>
      <c r="BI438" s="73">
        <f t="shared" si="232"/>
        <v>1.8142617114158535</v>
      </c>
      <c r="BJ438" s="51">
        <f t="shared" si="233"/>
        <v>1.6473527590989474</v>
      </c>
      <c r="BK438" s="72">
        <f t="shared" si="234"/>
        <v>9.1998277462764726</v>
      </c>
      <c r="BL438" s="116">
        <v>0</v>
      </c>
      <c r="BM438" s="74">
        <f t="shared" si="251"/>
        <v>1060</v>
      </c>
      <c r="BN438" s="74">
        <f t="shared" si="252"/>
        <v>6</v>
      </c>
      <c r="BO438" s="71">
        <v>288.10000000000002</v>
      </c>
      <c r="BP438" s="71">
        <v>58.1</v>
      </c>
      <c r="BQ438" s="71">
        <v>69.400000000000006</v>
      </c>
      <c r="BR438" s="72">
        <f t="shared" si="235"/>
        <v>29.05</v>
      </c>
      <c r="BS438" s="54">
        <f t="shared" si="236"/>
        <v>2651.1978943460604</v>
      </c>
      <c r="BT438" s="50">
        <f t="shared" si="237"/>
        <v>200928.42784993246</v>
      </c>
      <c r="BU438" s="50">
        <f t="shared" si="238"/>
        <v>183993.13386761659</v>
      </c>
      <c r="BV438" s="72">
        <f t="shared" si="239"/>
        <v>8.4285206247491971</v>
      </c>
      <c r="BW438" s="75">
        <f t="shared" si="240"/>
        <v>1.6473527590989474</v>
      </c>
      <c r="BX438" s="55">
        <f t="shared" si="241"/>
        <v>1.5658192995793445</v>
      </c>
      <c r="BY438" s="72">
        <f t="shared" si="254"/>
        <v>4.9493624889546579</v>
      </c>
      <c r="BZ438" s="124" t="s">
        <v>96</v>
      </c>
      <c r="CA438" s="124" t="s">
        <v>95</v>
      </c>
      <c r="CB438" s="125">
        <v>5</v>
      </c>
      <c r="CC438" s="125">
        <v>3</v>
      </c>
      <c r="CD438" s="125">
        <v>4</v>
      </c>
      <c r="CE438" s="125">
        <v>1</v>
      </c>
      <c r="CF438" s="124" t="s">
        <v>123</v>
      </c>
      <c r="CG438" s="126" t="s">
        <v>119</v>
      </c>
      <c r="CH438" s="62">
        <v>15.86</v>
      </c>
      <c r="CI438" s="63">
        <f>SUM(CI436:CI437)/1.9</f>
        <v>11.690667049724246</v>
      </c>
      <c r="CJ438" s="64">
        <f>SUM((AF438-BQ438)/AF438)*100</f>
        <v>9.4231271208561722</v>
      </c>
      <c r="CK438" s="64">
        <f>SUM(BX438*CH438)</f>
        <v>24.833894091328403</v>
      </c>
      <c r="CL438" s="65" t="s">
        <v>123</v>
      </c>
    </row>
    <row r="439" spans="1:90" s="65" customFormat="1" ht="24.75" customHeight="1" x14ac:dyDescent="0.3">
      <c r="A439" s="61" t="s">
        <v>122</v>
      </c>
      <c r="B439" s="35">
        <v>3.48</v>
      </c>
      <c r="C439" s="35">
        <v>2.0299999999999998</v>
      </c>
      <c r="D439" s="35">
        <v>7.13</v>
      </c>
      <c r="E439" s="35">
        <v>4.71</v>
      </c>
      <c r="F439" s="35">
        <v>9.4500000000000001E-2</v>
      </c>
      <c r="G439" s="66">
        <v>0.54910000000000003</v>
      </c>
      <c r="H439" s="66">
        <v>9.4299999999999995E-2</v>
      </c>
      <c r="I439" s="66">
        <v>5.7200000000000001E-2</v>
      </c>
      <c r="J439" s="66">
        <v>4.5699999999999998E-2</v>
      </c>
      <c r="K439" s="67">
        <v>6.0900000000000003E-2</v>
      </c>
      <c r="L439" s="38">
        <v>0.99133300000000002</v>
      </c>
      <c r="M439" s="68">
        <v>1.89E-2</v>
      </c>
      <c r="N439" s="35">
        <v>6.37</v>
      </c>
      <c r="O439" s="35">
        <v>17.7</v>
      </c>
      <c r="P439" s="35">
        <v>3.96</v>
      </c>
      <c r="Q439" s="35">
        <v>15.99</v>
      </c>
      <c r="R439" s="35">
        <v>9.6</v>
      </c>
      <c r="S439" s="35">
        <v>2.6</v>
      </c>
      <c r="T439" s="35">
        <v>7.49</v>
      </c>
      <c r="U439" s="35">
        <v>2.0499999999999998</v>
      </c>
      <c r="V439" s="35">
        <v>2.0499999999999998</v>
      </c>
      <c r="W439" s="35">
        <v>5.08</v>
      </c>
      <c r="X439" s="35">
        <v>9.11</v>
      </c>
      <c r="Y439" s="35">
        <v>8.67</v>
      </c>
      <c r="Z439" s="35">
        <v>2.83</v>
      </c>
      <c r="AA439" s="35">
        <v>12.5</v>
      </c>
      <c r="AB439" s="41">
        <v>1060</v>
      </c>
      <c r="AC439" s="41">
        <v>6</v>
      </c>
      <c r="AD439" s="88">
        <v>393</v>
      </c>
      <c r="AE439" s="69">
        <v>60.01</v>
      </c>
      <c r="AF439" s="69">
        <v>77.150000000000006</v>
      </c>
      <c r="AG439" s="44">
        <f t="shared" si="246"/>
        <v>30.004999999999999</v>
      </c>
      <c r="AH439" s="44">
        <f t="shared" si="218"/>
        <v>2828.3759445667069</v>
      </c>
      <c r="AI439" s="44">
        <f t="shared" si="219"/>
        <v>218209.20412332145</v>
      </c>
      <c r="AJ439" s="44">
        <f t="shared" si="220"/>
        <v>1.8010239374590959</v>
      </c>
      <c r="AK439" s="45">
        <v>0</v>
      </c>
      <c r="AL439" s="43">
        <v>355.7</v>
      </c>
      <c r="AM439" s="43">
        <v>58.24</v>
      </c>
      <c r="AN439" s="69">
        <v>75.95</v>
      </c>
      <c r="AO439" s="44">
        <f t="shared" si="250"/>
        <v>29.12</v>
      </c>
      <c r="AP439" s="44">
        <f t="shared" si="221"/>
        <v>2663.990145472213</v>
      </c>
      <c r="AQ439" s="46">
        <f t="shared" si="222"/>
        <v>218209.20412332145</v>
      </c>
      <c r="AR439" s="46">
        <f t="shared" si="223"/>
        <v>202330.05154861457</v>
      </c>
      <c r="AS439" s="47">
        <f t="shared" si="224"/>
        <v>7.2770315250921955</v>
      </c>
      <c r="AT439" s="46">
        <f t="shared" si="225"/>
        <v>1.8010239374590959</v>
      </c>
      <c r="AU439" s="46">
        <f t="shared" si="226"/>
        <v>1.7580186298451799</v>
      </c>
      <c r="AV439" s="47">
        <f t="shared" si="227"/>
        <v>2.3878254319367032</v>
      </c>
      <c r="AW439" s="48">
        <v>0</v>
      </c>
      <c r="AX439" s="70">
        <v>150</v>
      </c>
      <c r="AY439" s="70">
        <v>12</v>
      </c>
      <c r="AZ439" s="71">
        <v>331.5</v>
      </c>
      <c r="BA439" s="43">
        <f t="shared" si="242"/>
        <v>18.552036199095024</v>
      </c>
      <c r="BB439" s="71">
        <v>58.5</v>
      </c>
      <c r="BC439" s="69">
        <v>74.8</v>
      </c>
      <c r="BD439" s="54">
        <f t="shared" si="228"/>
        <v>29.25</v>
      </c>
      <c r="BE439" s="44">
        <f t="shared" si="229"/>
        <v>2687.8288646869173</v>
      </c>
      <c r="BF439" s="50">
        <f t="shared" si="244"/>
        <v>218209.20412332145</v>
      </c>
      <c r="BG439" s="50">
        <f t="shared" si="230"/>
        <v>201049.59907858141</v>
      </c>
      <c r="BH439" s="72">
        <f t="shared" si="231"/>
        <v>7.8638319193182413</v>
      </c>
      <c r="BI439" s="73">
        <f t="shared" si="232"/>
        <v>1.8010239374590959</v>
      </c>
      <c r="BJ439" s="51">
        <f t="shared" si="233"/>
        <v>1.6488468592788952</v>
      </c>
      <c r="BK439" s="72">
        <f t="shared" si="234"/>
        <v>8.4494756019119777</v>
      </c>
      <c r="BL439" s="116">
        <v>0</v>
      </c>
      <c r="BM439" s="74">
        <f t="shared" si="251"/>
        <v>1060</v>
      </c>
      <c r="BN439" s="74">
        <f t="shared" si="252"/>
        <v>6</v>
      </c>
      <c r="BO439" s="71">
        <v>289.2</v>
      </c>
      <c r="BP439" s="71">
        <v>58.4</v>
      </c>
      <c r="BQ439" s="71">
        <v>69.099999999999994</v>
      </c>
      <c r="BR439" s="72">
        <f t="shared" si="235"/>
        <v>29.2</v>
      </c>
      <c r="BS439" s="54">
        <f t="shared" si="236"/>
        <v>2678.6475601568013</v>
      </c>
      <c r="BT439" s="50">
        <f t="shared" si="237"/>
        <v>201049.59907858141</v>
      </c>
      <c r="BU439" s="50">
        <f t="shared" si="238"/>
        <v>185094.54640683497</v>
      </c>
      <c r="BV439" s="72">
        <f t="shared" si="239"/>
        <v>7.9358788800719342</v>
      </c>
      <c r="BW439" s="75">
        <f t="shared" si="240"/>
        <v>1.6488468592788952</v>
      </c>
      <c r="BX439" s="55">
        <f t="shared" si="241"/>
        <v>1.562444737644203</v>
      </c>
      <c r="BY439" s="72">
        <f t="shared" si="254"/>
        <v>5.240154423587839</v>
      </c>
      <c r="BZ439" s="124" t="s">
        <v>96</v>
      </c>
      <c r="CA439" s="124" t="s">
        <v>95</v>
      </c>
      <c r="CB439" s="125">
        <v>5</v>
      </c>
      <c r="CC439" s="125">
        <v>3</v>
      </c>
      <c r="CD439" s="125">
        <v>4</v>
      </c>
      <c r="CE439" s="125">
        <v>1</v>
      </c>
      <c r="CF439" s="124" t="s">
        <v>123</v>
      </c>
      <c r="CG439" s="126" t="s">
        <v>119</v>
      </c>
      <c r="CH439" s="62">
        <v>15.86</v>
      </c>
      <c r="CI439" s="63">
        <f>SUM(CI437:CI438)/2</f>
        <v>11.342317052394449</v>
      </c>
      <c r="CJ439" s="64">
        <f>SUM((AF439-BQ439)/AF439)*100</f>
        <v>10.434219053791329</v>
      </c>
      <c r="CK439" s="64">
        <f>SUM(BX439*CH439)</f>
        <v>24.780373539037058</v>
      </c>
      <c r="CL439" s="65" t="s">
        <v>123</v>
      </c>
    </row>
    <row r="440" spans="1:90" s="65" customFormat="1" ht="24.75" customHeight="1" x14ac:dyDescent="0.3">
      <c r="A440" s="61" t="s">
        <v>122</v>
      </c>
      <c r="B440" s="35">
        <v>3.4</v>
      </c>
      <c r="C440" s="35">
        <v>2.4</v>
      </c>
      <c r="D440" s="35">
        <v>7.68</v>
      </c>
      <c r="E440" s="35">
        <v>4.76</v>
      </c>
      <c r="F440" s="35">
        <v>0.11070000000000001</v>
      </c>
      <c r="G440" s="66">
        <v>0.55330000000000001</v>
      </c>
      <c r="H440" s="66">
        <v>9.4700000000000006E-2</v>
      </c>
      <c r="I440" s="66">
        <v>5.4399999999999997E-2</v>
      </c>
      <c r="J440" s="66">
        <v>4.6100000000000002E-2</v>
      </c>
      <c r="K440" s="67">
        <v>6.08E-2</v>
      </c>
      <c r="L440" s="38">
        <v>0.99133300000000002</v>
      </c>
      <c r="M440" s="68">
        <v>1.9099999999999999E-2</v>
      </c>
      <c r="N440" s="35">
        <v>5.0199999999999996</v>
      </c>
      <c r="O440" s="35">
        <v>17.05</v>
      </c>
      <c r="P440" s="35">
        <v>3.96</v>
      </c>
      <c r="Q440" s="35">
        <v>14.33</v>
      </c>
      <c r="R440" s="35">
        <v>7.39</v>
      </c>
      <c r="S440" s="35">
        <v>1.3</v>
      </c>
      <c r="T440" s="35">
        <v>6.76</v>
      </c>
      <c r="U440" s="35">
        <v>2.15</v>
      </c>
      <c r="V440" s="35">
        <v>2.0499999999999998</v>
      </c>
      <c r="W440" s="35">
        <v>14.27</v>
      </c>
      <c r="X440" s="35">
        <v>1.91</v>
      </c>
      <c r="Y440" s="35">
        <v>17.809999999999999</v>
      </c>
      <c r="Z440" s="35">
        <v>11.47</v>
      </c>
      <c r="AA440" s="35">
        <v>6.25</v>
      </c>
      <c r="AB440" s="41">
        <v>1060</v>
      </c>
      <c r="AC440" s="41">
        <v>6</v>
      </c>
      <c r="AD440" s="88">
        <v>391.6</v>
      </c>
      <c r="AE440" s="69">
        <v>60.2</v>
      </c>
      <c r="AF440" s="69">
        <v>77.86</v>
      </c>
      <c r="AG440" s="44">
        <f t="shared" si="246"/>
        <v>30.1</v>
      </c>
      <c r="AH440" s="44">
        <f t="shared" si="218"/>
        <v>2846.314360078889</v>
      </c>
      <c r="AI440" s="44">
        <f t="shared" si="219"/>
        <v>221614.0360757423</v>
      </c>
      <c r="AJ440" s="44">
        <f t="shared" si="220"/>
        <v>1.7670360909187206</v>
      </c>
      <c r="AK440" s="45">
        <v>0</v>
      </c>
      <c r="AL440" s="43">
        <v>356.1</v>
      </c>
      <c r="AM440" s="43">
        <v>59.37</v>
      </c>
      <c r="AN440" s="69">
        <v>77.09</v>
      </c>
      <c r="AO440" s="44">
        <f t="shared" si="250"/>
        <v>29.684999999999999</v>
      </c>
      <c r="AP440" s="44">
        <f t="shared" si="221"/>
        <v>2768.3690116090188</v>
      </c>
      <c r="AQ440" s="46">
        <f t="shared" si="222"/>
        <v>221614.0360757423</v>
      </c>
      <c r="AR440" s="46">
        <f t="shared" si="223"/>
        <v>213413.56710493925</v>
      </c>
      <c r="AS440" s="47">
        <f t="shared" si="224"/>
        <v>3.7003382619683562</v>
      </c>
      <c r="AT440" s="46">
        <f t="shared" si="225"/>
        <v>1.7670360909187206</v>
      </c>
      <c r="AU440" s="46">
        <f t="shared" si="226"/>
        <v>1.6685911998504728</v>
      </c>
      <c r="AV440" s="47">
        <f t="shared" si="227"/>
        <v>5.5711873444002036</v>
      </c>
      <c r="AW440" s="48">
        <v>0</v>
      </c>
      <c r="AX440" s="70">
        <v>150</v>
      </c>
      <c r="AY440" s="70">
        <v>12</v>
      </c>
      <c r="AZ440" s="71">
        <v>332.7</v>
      </c>
      <c r="BA440" s="43">
        <f t="shared" si="242"/>
        <v>17.703636910129255</v>
      </c>
      <c r="BB440" s="71">
        <v>58.6</v>
      </c>
      <c r="BC440" s="69">
        <v>76.599999999999994</v>
      </c>
      <c r="BD440" s="54">
        <f t="shared" si="228"/>
        <v>29.3</v>
      </c>
      <c r="BE440" s="44">
        <f t="shared" si="229"/>
        <v>2697.0258771803014</v>
      </c>
      <c r="BF440" s="50">
        <f t="shared" si="244"/>
        <v>221614.0360757423</v>
      </c>
      <c r="BG440" s="50">
        <f t="shared" si="230"/>
        <v>206592.18219201107</v>
      </c>
      <c r="BH440" s="72">
        <f t="shared" si="231"/>
        <v>6.778385588626314</v>
      </c>
      <c r="BI440" s="73">
        <f t="shared" si="232"/>
        <v>1.7670360909187206</v>
      </c>
      <c r="BJ440" s="51">
        <f t="shared" si="233"/>
        <v>1.6104191188163244</v>
      </c>
      <c r="BK440" s="72">
        <f t="shared" si="234"/>
        <v>8.8632582496358427</v>
      </c>
      <c r="BL440" s="116">
        <v>0</v>
      </c>
      <c r="BM440" s="74">
        <f t="shared" si="251"/>
        <v>1060</v>
      </c>
      <c r="BN440" s="74">
        <f t="shared" si="252"/>
        <v>6</v>
      </c>
      <c r="BO440" s="71">
        <v>289.7</v>
      </c>
      <c r="BP440" s="71">
        <v>58.5</v>
      </c>
      <c r="BQ440" s="71">
        <v>71</v>
      </c>
      <c r="BR440" s="72">
        <f t="shared" si="235"/>
        <v>29.25</v>
      </c>
      <c r="BS440" s="54">
        <f t="shared" si="236"/>
        <v>2687.8288646869173</v>
      </c>
      <c r="BT440" s="50">
        <f t="shared" si="237"/>
        <v>206592.18219201107</v>
      </c>
      <c r="BU440" s="50">
        <f t="shared" si="238"/>
        <v>190835.84939277114</v>
      </c>
      <c r="BV440" s="72">
        <f t="shared" si="239"/>
        <v>7.6267807581390787</v>
      </c>
      <c r="BW440" s="75">
        <f t="shared" si="240"/>
        <v>1.6104191188163244</v>
      </c>
      <c r="BX440" s="55">
        <f t="shared" si="241"/>
        <v>1.5180585876385857</v>
      </c>
      <c r="BY440" s="72">
        <f t="shared" si="254"/>
        <v>5.735185958648124</v>
      </c>
      <c r="BZ440" s="124" t="s">
        <v>96</v>
      </c>
      <c r="CA440" s="124" t="s">
        <v>95</v>
      </c>
      <c r="CB440" s="125">
        <v>5</v>
      </c>
      <c r="CC440" s="125">
        <v>3</v>
      </c>
      <c r="CD440" s="125">
        <v>4</v>
      </c>
      <c r="CE440" s="125">
        <v>1</v>
      </c>
      <c r="CF440" s="124" t="s">
        <v>123</v>
      </c>
      <c r="CG440" s="126" t="s">
        <v>119</v>
      </c>
      <c r="CH440" s="62">
        <v>15.86</v>
      </c>
      <c r="CI440" s="63">
        <f>SUM(CI438:CI439)/2</f>
        <v>11.516492051059348</v>
      </c>
      <c r="CJ440" s="64">
        <f>SUM((AF440-BQ440)/AF440)*100</f>
        <v>8.8106858463909568</v>
      </c>
      <c r="CK440" s="64">
        <f>SUM(BX440*CH440)</f>
        <v>24.076409199947967</v>
      </c>
      <c r="CL440" s="65" t="s">
        <v>123</v>
      </c>
    </row>
    <row r="441" spans="1:90" s="65" customFormat="1" ht="24.75" customHeight="1" x14ac:dyDescent="0.3">
      <c r="A441" s="61" t="s">
        <v>122</v>
      </c>
      <c r="B441" s="35">
        <v>3.26</v>
      </c>
      <c r="C441" s="35">
        <v>2.19</v>
      </c>
      <c r="D441" s="35">
        <v>7.59</v>
      </c>
      <c r="E441" s="35">
        <v>4.92</v>
      </c>
      <c r="F441" s="35">
        <v>0.1019</v>
      </c>
      <c r="G441" s="66">
        <v>0.55200000000000005</v>
      </c>
      <c r="H441" s="66">
        <v>9.4500000000000001E-2</v>
      </c>
      <c r="I441" s="66">
        <v>5.4699999999999999E-2</v>
      </c>
      <c r="J441" s="66">
        <v>4.7199999999999999E-2</v>
      </c>
      <c r="K441" s="67">
        <v>6.4299999999999996E-2</v>
      </c>
      <c r="L441" s="38">
        <v>0.99133300000000002</v>
      </c>
      <c r="M441" s="68">
        <v>2.0899999999999998E-2</v>
      </c>
      <c r="N441" s="35">
        <v>5.7</v>
      </c>
      <c r="O441" s="35">
        <v>17.7</v>
      </c>
      <c r="P441" s="35">
        <v>3.96</v>
      </c>
      <c r="Q441" s="35">
        <v>15.99</v>
      </c>
      <c r="R441" s="35">
        <v>9.6</v>
      </c>
      <c r="S441" s="35">
        <v>1.95</v>
      </c>
      <c r="T441" s="35">
        <v>7.49</v>
      </c>
      <c r="U441" s="35">
        <v>2.0999999999999996</v>
      </c>
      <c r="V441" s="35">
        <v>2.0499999999999998</v>
      </c>
      <c r="W441" s="35">
        <v>5.08</v>
      </c>
      <c r="X441" s="35">
        <v>9.11</v>
      </c>
      <c r="Y441" s="35">
        <v>8.67</v>
      </c>
      <c r="Z441" s="35">
        <v>2.83</v>
      </c>
      <c r="AA441" s="35">
        <v>9.3699999999999992</v>
      </c>
      <c r="AB441" s="41">
        <v>1060</v>
      </c>
      <c r="AC441" s="41">
        <v>6</v>
      </c>
      <c r="AD441" s="88">
        <v>381.8</v>
      </c>
      <c r="AE441" s="69">
        <v>59.22</v>
      </c>
      <c r="AF441" s="69">
        <v>74.569999999999993</v>
      </c>
      <c r="AG441" s="44">
        <f t="shared" si="246"/>
        <v>29.61</v>
      </c>
      <c r="AH441" s="44">
        <f t="shared" si="218"/>
        <v>2754.3979563794232</v>
      </c>
      <c r="AI441" s="44">
        <f t="shared" si="219"/>
        <v>205395.45560721357</v>
      </c>
      <c r="AJ441" s="44">
        <f t="shared" si="220"/>
        <v>1.8588532003849798</v>
      </c>
      <c r="AK441" s="45">
        <v>0</v>
      </c>
      <c r="AL441" s="43">
        <v>376.3</v>
      </c>
      <c r="AM441" s="43">
        <v>59.1</v>
      </c>
      <c r="AN441" s="69">
        <v>74.22</v>
      </c>
      <c r="AO441" s="44">
        <f t="shared" si="250"/>
        <v>29.55</v>
      </c>
      <c r="AP441" s="44">
        <f t="shared" si="221"/>
        <v>2743.2465590962411</v>
      </c>
      <c r="AQ441" s="46">
        <f t="shared" si="222"/>
        <v>205395.45560721357</v>
      </c>
      <c r="AR441" s="46">
        <f t="shared" si="223"/>
        <v>203603.75961612302</v>
      </c>
      <c r="AS441" s="47">
        <f t="shared" si="224"/>
        <v>0.87231530307899952</v>
      </c>
      <c r="AT441" s="46">
        <f t="shared" si="225"/>
        <v>1.8588532003849798</v>
      </c>
      <c r="AU441" s="46">
        <f t="shared" si="226"/>
        <v>1.8481976988513402</v>
      </c>
      <c r="AV441" s="47">
        <f t="shared" si="227"/>
        <v>0.5732298565283569</v>
      </c>
      <c r="AW441" s="48">
        <v>0</v>
      </c>
      <c r="AX441" s="70">
        <v>150</v>
      </c>
      <c r="AY441" s="70">
        <v>12</v>
      </c>
      <c r="AZ441" s="71">
        <v>322.39999999999998</v>
      </c>
      <c r="BA441" s="43">
        <f t="shared" si="242"/>
        <v>18.424317617866016</v>
      </c>
      <c r="BB441" s="71">
        <v>57.55</v>
      </c>
      <c r="BC441" s="69">
        <v>72.180000000000007</v>
      </c>
      <c r="BD441" s="54">
        <f t="shared" si="228"/>
        <v>28.774999999999999</v>
      </c>
      <c r="BE441" s="44">
        <f t="shared" si="229"/>
        <v>2601.2406806677568</v>
      </c>
      <c r="BF441" s="50">
        <f t="shared" si="244"/>
        <v>205395.45560721357</v>
      </c>
      <c r="BG441" s="50">
        <f t="shared" si="230"/>
        <v>187757.5523305987</v>
      </c>
      <c r="BH441" s="72">
        <f t="shared" si="231"/>
        <v>8.5872899302818961</v>
      </c>
      <c r="BI441" s="73">
        <f t="shared" si="232"/>
        <v>1.8588532003849798</v>
      </c>
      <c r="BJ441" s="51">
        <f t="shared" si="233"/>
        <v>1.7171080257390996</v>
      </c>
      <c r="BK441" s="72">
        <f t="shared" si="234"/>
        <v>7.625409828840918</v>
      </c>
      <c r="BL441" s="116">
        <v>0</v>
      </c>
      <c r="BM441" s="74">
        <f t="shared" si="251"/>
        <v>1060</v>
      </c>
      <c r="BN441" s="74">
        <f t="shared" si="252"/>
        <v>6</v>
      </c>
      <c r="BO441" s="71">
        <v>298.39999999999998</v>
      </c>
      <c r="BP441" s="71">
        <v>58</v>
      </c>
      <c r="BQ441" s="71">
        <v>70</v>
      </c>
      <c r="BR441" s="72">
        <f t="shared" si="235"/>
        <v>29</v>
      </c>
      <c r="BS441" s="54">
        <f t="shared" si="236"/>
        <v>2642.079421669016</v>
      </c>
      <c r="BT441" s="50">
        <f t="shared" si="237"/>
        <v>187757.5523305987</v>
      </c>
      <c r="BU441" s="50">
        <f t="shared" si="238"/>
        <v>184945.55951683113</v>
      </c>
      <c r="BV441" s="72">
        <f t="shared" si="239"/>
        <v>1.4976722794171757</v>
      </c>
      <c r="BW441" s="75">
        <f t="shared" si="240"/>
        <v>1.7171080257390996</v>
      </c>
      <c r="BX441" s="55">
        <f t="shared" si="241"/>
        <v>1.6134477668972844</v>
      </c>
      <c r="BY441" s="72">
        <f t="shared" si="254"/>
        <v>6.0369095763323566</v>
      </c>
      <c r="BZ441" s="124" t="s">
        <v>77</v>
      </c>
      <c r="CA441" s="124" t="s">
        <v>73</v>
      </c>
      <c r="CB441" s="125">
        <v>3</v>
      </c>
      <c r="CC441" s="125">
        <v>8</v>
      </c>
      <c r="CD441" s="125">
        <v>2</v>
      </c>
      <c r="CE441" s="125">
        <v>6</v>
      </c>
      <c r="CF441" s="124" t="s">
        <v>85</v>
      </c>
      <c r="CG441" s="126" t="s">
        <v>75</v>
      </c>
      <c r="CH441" s="62">
        <v>10.270109824873842</v>
      </c>
      <c r="CI441" s="63">
        <v>18.797915819183309</v>
      </c>
      <c r="CJ441" s="64">
        <f>SUM((AF441-BQ441)/AF441)*100</f>
        <v>6.1284698940592648</v>
      </c>
      <c r="CK441" s="64">
        <f>SUM(BX441*CH441)</f>
        <v>16.57028576273256</v>
      </c>
      <c r="CL441" s="65" t="s">
        <v>85</v>
      </c>
    </row>
    <row r="442" spans="1:90" s="65" customFormat="1" ht="24.75" customHeight="1" x14ac:dyDescent="0.3">
      <c r="A442" s="61" t="s">
        <v>122</v>
      </c>
      <c r="B442" s="35">
        <v>3.71</v>
      </c>
      <c r="C442" s="35">
        <v>2.2599999999999998</v>
      </c>
      <c r="D442" s="35">
        <v>7.74</v>
      </c>
      <c r="E442" s="35">
        <v>5.15</v>
      </c>
      <c r="F442" s="35">
        <v>0.17929999999999999</v>
      </c>
      <c r="G442" s="66">
        <v>0.53749999999999998</v>
      </c>
      <c r="H442" s="66">
        <v>8.4400000000000003E-2</v>
      </c>
      <c r="I442" s="66">
        <v>5.21E-2</v>
      </c>
      <c r="J442" s="66">
        <v>3.7199999999999997E-2</v>
      </c>
      <c r="K442" s="67">
        <v>6.3100000000000003E-2</v>
      </c>
      <c r="L442" s="38">
        <v>0.99133300000000002</v>
      </c>
      <c r="M442" s="68">
        <v>2.6499999999999999E-2</v>
      </c>
      <c r="N442" s="35">
        <v>6.37</v>
      </c>
      <c r="O442" s="35">
        <v>17.05</v>
      </c>
      <c r="P442" s="35">
        <v>3.96</v>
      </c>
      <c r="Q442" s="35">
        <v>14.33</v>
      </c>
      <c r="R442" s="35">
        <v>7.39</v>
      </c>
      <c r="S442" s="35">
        <v>2.6</v>
      </c>
      <c r="T442" s="35">
        <v>6.76</v>
      </c>
      <c r="U442" s="35">
        <v>2.0499999999999998</v>
      </c>
      <c r="V442" s="35">
        <v>2.0499999999999998</v>
      </c>
      <c r="W442" s="35">
        <v>14.27</v>
      </c>
      <c r="X442" s="35">
        <v>1.91</v>
      </c>
      <c r="Y442" s="35">
        <v>17.809999999999999</v>
      </c>
      <c r="Z442" s="35">
        <v>11.47</v>
      </c>
      <c r="AA442" s="35">
        <v>12.5</v>
      </c>
      <c r="AB442" s="41">
        <v>1060</v>
      </c>
      <c r="AC442" s="41">
        <v>6</v>
      </c>
      <c r="AD442" s="88">
        <v>383.7</v>
      </c>
      <c r="AE442" s="69">
        <v>59.5</v>
      </c>
      <c r="AF442" s="69">
        <v>74.52</v>
      </c>
      <c r="AG442" s="44">
        <f t="shared" si="246"/>
        <v>29.75</v>
      </c>
      <c r="AH442" s="44">
        <f t="shared" si="218"/>
        <v>2780.5058479678164</v>
      </c>
      <c r="AI442" s="44">
        <f t="shared" si="219"/>
        <v>207203.29579056168</v>
      </c>
      <c r="AJ442" s="44">
        <f t="shared" si="220"/>
        <v>1.8518045214292287</v>
      </c>
      <c r="AK442" s="45">
        <v>0</v>
      </c>
      <c r="AL442" s="43">
        <v>375.7</v>
      </c>
      <c r="AM442" s="43">
        <v>59.03</v>
      </c>
      <c r="AN442" s="69">
        <v>74.5</v>
      </c>
      <c r="AO442" s="44">
        <f t="shared" si="250"/>
        <v>29.515000000000001</v>
      </c>
      <c r="AP442" s="44">
        <f t="shared" si="221"/>
        <v>2736.7520231432914</v>
      </c>
      <c r="AQ442" s="46">
        <f t="shared" si="222"/>
        <v>207203.29579056168</v>
      </c>
      <c r="AR442" s="46">
        <f t="shared" si="223"/>
        <v>203888.02572417521</v>
      </c>
      <c r="AS442" s="47">
        <f t="shared" si="224"/>
        <v>1.6000083655703516</v>
      </c>
      <c r="AT442" s="46">
        <f t="shared" si="225"/>
        <v>1.8518045214292287</v>
      </c>
      <c r="AU442" s="46">
        <f t="shared" si="226"/>
        <v>1.8426781007152244</v>
      </c>
      <c r="AV442" s="47">
        <f t="shared" si="227"/>
        <v>0.49283931475447895</v>
      </c>
      <c r="AW442" s="48">
        <v>0</v>
      </c>
      <c r="AX442" s="70">
        <v>150</v>
      </c>
      <c r="AY442" s="70">
        <v>12</v>
      </c>
      <c r="AZ442" s="71">
        <v>323.5</v>
      </c>
      <c r="BA442" s="43">
        <f t="shared" si="242"/>
        <v>18.608964451313753</v>
      </c>
      <c r="BB442" s="71">
        <v>57.63</v>
      </c>
      <c r="BC442" s="69">
        <v>72.42</v>
      </c>
      <c r="BD442" s="54">
        <f t="shared" si="228"/>
        <v>28.815000000000001</v>
      </c>
      <c r="BE442" s="44">
        <f t="shared" si="229"/>
        <v>2608.4776535045671</v>
      </c>
      <c r="BF442" s="50">
        <f t="shared" si="244"/>
        <v>207203.29579056168</v>
      </c>
      <c r="BG442" s="50">
        <f t="shared" si="230"/>
        <v>188905.95166680074</v>
      </c>
      <c r="BH442" s="72">
        <f t="shared" si="231"/>
        <v>8.8306240757172354</v>
      </c>
      <c r="BI442" s="73">
        <f t="shared" si="232"/>
        <v>1.8518045214292287</v>
      </c>
      <c r="BJ442" s="51">
        <f t="shared" si="233"/>
        <v>1.7124923653575572</v>
      </c>
      <c r="BK442" s="72">
        <f t="shared" si="234"/>
        <v>7.5230487051705595</v>
      </c>
      <c r="BL442" s="116">
        <v>0</v>
      </c>
      <c r="BM442" s="74">
        <f t="shared" si="251"/>
        <v>1060</v>
      </c>
      <c r="BN442" s="74">
        <f t="shared" si="252"/>
        <v>6</v>
      </c>
      <c r="BO442" s="71">
        <v>298.39999999999998</v>
      </c>
      <c r="BP442" s="71">
        <v>57</v>
      </c>
      <c r="BQ442" s="71">
        <v>70</v>
      </c>
      <c r="BR442" s="72">
        <f t="shared" si="235"/>
        <v>28.5</v>
      </c>
      <c r="BS442" s="54">
        <f t="shared" si="236"/>
        <v>2551.7586328783095</v>
      </c>
      <c r="BT442" s="50">
        <f t="shared" si="237"/>
        <v>188905.95166680074</v>
      </c>
      <c r="BU442" s="50">
        <f t="shared" si="238"/>
        <v>178623.10430148165</v>
      </c>
      <c r="BV442" s="72">
        <f t="shared" si="239"/>
        <v>5.4433686575721829</v>
      </c>
      <c r="BW442" s="75">
        <f t="shared" si="240"/>
        <v>1.7124923653575572</v>
      </c>
      <c r="BX442" s="55">
        <f t="shared" si="241"/>
        <v>1.6705565675107619</v>
      </c>
      <c r="BY442" s="72">
        <f t="shared" si="254"/>
        <v>2.4488166309599535</v>
      </c>
      <c r="BZ442" s="124" t="s">
        <v>77</v>
      </c>
      <c r="CA442" s="124" t="s">
        <v>73</v>
      </c>
      <c r="CB442" s="125">
        <v>3</v>
      </c>
      <c r="CC442" s="125">
        <v>8</v>
      </c>
      <c r="CD442" s="125">
        <v>2</v>
      </c>
      <c r="CE442" s="125">
        <v>6</v>
      </c>
      <c r="CF442" s="124" t="s">
        <v>85</v>
      </c>
      <c r="CG442" s="126" t="s">
        <v>75</v>
      </c>
      <c r="CH442" s="62">
        <v>10.578069129916566</v>
      </c>
      <c r="CI442" s="63">
        <v>21.797095883316612</v>
      </c>
      <c r="CJ442" s="64">
        <f>SUM((AF442-BQ442)/AF442)*100</f>
        <v>6.0654857756306981</v>
      </c>
      <c r="CK442" s="64">
        <f>SUM(BX442*CH442)</f>
        <v>17.671262856564969</v>
      </c>
      <c r="CL442" s="65" t="s">
        <v>85</v>
      </c>
    </row>
    <row r="443" spans="1:90" s="65" customFormat="1" ht="24.75" customHeight="1" x14ac:dyDescent="0.3">
      <c r="A443" s="61" t="s">
        <v>122</v>
      </c>
      <c r="B443" s="35">
        <v>3.62</v>
      </c>
      <c r="C443" s="35">
        <v>2.0299999999999998</v>
      </c>
      <c r="D443" s="35">
        <v>7.05</v>
      </c>
      <c r="E443" s="35">
        <v>4.84</v>
      </c>
      <c r="F443" s="35">
        <v>0.16739999999999999</v>
      </c>
      <c r="G443" s="66">
        <v>0.51670000000000005</v>
      </c>
      <c r="H443" s="66">
        <v>8.2500000000000004E-2</v>
      </c>
      <c r="I443" s="66">
        <v>4.9500000000000002E-2</v>
      </c>
      <c r="J443" s="66">
        <v>3.5299999999999998E-2</v>
      </c>
      <c r="K443" s="67">
        <v>5.8099999999999999E-2</v>
      </c>
      <c r="L443" s="38">
        <v>0.99133300000000002</v>
      </c>
      <c r="M443" s="68">
        <v>3.4799999999999998E-2</v>
      </c>
      <c r="N443" s="35">
        <v>5.0199999999999996</v>
      </c>
      <c r="O443" s="35">
        <v>17.7</v>
      </c>
      <c r="P443" s="35">
        <v>3.96</v>
      </c>
      <c r="Q443" s="35">
        <v>15.99</v>
      </c>
      <c r="R443" s="35">
        <v>9.6</v>
      </c>
      <c r="S443" s="35">
        <v>1.3</v>
      </c>
      <c r="T443" s="35">
        <v>7.49</v>
      </c>
      <c r="U443" s="35">
        <v>2.15</v>
      </c>
      <c r="V443" s="35">
        <v>2.0499999999999998</v>
      </c>
      <c r="W443" s="35">
        <v>5.08</v>
      </c>
      <c r="X443" s="35">
        <v>9.11</v>
      </c>
      <c r="Y443" s="35">
        <v>8.67</v>
      </c>
      <c r="Z443" s="35">
        <v>2.83</v>
      </c>
      <c r="AA443" s="35">
        <v>6.25</v>
      </c>
      <c r="AB443" s="41">
        <v>1060</v>
      </c>
      <c r="AC443" s="41">
        <v>6</v>
      </c>
      <c r="AD443" s="88">
        <v>381.3</v>
      </c>
      <c r="AE443" s="69">
        <v>59.62</v>
      </c>
      <c r="AF443" s="69">
        <v>74.52</v>
      </c>
      <c r="AG443" s="44">
        <f t="shared" si="246"/>
        <v>29.81</v>
      </c>
      <c r="AH443" s="44">
        <f t="shared" si="218"/>
        <v>2791.7326434746847</v>
      </c>
      <c r="AI443" s="44">
        <f t="shared" si="219"/>
        <v>208039.91659173349</v>
      </c>
      <c r="AJ443" s="44">
        <f t="shared" si="220"/>
        <v>1.8328213462432767</v>
      </c>
      <c r="AK443" s="45">
        <v>0</v>
      </c>
      <c r="AL443" s="43">
        <v>375.6</v>
      </c>
      <c r="AM443" s="43">
        <v>59.6</v>
      </c>
      <c r="AN443" s="69">
        <v>74.52</v>
      </c>
      <c r="AO443" s="44">
        <f t="shared" si="250"/>
        <v>29.8</v>
      </c>
      <c r="AP443" s="44">
        <f t="shared" si="221"/>
        <v>2789.8599400938801</v>
      </c>
      <c r="AQ443" s="46">
        <f t="shared" si="222"/>
        <v>208039.91659173349</v>
      </c>
      <c r="AR443" s="46">
        <f t="shared" si="223"/>
        <v>207900.36273579593</v>
      </c>
      <c r="AS443" s="47">
        <f t="shared" si="224"/>
        <v>6.7080326806428642E-2</v>
      </c>
      <c r="AT443" s="46">
        <f t="shared" si="225"/>
        <v>1.8328213462432767</v>
      </c>
      <c r="AU443" s="46">
        <f t="shared" si="226"/>
        <v>1.8066346544922589</v>
      </c>
      <c r="AV443" s="47">
        <f t="shared" si="227"/>
        <v>1.4287640093614444</v>
      </c>
      <c r="AW443" s="48">
        <v>0</v>
      </c>
      <c r="AX443" s="70">
        <v>150</v>
      </c>
      <c r="AY443" s="70">
        <v>12</v>
      </c>
      <c r="AZ443" s="71">
        <v>322.89999999999998</v>
      </c>
      <c r="BA443" s="43">
        <f t="shared" si="242"/>
        <v>18.086094766181493</v>
      </c>
      <c r="BB443" s="71">
        <v>57.9</v>
      </c>
      <c r="BC443" s="69">
        <v>72.459999999999994</v>
      </c>
      <c r="BD443" s="54">
        <f t="shared" si="228"/>
        <v>28.95</v>
      </c>
      <c r="BE443" s="44">
        <f t="shared" si="229"/>
        <v>2632.9766569552394</v>
      </c>
      <c r="BF443" s="50">
        <f t="shared" si="244"/>
        <v>208039.91659173349</v>
      </c>
      <c r="BG443" s="50">
        <f t="shared" si="230"/>
        <v>190785.48856297662</v>
      </c>
      <c r="BH443" s="72">
        <f t="shared" si="231"/>
        <v>8.2938064537959342</v>
      </c>
      <c r="BI443" s="73">
        <f t="shared" si="232"/>
        <v>1.8328213462432767</v>
      </c>
      <c r="BJ443" s="51">
        <f t="shared" si="233"/>
        <v>1.6924767309721962</v>
      </c>
      <c r="BK443" s="72">
        <f t="shared" si="234"/>
        <v>7.657299253893135</v>
      </c>
      <c r="BL443" s="116">
        <v>0</v>
      </c>
      <c r="BM443" s="74">
        <f t="shared" si="251"/>
        <v>1060</v>
      </c>
      <c r="BN443" s="74">
        <f t="shared" si="252"/>
        <v>6</v>
      </c>
      <c r="BO443" s="71">
        <v>298.3</v>
      </c>
      <c r="BP443" s="71">
        <v>57</v>
      </c>
      <c r="BQ443" s="71">
        <v>71</v>
      </c>
      <c r="BR443" s="72">
        <f t="shared" si="235"/>
        <v>28.5</v>
      </c>
      <c r="BS443" s="54">
        <f t="shared" si="236"/>
        <v>2551.7586328783095</v>
      </c>
      <c r="BT443" s="50">
        <f t="shared" si="237"/>
        <v>190785.48856297662</v>
      </c>
      <c r="BU443" s="50">
        <f t="shared" si="238"/>
        <v>181174.86293435999</v>
      </c>
      <c r="BV443" s="72">
        <f t="shared" si="239"/>
        <v>5.037398651755554</v>
      </c>
      <c r="BW443" s="75">
        <f t="shared" si="240"/>
        <v>1.6924767309721962</v>
      </c>
      <c r="BX443" s="55">
        <f t="shared" si="241"/>
        <v>1.6464756488215182</v>
      </c>
      <c r="BY443" s="72">
        <f t="shared" si="254"/>
        <v>2.7179742745564339</v>
      </c>
      <c r="BZ443" s="124" t="s">
        <v>77</v>
      </c>
      <c r="CA443" s="124" t="s">
        <v>73</v>
      </c>
      <c r="CB443" s="125">
        <v>3</v>
      </c>
      <c r="CC443" s="125">
        <v>8</v>
      </c>
      <c r="CD443" s="125">
        <v>2</v>
      </c>
      <c r="CE443" s="125">
        <v>6</v>
      </c>
      <c r="CF443" s="124" t="s">
        <v>85</v>
      </c>
      <c r="CG443" s="126" t="s">
        <v>75</v>
      </c>
      <c r="CH443" s="63">
        <f t="shared" ref="CH443:CI445" si="255">SUM(CH441:CH442)/2</f>
        <v>10.424089477395203</v>
      </c>
      <c r="CI443" s="63">
        <f t="shared" si="255"/>
        <v>20.297505851249959</v>
      </c>
      <c r="CJ443" s="64">
        <f>SUM((AF443-BQ443)/AF443)*100</f>
        <v>4.7235641438539933</v>
      </c>
      <c r="CK443" s="64">
        <f>SUM(BX443*CH443)</f>
        <v>17.163009485667828</v>
      </c>
      <c r="CL443" s="65" t="s">
        <v>85</v>
      </c>
    </row>
    <row r="444" spans="1:90" s="65" customFormat="1" ht="24.75" customHeight="1" x14ac:dyDescent="0.3">
      <c r="A444" s="61" t="s">
        <v>122</v>
      </c>
      <c r="B444" s="35">
        <v>3.71</v>
      </c>
      <c r="C444" s="35">
        <v>1.99</v>
      </c>
      <c r="D444" s="35">
        <v>6.99</v>
      </c>
      <c r="E444" s="35">
        <v>4.92</v>
      </c>
      <c r="F444" s="35">
        <v>0.1537</v>
      </c>
      <c r="G444" s="66">
        <v>0.53590000000000004</v>
      </c>
      <c r="H444" s="66">
        <v>8.0199999999999994E-2</v>
      </c>
      <c r="I444" s="66">
        <v>5.2900000000000003E-2</v>
      </c>
      <c r="J444" s="66">
        <v>3.6400000000000002E-2</v>
      </c>
      <c r="K444" s="67">
        <v>5.2200000000000003E-2</v>
      </c>
      <c r="L444" s="38">
        <v>0.99133300000000002</v>
      </c>
      <c r="M444" s="68">
        <v>2.76E-2</v>
      </c>
      <c r="N444" s="35">
        <v>5.7</v>
      </c>
      <c r="O444" s="35">
        <v>17.05</v>
      </c>
      <c r="P444" s="35">
        <v>3.96</v>
      </c>
      <c r="Q444" s="35">
        <v>14.33</v>
      </c>
      <c r="R444" s="35">
        <v>7.39</v>
      </c>
      <c r="S444" s="35">
        <v>1.95</v>
      </c>
      <c r="T444" s="35">
        <v>6.76</v>
      </c>
      <c r="U444" s="35">
        <v>2.0999999999999996</v>
      </c>
      <c r="V444" s="35">
        <v>2.0499999999999998</v>
      </c>
      <c r="W444" s="35">
        <v>14.27</v>
      </c>
      <c r="X444" s="35">
        <v>1.91</v>
      </c>
      <c r="Y444" s="35">
        <v>17.809999999999999</v>
      </c>
      <c r="Z444" s="35">
        <v>11.47</v>
      </c>
      <c r="AA444" s="35">
        <v>9.3699999999999992</v>
      </c>
      <c r="AB444" s="41">
        <v>1060</v>
      </c>
      <c r="AC444" s="41">
        <v>6</v>
      </c>
      <c r="AD444" s="88">
        <v>378</v>
      </c>
      <c r="AE444" s="69">
        <v>59.59</v>
      </c>
      <c r="AF444" s="69">
        <v>74.86</v>
      </c>
      <c r="AG444" s="44">
        <f t="shared" si="246"/>
        <v>29.795000000000002</v>
      </c>
      <c r="AH444" s="44">
        <f t="shared" si="218"/>
        <v>2788.923824022927</v>
      </c>
      <c r="AI444" s="44">
        <f t="shared" si="219"/>
        <v>208778.83746635632</v>
      </c>
      <c r="AJ444" s="44">
        <f t="shared" si="220"/>
        <v>1.8105283303003008</v>
      </c>
      <c r="AK444" s="45">
        <v>0</v>
      </c>
      <c r="AL444" s="43">
        <v>375.2</v>
      </c>
      <c r="AM444" s="43">
        <v>59.5</v>
      </c>
      <c r="AN444" s="69">
        <v>74.599999999999994</v>
      </c>
      <c r="AO444" s="44">
        <f t="shared" si="250"/>
        <v>29.75</v>
      </c>
      <c r="AP444" s="44">
        <f t="shared" si="221"/>
        <v>2780.5058479678164</v>
      </c>
      <c r="AQ444" s="46">
        <f t="shared" si="222"/>
        <v>208778.83746635632</v>
      </c>
      <c r="AR444" s="46">
        <f t="shared" si="223"/>
        <v>207425.73625839909</v>
      </c>
      <c r="AS444" s="47">
        <f t="shared" si="224"/>
        <v>0.64810266422489793</v>
      </c>
      <c r="AT444" s="46">
        <f t="shared" si="225"/>
        <v>1.8105283303003008</v>
      </c>
      <c r="AU444" s="46">
        <f t="shared" si="226"/>
        <v>1.8088401505423481</v>
      </c>
      <c r="AV444" s="47">
        <f t="shared" si="227"/>
        <v>9.3242382883489558E-2</v>
      </c>
      <c r="AW444" s="48">
        <v>0</v>
      </c>
      <c r="AX444" s="70">
        <v>150</v>
      </c>
      <c r="AY444" s="70">
        <v>12</v>
      </c>
      <c r="AZ444" s="71">
        <v>326.39999999999998</v>
      </c>
      <c r="BA444" s="43">
        <f t="shared" si="242"/>
        <v>15.808823529411772</v>
      </c>
      <c r="BB444" s="71">
        <v>58.07</v>
      </c>
      <c r="BC444" s="69">
        <v>72.709999999999994</v>
      </c>
      <c r="BD444" s="54">
        <f t="shared" si="228"/>
        <v>29.035</v>
      </c>
      <c r="BE444" s="44">
        <f t="shared" si="229"/>
        <v>2648.4607032068043</v>
      </c>
      <c r="BF444" s="50">
        <f t="shared" si="244"/>
        <v>208778.83746635632</v>
      </c>
      <c r="BG444" s="50">
        <f t="shared" si="230"/>
        <v>192569.57773016673</v>
      </c>
      <c r="BH444" s="72">
        <f t="shared" si="231"/>
        <v>7.76384231893313</v>
      </c>
      <c r="BI444" s="73">
        <f t="shared" si="232"/>
        <v>1.8105283303003008</v>
      </c>
      <c r="BJ444" s="51">
        <f t="shared" si="233"/>
        <v>1.6949717803159945</v>
      </c>
      <c r="BK444" s="72">
        <f t="shared" si="234"/>
        <v>6.3824767638482456</v>
      </c>
      <c r="BL444" s="116">
        <v>0</v>
      </c>
      <c r="BM444" s="74">
        <f t="shared" si="251"/>
        <v>1060</v>
      </c>
      <c r="BN444" s="74">
        <f t="shared" si="252"/>
        <v>6</v>
      </c>
      <c r="BO444" s="71">
        <v>301.60000000000002</v>
      </c>
      <c r="BP444" s="71">
        <v>57.8</v>
      </c>
      <c r="BQ444" s="71">
        <v>70</v>
      </c>
      <c r="BR444" s="72">
        <f t="shared" si="235"/>
        <v>28.9</v>
      </c>
      <c r="BS444" s="54">
        <f t="shared" si="236"/>
        <v>2623.8896002047309</v>
      </c>
      <c r="BT444" s="50">
        <f t="shared" si="237"/>
        <v>192569.57773016673</v>
      </c>
      <c r="BU444" s="50">
        <f t="shared" si="238"/>
        <v>183672.27201433116</v>
      </c>
      <c r="BV444" s="72">
        <f t="shared" si="239"/>
        <v>4.6203070187455531</v>
      </c>
      <c r="BW444" s="75">
        <f t="shared" si="240"/>
        <v>1.6949717803159945</v>
      </c>
      <c r="BX444" s="55">
        <f t="shared" si="241"/>
        <v>1.64205514905629</v>
      </c>
      <c r="BY444" s="72">
        <f t="shared" si="254"/>
        <v>3.1219771251789923</v>
      </c>
      <c r="BZ444" s="124" t="s">
        <v>77</v>
      </c>
      <c r="CA444" s="124" t="s">
        <v>73</v>
      </c>
      <c r="CB444" s="125">
        <v>3</v>
      </c>
      <c r="CC444" s="125">
        <v>8</v>
      </c>
      <c r="CD444" s="125">
        <v>2</v>
      </c>
      <c r="CE444" s="125">
        <v>6</v>
      </c>
      <c r="CF444" s="124" t="s">
        <v>85</v>
      </c>
      <c r="CG444" s="126" t="s">
        <v>75</v>
      </c>
      <c r="CH444" s="63">
        <f t="shared" si="255"/>
        <v>10.501079303655885</v>
      </c>
      <c r="CI444" s="63">
        <f t="shared" si="255"/>
        <v>21.047300867283283</v>
      </c>
      <c r="CJ444" s="64">
        <f>SUM((AF444-BQ444)/AF444)*100</f>
        <v>6.4921186214266626</v>
      </c>
      <c r="CK444" s="64">
        <f>SUM(BX444*CH444)</f>
        <v>17.243351341216588</v>
      </c>
      <c r="CL444" s="65" t="s">
        <v>85</v>
      </c>
    </row>
    <row r="445" spans="1:90" s="65" customFormat="1" ht="24.75" customHeight="1" x14ac:dyDescent="0.3">
      <c r="A445" s="61" t="s">
        <v>122</v>
      </c>
      <c r="B445" s="35">
        <v>3.48</v>
      </c>
      <c r="C445" s="35">
        <v>2.0299999999999998</v>
      </c>
      <c r="D445" s="35">
        <v>7.13</v>
      </c>
      <c r="E445" s="35">
        <v>4.71</v>
      </c>
      <c r="F445" s="35">
        <v>9.4500000000000001E-2</v>
      </c>
      <c r="G445" s="66">
        <v>0.54910000000000003</v>
      </c>
      <c r="H445" s="66">
        <v>9.4299999999999995E-2</v>
      </c>
      <c r="I445" s="66">
        <v>5.7200000000000001E-2</v>
      </c>
      <c r="J445" s="66">
        <v>4.5699999999999998E-2</v>
      </c>
      <c r="K445" s="67">
        <v>6.0900000000000003E-2</v>
      </c>
      <c r="L445" s="38">
        <v>0.99133300000000002</v>
      </c>
      <c r="M445" s="68">
        <v>1.89E-2</v>
      </c>
      <c r="N445" s="35">
        <v>6.37</v>
      </c>
      <c r="O445" s="35">
        <v>17.7</v>
      </c>
      <c r="P445" s="35">
        <v>3.96</v>
      </c>
      <c r="Q445" s="35">
        <v>15.99</v>
      </c>
      <c r="R445" s="35">
        <v>9.6</v>
      </c>
      <c r="S445" s="35">
        <v>2.6</v>
      </c>
      <c r="T445" s="35">
        <v>7.49</v>
      </c>
      <c r="U445" s="35">
        <v>2.0499999999999998</v>
      </c>
      <c r="V445" s="35">
        <v>2.0499999999999998</v>
      </c>
      <c r="W445" s="35">
        <v>5.08</v>
      </c>
      <c r="X445" s="35">
        <v>9.11</v>
      </c>
      <c r="Y445" s="35">
        <v>8.67</v>
      </c>
      <c r="Z445" s="35">
        <v>2.83</v>
      </c>
      <c r="AA445" s="35">
        <v>12.5</v>
      </c>
      <c r="AB445" s="41">
        <v>1080</v>
      </c>
      <c r="AC445" s="41">
        <v>6</v>
      </c>
      <c r="AD445" s="88">
        <v>381.6</v>
      </c>
      <c r="AE445" s="69">
        <v>59.26</v>
      </c>
      <c r="AF445" s="69">
        <v>74.569999999999993</v>
      </c>
      <c r="AG445" s="44">
        <f t="shared" si="246"/>
        <v>29.63</v>
      </c>
      <c r="AH445" s="44">
        <f t="shared" si="218"/>
        <v>2758.1201153553966</v>
      </c>
      <c r="AI445" s="44">
        <f t="shared" si="219"/>
        <v>205673.0170020519</v>
      </c>
      <c r="AJ445" s="44">
        <f t="shared" si="220"/>
        <v>1.855372209550429</v>
      </c>
      <c r="AK445" s="45">
        <v>0</v>
      </c>
      <c r="AL445" s="43">
        <v>375.4</v>
      </c>
      <c r="AM445" s="43">
        <v>59.2</v>
      </c>
      <c r="AN445" s="69">
        <v>74.19</v>
      </c>
      <c r="AO445" s="44">
        <f t="shared" si="250"/>
        <v>29.6</v>
      </c>
      <c r="AP445" s="44">
        <f t="shared" si="221"/>
        <v>2752.5378193692336</v>
      </c>
      <c r="AQ445" s="46">
        <f t="shared" si="222"/>
        <v>205673.0170020519</v>
      </c>
      <c r="AR445" s="46">
        <f t="shared" si="223"/>
        <v>204210.78081900344</v>
      </c>
      <c r="AS445" s="47">
        <f t="shared" si="224"/>
        <v>0.71095188098197182</v>
      </c>
      <c r="AT445" s="46">
        <f t="shared" si="225"/>
        <v>1.855372209550429</v>
      </c>
      <c r="AU445" s="46">
        <f t="shared" si="226"/>
        <v>1.8382966780423085</v>
      </c>
      <c r="AV445" s="47">
        <f t="shared" si="227"/>
        <v>0.92032916199915016</v>
      </c>
      <c r="AW445" s="48">
        <v>0</v>
      </c>
      <c r="AX445" s="70">
        <v>150</v>
      </c>
      <c r="AY445" s="70">
        <v>12</v>
      </c>
      <c r="AZ445" s="71">
        <v>323.3</v>
      </c>
      <c r="BA445" s="43">
        <f t="shared" si="242"/>
        <v>18.032786885245905</v>
      </c>
      <c r="BB445" s="71">
        <v>58.08</v>
      </c>
      <c r="BC445" s="69">
        <v>72.03</v>
      </c>
      <c r="BD445" s="54">
        <f t="shared" si="228"/>
        <v>29.04</v>
      </c>
      <c r="BE445" s="44">
        <f t="shared" si="229"/>
        <v>2649.3729431735901</v>
      </c>
      <c r="BF445" s="50">
        <f t="shared" si="244"/>
        <v>205673.0170020519</v>
      </c>
      <c r="BG445" s="50">
        <f t="shared" si="230"/>
        <v>190834.33309679371</v>
      </c>
      <c r="BH445" s="72">
        <f t="shared" si="231"/>
        <v>7.214696473825807</v>
      </c>
      <c r="BI445" s="73">
        <f t="shared" si="232"/>
        <v>1.855372209550429</v>
      </c>
      <c r="BJ445" s="51">
        <f t="shared" si="233"/>
        <v>1.6941395961282184</v>
      </c>
      <c r="BK445" s="72">
        <f t="shared" si="234"/>
        <v>8.690041415532388</v>
      </c>
      <c r="BL445" s="116">
        <v>0</v>
      </c>
      <c r="BM445" s="74">
        <f t="shared" si="251"/>
        <v>1080</v>
      </c>
      <c r="BN445" s="74">
        <f t="shared" si="252"/>
        <v>6</v>
      </c>
      <c r="BO445" s="71">
        <v>298.60000000000002</v>
      </c>
      <c r="BP445" s="71">
        <v>57</v>
      </c>
      <c r="BQ445" s="71">
        <v>71</v>
      </c>
      <c r="BR445" s="72">
        <f t="shared" si="235"/>
        <v>28.5</v>
      </c>
      <c r="BS445" s="54">
        <f t="shared" si="236"/>
        <v>2551.7586328783095</v>
      </c>
      <c r="BT445" s="50">
        <f t="shared" si="237"/>
        <v>190834.33309679371</v>
      </c>
      <c r="BU445" s="50">
        <f t="shared" si="238"/>
        <v>181174.86293435999</v>
      </c>
      <c r="BV445" s="72">
        <f t="shared" si="239"/>
        <v>5.0617045715428501</v>
      </c>
      <c r="BW445" s="75">
        <f t="shared" si="240"/>
        <v>1.6941395961282184</v>
      </c>
      <c r="BX445" s="55">
        <f t="shared" si="241"/>
        <v>1.6481315076704839</v>
      </c>
      <c r="BY445" s="72">
        <f t="shared" si="254"/>
        <v>2.7157200364646026</v>
      </c>
      <c r="BZ445" s="124" t="s">
        <v>77</v>
      </c>
      <c r="CA445" s="124" t="s">
        <v>73</v>
      </c>
      <c r="CB445" s="125">
        <v>3</v>
      </c>
      <c r="CC445" s="125">
        <v>8</v>
      </c>
      <c r="CD445" s="125">
        <v>2</v>
      </c>
      <c r="CE445" s="125">
        <v>6</v>
      </c>
      <c r="CF445" s="124" t="s">
        <v>85</v>
      </c>
      <c r="CG445" s="126" t="s">
        <v>75</v>
      </c>
      <c r="CH445" s="63">
        <f t="shared" si="255"/>
        <v>10.462584390525544</v>
      </c>
      <c r="CI445" s="63">
        <f t="shared" si="255"/>
        <v>20.672403359266621</v>
      </c>
      <c r="CJ445" s="64">
        <f>SUM((AF445-BQ445)/AF445)*100</f>
        <v>4.787448035402968</v>
      </c>
      <c r="CK445" s="64">
        <f>SUM(BX445*CH445)</f>
        <v>17.243714985686534</v>
      </c>
      <c r="CL445" s="65" t="s">
        <v>85</v>
      </c>
    </row>
    <row r="446" spans="1:90" s="65" customFormat="1" ht="24.75" customHeight="1" x14ac:dyDescent="0.3">
      <c r="A446" s="61" t="s">
        <v>122</v>
      </c>
      <c r="B446" s="35">
        <v>3.4</v>
      </c>
      <c r="C446" s="35">
        <v>2.4</v>
      </c>
      <c r="D446" s="35">
        <v>7.68</v>
      </c>
      <c r="E446" s="35">
        <v>4.76</v>
      </c>
      <c r="F446" s="35">
        <v>0.11070000000000001</v>
      </c>
      <c r="G446" s="66">
        <v>0.55330000000000001</v>
      </c>
      <c r="H446" s="66">
        <v>9.4700000000000006E-2</v>
      </c>
      <c r="I446" s="66">
        <v>5.4399999999999997E-2</v>
      </c>
      <c r="J446" s="66">
        <v>4.6100000000000002E-2</v>
      </c>
      <c r="K446" s="67">
        <v>6.08E-2</v>
      </c>
      <c r="L446" s="38">
        <v>0.99133300000000002</v>
      </c>
      <c r="M446" s="68">
        <v>1.9099999999999999E-2</v>
      </c>
      <c r="N446" s="35">
        <v>5.0199999999999996</v>
      </c>
      <c r="O446" s="35">
        <v>17.05</v>
      </c>
      <c r="P446" s="35">
        <v>3.96</v>
      </c>
      <c r="Q446" s="35">
        <v>14.33</v>
      </c>
      <c r="R446" s="35">
        <v>7.39</v>
      </c>
      <c r="S446" s="35">
        <v>1.3</v>
      </c>
      <c r="T446" s="35">
        <v>6.76</v>
      </c>
      <c r="U446" s="35">
        <v>2.15</v>
      </c>
      <c r="V446" s="35">
        <v>2.0499999999999998</v>
      </c>
      <c r="W446" s="35">
        <v>14.27</v>
      </c>
      <c r="X446" s="35">
        <v>1.91</v>
      </c>
      <c r="Y446" s="35">
        <v>17.809999999999999</v>
      </c>
      <c r="Z446" s="35">
        <v>11.47</v>
      </c>
      <c r="AA446" s="35">
        <v>6.25</v>
      </c>
      <c r="AB446" s="41">
        <v>1080</v>
      </c>
      <c r="AC446" s="41">
        <v>6</v>
      </c>
      <c r="AD446" s="88">
        <v>382.1</v>
      </c>
      <c r="AE446" s="69">
        <v>59.4</v>
      </c>
      <c r="AF446" s="69">
        <v>74.56</v>
      </c>
      <c r="AG446" s="44">
        <f t="shared" si="246"/>
        <v>29.7</v>
      </c>
      <c r="AH446" s="44">
        <f t="shared" si="218"/>
        <v>2771.1674638050204</v>
      </c>
      <c r="AI446" s="44">
        <f t="shared" si="219"/>
        <v>206618.24610130233</v>
      </c>
      <c r="AJ446" s="44">
        <f t="shared" si="220"/>
        <v>1.8493042468895085</v>
      </c>
      <c r="AK446" s="45">
        <v>0</v>
      </c>
      <c r="AL446" s="43">
        <v>376.4</v>
      </c>
      <c r="AM446" s="43">
        <v>59.14</v>
      </c>
      <c r="AN446" s="69">
        <v>74.540000000000006</v>
      </c>
      <c r="AO446" s="44">
        <f t="shared" si="250"/>
        <v>29.57</v>
      </c>
      <c r="AP446" s="44">
        <f t="shared" si="221"/>
        <v>2746.9611782498459</v>
      </c>
      <c r="AQ446" s="46">
        <f t="shared" si="222"/>
        <v>206618.24610130233</v>
      </c>
      <c r="AR446" s="46">
        <f t="shared" si="223"/>
        <v>204758.48622674352</v>
      </c>
      <c r="AS446" s="47">
        <f t="shared" si="224"/>
        <v>0.9000946962094466</v>
      </c>
      <c r="AT446" s="46">
        <f t="shared" si="225"/>
        <v>1.8493042468895085</v>
      </c>
      <c r="AU446" s="46">
        <f t="shared" si="226"/>
        <v>1.8382632482601269</v>
      </c>
      <c r="AV446" s="47">
        <f t="shared" si="227"/>
        <v>0.59703527139746215</v>
      </c>
      <c r="AW446" s="48">
        <v>0</v>
      </c>
      <c r="AX446" s="70">
        <v>150</v>
      </c>
      <c r="AY446" s="70">
        <v>12</v>
      </c>
      <c r="AZ446" s="71">
        <v>326.3</v>
      </c>
      <c r="BA446" s="43">
        <f t="shared" si="242"/>
        <v>17.100827459393201</v>
      </c>
      <c r="BB446" s="71">
        <v>58.48</v>
      </c>
      <c r="BC446" s="69">
        <v>72.73</v>
      </c>
      <c r="BD446" s="54">
        <f t="shared" si="228"/>
        <v>29.24</v>
      </c>
      <c r="BE446" s="44">
        <f t="shared" si="229"/>
        <v>2685.9913471438326</v>
      </c>
      <c r="BF446" s="50">
        <f t="shared" si="244"/>
        <v>206618.24610130233</v>
      </c>
      <c r="BG446" s="50">
        <f t="shared" si="230"/>
        <v>195352.15067777096</v>
      </c>
      <c r="BH446" s="72">
        <f t="shared" si="231"/>
        <v>5.452614004867578</v>
      </c>
      <c r="BI446" s="73">
        <f t="shared" si="232"/>
        <v>1.8493042468895085</v>
      </c>
      <c r="BJ446" s="51">
        <f t="shared" si="233"/>
        <v>1.6703169065091308</v>
      </c>
      <c r="BK446" s="72">
        <f t="shared" si="234"/>
        <v>9.6786313383225444</v>
      </c>
      <c r="BL446" s="116">
        <v>0</v>
      </c>
      <c r="BM446" s="74">
        <f t="shared" si="251"/>
        <v>1080</v>
      </c>
      <c r="BN446" s="74">
        <f t="shared" si="252"/>
        <v>6</v>
      </c>
      <c r="BO446" s="71">
        <v>301.8</v>
      </c>
      <c r="BP446" s="71">
        <v>57.4</v>
      </c>
      <c r="BQ446" s="71">
        <v>71</v>
      </c>
      <c r="BR446" s="72">
        <f t="shared" si="235"/>
        <v>28.7</v>
      </c>
      <c r="BS446" s="54">
        <f t="shared" si="236"/>
        <v>2587.6984528353764</v>
      </c>
      <c r="BT446" s="50">
        <f t="shared" si="237"/>
        <v>195352.15067777096</v>
      </c>
      <c r="BU446" s="50">
        <f t="shared" si="238"/>
        <v>183726.59015131171</v>
      </c>
      <c r="BV446" s="72">
        <f t="shared" si="239"/>
        <v>5.9510788522801317</v>
      </c>
      <c r="BW446" s="75">
        <f t="shared" si="240"/>
        <v>1.6703169065091308</v>
      </c>
      <c r="BX446" s="55">
        <f t="shared" si="241"/>
        <v>1.6426582551357785</v>
      </c>
      <c r="BY446" s="72">
        <f t="shared" si="254"/>
        <v>1.6558924396662769</v>
      </c>
      <c r="BZ446" s="124" t="s">
        <v>77</v>
      </c>
      <c r="CA446" s="124" t="s">
        <v>73</v>
      </c>
      <c r="CB446" s="125">
        <v>3</v>
      </c>
      <c r="CC446" s="125">
        <v>8</v>
      </c>
      <c r="CD446" s="125">
        <v>2</v>
      </c>
      <c r="CE446" s="125">
        <v>6</v>
      </c>
      <c r="CF446" s="124" t="s">
        <v>85</v>
      </c>
      <c r="CG446" s="126" t="s">
        <v>75</v>
      </c>
      <c r="CH446" s="63">
        <f>SUM(CH444:CH445)/2.1</f>
        <v>9.982696997229251</v>
      </c>
      <c r="CI446" s="63">
        <f>SUM(CI444:CI445)/2.1</f>
        <v>19.866525822166622</v>
      </c>
      <c r="CJ446" s="64">
        <f>SUM((AF446-BQ446)/AF446)*100</f>
        <v>4.7746781115879857</v>
      </c>
      <c r="CK446" s="64">
        <f>SUM(BX446*CH446)</f>
        <v>16.398159631017776</v>
      </c>
      <c r="CL446" s="65" t="s">
        <v>85</v>
      </c>
    </row>
    <row r="447" spans="1:90" s="65" customFormat="1" ht="24.75" customHeight="1" x14ac:dyDescent="0.3">
      <c r="A447" s="61" t="s">
        <v>122</v>
      </c>
      <c r="B447" s="35">
        <v>3.26</v>
      </c>
      <c r="C447" s="35">
        <v>2.19</v>
      </c>
      <c r="D447" s="35">
        <v>7.59</v>
      </c>
      <c r="E447" s="35">
        <v>4.92</v>
      </c>
      <c r="F447" s="35">
        <v>0.1019</v>
      </c>
      <c r="G447" s="66">
        <v>0.55200000000000005</v>
      </c>
      <c r="H447" s="66">
        <v>9.4500000000000001E-2</v>
      </c>
      <c r="I447" s="66">
        <v>5.4699999999999999E-2</v>
      </c>
      <c r="J447" s="66">
        <v>4.7199999999999999E-2</v>
      </c>
      <c r="K447" s="67">
        <v>6.4299999999999996E-2</v>
      </c>
      <c r="L447" s="38">
        <v>0.99133300000000002</v>
      </c>
      <c r="M447" s="68">
        <v>2.0899999999999998E-2</v>
      </c>
      <c r="N447" s="35">
        <v>5.7</v>
      </c>
      <c r="O447" s="35">
        <v>17.7</v>
      </c>
      <c r="P447" s="35">
        <v>3.96</v>
      </c>
      <c r="Q447" s="35">
        <v>15.99</v>
      </c>
      <c r="R447" s="35">
        <v>9.6</v>
      </c>
      <c r="S447" s="35">
        <v>1.95</v>
      </c>
      <c r="T447" s="35">
        <v>7.49</v>
      </c>
      <c r="U447" s="35">
        <v>2.0999999999999996</v>
      </c>
      <c r="V447" s="35">
        <v>2.0499999999999998</v>
      </c>
      <c r="W447" s="35">
        <v>5.08</v>
      </c>
      <c r="X447" s="35">
        <v>9.11</v>
      </c>
      <c r="Y447" s="35">
        <v>8.67</v>
      </c>
      <c r="Z447" s="35">
        <v>2.83</v>
      </c>
      <c r="AA447" s="35">
        <v>9.3699999999999992</v>
      </c>
      <c r="AB447" s="41">
        <v>1080</v>
      </c>
      <c r="AC447" s="41">
        <v>6</v>
      </c>
      <c r="AD447" s="88">
        <v>380.4</v>
      </c>
      <c r="AE447" s="69">
        <v>59.51</v>
      </c>
      <c r="AF447" s="69">
        <v>74.8</v>
      </c>
      <c r="AG447" s="44">
        <f t="shared" si="246"/>
        <v>29.754999999999999</v>
      </c>
      <c r="AH447" s="44">
        <f t="shared" si="218"/>
        <v>2781.4405503220755</v>
      </c>
      <c r="AI447" s="44">
        <f t="shared" si="219"/>
        <v>208051.75316409123</v>
      </c>
      <c r="AJ447" s="44">
        <f t="shared" si="220"/>
        <v>1.8283912258118633</v>
      </c>
      <c r="AK447" s="45">
        <v>0</v>
      </c>
      <c r="AL447" s="43">
        <v>373.9</v>
      </c>
      <c r="AM447" s="43">
        <v>59.32</v>
      </c>
      <c r="AN447" s="69">
        <v>74.37</v>
      </c>
      <c r="AO447" s="44">
        <f t="shared" si="250"/>
        <v>29.66</v>
      </c>
      <c r="AP447" s="44">
        <f t="shared" si="221"/>
        <v>2763.7080662083372</v>
      </c>
      <c r="AQ447" s="46">
        <f t="shared" si="222"/>
        <v>208051.75316409123</v>
      </c>
      <c r="AR447" s="46">
        <f t="shared" si="223"/>
        <v>205536.96888391406</v>
      </c>
      <c r="AS447" s="47">
        <f t="shared" si="224"/>
        <v>1.2087301558058761</v>
      </c>
      <c r="AT447" s="46">
        <f t="shared" si="225"/>
        <v>1.8283912258118633</v>
      </c>
      <c r="AU447" s="46">
        <f t="shared" si="226"/>
        <v>1.8191374623763001</v>
      </c>
      <c r="AV447" s="47">
        <f t="shared" si="227"/>
        <v>0.50611506470417478</v>
      </c>
      <c r="AW447" s="48">
        <v>0</v>
      </c>
      <c r="AX447" s="70">
        <v>150</v>
      </c>
      <c r="AY447" s="70">
        <v>12</v>
      </c>
      <c r="AZ447" s="71">
        <v>324.39999999999998</v>
      </c>
      <c r="BA447" s="43">
        <f t="shared" si="242"/>
        <v>17.262638717632552</v>
      </c>
      <c r="BB447" s="71">
        <v>57.99</v>
      </c>
      <c r="BC447" s="69">
        <v>72.62</v>
      </c>
      <c r="BD447" s="54">
        <f t="shared" si="228"/>
        <v>28.995000000000001</v>
      </c>
      <c r="BE447" s="44">
        <f t="shared" si="229"/>
        <v>2641.1684383392917</v>
      </c>
      <c r="BF447" s="50">
        <f t="shared" si="244"/>
        <v>208051.75316409123</v>
      </c>
      <c r="BG447" s="50">
        <f t="shared" si="230"/>
        <v>191801.65199219939</v>
      </c>
      <c r="BH447" s="72">
        <f t="shared" si="231"/>
        <v>7.810605257950086</v>
      </c>
      <c r="BI447" s="73">
        <f t="shared" si="232"/>
        <v>1.8283912258118633</v>
      </c>
      <c r="BJ447" s="51">
        <f t="shared" si="233"/>
        <v>1.6913305836030725</v>
      </c>
      <c r="BK447" s="72">
        <f t="shared" si="234"/>
        <v>7.4962426133898958</v>
      </c>
      <c r="BL447" s="116">
        <v>0</v>
      </c>
      <c r="BM447" s="74">
        <f t="shared" si="251"/>
        <v>1080</v>
      </c>
      <c r="BN447" s="74">
        <f t="shared" si="252"/>
        <v>6</v>
      </c>
      <c r="BO447" s="71">
        <v>299.60000000000002</v>
      </c>
      <c r="BP447" s="71">
        <v>57.5</v>
      </c>
      <c r="BQ447" s="71">
        <v>71.5</v>
      </c>
      <c r="BR447" s="72">
        <f t="shared" si="235"/>
        <v>28.75</v>
      </c>
      <c r="BS447" s="54">
        <f t="shared" si="236"/>
        <v>2596.7226777328133</v>
      </c>
      <c r="BT447" s="50">
        <f t="shared" si="237"/>
        <v>191801.65199219939</v>
      </c>
      <c r="BU447" s="50">
        <f t="shared" si="238"/>
        <v>185665.67145789615</v>
      </c>
      <c r="BV447" s="72">
        <f t="shared" si="239"/>
        <v>3.1991280943465421</v>
      </c>
      <c r="BW447" s="75">
        <f t="shared" si="240"/>
        <v>1.6913305836030725</v>
      </c>
      <c r="BX447" s="55">
        <f t="shared" si="241"/>
        <v>1.613653173725984</v>
      </c>
      <c r="BY447" s="72">
        <f t="shared" si="254"/>
        <v>4.5926804984281002</v>
      </c>
      <c r="BZ447" s="124" t="s">
        <v>77</v>
      </c>
      <c r="CA447" s="124" t="s">
        <v>73</v>
      </c>
      <c r="CB447" s="125">
        <v>3</v>
      </c>
      <c r="CC447" s="125">
        <v>8</v>
      </c>
      <c r="CD447" s="125">
        <v>2</v>
      </c>
      <c r="CE447" s="125">
        <v>6</v>
      </c>
      <c r="CF447" s="124" t="s">
        <v>85</v>
      </c>
      <c r="CG447" s="126" t="s">
        <v>75</v>
      </c>
      <c r="CH447" s="63">
        <f>SUM(CH445:CH446)/2</f>
        <v>10.222640693877398</v>
      </c>
      <c r="CI447" s="63">
        <f>SUM(CI445:CI446)/2</f>
        <v>20.269464590716623</v>
      </c>
      <c r="CJ447" s="64">
        <f>SUM((AF447-BQ447)/AF447)*100</f>
        <v>4.4117647058823488</v>
      </c>
      <c r="CK447" s="64">
        <f>SUM(BX447*CH447)</f>
        <v>16.495796599535659</v>
      </c>
      <c r="CL447" s="65" t="s">
        <v>85</v>
      </c>
    </row>
    <row r="448" spans="1:90" s="65" customFormat="1" ht="24.75" customHeight="1" x14ac:dyDescent="0.3">
      <c r="A448" s="61" t="s">
        <v>122</v>
      </c>
      <c r="B448" s="35">
        <v>3.71</v>
      </c>
      <c r="C448" s="35">
        <v>2.2599999999999998</v>
      </c>
      <c r="D448" s="35">
        <v>7.74</v>
      </c>
      <c r="E448" s="35">
        <v>5.15</v>
      </c>
      <c r="F448" s="35">
        <v>0.17929999999999999</v>
      </c>
      <c r="G448" s="66">
        <v>0.53749999999999998</v>
      </c>
      <c r="H448" s="66">
        <v>8.4400000000000003E-2</v>
      </c>
      <c r="I448" s="66">
        <v>5.21E-2</v>
      </c>
      <c r="J448" s="66">
        <v>3.7199999999999997E-2</v>
      </c>
      <c r="K448" s="67">
        <v>6.3100000000000003E-2</v>
      </c>
      <c r="L448" s="38">
        <v>0.99133300000000002</v>
      </c>
      <c r="M448" s="68">
        <v>2.6499999999999999E-2</v>
      </c>
      <c r="N448" s="35">
        <v>6.37</v>
      </c>
      <c r="O448" s="35">
        <v>17.05</v>
      </c>
      <c r="P448" s="35">
        <v>3.96</v>
      </c>
      <c r="Q448" s="35">
        <v>14.33</v>
      </c>
      <c r="R448" s="35">
        <v>7.39</v>
      </c>
      <c r="S448" s="35">
        <v>2.6</v>
      </c>
      <c r="T448" s="35">
        <v>6.76</v>
      </c>
      <c r="U448" s="35">
        <v>2.0499999999999998</v>
      </c>
      <c r="V448" s="35">
        <v>2.0499999999999998</v>
      </c>
      <c r="W448" s="35">
        <v>14.27</v>
      </c>
      <c r="X448" s="35">
        <v>1.91</v>
      </c>
      <c r="Y448" s="35">
        <v>17.809999999999999</v>
      </c>
      <c r="Z448" s="35">
        <v>11.47</v>
      </c>
      <c r="AA448" s="35">
        <v>12.5</v>
      </c>
      <c r="AB448" s="41">
        <v>1080</v>
      </c>
      <c r="AC448" s="41">
        <v>6</v>
      </c>
      <c r="AD448" s="88">
        <v>380.6</v>
      </c>
      <c r="AE448" s="69">
        <v>59.61</v>
      </c>
      <c r="AF448" s="69">
        <v>74.650000000000006</v>
      </c>
      <c r="AG448" s="44">
        <f t="shared" si="246"/>
        <v>29.805</v>
      </c>
      <c r="AH448" s="44">
        <f t="shared" si="218"/>
        <v>2790.7962132444659</v>
      </c>
      <c r="AI448" s="44">
        <f t="shared" si="219"/>
        <v>208332.93731869941</v>
      </c>
      <c r="AJ448" s="44">
        <f t="shared" si="220"/>
        <v>1.8268834726684304</v>
      </c>
      <c r="AK448" s="45">
        <v>0</v>
      </c>
      <c r="AL448" s="43">
        <v>372.2</v>
      </c>
      <c r="AM448" s="43">
        <v>59.07</v>
      </c>
      <c r="AN448" s="69">
        <v>74.41</v>
      </c>
      <c r="AO448" s="44">
        <f t="shared" si="250"/>
        <v>29.535</v>
      </c>
      <c r="AP448" s="44">
        <f t="shared" si="221"/>
        <v>2740.462244067181</v>
      </c>
      <c r="AQ448" s="46">
        <f t="shared" si="222"/>
        <v>208332.93731869941</v>
      </c>
      <c r="AR448" s="46">
        <f t="shared" si="223"/>
        <v>203917.79558103892</v>
      </c>
      <c r="AS448" s="47">
        <f t="shared" si="224"/>
        <v>2.1192720625382306</v>
      </c>
      <c r="AT448" s="46">
        <f t="shared" si="225"/>
        <v>1.8268834726684304</v>
      </c>
      <c r="AU448" s="46">
        <f t="shared" si="226"/>
        <v>1.8252453099517942</v>
      </c>
      <c r="AV448" s="47">
        <f t="shared" si="227"/>
        <v>8.9669797835732631E-2</v>
      </c>
      <c r="AW448" s="48">
        <v>0</v>
      </c>
      <c r="AX448" s="70">
        <v>150</v>
      </c>
      <c r="AY448" s="70">
        <v>12</v>
      </c>
      <c r="AZ448" s="71">
        <v>326.39999999999998</v>
      </c>
      <c r="BA448" s="43">
        <f t="shared" si="242"/>
        <v>16.605392156862759</v>
      </c>
      <c r="BB448" s="71">
        <v>57.88</v>
      </c>
      <c r="BC448" s="69">
        <v>72.92</v>
      </c>
      <c r="BD448" s="54">
        <f t="shared" si="228"/>
        <v>28.94</v>
      </c>
      <c r="BE448" s="44">
        <f t="shared" si="229"/>
        <v>2631.1579889680766</v>
      </c>
      <c r="BF448" s="50">
        <f t="shared" si="244"/>
        <v>208332.93731869941</v>
      </c>
      <c r="BG448" s="50">
        <f t="shared" si="230"/>
        <v>191864.04055555214</v>
      </c>
      <c r="BH448" s="72">
        <f t="shared" si="231"/>
        <v>7.9050854728524289</v>
      </c>
      <c r="BI448" s="73">
        <f t="shared" si="232"/>
        <v>1.8268834726684304</v>
      </c>
      <c r="BJ448" s="51">
        <f t="shared" si="233"/>
        <v>1.7012046606278701</v>
      </c>
      <c r="BK448" s="72">
        <f t="shared" si="234"/>
        <v>6.879410423314412</v>
      </c>
      <c r="BL448" s="116">
        <v>0</v>
      </c>
      <c r="BM448" s="74">
        <f t="shared" si="251"/>
        <v>1080</v>
      </c>
      <c r="BN448" s="74">
        <f t="shared" si="252"/>
        <v>6</v>
      </c>
      <c r="BO448" s="71">
        <v>301.2</v>
      </c>
      <c r="BP448" s="71">
        <v>57.4</v>
      </c>
      <c r="BQ448" s="71">
        <v>71.5</v>
      </c>
      <c r="BR448" s="72">
        <f t="shared" si="235"/>
        <v>28.7</v>
      </c>
      <c r="BS448" s="54">
        <f t="shared" si="236"/>
        <v>2587.6984528353764</v>
      </c>
      <c r="BT448" s="50">
        <f t="shared" si="237"/>
        <v>191864.04055555214</v>
      </c>
      <c r="BU448" s="50">
        <f t="shared" si="238"/>
        <v>185020.4393777294</v>
      </c>
      <c r="BV448" s="72">
        <f t="shared" si="239"/>
        <v>3.5669014151931457</v>
      </c>
      <c r="BW448" s="75">
        <f t="shared" si="240"/>
        <v>1.7012046606278701</v>
      </c>
      <c r="BX448" s="55">
        <f t="shared" si="241"/>
        <v>1.6279282495113074</v>
      </c>
      <c r="BY448" s="72">
        <f t="shared" si="254"/>
        <v>4.3073248511744779</v>
      </c>
      <c r="BZ448" s="124" t="s">
        <v>77</v>
      </c>
      <c r="CA448" s="124" t="s">
        <v>73</v>
      </c>
      <c r="CB448" s="125">
        <v>3</v>
      </c>
      <c r="CC448" s="125">
        <v>8</v>
      </c>
      <c r="CD448" s="125">
        <v>2</v>
      </c>
      <c r="CE448" s="125">
        <v>6</v>
      </c>
      <c r="CF448" s="124" t="s">
        <v>85</v>
      </c>
      <c r="CG448" s="126" t="s">
        <v>75</v>
      </c>
      <c r="CH448" s="63">
        <f>SUM(CH446:CH447)/2</f>
        <v>10.102668845553325</v>
      </c>
      <c r="CI448" s="63">
        <f>SUM(CI446:CI447)/2</f>
        <v>20.067995206441623</v>
      </c>
      <c r="CJ448" s="64">
        <f>SUM((AF448-BQ448)/AF448)*100</f>
        <v>4.2196918955123985</v>
      </c>
      <c r="CK448" s="64">
        <f>SUM(BX448*CH448)</f>
        <v>16.446420009134044</v>
      </c>
      <c r="CL448" s="65" t="s">
        <v>85</v>
      </c>
    </row>
    <row r="449" spans="1:90" s="65" customFormat="1" ht="24.75" customHeight="1" x14ac:dyDescent="0.3">
      <c r="A449" s="61" t="s">
        <v>122</v>
      </c>
      <c r="B449" s="35">
        <v>3.62</v>
      </c>
      <c r="C449" s="35">
        <v>2.0299999999999998</v>
      </c>
      <c r="D449" s="35">
        <v>7.05</v>
      </c>
      <c r="E449" s="35">
        <v>4.84</v>
      </c>
      <c r="F449" s="35">
        <v>0.16739999999999999</v>
      </c>
      <c r="G449" s="66">
        <v>0.51670000000000005</v>
      </c>
      <c r="H449" s="66">
        <v>8.2500000000000004E-2</v>
      </c>
      <c r="I449" s="66">
        <v>4.9500000000000002E-2</v>
      </c>
      <c r="J449" s="66">
        <v>3.5299999999999998E-2</v>
      </c>
      <c r="K449" s="67">
        <v>5.8099999999999999E-2</v>
      </c>
      <c r="L449" s="38">
        <v>0.99133300000000002</v>
      </c>
      <c r="M449" s="68">
        <v>3.4799999999999998E-2</v>
      </c>
      <c r="N449" s="35">
        <v>5.0199999999999996</v>
      </c>
      <c r="O449" s="35">
        <v>17.7</v>
      </c>
      <c r="P449" s="35">
        <v>3.96</v>
      </c>
      <c r="Q449" s="35">
        <v>15.99</v>
      </c>
      <c r="R449" s="35">
        <v>9.6</v>
      </c>
      <c r="S449" s="35">
        <v>1.3</v>
      </c>
      <c r="T449" s="35">
        <v>7.49</v>
      </c>
      <c r="U449" s="35">
        <v>2.15</v>
      </c>
      <c r="V449" s="35">
        <v>2.0499999999999998</v>
      </c>
      <c r="W449" s="35">
        <v>5.08</v>
      </c>
      <c r="X449" s="35">
        <v>9.11</v>
      </c>
      <c r="Y449" s="35">
        <v>8.67</v>
      </c>
      <c r="Z449" s="35">
        <v>2.83</v>
      </c>
      <c r="AA449" s="35">
        <v>6.25</v>
      </c>
      <c r="AB449" s="41">
        <v>1080</v>
      </c>
      <c r="AC449" s="41">
        <v>6</v>
      </c>
      <c r="AD449" s="88">
        <v>377.1</v>
      </c>
      <c r="AE449" s="69">
        <v>58.6</v>
      </c>
      <c r="AF449" s="69">
        <v>74.099999999999994</v>
      </c>
      <c r="AG449" s="44">
        <f t="shared" si="246"/>
        <v>29.3</v>
      </c>
      <c r="AH449" s="44">
        <f t="shared" si="218"/>
        <v>2697.0258771803014</v>
      </c>
      <c r="AI449" s="44">
        <f t="shared" si="219"/>
        <v>199849.61749906032</v>
      </c>
      <c r="AJ449" s="44">
        <f t="shared" si="220"/>
        <v>1.8869187978394459</v>
      </c>
      <c r="AK449" s="45">
        <v>0</v>
      </c>
      <c r="AL449" s="43">
        <v>374.5</v>
      </c>
      <c r="AM449" s="43">
        <v>58.6</v>
      </c>
      <c r="AN449" s="69">
        <v>74</v>
      </c>
      <c r="AO449" s="44">
        <f t="shared" si="250"/>
        <v>29.3</v>
      </c>
      <c r="AP449" s="44">
        <f t="shared" si="221"/>
        <v>2697.0258771803014</v>
      </c>
      <c r="AQ449" s="46">
        <f t="shared" si="222"/>
        <v>199849.61749906032</v>
      </c>
      <c r="AR449" s="46">
        <f t="shared" si="223"/>
        <v>199579.91491134232</v>
      </c>
      <c r="AS449" s="47">
        <f t="shared" si="224"/>
        <v>0.1349527665316981</v>
      </c>
      <c r="AT449" s="46">
        <f t="shared" si="225"/>
        <v>1.8869187978394459</v>
      </c>
      <c r="AU449" s="46">
        <f t="shared" si="226"/>
        <v>1.8764413251020822</v>
      </c>
      <c r="AV449" s="47">
        <f t="shared" si="227"/>
        <v>0.55526887269132374</v>
      </c>
      <c r="AW449" s="48">
        <v>0</v>
      </c>
      <c r="AX449" s="70">
        <v>150</v>
      </c>
      <c r="AY449" s="70">
        <v>12</v>
      </c>
      <c r="AZ449" s="71">
        <v>323.7</v>
      </c>
      <c r="BA449" s="43">
        <f t="shared" si="242"/>
        <v>16.496756255792413</v>
      </c>
      <c r="BB449" s="71">
        <v>56.1</v>
      </c>
      <c r="BC449" s="69">
        <v>71.2</v>
      </c>
      <c r="BD449" s="54">
        <f t="shared" si="228"/>
        <v>28.05</v>
      </c>
      <c r="BE449" s="44">
        <f t="shared" si="229"/>
        <v>2471.8129538260832</v>
      </c>
      <c r="BF449" s="50">
        <f t="shared" si="244"/>
        <v>199849.61749906032</v>
      </c>
      <c r="BG449" s="50">
        <f t="shared" si="230"/>
        <v>175993.08231241713</v>
      </c>
      <c r="BH449" s="72">
        <f t="shared" si="231"/>
        <v>11.937243355872502</v>
      </c>
      <c r="BI449" s="73">
        <f t="shared" si="232"/>
        <v>1.8869187978394459</v>
      </c>
      <c r="BJ449" s="51">
        <f t="shared" si="233"/>
        <v>1.8392768383099196</v>
      </c>
      <c r="BK449" s="72">
        <f t="shared" si="234"/>
        <v>2.5248547835803627</v>
      </c>
      <c r="BL449" s="116">
        <v>0</v>
      </c>
      <c r="BM449" s="74">
        <f t="shared" ref="BM449:BM480" si="256">SUM(AB449)</f>
        <v>1080</v>
      </c>
      <c r="BN449" s="74">
        <f t="shared" ref="BN449:BN480" si="257">SUM(AC449)</f>
        <v>6</v>
      </c>
      <c r="BO449" s="71">
        <v>298.39999999999998</v>
      </c>
      <c r="BP449" s="71">
        <v>56</v>
      </c>
      <c r="BQ449" s="71">
        <v>70</v>
      </c>
      <c r="BR449" s="72">
        <f t="shared" si="235"/>
        <v>28</v>
      </c>
      <c r="BS449" s="54">
        <f t="shared" si="236"/>
        <v>2463.0086404143976</v>
      </c>
      <c r="BT449" s="50">
        <f t="shared" si="237"/>
        <v>175993.08231241713</v>
      </c>
      <c r="BU449" s="50">
        <f t="shared" si="238"/>
        <v>172410.60482900785</v>
      </c>
      <c r="BV449" s="72">
        <f t="shared" si="239"/>
        <v>2.035578578622645</v>
      </c>
      <c r="BW449" s="75">
        <f t="shared" si="240"/>
        <v>1.8392768383099196</v>
      </c>
      <c r="BX449" s="55">
        <f t="shared" si="241"/>
        <v>1.7307520050518064</v>
      </c>
      <c r="BY449" s="72">
        <f t="shared" si="254"/>
        <v>5.9004077579661622</v>
      </c>
      <c r="BZ449" s="124" t="s">
        <v>77</v>
      </c>
      <c r="CA449" s="124" t="s">
        <v>73</v>
      </c>
      <c r="CB449" s="125">
        <v>3</v>
      </c>
      <c r="CC449" s="125">
        <v>8</v>
      </c>
      <c r="CD449" s="125">
        <v>2</v>
      </c>
      <c r="CE449" s="125">
        <v>6</v>
      </c>
      <c r="CF449" s="124" t="s">
        <v>85</v>
      </c>
      <c r="CG449" s="126" t="s">
        <v>75</v>
      </c>
      <c r="CH449" s="62">
        <v>8.52</v>
      </c>
      <c r="CI449" s="63">
        <v>23.874882242776607</v>
      </c>
      <c r="CJ449" s="64">
        <f>SUM((AF449-BQ449)/AF449)*100</f>
        <v>5.5330634278002622</v>
      </c>
      <c r="CK449" s="64">
        <f>SUM(BX449*CH449)</f>
        <v>14.746007083041389</v>
      </c>
      <c r="CL449" s="65" t="s">
        <v>85</v>
      </c>
    </row>
    <row r="450" spans="1:90" s="65" customFormat="1" ht="24.75" customHeight="1" x14ac:dyDescent="0.3">
      <c r="A450" s="61" t="s">
        <v>122</v>
      </c>
      <c r="B450" s="35">
        <v>3.71</v>
      </c>
      <c r="C450" s="35">
        <v>1.99</v>
      </c>
      <c r="D450" s="35">
        <v>6.99</v>
      </c>
      <c r="E450" s="35">
        <v>4.92</v>
      </c>
      <c r="F450" s="35">
        <v>0.1537</v>
      </c>
      <c r="G450" s="66">
        <v>0.53590000000000004</v>
      </c>
      <c r="H450" s="66">
        <v>8.0199999999999994E-2</v>
      </c>
      <c r="I450" s="66">
        <v>5.2900000000000003E-2</v>
      </c>
      <c r="J450" s="66">
        <v>3.6400000000000002E-2</v>
      </c>
      <c r="K450" s="67">
        <v>5.2200000000000003E-2</v>
      </c>
      <c r="L450" s="38">
        <v>0.99133300000000002</v>
      </c>
      <c r="M450" s="68">
        <v>2.76E-2</v>
      </c>
      <c r="N450" s="35">
        <v>5.7</v>
      </c>
      <c r="O450" s="35">
        <v>17.05</v>
      </c>
      <c r="P450" s="35">
        <v>3.96</v>
      </c>
      <c r="Q450" s="35">
        <v>14.33</v>
      </c>
      <c r="R450" s="35">
        <v>7.39</v>
      </c>
      <c r="S450" s="35">
        <v>1.95</v>
      </c>
      <c r="T450" s="35">
        <v>6.76</v>
      </c>
      <c r="U450" s="35">
        <v>2.0999999999999996</v>
      </c>
      <c r="V450" s="35">
        <v>2.0499999999999998</v>
      </c>
      <c r="W450" s="35">
        <v>14.27</v>
      </c>
      <c r="X450" s="35">
        <v>1.91</v>
      </c>
      <c r="Y450" s="35">
        <v>17.809999999999999</v>
      </c>
      <c r="Z450" s="35">
        <v>11.47</v>
      </c>
      <c r="AA450" s="35">
        <v>9.3699999999999992</v>
      </c>
      <c r="AB450" s="41">
        <v>1080</v>
      </c>
      <c r="AC450" s="41">
        <v>6</v>
      </c>
      <c r="AD450" s="88">
        <v>381.1</v>
      </c>
      <c r="AE450" s="69">
        <v>58</v>
      </c>
      <c r="AF450" s="69">
        <v>73.8</v>
      </c>
      <c r="AG450" s="44">
        <f t="shared" si="246"/>
        <v>29</v>
      </c>
      <c r="AH450" s="44">
        <f t="shared" ref="AH450:AH513" si="258">PI()*(AE450/2)^2</f>
        <v>2642.079421669016</v>
      </c>
      <c r="AI450" s="44">
        <f t="shared" ref="AI450:AI513" si="259">PI()*(AE450/2)^2*AF450</f>
        <v>194985.46131917337</v>
      </c>
      <c r="AJ450" s="44">
        <f t="shared" ref="AJ450:AJ513" si="260">(AD450*1000/AI450)</f>
        <v>1.9545046970254576</v>
      </c>
      <c r="AK450" s="45">
        <v>0</v>
      </c>
      <c r="AL450" s="43">
        <v>370.9</v>
      </c>
      <c r="AM450" s="43">
        <v>58</v>
      </c>
      <c r="AN450" s="69">
        <v>73.7</v>
      </c>
      <c r="AO450" s="44">
        <f t="shared" si="250"/>
        <v>29</v>
      </c>
      <c r="AP450" s="44">
        <f t="shared" ref="AP450:AP513" si="261">PI()*(AM450/2)^2</f>
        <v>2642.079421669016</v>
      </c>
      <c r="AQ450" s="46">
        <f t="shared" ref="AQ450:AQ513" si="262">SUM(AI450)</f>
        <v>194985.46131917337</v>
      </c>
      <c r="AR450" s="46">
        <f t="shared" ref="AR450:AR513" si="263">PI()*(AM450/2)^2*AN450</f>
        <v>194721.25337700648</v>
      </c>
      <c r="AS450" s="47">
        <f t="shared" ref="AS450:AS513" si="264">((AQ450-AR450)/AQ450)*100</f>
        <v>0.13550135501354399</v>
      </c>
      <c r="AT450" s="46">
        <f t="shared" ref="AT450:AT513" si="265">SUM(AJ450)</f>
        <v>1.9545046970254576</v>
      </c>
      <c r="AU450" s="46">
        <f t="shared" ref="AU450:AU513" si="266">(AL450*1000/AR450)</f>
        <v>1.9047740992190916</v>
      </c>
      <c r="AV450" s="47">
        <f t="shared" ref="AV450:AV512" si="267">((AT450-AU450)/AT450)*100</f>
        <v>2.5444092246005114</v>
      </c>
      <c r="AW450" s="48">
        <v>0</v>
      </c>
      <c r="AX450" s="70">
        <v>150</v>
      </c>
      <c r="AY450" s="70">
        <v>12</v>
      </c>
      <c r="AZ450" s="71">
        <v>321.39999999999998</v>
      </c>
      <c r="BA450" s="43">
        <f t="shared" si="242"/>
        <v>18.57498444306162</v>
      </c>
      <c r="BB450" s="71">
        <v>56.3</v>
      </c>
      <c r="BC450" s="69">
        <v>71.3</v>
      </c>
      <c r="BD450" s="54">
        <f t="shared" ref="BD450:BD513" si="268">SUM(BB450/2)</f>
        <v>28.15</v>
      </c>
      <c r="BE450" s="44">
        <f t="shared" ref="BE450:BE513" si="269">PI()*(BB450/2)^2</f>
        <v>2489.4687045392575</v>
      </c>
      <c r="BF450" s="50">
        <f t="shared" si="244"/>
        <v>194985.46131917337</v>
      </c>
      <c r="BG450" s="50">
        <f t="shared" ref="BG450:BG513" si="270">PI()*(BB450/2)^2*BC450</f>
        <v>177499.11863364905</v>
      </c>
      <c r="BH450" s="72">
        <f t="shared" ref="BH450:BH513" si="271">((BF450-BG450)/BF450)*100</f>
        <v>8.9680238553277434</v>
      </c>
      <c r="BI450" s="73">
        <f t="shared" ref="BI450:BI513" si="272">SUM(AJ450)</f>
        <v>1.9545046970254576</v>
      </c>
      <c r="BJ450" s="51">
        <f t="shared" ref="BJ450:BJ513" si="273">(AZ450*1000/BG450)</f>
        <v>1.8107132163476063</v>
      </c>
      <c r="BK450" s="72">
        <f t="shared" ref="BK450:BK513" si="274">((BI450-BJ450)/BI450)*100</f>
        <v>7.3569268417050218</v>
      </c>
      <c r="BL450" s="116">
        <v>0</v>
      </c>
      <c r="BM450" s="74">
        <f t="shared" si="256"/>
        <v>1080</v>
      </c>
      <c r="BN450" s="74">
        <f t="shared" si="257"/>
        <v>6</v>
      </c>
      <c r="BO450" s="71">
        <v>296.3</v>
      </c>
      <c r="BP450" s="71">
        <v>56</v>
      </c>
      <c r="BQ450" s="71">
        <v>70</v>
      </c>
      <c r="BR450" s="72">
        <f t="shared" ref="BR450:BR513" si="275">BP450/2</f>
        <v>28</v>
      </c>
      <c r="BS450" s="54">
        <f t="shared" ref="BS450:BS513" si="276">PI()*(BP450/2)^2</f>
        <v>2463.0086404143976</v>
      </c>
      <c r="BT450" s="50">
        <f t="shared" ref="BT450:BT513" si="277">SUM(BG450)</f>
        <v>177499.11863364905</v>
      </c>
      <c r="BU450" s="50">
        <f t="shared" ref="BU450:BU513" si="278">PI()*(BP450/2)^2*BQ450</f>
        <v>172410.60482900785</v>
      </c>
      <c r="BV450" s="72">
        <f t="shared" ref="BV450:BV513" si="279">((BT450-BU450)/BT450)*100</f>
        <v>2.8667825754919316</v>
      </c>
      <c r="BW450" s="75">
        <f t="shared" ref="BW450:BW513" si="280">SUM(BJ450)</f>
        <v>1.8107132163476063</v>
      </c>
      <c r="BX450" s="55">
        <f t="shared" ref="BX450:BX513" si="281">(BO450*1000/BU450)</f>
        <v>1.7185717798151818</v>
      </c>
      <c r="BY450" s="72">
        <f t="shared" si="254"/>
        <v>5.0886819459065507</v>
      </c>
      <c r="BZ450" s="124" t="s">
        <v>77</v>
      </c>
      <c r="CA450" s="124" t="s">
        <v>73</v>
      </c>
      <c r="CB450" s="125">
        <v>3</v>
      </c>
      <c r="CC450" s="125">
        <v>8</v>
      </c>
      <c r="CD450" s="125">
        <v>2</v>
      </c>
      <c r="CE450" s="125">
        <v>6</v>
      </c>
      <c r="CF450" s="124" t="s">
        <v>85</v>
      </c>
      <c r="CG450" s="126" t="s">
        <v>75</v>
      </c>
      <c r="CH450" s="62">
        <v>8.52</v>
      </c>
      <c r="CI450" s="63">
        <f>SUM(CI448:CI449)/2</f>
        <v>21.971438724609115</v>
      </c>
      <c r="CJ450" s="64">
        <f>SUM((AF450-BQ450)/AF450)*100</f>
        <v>5.1490514905149016</v>
      </c>
      <c r="CK450" s="64">
        <f>SUM(BX450*CH450)</f>
        <v>14.642231564025348</v>
      </c>
      <c r="CL450" s="65" t="s">
        <v>85</v>
      </c>
    </row>
    <row r="451" spans="1:90" s="65" customFormat="1" ht="24.75" customHeight="1" x14ac:dyDescent="0.3">
      <c r="A451" s="61" t="s">
        <v>122</v>
      </c>
      <c r="B451" s="35">
        <v>3.48</v>
      </c>
      <c r="C451" s="35">
        <v>2.0299999999999998</v>
      </c>
      <c r="D451" s="35">
        <v>7.13</v>
      </c>
      <c r="E451" s="35">
        <v>4.71</v>
      </c>
      <c r="F451" s="35">
        <v>9.4500000000000001E-2</v>
      </c>
      <c r="G451" s="66">
        <v>0.54910000000000003</v>
      </c>
      <c r="H451" s="66">
        <v>9.4299999999999995E-2</v>
      </c>
      <c r="I451" s="66">
        <v>5.7200000000000001E-2</v>
      </c>
      <c r="J451" s="66">
        <v>4.5699999999999998E-2</v>
      </c>
      <c r="K451" s="67">
        <v>6.0900000000000003E-2</v>
      </c>
      <c r="L451" s="38">
        <v>0.99133300000000002</v>
      </c>
      <c r="M451" s="68">
        <v>1.89E-2</v>
      </c>
      <c r="N451" s="35">
        <v>6.37</v>
      </c>
      <c r="O451" s="35">
        <v>17.7</v>
      </c>
      <c r="P451" s="35">
        <v>3.96</v>
      </c>
      <c r="Q451" s="35">
        <v>15.99</v>
      </c>
      <c r="R451" s="35">
        <v>9.6</v>
      </c>
      <c r="S451" s="35">
        <v>2.6</v>
      </c>
      <c r="T451" s="35">
        <v>7.49</v>
      </c>
      <c r="U451" s="35">
        <v>2.0499999999999998</v>
      </c>
      <c r="V451" s="35">
        <v>2.0499999999999998</v>
      </c>
      <c r="W451" s="35">
        <v>5.08</v>
      </c>
      <c r="X451" s="35">
        <v>9.11</v>
      </c>
      <c r="Y451" s="35">
        <v>8.67</v>
      </c>
      <c r="Z451" s="35">
        <v>2.83</v>
      </c>
      <c r="AA451" s="35">
        <v>12.5</v>
      </c>
      <c r="AB451" s="41">
        <v>1080</v>
      </c>
      <c r="AC451" s="41">
        <v>6</v>
      </c>
      <c r="AD451" s="88">
        <v>381.2</v>
      </c>
      <c r="AE451" s="69">
        <v>58.6</v>
      </c>
      <c r="AF451" s="69">
        <v>78.900000000000006</v>
      </c>
      <c r="AG451" s="44">
        <f t="shared" si="246"/>
        <v>29.3</v>
      </c>
      <c r="AH451" s="44">
        <f t="shared" si="258"/>
        <v>2697.0258771803014</v>
      </c>
      <c r="AI451" s="44">
        <f t="shared" si="259"/>
        <v>212795.34170952579</v>
      </c>
      <c r="AJ451" s="44">
        <f t="shared" si="260"/>
        <v>1.7913925978715894</v>
      </c>
      <c r="AK451" s="45">
        <v>0</v>
      </c>
      <c r="AL451" s="43">
        <v>360.5</v>
      </c>
      <c r="AM451" s="43">
        <v>58.5</v>
      </c>
      <c r="AN451" s="69">
        <v>77.900000000000006</v>
      </c>
      <c r="AO451" s="44">
        <f t="shared" si="250"/>
        <v>29.25</v>
      </c>
      <c r="AP451" s="44">
        <f t="shared" si="261"/>
        <v>2687.8288646869173</v>
      </c>
      <c r="AQ451" s="46">
        <f t="shared" si="262"/>
        <v>212795.34170952579</v>
      </c>
      <c r="AR451" s="46">
        <f t="shared" si="263"/>
        <v>209381.86855911088</v>
      </c>
      <c r="AS451" s="47">
        <f t="shared" si="264"/>
        <v>1.604110843307105</v>
      </c>
      <c r="AT451" s="46">
        <f t="shared" si="265"/>
        <v>1.7913925978715894</v>
      </c>
      <c r="AU451" s="46">
        <f t="shared" si="266"/>
        <v>1.7217345631731562</v>
      </c>
      <c r="AV451" s="47">
        <f t="shared" si="267"/>
        <v>3.8884851249913708</v>
      </c>
      <c r="AW451" s="48">
        <v>0</v>
      </c>
      <c r="AX451" s="70">
        <v>150</v>
      </c>
      <c r="AY451" s="70">
        <v>12</v>
      </c>
      <c r="AZ451" s="71">
        <v>321.3</v>
      </c>
      <c r="BA451" s="43">
        <f t="shared" ref="BA451:BA514" si="282">(AD451-AZ451)/AZ451*100</f>
        <v>18.643012760659811</v>
      </c>
      <c r="BB451" s="71">
        <v>55.9</v>
      </c>
      <c r="BC451" s="69">
        <v>71.2</v>
      </c>
      <c r="BD451" s="54">
        <f t="shared" si="268"/>
        <v>27.95</v>
      </c>
      <c r="BE451" s="44">
        <f t="shared" si="269"/>
        <v>2454.2200349659802</v>
      </c>
      <c r="BF451" s="50">
        <f t="shared" si="244"/>
        <v>212795.34170952579</v>
      </c>
      <c r="BG451" s="50">
        <f t="shared" si="270"/>
        <v>174740.46648957778</v>
      </c>
      <c r="BH451" s="72">
        <f t="shared" si="271"/>
        <v>17.883321558746545</v>
      </c>
      <c r="BI451" s="73">
        <f t="shared" si="272"/>
        <v>1.7913925978715894</v>
      </c>
      <c r="BJ451" s="51">
        <f t="shared" si="273"/>
        <v>1.8387269214436006</v>
      </c>
      <c r="BK451" s="72">
        <f t="shared" si="274"/>
        <v>-2.6423199263104351</v>
      </c>
      <c r="BL451" s="116">
        <v>0</v>
      </c>
      <c r="BM451" s="74">
        <f t="shared" si="256"/>
        <v>1080</v>
      </c>
      <c r="BN451" s="74">
        <f t="shared" si="257"/>
        <v>6</v>
      </c>
      <c r="BO451" s="71">
        <v>296.5</v>
      </c>
      <c r="BP451" s="71">
        <v>54</v>
      </c>
      <c r="BQ451" s="71">
        <v>71</v>
      </c>
      <c r="BR451" s="72">
        <f t="shared" si="275"/>
        <v>27</v>
      </c>
      <c r="BS451" s="54">
        <f t="shared" si="276"/>
        <v>2290.221044466959</v>
      </c>
      <c r="BT451" s="50">
        <f t="shared" si="277"/>
        <v>174740.46648957778</v>
      </c>
      <c r="BU451" s="50">
        <f t="shared" si="278"/>
        <v>162605.6941571541</v>
      </c>
      <c r="BV451" s="72">
        <f t="shared" si="279"/>
        <v>6.9444545823891648</v>
      </c>
      <c r="BW451" s="75">
        <f t="shared" si="280"/>
        <v>1.8387269214436006</v>
      </c>
      <c r="BX451" s="55">
        <f t="shared" si="281"/>
        <v>1.8234293794991006</v>
      </c>
      <c r="BY451" s="72">
        <f t="shared" si="254"/>
        <v>0.83196377700772584</v>
      </c>
      <c r="BZ451" s="124" t="s">
        <v>77</v>
      </c>
      <c r="CA451" s="124" t="s">
        <v>73</v>
      </c>
      <c r="CB451" s="125">
        <v>3</v>
      </c>
      <c r="CC451" s="125">
        <v>8</v>
      </c>
      <c r="CD451" s="125">
        <v>2</v>
      </c>
      <c r="CE451" s="125">
        <v>6</v>
      </c>
      <c r="CF451" s="124" t="s">
        <v>85</v>
      </c>
      <c r="CG451" s="126" t="s">
        <v>75</v>
      </c>
      <c r="CH451" s="62">
        <v>8.52</v>
      </c>
      <c r="CI451" s="129">
        <f>SUM(CI449:CI450)/2</f>
        <v>22.923160483692861</v>
      </c>
      <c r="CJ451" s="64">
        <f>SUM((AF451-BQ451)/AF451)*100</f>
        <v>10.012674271229411</v>
      </c>
      <c r="CK451" s="64">
        <f>SUM(BX451*CH451)</f>
        <v>15.535618313332336</v>
      </c>
      <c r="CL451" s="65" t="s">
        <v>85</v>
      </c>
    </row>
    <row r="452" spans="1:90" s="65" customFormat="1" ht="24.75" customHeight="1" x14ac:dyDescent="0.3">
      <c r="A452" s="61" t="s">
        <v>122</v>
      </c>
      <c r="B452" s="35">
        <v>3.4</v>
      </c>
      <c r="C452" s="35">
        <v>2.4</v>
      </c>
      <c r="D452" s="35">
        <v>7.68</v>
      </c>
      <c r="E452" s="35">
        <v>4.76</v>
      </c>
      <c r="F452" s="35">
        <v>0.11070000000000001</v>
      </c>
      <c r="G452" s="66">
        <v>0.55330000000000001</v>
      </c>
      <c r="H452" s="66">
        <v>9.4700000000000006E-2</v>
      </c>
      <c r="I452" s="66">
        <v>5.4399999999999997E-2</v>
      </c>
      <c r="J452" s="66">
        <v>4.6100000000000002E-2</v>
      </c>
      <c r="K452" s="67">
        <v>6.08E-2</v>
      </c>
      <c r="L452" s="38">
        <v>0.99133300000000002</v>
      </c>
      <c r="M452" s="68">
        <v>1.9099999999999999E-2</v>
      </c>
      <c r="N452" s="35">
        <v>5.0199999999999996</v>
      </c>
      <c r="O452" s="35">
        <v>17.05</v>
      </c>
      <c r="P452" s="35">
        <v>3.96</v>
      </c>
      <c r="Q452" s="35">
        <v>14.33</v>
      </c>
      <c r="R452" s="35">
        <v>7.39</v>
      </c>
      <c r="S452" s="35">
        <v>1.3</v>
      </c>
      <c r="T452" s="35">
        <v>6.76</v>
      </c>
      <c r="U452" s="35">
        <v>2.15</v>
      </c>
      <c r="V452" s="35">
        <v>2.0499999999999998</v>
      </c>
      <c r="W452" s="35">
        <v>14.27</v>
      </c>
      <c r="X452" s="35">
        <v>1.91</v>
      </c>
      <c r="Y452" s="35">
        <v>17.809999999999999</v>
      </c>
      <c r="Z452" s="35">
        <v>11.47</v>
      </c>
      <c r="AA452" s="35">
        <v>6.25</v>
      </c>
      <c r="AB452" s="41">
        <v>1080</v>
      </c>
      <c r="AC452" s="41">
        <v>6</v>
      </c>
      <c r="AD452" s="88">
        <v>377.1</v>
      </c>
      <c r="AE452" s="69">
        <v>58.3</v>
      </c>
      <c r="AF452" s="69">
        <v>73.3</v>
      </c>
      <c r="AG452" s="44">
        <f t="shared" si="246"/>
        <v>29.15</v>
      </c>
      <c r="AH452" s="44">
        <f t="shared" si="258"/>
        <v>2669.481963589953</v>
      </c>
      <c r="AI452" s="44">
        <f t="shared" si="259"/>
        <v>195673.02793114356</v>
      </c>
      <c r="AJ452" s="44">
        <f t="shared" si="260"/>
        <v>1.9271945857182715</v>
      </c>
      <c r="AK452" s="45">
        <v>0</v>
      </c>
      <c r="AL452" s="43">
        <v>367</v>
      </c>
      <c r="AM452" s="43">
        <v>57.4</v>
      </c>
      <c r="AN452" s="69">
        <v>73.8</v>
      </c>
      <c r="AO452" s="44">
        <f t="shared" si="250"/>
        <v>28.7</v>
      </c>
      <c r="AP452" s="44">
        <f t="shared" si="261"/>
        <v>2587.6984528353764</v>
      </c>
      <c r="AQ452" s="46">
        <f t="shared" si="262"/>
        <v>195673.02793114356</v>
      </c>
      <c r="AR452" s="46">
        <f t="shared" si="263"/>
        <v>190972.14581925079</v>
      </c>
      <c r="AS452" s="47">
        <f t="shared" si="264"/>
        <v>2.4024170125005644</v>
      </c>
      <c r="AT452" s="46">
        <f t="shared" si="265"/>
        <v>1.9271945857182715</v>
      </c>
      <c r="AU452" s="46">
        <f t="shared" si="266"/>
        <v>1.9217462233856561</v>
      </c>
      <c r="AV452" s="47">
        <f t="shared" si="267"/>
        <v>0.28270950805856182</v>
      </c>
      <c r="AW452" s="48">
        <v>0</v>
      </c>
      <c r="AX452" s="70">
        <v>150</v>
      </c>
      <c r="AY452" s="70">
        <v>12</v>
      </c>
      <c r="AZ452" s="71">
        <v>319.8</v>
      </c>
      <c r="BA452" s="43">
        <f t="shared" si="282"/>
        <v>17.917448405253285</v>
      </c>
      <c r="BB452" s="71">
        <v>56</v>
      </c>
      <c r="BC452" s="69">
        <v>71.2</v>
      </c>
      <c r="BD452" s="54">
        <f t="shared" si="268"/>
        <v>28</v>
      </c>
      <c r="BE452" s="44">
        <f t="shared" si="269"/>
        <v>2463.0086404143976</v>
      </c>
      <c r="BF452" s="50">
        <f t="shared" si="244"/>
        <v>195673.02793114356</v>
      </c>
      <c r="BG452" s="50">
        <f t="shared" si="270"/>
        <v>175366.21519750511</v>
      </c>
      <c r="BH452" s="72">
        <f t="shared" si="271"/>
        <v>10.377931464720994</v>
      </c>
      <c r="BI452" s="73">
        <f t="shared" si="272"/>
        <v>1.9271945857182715</v>
      </c>
      <c r="BJ452" s="51">
        <f t="shared" si="273"/>
        <v>1.8236123739103751</v>
      </c>
      <c r="BK452" s="72">
        <f t="shared" si="274"/>
        <v>5.3747666465807846</v>
      </c>
      <c r="BL452" s="116">
        <v>0</v>
      </c>
      <c r="BM452" s="74">
        <f t="shared" si="256"/>
        <v>1080</v>
      </c>
      <c r="BN452" s="74">
        <f t="shared" si="257"/>
        <v>6</v>
      </c>
      <c r="BO452" s="71">
        <v>295.10000000000002</v>
      </c>
      <c r="BP452" s="71">
        <v>55</v>
      </c>
      <c r="BQ452" s="71">
        <v>70</v>
      </c>
      <c r="BR452" s="72">
        <f t="shared" si="275"/>
        <v>27.5</v>
      </c>
      <c r="BS452" s="54">
        <f t="shared" si="276"/>
        <v>2375.8294442772813</v>
      </c>
      <c r="BT452" s="50">
        <f t="shared" si="277"/>
        <v>175366.21519750511</v>
      </c>
      <c r="BU452" s="50">
        <f t="shared" si="278"/>
        <v>166308.06109940968</v>
      </c>
      <c r="BV452" s="72">
        <f t="shared" si="279"/>
        <v>5.1652788924558477</v>
      </c>
      <c r="BW452" s="75">
        <f t="shared" si="280"/>
        <v>1.8236123739103751</v>
      </c>
      <c r="BX452" s="55">
        <f t="shared" si="281"/>
        <v>1.7744178968186375</v>
      </c>
      <c r="BY452" s="72">
        <f t="shared" si="254"/>
        <v>2.6976389168850523</v>
      </c>
      <c r="BZ452" s="124" t="s">
        <v>77</v>
      </c>
      <c r="CA452" s="124" t="s">
        <v>73</v>
      </c>
      <c r="CB452" s="125">
        <v>3</v>
      </c>
      <c r="CC452" s="125">
        <v>8</v>
      </c>
      <c r="CD452" s="125">
        <v>2</v>
      </c>
      <c r="CE452" s="125">
        <v>6</v>
      </c>
      <c r="CF452" s="124" t="s">
        <v>85</v>
      </c>
      <c r="CG452" s="126" t="s">
        <v>75</v>
      </c>
      <c r="CH452" s="62">
        <v>8.52</v>
      </c>
      <c r="CI452" s="129">
        <f>SUM(CI450:CI451)/2</f>
        <v>22.447299604150988</v>
      </c>
      <c r="CJ452" s="64">
        <f>SUM((AF452-BQ452)/AF452)*100</f>
        <v>4.5020463847203231</v>
      </c>
      <c r="CK452" s="64">
        <f>SUM(BX452*CH452)</f>
        <v>15.118040480894791</v>
      </c>
      <c r="CL452" s="65" t="s">
        <v>85</v>
      </c>
    </row>
    <row r="453" spans="1:90" s="65" customFormat="1" ht="24.75" customHeight="1" x14ac:dyDescent="0.3">
      <c r="A453" s="61" t="s">
        <v>122</v>
      </c>
      <c r="B453" s="35">
        <v>3.26</v>
      </c>
      <c r="C453" s="35">
        <v>2.19</v>
      </c>
      <c r="D453" s="35">
        <v>7.59</v>
      </c>
      <c r="E453" s="35">
        <v>4.92</v>
      </c>
      <c r="F453" s="35">
        <v>0.1019</v>
      </c>
      <c r="G453" s="66">
        <v>0.55200000000000005</v>
      </c>
      <c r="H453" s="66">
        <v>9.4500000000000001E-2</v>
      </c>
      <c r="I453" s="66">
        <v>5.4699999999999999E-2</v>
      </c>
      <c r="J453" s="66">
        <v>4.7199999999999999E-2</v>
      </c>
      <c r="K453" s="67">
        <v>6.4299999999999996E-2</v>
      </c>
      <c r="L453" s="38">
        <v>0.99133300000000002</v>
      </c>
      <c r="M453" s="68">
        <v>2.0899999999999998E-2</v>
      </c>
      <c r="N453" s="35">
        <v>5.7</v>
      </c>
      <c r="O453" s="35">
        <v>17.7</v>
      </c>
      <c r="P453" s="35">
        <v>3.96</v>
      </c>
      <c r="Q453" s="35">
        <v>15.99</v>
      </c>
      <c r="R453" s="35">
        <v>9.6</v>
      </c>
      <c r="S453" s="35">
        <v>1.95</v>
      </c>
      <c r="T453" s="35">
        <v>7.49</v>
      </c>
      <c r="U453" s="35">
        <v>2.0999999999999996</v>
      </c>
      <c r="V453" s="35">
        <v>2.0499999999999998</v>
      </c>
      <c r="W453" s="35">
        <v>5.08</v>
      </c>
      <c r="X453" s="35">
        <v>9.11</v>
      </c>
      <c r="Y453" s="35">
        <v>8.67</v>
      </c>
      <c r="Z453" s="35">
        <v>2.83</v>
      </c>
      <c r="AA453" s="35">
        <v>9.3699999999999992</v>
      </c>
      <c r="AB453" s="41">
        <v>1100</v>
      </c>
      <c r="AC453" s="41">
        <v>6</v>
      </c>
      <c r="AD453" s="88">
        <v>378</v>
      </c>
      <c r="AE453" s="69">
        <v>58.5</v>
      </c>
      <c r="AF453" s="69">
        <v>75.400000000000006</v>
      </c>
      <c r="AG453" s="44">
        <f t="shared" si="246"/>
        <v>29.25</v>
      </c>
      <c r="AH453" s="44">
        <f t="shared" si="258"/>
        <v>2687.8288646869173</v>
      </c>
      <c r="AI453" s="44">
        <f t="shared" si="259"/>
        <v>202662.29639739357</v>
      </c>
      <c r="AJ453" s="44">
        <f t="shared" si="260"/>
        <v>1.8651717991924492</v>
      </c>
      <c r="AK453" s="45">
        <v>0</v>
      </c>
      <c r="AL453" s="43">
        <v>370.8</v>
      </c>
      <c r="AM453" s="43">
        <v>58.1</v>
      </c>
      <c r="AN453" s="69">
        <v>75.3</v>
      </c>
      <c r="AO453" s="44">
        <f t="shared" si="250"/>
        <v>29.05</v>
      </c>
      <c r="AP453" s="44">
        <f t="shared" si="261"/>
        <v>2651.1978943460604</v>
      </c>
      <c r="AQ453" s="46">
        <f t="shared" si="262"/>
        <v>202662.29639739357</v>
      </c>
      <c r="AR453" s="46">
        <f t="shared" si="263"/>
        <v>199635.20144425833</v>
      </c>
      <c r="AS453" s="47">
        <f t="shared" si="264"/>
        <v>1.4936645873189511</v>
      </c>
      <c r="AT453" s="46">
        <f t="shared" si="265"/>
        <v>1.8651717991924492</v>
      </c>
      <c r="AU453" s="46">
        <f t="shared" si="266"/>
        <v>1.8573878620476354</v>
      </c>
      <c r="AV453" s="47">
        <f t="shared" si="267"/>
        <v>0.41733084041823948</v>
      </c>
      <c r="AW453" s="48">
        <v>0</v>
      </c>
      <c r="AX453" s="70">
        <v>150</v>
      </c>
      <c r="AY453" s="70">
        <v>12</v>
      </c>
      <c r="AZ453" s="71">
        <v>319.2</v>
      </c>
      <c r="BA453" s="43">
        <f t="shared" si="282"/>
        <v>18.421052631578952</v>
      </c>
      <c r="BB453" s="71">
        <v>56.2</v>
      </c>
      <c r="BC453" s="69">
        <v>71.099999999999994</v>
      </c>
      <c r="BD453" s="54">
        <f t="shared" si="268"/>
        <v>28.1</v>
      </c>
      <c r="BE453" s="44">
        <f t="shared" si="269"/>
        <v>2480.632975201037</v>
      </c>
      <c r="BF453" s="50">
        <f t="shared" si="244"/>
        <v>202662.29639739357</v>
      </c>
      <c r="BG453" s="50">
        <f t="shared" si="270"/>
        <v>176373.00453679371</v>
      </c>
      <c r="BH453" s="72">
        <f t="shared" si="271"/>
        <v>12.971969788129748</v>
      </c>
      <c r="BI453" s="73">
        <f t="shared" si="272"/>
        <v>1.8651717991924492</v>
      </c>
      <c r="BJ453" s="51">
        <f t="shared" si="273"/>
        <v>1.809800773300376</v>
      </c>
      <c r="BK453" s="72">
        <f t="shared" si="274"/>
        <v>2.9686823442240993</v>
      </c>
      <c r="BL453" s="116">
        <v>0</v>
      </c>
      <c r="BM453" s="74">
        <f t="shared" si="256"/>
        <v>1100</v>
      </c>
      <c r="BN453" s="74">
        <f t="shared" si="257"/>
        <v>6</v>
      </c>
      <c r="BO453" s="71">
        <v>293.10000000000002</v>
      </c>
      <c r="BP453" s="71">
        <v>55</v>
      </c>
      <c r="BQ453" s="71">
        <v>71</v>
      </c>
      <c r="BR453" s="72">
        <f t="shared" si="275"/>
        <v>27.5</v>
      </c>
      <c r="BS453" s="54">
        <f t="shared" si="276"/>
        <v>2375.8294442772813</v>
      </c>
      <c r="BT453" s="50">
        <f t="shared" si="277"/>
        <v>176373.00453679371</v>
      </c>
      <c r="BU453" s="50">
        <f t="shared" si="278"/>
        <v>168683.89054368698</v>
      </c>
      <c r="BV453" s="72">
        <f t="shared" si="279"/>
        <v>4.3595753291727135</v>
      </c>
      <c r="BW453" s="75">
        <f t="shared" si="280"/>
        <v>1.809800773300376</v>
      </c>
      <c r="BX453" s="55">
        <f t="shared" si="281"/>
        <v>1.7375695987050455</v>
      </c>
      <c r="BY453" s="72">
        <f t="shared" si="254"/>
        <v>3.9911119312657202</v>
      </c>
      <c r="BZ453" s="124" t="s">
        <v>77</v>
      </c>
      <c r="CA453" s="124" t="s">
        <v>73</v>
      </c>
      <c r="CB453" s="125">
        <v>3</v>
      </c>
      <c r="CC453" s="125">
        <v>8</v>
      </c>
      <c r="CD453" s="125">
        <v>2</v>
      </c>
      <c r="CE453" s="125">
        <v>6</v>
      </c>
      <c r="CF453" s="124" t="s">
        <v>85</v>
      </c>
      <c r="CG453" s="126" t="s">
        <v>75</v>
      </c>
      <c r="CH453" s="62">
        <v>8.52</v>
      </c>
      <c r="CI453" s="129">
        <f>SUM(CI451:CI452)/2</f>
        <v>22.685230043921926</v>
      </c>
      <c r="CJ453" s="64">
        <f>SUM((AF453-BQ453)/AF453)*100</f>
        <v>5.8355437665782564</v>
      </c>
      <c r="CK453" s="64">
        <f>SUM(BX453*CH453)</f>
        <v>14.804092980966987</v>
      </c>
      <c r="CL453" s="65" t="s">
        <v>85</v>
      </c>
    </row>
    <row r="454" spans="1:90" s="65" customFormat="1" ht="24.75" customHeight="1" x14ac:dyDescent="0.3">
      <c r="A454" s="61" t="s">
        <v>122</v>
      </c>
      <c r="B454" s="35">
        <v>3.71</v>
      </c>
      <c r="C454" s="35">
        <v>2.2599999999999998</v>
      </c>
      <c r="D454" s="35">
        <v>7.74</v>
      </c>
      <c r="E454" s="35">
        <v>5.15</v>
      </c>
      <c r="F454" s="35">
        <v>0.17929999999999999</v>
      </c>
      <c r="G454" s="66">
        <v>0.53749999999999998</v>
      </c>
      <c r="H454" s="66">
        <v>8.4400000000000003E-2</v>
      </c>
      <c r="I454" s="66">
        <v>5.21E-2</v>
      </c>
      <c r="J454" s="66">
        <v>3.7199999999999997E-2</v>
      </c>
      <c r="K454" s="67">
        <v>6.3100000000000003E-2</v>
      </c>
      <c r="L454" s="38">
        <v>0.99133300000000002</v>
      </c>
      <c r="M454" s="68">
        <v>2.6499999999999999E-2</v>
      </c>
      <c r="N454" s="35">
        <v>6.37</v>
      </c>
      <c r="O454" s="35">
        <v>17.05</v>
      </c>
      <c r="P454" s="35">
        <v>3.96</v>
      </c>
      <c r="Q454" s="35">
        <v>14.33</v>
      </c>
      <c r="R454" s="35">
        <v>7.39</v>
      </c>
      <c r="S454" s="35">
        <v>2.6</v>
      </c>
      <c r="T454" s="35">
        <v>6.76</v>
      </c>
      <c r="U454" s="35">
        <v>2.0499999999999998</v>
      </c>
      <c r="V454" s="35">
        <v>2.0499999999999998</v>
      </c>
      <c r="W454" s="35">
        <v>14.27</v>
      </c>
      <c r="X454" s="35">
        <v>1.91</v>
      </c>
      <c r="Y454" s="35">
        <v>17.809999999999999</v>
      </c>
      <c r="Z454" s="35">
        <v>11.47</v>
      </c>
      <c r="AA454" s="35">
        <v>12.5</v>
      </c>
      <c r="AB454" s="41">
        <v>1100</v>
      </c>
      <c r="AC454" s="41">
        <v>6</v>
      </c>
      <c r="AD454" s="88">
        <v>376.8</v>
      </c>
      <c r="AE454" s="69">
        <v>58.2</v>
      </c>
      <c r="AF454" s="69">
        <v>73.8</v>
      </c>
      <c r="AG454" s="44">
        <f t="shared" si="246"/>
        <v>29.1</v>
      </c>
      <c r="AH454" s="44">
        <f t="shared" si="258"/>
        <v>2660.3320749863728</v>
      </c>
      <c r="AI454" s="44">
        <f t="shared" si="259"/>
        <v>196332.50713399431</v>
      </c>
      <c r="AJ454" s="44">
        <f t="shared" si="260"/>
        <v>1.9191931356677427</v>
      </c>
      <c r="AK454" s="45">
        <v>0</v>
      </c>
      <c r="AL454" s="43">
        <v>368.7</v>
      </c>
      <c r="AM454" s="43">
        <v>58</v>
      </c>
      <c r="AN454" s="69">
        <v>72.900000000000006</v>
      </c>
      <c r="AO454" s="44">
        <f t="shared" si="250"/>
        <v>29</v>
      </c>
      <c r="AP454" s="44">
        <f t="shared" si="261"/>
        <v>2642.079421669016</v>
      </c>
      <c r="AQ454" s="46">
        <f t="shared" si="262"/>
        <v>196332.50713399431</v>
      </c>
      <c r="AR454" s="46">
        <f t="shared" si="263"/>
        <v>192607.58983967127</v>
      </c>
      <c r="AS454" s="47">
        <f t="shared" si="264"/>
        <v>1.8972493901790959</v>
      </c>
      <c r="AT454" s="46">
        <f t="shared" si="265"/>
        <v>1.9191931356677427</v>
      </c>
      <c r="AU454" s="46">
        <f t="shared" si="266"/>
        <v>1.9142547825187473</v>
      </c>
      <c r="AV454" s="47">
        <f t="shared" si="267"/>
        <v>0.25731402729706476</v>
      </c>
      <c r="AW454" s="48">
        <v>0</v>
      </c>
      <c r="AX454" s="70">
        <v>150</v>
      </c>
      <c r="AY454" s="70">
        <v>12</v>
      </c>
      <c r="AZ454" s="71">
        <v>320.3</v>
      </c>
      <c r="BA454" s="43">
        <f t="shared" si="282"/>
        <v>17.639712769278802</v>
      </c>
      <c r="BB454" s="71">
        <v>56</v>
      </c>
      <c r="BC454" s="69">
        <v>71</v>
      </c>
      <c r="BD454" s="54">
        <f t="shared" si="268"/>
        <v>28</v>
      </c>
      <c r="BE454" s="44">
        <f t="shared" si="269"/>
        <v>2463.0086404143976</v>
      </c>
      <c r="BF454" s="50">
        <f t="shared" si="244"/>
        <v>196332.50713399431</v>
      </c>
      <c r="BG454" s="50">
        <f t="shared" si="270"/>
        <v>174873.61346942224</v>
      </c>
      <c r="BH454" s="72">
        <f t="shared" si="271"/>
        <v>10.929872988341488</v>
      </c>
      <c r="BI454" s="73">
        <f t="shared" si="272"/>
        <v>1.9191931356677427</v>
      </c>
      <c r="BJ454" s="51">
        <f t="shared" si="273"/>
        <v>1.8316085179769359</v>
      </c>
      <c r="BK454" s="72">
        <f t="shared" si="274"/>
        <v>4.5636166607241231</v>
      </c>
      <c r="BL454" s="116">
        <v>0</v>
      </c>
      <c r="BM454" s="74">
        <f t="shared" si="256"/>
        <v>1100</v>
      </c>
      <c r="BN454" s="74">
        <f t="shared" si="257"/>
        <v>6</v>
      </c>
      <c r="BO454" s="71">
        <v>296.10000000000002</v>
      </c>
      <c r="BP454" s="71">
        <v>55</v>
      </c>
      <c r="BQ454" s="71">
        <v>69.900000000000006</v>
      </c>
      <c r="BR454" s="72">
        <f t="shared" si="275"/>
        <v>27.5</v>
      </c>
      <c r="BS454" s="54">
        <f t="shared" si="276"/>
        <v>2375.8294442772813</v>
      </c>
      <c r="BT454" s="50">
        <f t="shared" si="277"/>
        <v>174873.61346942224</v>
      </c>
      <c r="BU454" s="50">
        <f t="shared" si="278"/>
        <v>166070.47815498197</v>
      </c>
      <c r="BV454" s="72">
        <f t="shared" si="279"/>
        <v>5.0339986346651155</v>
      </c>
      <c r="BW454" s="75">
        <f t="shared" si="280"/>
        <v>1.8316085179769359</v>
      </c>
      <c r="BX454" s="55">
        <f t="shared" si="281"/>
        <v>1.7829779458072648</v>
      </c>
      <c r="BY454" s="72">
        <f t="shared" si="254"/>
        <v>2.6550745802047815</v>
      </c>
      <c r="BZ454" s="124" t="s">
        <v>77</v>
      </c>
      <c r="CA454" s="124" t="s">
        <v>73</v>
      </c>
      <c r="CB454" s="125">
        <v>3</v>
      </c>
      <c r="CC454" s="125">
        <v>8</v>
      </c>
      <c r="CD454" s="125">
        <v>2</v>
      </c>
      <c r="CE454" s="125">
        <v>6</v>
      </c>
      <c r="CF454" s="124" t="s">
        <v>85</v>
      </c>
      <c r="CG454" s="126" t="s">
        <v>75</v>
      </c>
      <c r="CH454" s="62">
        <v>8.52</v>
      </c>
      <c r="CI454" s="129">
        <f>SUM(CI452:CI453)/1.9</f>
        <v>23.753962972669957</v>
      </c>
      <c r="CJ454" s="64">
        <f>SUM((AF454-BQ454)/AF454)*100</f>
        <v>5.2845528455284434</v>
      </c>
      <c r="CK454" s="64">
        <f>SUM(BX454*CH454)</f>
        <v>15.190972098277895</v>
      </c>
      <c r="CL454" s="65" t="s">
        <v>85</v>
      </c>
    </row>
    <row r="455" spans="1:90" s="65" customFormat="1" ht="24.75" customHeight="1" x14ac:dyDescent="0.3">
      <c r="A455" s="61" t="s">
        <v>122</v>
      </c>
      <c r="B455" s="35">
        <v>3.62</v>
      </c>
      <c r="C455" s="35">
        <v>2.0299999999999998</v>
      </c>
      <c r="D455" s="35">
        <v>7.05</v>
      </c>
      <c r="E455" s="35">
        <v>4.84</v>
      </c>
      <c r="F455" s="35">
        <v>0.16739999999999999</v>
      </c>
      <c r="G455" s="66">
        <v>0.51670000000000005</v>
      </c>
      <c r="H455" s="66">
        <v>8.2500000000000004E-2</v>
      </c>
      <c r="I455" s="66">
        <v>4.9500000000000002E-2</v>
      </c>
      <c r="J455" s="66">
        <v>3.5299999999999998E-2</v>
      </c>
      <c r="K455" s="67">
        <v>5.8099999999999999E-2</v>
      </c>
      <c r="L455" s="38">
        <v>0.99133300000000002</v>
      </c>
      <c r="M455" s="68">
        <v>3.4799999999999998E-2</v>
      </c>
      <c r="N455" s="35">
        <v>5.0199999999999996</v>
      </c>
      <c r="O455" s="35">
        <v>17.7</v>
      </c>
      <c r="P455" s="35">
        <v>3.96</v>
      </c>
      <c r="Q455" s="35">
        <v>15.99</v>
      </c>
      <c r="R455" s="35">
        <v>9.6</v>
      </c>
      <c r="S455" s="35">
        <v>1.3</v>
      </c>
      <c r="T455" s="35">
        <v>7.49</v>
      </c>
      <c r="U455" s="35">
        <v>2.15</v>
      </c>
      <c r="V455" s="35">
        <v>2.0499999999999998</v>
      </c>
      <c r="W455" s="35">
        <v>5.08</v>
      </c>
      <c r="X455" s="35">
        <v>9.11</v>
      </c>
      <c r="Y455" s="35">
        <v>8.67</v>
      </c>
      <c r="Z455" s="35">
        <v>2.83</v>
      </c>
      <c r="AA455" s="35">
        <v>6.25</v>
      </c>
      <c r="AB455" s="41">
        <v>1100</v>
      </c>
      <c r="AC455" s="41">
        <v>6</v>
      </c>
      <c r="AD455" s="88">
        <v>378.9</v>
      </c>
      <c r="AE455" s="69">
        <v>58.4</v>
      </c>
      <c r="AF455" s="69">
        <v>73.900000000000006</v>
      </c>
      <c r="AG455" s="44">
        <f t="shared" si="246"/>
        <v>29.2</v>
      </c>
      <c r="AH455" s="44">
        <f t="shared" si="258"/>
        <v>2678.6475601568013</v>
      </c>
      <c r="AI455" s="44">
        <f t="shared" si="259"/>
        <v>197952.05469558763</v>
      </c>
      <c r="AJ455" s="44">
        <f t="shared" si="260"/>
        <v>1.9140998590930296</v>
      </c>
      <c r="AK455" s="45">
        <v>0</v>
      </c>
      <c r="AL455" s="43">
        <v>366.4</v>
      </c>
      <c r="AM455" s="43">
        <v>58</v>
      </c>
      <c r="AN455" s="69">
        <v>73.900000000000006</v>
      </c>
      <c r="AO455" s="44">
        <f t="shared" si="250"/>
        <v>29</v>
      </c>
      <c r="AP455" s="44">
        <f t="shared" si="261"/>
        <v>2642.079421669016</v>
      </c>
      <c r="AQ455" s="46">
        <f t="shared" si="262"/>
        <v>197952.05469558763</v>
      </c>
      <c r="AR455" s="46">
        <f t="shared" si="263"/>
        <v>195249.66926134031</v>
      </c>
      <c r="AS455" s="47">
        <f t="shared" si="264"/>
        <v>1.3651717020078786</v>
      </c>
      <c r="AT455" s="46">
        <f t="shared" si="265"/>
        <v>1.9140998590930296</v>
      </c>
      <c r="AU455" s="46">
        <f t="shared" si="266"/>
        <v>1.8765716806904096</v>
      </c>
      <c r="AV455" s="47">
        <f t="shared" si="267"/>
        <v>1.9606175834735309</v>
      </c>
      <c r="AW455" s="48">
        <v>0</v>
      </c>
      <c r="AX455" s="70">
        <v>150</v>
      </c>
      <c r="AY455" s="70">
        <v>12</v>
      </c>
      <c r="AZ455" s="71">
        <v>320.10000000000002</v>
      </c>
      <c r="BA455" s="43">
        <f t="shared" si="282"/>
        <v>18.369259606372992</v>
      </c>
      <c r="BB455" s="71">
        <v>56.1</v>
      </c>
      <c r="BC455" s="69">
        <v>71.099999999999994</v>
      </c>
      <c r="BD455" s="54">
        <f t="shared" si="268"/>
        <v>28.05</v>
      </c>
      <c r="BE455" s="44">
        <f t="shared" si="269"/>
        <v>2471.8129538260832</v>
      </c>
      <c r="BF455" s="50">
        <f t="shared" si="244"/>
        <v>197952.05469558763</v>
      </c>
      <c r="BG455" s="50">
        <f t="shared" si="270"/>
        <v>175745.90101703451</v>
      </c>
      <c r="BH455" s="72">
        <f t="shared" si="271"/>
        <v>11.217945533680837</v>
      </c>
      <c r="BI455" s="73">
        <f t="shared" si="272"/>
        <v>1.9140998590930296</v>
      </c>
      <c r="BJ455" s="51">
        <f t="shared" si="273"/>
        <v>1.8213796062815353</v>
      </c>
      <c r="BK455" s="72">
        <f t="shared" si="274"/>
        <v>4.8440655993480171</v>
      </c>
      <c r="BL455" s="116">
        <v>0</v>
      </c>
      <c r="BM455" s="74">
        <f t="shared" si="256"/>
        <v>1100</v>
      </c>
      <c r="BN455" s="74">
        <f t="shared" si="257"/>
        <v>6</v>
      </c>
      <c r="BO455" s="71">
        <v>294.89999999999998</v>
      </c>
      <c r="BP455" s="71">
        <v>55</v>
      </c>
      <c r="BQ455" s="71">
        <v>70</v>
      </c>
      <c r="BR455" s="72">
        <f t="shared" si="275"/>
        <v>27.5</v>
      </c>
      <c r="BS455" s="54">
        <f t="shared" si="276"/>
        <v>2375.8294442772813</v>
      </c>
      <c r="BT455" s="50">
        <f t="shared" si="277"/>
        <v>175745.90101703451</v>
      </c>
      <c r="BU455" s="50">
        <f t="shared" si="278"/>
        <v>166308.06109940968</v>
      </c>
      <c r="BV455" s="72">
        <f t="shared" si="279"/>
        <v>5.3701621847271719</v>
      </c>
      <c r="BW455" s="75">
        <f t="shared" si="280"/>
        <v>1.8213796062815353</v>
      </c>
      <c r="BX455" s="55">
        <f t="shared" si="281"/>
        <v>1.7732153092911427</v>
      </c>
      <c r="BY455" s="72">
        <f t="shared" si="254"/>
        <v>2.6443854331235839</v>
      </c>
      <c r="BZ455" s="124" t="s">
        <v>77</v>
      </c>
      <c r="CA455" s="124" t="s">
        <v>73</v>
      </c>
      <c r="CB455" s="125">
        <v>3</v>
      </c>
      <c r="CC455" s="125">
        <v>8</v>
      </c>
      <c r="CD455" s="125">
        <v>2</v>
      </c>
      <c r="CE455" s="125">
        <v>6</v>
      </c>
      <c r="CF455" s="124" t="s">
        <v>85</v>
      </c>
      <c r="CG455" s="126" t="s">
        <v>75</v>
      </c>
      <c r="CH455" s="62">
        <v>8.52</v>
      </c>
      <c r="CI455" s="129">
        <f>SUM(CI453:CI454)/1.9</f>
        <v>24.441680535048363</v>
      </c>
      <c r="CJ455" s="64">
        <f>SUM((AF455-BQ455)/AF455)*100</f>
        <v>5.2774018944519687</v>
      </c>
      <c r="CK455" s="64">
        <f>SUM(BX455*CH455)</f>
        <v>15.107794435160535</v>
      </c>
      <c r="CL455" s="65" t="s">
        <v>85</v>
      </c>
    </row>
    <row r="456" spans="1:90" s="65" customFormat="1" ht="24.75" customHeight="1" x14ac:dyDescent="0.3">
      <c r="A456" s="61" t="s">
        <v>122</v>
      </c>
      <c r="B456" s="35">
        <v>3.71</v>
      </c>
      <c r="C456" s="35">
        <v>1.99</v>
      </c>
      <c r="D456" s="35">
        <v>6.99</v>
      </c>
      <c r="E456" s="35">
        <v>4.92</v>
      </c>
      <c r="F456" s="35">
        <v>0.1537</v>
      </c>
      <c r="G456" s="66">
        <v>0.53590000000000004</v>
      </c>
      <c r="H456" s="66">
        <v>8.0199999999999994E-2</v>
      </c>
      <c r="I456" s="66">
        <v>5.2900000000000003E-2</v>
      </c>
      <c r="J456" s="66">
        <v>3.6400000000000002E-2</v>
      </c>
      <c r="K456" s="67">
        <v>5.2200000000000003E-2</v>
      </c>
      <c r="L456" s="38">
        <v>0.99133300000000002</v>
      </c>
      <c r="M456" s="68">
        <v>2.76E-2</v>
      </c>
      <c r="N456" s="35">
        <v>5.7</v>
      </c>
      <c r="O456" s="35">
        <v>17.05</v>
      </c>
      <c r="P456" s="35">
        <v>3.96</v>
      </c>
      <c r="Q456" s="35">
        <v>14.33</v>
      </c>
      <c r="R456" s="35">
        <v>7.39</v>
      </c>
      <c r="S456" s="35">
        <v>1.95</v>
      </c>
      <c r="T456" s="35">
        <v>6.76</v>
      </c>
      <c r="U456" s="35">
        <v>2.0999999999999996</v>
      </c>
      <c r="V456" s="35">
        <v>2.0499999999999998</v>
      </c>
      <c r="W456" s="35">
        <v>14.27</v>
      </c>
      <c r="X456" s="35">
        <v>1.91</v>
      </c>
      <c r="Y456" s="35">
        <v>17.809999999999999</v>
      </c>
      <c r="Z456" s="35">
        <v>11.47</v>
      </c>
      <c r="AA456" s="35">
        <v>9.3699999999999992</v>
      </c>
      <c r="AB456" s="41">
        <v>1100</v>
      </c>
      <c r="AC456" s="41">
        <v>6</v>
      </c>
      <c r="AD456" s="88">
        <v>375.5</v>
      </c>
      <c r="AE456" s="69">
        <v>58.8</v>
      </c>
      <c r="AF456" s="69">
        <v>73.8</v>
      </c>
      <c r="AG456" s="44">
        <f t="shared" si="246"/>
        <v>29.4</v>
      </c>
      <c r="AH456" s="44">
        <f t="shared" si="258"/>
        <v>2715.4670260568732</v>
      </c>
      <c r="AI456" s="44">
        <f t="shared" si="259"/>
        <v>200401.46652299725</v>
      </c>
      <c r="AJ456" s="44">
        <f t="shared" si="260"/>
        <v>1.8737387830288617</v>
      </c>
      <c r="AK456" s="45">
        <v>0</v>
      </c>
      <c r="AL456" s="43">
        <v>368.4</v>
      </c>
      <c r="AM456" s="43">
        <v>58.8</v>
      </c>
      <c r="AN456" s="69">
        <v>73.7</v>
      </c>
      <c r="AO456" s="44">
        <f t="shared" si="250"/>
        <v>29.4</v>
      </c>
      <c r="AP456" s="44">
        <f t="shared" si="261"/>
        <v>2715.4670260568732</v>
      </c>
      <c r="AQ456" s="46">
        <f t="shared" si="262"/>
        <v>200401.46652299725</v>
      </c>
      <c r="AR456" s="46">
        <f t="shared" si="263"/>
        <v>200129.91982039157</v>
      </c>
      <c r="AS456" s="47">
        <f t="shared" si="264"/>
        <v>0.1355013550135426</v>
      </c>
      <c r="AT456" s="46">
        <f t="shared" si="265"/>
        <v>1.8737387830288617</v>
      </c>
      <c r="AU456" s="46">
        <f t="shared" si="266"/>
        <v>1.8408042152349031</v>
      </c>
      <c r="AV456" s="47">
        <f t="shared" si="267"/>
        <v>1.7576925925992981</v>
      </c>
      <c r="AW456" s="48">
        <v>0</v>
      </c>
      <c r="AX456" s="70">
        <v>150</v>
      </c>
      <c r="AY456" s="70">
        <v>12</v>
      </c>
      <c r="AZ456" s="71">
        <v>321.7</v>
      </c>
      <c r="BA456" s="43">
        <f t="shared" si="282"/>
        <v>16.723655579732675</v>
      </c>
      <c r="BB456" s="71">
        <v>56.4</v>
      </c>
      <c r="BC456" s="69">
        <v>71.099999999999994</v>
      </c>
      <c r="BD456" s="54">
        <f t="shared" si="268"/>
        <v>28.2</v>
      </c>
      <c r="BE456" s="44">
        <f t="shared" si="269"/>
        <v>2498.3201418407471</v>
      </c>
      <c r="BF456" s="50">
        <f t="shared" ref="BF456:BF519" si="283">SUM(AI456)</f>
        <v>200401.46652299725</v>
      </c>
      <c r="BG456" s="50">
        <f t="shared" si="270"/>
        <v>177630.56208487711</v>
      </c>
      <c r="BH456" s="72">
        <f t="shared" si="271"/>
        <v>11.362643613941339</v>
      </c>
      <c r="BI456" s="73">
        <f t="shared" si="272"/>
        <v>1.8737387830288617</v>
      </c>
      <c r="BJ456" s="51">
        <f t="shared" si="273"/>
        <v>1.8110622193847603</v>
      </c>
      <c r="BK456" s="72">
        <f t="shared" si="274"/>
        <v>3.3450000721437765</v>
      </c>
      <c r="BL456" s="116">
        <v>0</v>
      </c>
      <c r="BM456" s="74">
        <f t="shared" si="256"/>
        <v>1100</v>
      </c>
      <c r="BN456" s="74">
        <f t="shared" si="257"/>
        <v>6</v>
      </c>
      <c r="BO456" s="71">
        <v>295.8</v>
      </c>
      <c r="BP456" s="71">
        <v>55</v>
      </c>
      <c r="BQ456" s="71">
        <v>70</v>
      </c>
      <c r="BR456" s="72">
        <f t="shared" si="275"/>
        <v>27.5</v>
      </c>
      <c r="BS456" s="54">
        <f t="shared" si="276"/>
        <v>2375.8294442772813</v>
      </c>
      <c r="BT456" s="50">
        <f t="shared" si="277"/>
        <v>177630.56208487711</v>
      </c>
      <c r="BU456" s="50">
        <f t="shared" si="278"/>
        <v>166308.06109940968</v>
      </c>
      <c r="BV456" s="72">
        <f t="shared" si="279"/>
        <v>6.374185192330363</v>
      </c>
      <c r="BW456" s="75">
        <f t="shared" si="280"/>
        <v>1.8110622193847603</v>
      </c>
      <c r="BX456" s="55">
        <f t="shared" si="281"/>
        <v>1.7786269531648695</v>
      </c>
      <c r="BY456" s="72">
        <f t="shared" si="254"/>
        <v>1.7909526173490298</v>
      </c>
      <c r="BZ456" s="124" t="s">
        <v>77</v>
      </c>
      <c r="CA456" s="124" t="s">
        <v>73</v>
      </c>
      <c r="CB456" s="125">
        <v>3</v>
      </c>
      <c r="CC456" s="125">
        <v>8</v>
      </c>
      <c r="CD456" s="125">
        <v>2</v>
      </c>
      <c r="CE456" s="125">
        <v>6</v>
      </c>
      <c r="CF456" s="124" t="s">
        <v>85</v>
      </c>
      <c r="CG456" s="126" t="s">
        <v>75</v>
      </c>
      <c r="CH456" s="62">
        <v>8.52</v>
      </c>
      <c r="CI456" s="129">
        <f>SUM(CI454:CI455)/2</f>
        <v>24.097821753859158</v>
      </c>
      <c r="CJ456" s="64">
        <f>SUM((AF456-BQ456)/AF456)*100</f>
        <v>5.1490514905149016</v>
      </c>
      <c r="CK456" s="64">
        <f>SUM(BX456*CH456)</f>
        <v>15.153901640964687</v>
      </c>
      <c r="CL456" s="65" t="s">
        <v>85</v>
      </c>
    </row>
    <row r="457" spans="1:90" s="65" customFormat="1" ht="24.75" customHeight="1" x14ac:dyDescent="0.3">
      <c r="A457" s="61" t="s">
        <v>122</v>
      </c>
      <c r="B457" s="35">
        <v>3.48</v>
      </c>
      <c r="C457" s="35">
        <v>2.0299999999999998</v>
      </c>
      <c r="D457" s="35">
        <v>7.13</v>
      </c>
      <c r="E457" s="35">
        <v>4.71</v>
      </c>
      <c r="F457" s="35">
        <v>9.4500000000000001E-2</v>
      </c>
      <c r="G457" s="66">
        <v>0.54910000000000003</v>
      </c>
      <c r="H457" s="66">
        <v>9.4299999999999995E-2</v>
      </c>
      <c r="I457" s="66">
        <v>5.7200000000000001E-2</v>
      </c>
      <c r="J457" s="66">
        <v>4.5699999999999998E-2</v>
      </c>
      <c r="K457" s="67">
        <v>6.0900000000000003E-2</v>
      </c>
      <c r="L457" s="38">
        <v>0.99133300000000002</v>
      </c>
      <c r="M457" s="68">
        <v>1.89E-2</v>
      </c>
      <c r="N457" s="35">
        <v>6.37</v>
      </c>
      <c r="O457" s="35">
        <v>17.7</v>
      </c>
      <c r="P457" s="35">
        <v>3.96</v>
      </c>
      <c r="Q457" s="35">
        <v>15.99</v>
      </c>
      <c r="R457" s="35">
        <v>9.6</v>
      </c>
      <c r="S457" s="35">
        <v>2.6</v>
      </c>
      <c r="T457" s="35">
        <v>7.49</v>
      </c>
      <c r="U457" s="35">
        <v>2.0499999999999998</v>
      </c>
      <c r="V457" s="35">
        <v>2.0499999999999998</v>
      </c>
      <c r="W457" s="35">
        <v>5.08</v>
      </c>
      <c r="X457" s="35">
        <v>9.11</v>
      </c>
      <c r="Y457" s="35">
        <v>8.67</v>
      </c>
      <c r="Z457" s="35">
        <v>2.83</v>
      </c>
      <c r="AA457" s="35">
        <v>12.5</v>
      </c>
      <c r="AB457" s="41">
        <v>1100</v>
      </c>
      <c r="AC457" s="41">
        <v>6</v>
      </c>
      <c r="AD457" s="42">
        <v>386</v>
      </c>
      <c r="AE457" s="69">
        <v>58.9</v>
      </c>
      <c r="AF457" s="69">
        <v>74.400000000000006</v>
      </c>
      <c r="AG457" s="44">
        <f t="shared" si="246"/>
        <v>29.45</v>
      </c>
      <c r="AH457" s="44">
        <f t="shared" si="258"/>
        <v>2724.7111624400618</v>
      </c>
      <c r="AI457" s="44">
        <f t="shared" si="259"/>
        <v>202718.51048554061</v>
      </c>
      <c r="AJ457" s="44">
        <f t="shared" si="260"/>
        <v>1.9041181738928197</v>
      </c>
      <c r="AK457" s="45">
        <v>0</v>
      </c>
      <c r="AL457" s="43">
        <v>348.7</v>
      </c>
      <c r="AM457" s="43">
        <v>59.1</v>
      </c>
      <c r="AN457" s="69">
        <v>73.5</v>
      </c>
      <c r="AO457" s="44">
        <f t="shared" si="250"/>
        <v>29.55</v>
      </c>
      <c r="AP457" s="44">
        <f t="shared" si="261"/>
        <v>2743.2465590962411</v>
      </c>
      <c r="AQ457" s="46">
        <f t="shared" si="262"/>
        <v>202718.51048554061</v>
      </c>
      <c r="AR457" s="46">
        <f t="shared" si="263"/>
        <v>201628.62209357371</v>
      </c>
      <c r="AS457" s="47">
        <f t="shared" si="264"/>
        <v>0.53763634576658026</v>
      </c>
      <c r="AT457" s="46">
        <f t="shared" si="265"/>
        <v>1.9041181738928197</v>
      </c>
      <c r="AU457" s="46">
        <f t="shared" si="266"/>
        <v>1.7294171649805354</v>
      </c>
      <c r="AV457" s="47">
        <f t="shared" si="267"/>
        <v>9.1749037064817145</v>
      </c>
      <c r="AW457" s="48">
        <v>0</v>
      </c>
      <c r="AX457" s="70">
        <v>150</v>
      </c>
      <c r="AY457" s="70">
        <v>12</v>
      </c>
      <c r="AZ457" s="71">
        <v>322.89999999999998</v>
      </c>
      <c r="BA457" s="43">
        <f t="shared" si="282"/>
        <v>19.54165376277486</v>
      </c>
      <c r="BB457" s="71">
        <v>58</v>
      </c>
      <c r="BC457" s="69">
        <v>73.5</v>
      </c>
      <c r="BD457" s="54">
        <f t="shared" si="268"/>
        <v>29</v>
      </c>
      <c r="BE457" s="44">
        <f t="shared" si="269"/>
        <v>2642.079421669016</v>
      </c>
      <c r="BF457" s="50">
        <f t="shared" si="283"/>
        <v>202718.51048554061</v>
      </c>
      <c r="BG457" s="50">
        <f t="shared" si="270"/>
        <v>194192.83749267267</v>
      </c>
      <c r="BH457" s="72">
        <f t="shared" si="271"/>
        <v>4.2056706969914597</v>
      </c>
      <c r="BI457" s="73">
        <f t="shared" si="272"/>
        <v>1.9041181738928197</v>
      </c>
      <c r="BJ457" s="51">
        <f t="shared" si="273"/>
        <v>1.6627801734046126</v>
      </c>
      <c r="BK457" s="72">
        <f t="shared" si="274"/>
        <v>12.674528492882905</v>
      </c>
      <c r="BL457" s="116">
        <v>0</v>
      </c>
      <c r="BM457" s="74">
        <f t="shared" si="256"/>
        <v>1100</v>
      </c>
      <c r="BN457" s="74">
        <f t="shared" si="257"/>
        <v>6</v>
      </c>
      <c r="BO457" s="71">
        <v>260.10000000000002</v>
      </c>
      <c r="BP457" s="71">
        <v>58</v>
      </c>
      <c r="BQ457" s="71">
        <v>71</v>
      </c>
      <c r="BR457" s="72">
        <f t="shared" si="275"/>
        <v>29</v>
      </c>
      <c r="BS457" s="54">
        <f t="shared" si="276"/>
        <v>2642.079421669016</v>
      </c>
      <c r="BT457" s="50">
        <f t="shared" si="277"/>
        <v>194192.83749267267</v>
      </c>
      <c r="BU457" s="50">
        <f t="shared" si="278"/>
        <v>187587.63893850014</v>
      </c>
      <c r="BV457" s="72">
        <f t="shared" si="279"/>
        <v>3.401360544217682</v>
      </c>
      <c r="BW457" s="75">
        <f t="shared" si="280"/>
        <v>1.6627801734046126</v>
      </c>
      <c r="BX457" s="55">
        <f t="shared" si="281"/>
        <v>1.3865519149973031</v>
      </c>
      <c r="BY457" s="72">
        <f t="shared" si="254"/>
        <v>16.612433972057801</v>
      </c>
      <c r="BZ457" s="124" t="s">
        <v>92</v>
      </c>
      <c r="CA457" s="124" t="s">
        <v>73</v>
      </c>
      <c r="CB457" s="137">
        <v>2.5</v>
      </c>
      <c r="CC457" s="125">
        <v>8</v>
      </c>
      <c r="CD457" s="125">
        <v>2</v>
      </c>
      <c r="CE457" s="125">
        <v>6</v>
      </c>
      <c r="CF457" s="124" t="s">
        <v>91</v>
      </c>
      <c r="CG457" s="126" t="s">
        <v>75</v>
      </c>
      <c r="CH457" s="62">
        <v>6.23</v>
      </c>
      <c r="CI457" s="63">
        <v>51.23</v>
      </c>
      <c r="CJ457" s="64">
        <f>SUM((AF457-BQ457)/AF457)*100</f>
        <v>4.5698924731182871</v>
      </c>
      <c r="CK457" s="64">
        <f>SUM(BX457*CH457)</f>
        <v>8.6382184304331986</v>
      </c>
      <c r="CL457" s="65" t="s">
        <v>91</v>
      </c>
    </row>
    <row r="458" spans="1:90" s="65" customFormat="1" ht="24.75" customHeight="1" x14ac:dyDescent="0.3">
      <c r="A458" s="61" t="s">
        <v>122</v>
      </c>
      <c r="B458" s="35">
        <v>3.4</v>
      </c>
      <c r="C458" s="35">
        <v>2.4</v>
      </c>
      <c r="D458" s="35">
        <v>7.68</v>
      </c>
      <c r="E458" s="35">
        <v>4.76</v>
      </c>
      <c r="F458" s="35">
        <v>0.11070000000000001</v>
      </c>
      <c r="G458" s="66">
        <v>0.55330000000000001</v>
      </c>
      <c r="H458" s="66">
        <v>9.4700000000000006E-2</v>
      </c>
      <c r="I458" s="66">
        <v>5.4399999999999997E-2</v>
      </c>
      <c r="J458" s="66">
        <v>4.6100000000000002E-2</v>
      </c>
      <c r="K458" s="67">
        <v>6.08E-2</v>
      </c>
      <c r="L458" s="38">
        <v>0.99133300000000002</v>
      </c>
      <c r="M458" s="68">
        <v>1.9099999999999999E-2</v>
      </c>
      <c r="N458" s="35">
        <v>5.0199999999999996</v>
      </c>
      <c r="O458" s="35">
        <v>17.05</v>
      </c>
      <c r="P458" s="35">
        <v>3.96</v>
      </c>
      <c r="Q458" s="35">
        <v>14.33</v>
      </c>
      <c r="R458" s="35">
        <v>7.39</v>
      </c>
      <c r="S458" s="35">
        <v>1.3</v>
      </c>
      <c r="T458" s="35">
        <v>6.76</v>
      </c>
      <c r="U458" s="35">
        <v>2.15</v>
      </c>
      <c r="V458" s="35">
        <v>2.0499999999999998</v>
      </c>
      <c r="W458" s="35">
        <v>14.27</v>
      </c>
      <c r="X458" s="35">
        <v>1.91</v>
      </c>
      <c r="Y458" s="35">
        <v>17.809999999999999</v>
      </c>
      <c r="Z458" s="35">
        <v>11.47</v>
      </c>
      <c r="AA458" s="35">
        <v>6.25</v>
      </c>
      <c r="AB458" s="41">
        <v>1100</v>
      </c>
      <c r="AC458" s="41">
        <v>6</v>
      </c>
      <c r="AD458" s="88">
        <v>374.5</v>
      </c>
      <c r="AE458" s="69">
        <v>58.7</v>
      </c>
      <c r="AF458" s="69">
        <v>74.400000000000006</v>
      </c>
      <c r="AG458" s="44">
        <f t="shared" si="246"/>
        <v>29.35</v>
      </c>
      <c r="AH458" s="44">
        <f t="shared" si="258"/>
        <v>2706.2385976369542</v>
      </c>
      <c r="AI458" s="44">
        <f t="shared" si="259"/>
        <v>201344.15166418941</v>
      </c>
      <c r="AJ458" s="44">
        <f t="shared" si="260"/>
        <v>1.8599993935985162</v>
      </c>
      <c r="AK458" s="45">
        <v>0</v>
      </c>
      <c r="AL458" s="43">
        <v>370.1</v>
      </c>
      <c r="AM458" s="43">
        <v>58.7</v>
      </c>
      <c r="AN458" s="69">
        <v>74.3</v>
      </c>
      <c r="AO458" s="44">
        <f t="shared" si="250"/>
        <v>29.35</v>
      </c>
      <c r="AP458" s="44">
        <f t="shared" si="261"/>
        <v>2706.2385976369542</v>
      </c>
      <c r="AQ458" s="46">
        <f t="shared" si="262"/>
        <v>201344.15166418941</v>
      </c>
      <c r="AR458" s="46">
        <f t="shared" si="263"/>
        <v>201073.52780442568</v>
      </c>
      <c r="AS458" s="47">
        <f t="shared" si="264"/>
        <v>0.13440860215055356</v>
      </c>
      <c r="AT458" s="46">
        <f t="shared" si="265"/>
        <v>1.8599993935985162</v>
      </c>
      <c r="AU458" s="46">
        <f t="shared" si="266"/>
        <v>1.8406202151084654</v>
      </c>
      <c r="AV458" s="47">
        <f t="shared" si="267"/>
        <v>1.0418916563493139</v>
      </c>
      <c r="AW458" s="48">
        <v>0</v>
      </c>
      <c r="AX458" s="70">
        <v>150</v>
      </c>
      <c r="AY458" s="70">
        <v>12</v>
      </c>
      <c r="AZ458" s="71">
        <v>316.10000000000002</v>
      </c>
      <c r="BA458" s="43">
        <f t="shared" si="282"/>
        <v>18.475166086681423</v>
      </c>
      <c r="BB458" s="71">
        <v>57.5</v>
      </c>
      <c r="BC458" s="69">
        <v>73.2</v>
      </c>
      <c r="BD458" s="54">
        <f t="shared" si="268"/>
        <v>28.75</v>
      </c>
      <c r="BE458" s="44">
        <f t="shared" si="269"/>
        <v>2596.7226777328133</v>
      </c>
      <c r="BF458" s="50">
        <f t="shared" si="283"/>
        <v>201344.15166418941</v>
      </c>
      <c r="BG458" s="50">
        <f t="shared" si="270"/>
        <v>190080.10001004193</v>
      </c>
      <c r="BH458" s="72">
        <f t="shared" si="271"/>
        <v>5.5944270350271497</v>
      </c>
      <c r="BI458" s="73">
        <f t="shared" si="272"/>
        <v>1.8599993935985162</v>
      </c>
      <c r="BJ458" s="51">
        <f t="shared" si="273"/>
        <v>1.6629831317602444</v>
      </c>
      <c r="BK458" s="72">
        <f t="shared" si="274"/>
        <v>10.592275595160656</v>
      </c>
      <c r="BL458" s="116">
        <v>0</v>
      </c>
      <c r="BM458" s="74">
        <f t="shared" si="256"/>
        <v>1100</v>
      </c>
      <c r="BN458" s="74">
        <f t="shared" si="257"/>
        <v>6</v>
      </c>
      <c r="BO458" s="71">
        <v>262.8</v>
      </c>
      <c r="BP458" s="71">
        <v>57</v>
      </c>
      <c r="BQ458" s="71">
        <v>72</v>
      </c>
      <c r="BR458" s="72">
        <f t="shared" si="275"/>
        <v>28.5</v>
      </c>
      <c r="BS458" s="54">
        <f t="shared" si="276"/>
        <v>2551.7586328783095</v>
      </c>
      <c r="BT458" s="50">
        <f t="shared" si="277"/>
        <v>190080.10001004193</v>
      </c>
      <c r="BU458" s="50">
        <f t="shared" si="278"/>
        <v>183726.6215672383</v>
      </c>
      <c r="BV458" s="72">
        <f t="shared" si="279"/>
        <v>3.3425268833865207</v>
      </c>
      <c r="BW458" s="75">
        <f t="shared" si="280"/>
        <v>1.6629831317602444</v>
      </c>
      <c r="BX458" s="55">
        <f t="shared" si="281"/>
        <v>1.4303860690315</v>
      </c>
      <c r="BY458" s="72">
        <f t="shared" si="254"/>
        <v>13.986736142208708</v>
      </c>
      <c r="BZ458" s="124" t="s">
        <v>92</v>
      </c>
      <c r="CA458" s="124" t="s">
        <v>73</v>
      </c>
      <c r="CB458" s="125">
        <v>2.5</v>
      </c>
      <c r="CC458" s="125">
        <v>8</v>
      </c>
      <c r="CD458" s="125">
        <v>2</v>
      </c>
      <c r="CE458" s="125">
        <v>6</v>
      </c>
      <c r="CF458" s="124" t="s">
        <v>91</v>
      </c>
      <c r="CG458" s="126" t="s">
        <v>75</v>
      </c>
      <c r="CH458" s="62">
        <v>6.23</v>
      </c>
      <c r="CI458" s="63">
        <v>51.23</v>
      </c>
      <c r="CJ458" s="64">
        <f>SUM((AF458-BQ458)/AF458)*100</f>
        <v>3.2258064516129106</v>
      </c>
      <c r="CK458" s="64">
        <f>SUM(BX458*CH458)</f>
        <v>8.9113052100662458</v>
      </c>
      <c r="CL458" s="65" t="s">
        <v>91</v>
      </c>
    </row>
    <row r="459" spans="1:90" s="65" customFormat="1" ht="24.75" customHeight="1" x14ac:dyDescent="0.3">
      <c r="A459" s="61" t="s">
        <v>122</v>
      </c>
      <c r="B459" s="35">
        <v>3.26</v>
      </c>
      <c r="C459" s="35">
        <v>2.19</v>
      </c>
      <c r="D459" s="35">
        <v>7.59</v>
      </c>
      <c r="E459" s="35">
        <v>4.92</v>
      </c>
      <c r="F459" s="35">
        <v>0.1019</v>
      </c>
      <c r="G459" s="66">
        <v>0.55200000000000005</v>
      </c>
      <c r="H459" s="66">
        <v>9.4500000000000001E-2</v>
      </c>
      <c r="I459" s="66">
        <v>5.4699999999999999E-2</v>
      </c>
      <c r="J459" s="66">
        <v>4.7199999999999999E-2</v>
      </c>
      <c r="K459" s="67">
        <v>6.4299999999999996E-2</v>
      </c>
      <c r="L459" s="38">
        <v>0.99133300000000002</v>
      </c>
      <c r="M459" s="68">
        <v>2.0899999999999998E-2</v>
      </c>
      <c r="N459" s="35">
        <v>5.7</v>
      </c>
      <c r="O459" s="35">
        <v>17.7</v>
      </c>
      <c r="P459" s="35">
        <v>3.96</v>
      </c>
      <c r="Q459" s="35">
        <v>15.99</v>
      </c>
      <c r="R459" s="35">
        <v>9.6</v>
      </c>
      <c r="S459" s="35">
        <v>1.95</v>
      </c>
      <c r="T459" s="35">
        <v>7.49</v>
      </c>
      <c r="U459" s="35">
        <v>2.0999999999999996</v>
      </c>
      <c r="V459" s="35">
        <v>2.0499999999999998</v>
      </c>
      <c r="W459" s="35">
        <v>5.08</v>
      </c>
      <c r="X459" s="35">
        <v>9.11</v>
      </c>
      <c r="Y459" s="35">
        <v>8.67</v>
      </c>
      <c r="Z459" s="35">
        <v>2.83</v>
      </c>
      <c r="AA459" s="35">
        <v>9.3699999999999992</v>
      </c>
      <c r="AB459" s="41">
        <v>1100</v>
      </c>
      <c r="AC459" s="41">
        <v>6</v>
      </c>
      <c r="AD459" s="42">
        <v>381.3</v>
      </c>
      <c r="AE459" s="69">
        <v>58.9</v>
      </c>
      <c r="AF459" s="69">
        <v>74.400000000000006</v>
      </c>
      <c r="AG459" s="44">
        <f t="shared" si="246"/>
        <v>29.45</v>
      </c>
      <c r="AH459" s="44">
        <f t="shared" si="258"/>
        <v>2724.7111624400618</v>
      </c>
      <c r="AI459" s="44">
        <f t="shared" si="259"/>
        <v>202718.51048554061</v>
      </c>
      <c r="AJ459" s="44">
        <f t="shared" si="260"/>
        <v>1.8809333152987879</v>
      </c>
      <c r="AK459" s="45">
        <v>0</v>
      </c>
      <c r="AL459" s="43">
        <v>379.2</v>
      </c>
      <c r="AM459" s="43">
        <v>58.9</v>
      </c>
      <c r="AN459" s="69">
        <v>74.3</v>
      </c>
      <c r="AO459" s="44">
        <f t="shared" si="250"/>
        <v>29.45</v>
      </c>
      <c r="AP459" s="44">
        <f t="shared" si="261"/>
        <v>2724.7111624400618</v>
      </c>
      <c r="AQ459" s="46">
        <f t="shared" si="262"/>
        <v>202718.51048554061</v>
      </c>
      <c r="AR459" s="46">
        <f t="shared" si="263"/>
        <v>202446.03936929657</v>
      </c>
      <c r="AS459" s="47">
        <f t="shared" si="264"/>
        <v>0.13440860215055245</v>
      </c>
      <c r="AT459" s="46">
        <f t="shared" si="265"/>
        <v>1.8809333152987879</v>
      </c>
      <c r="AU459" s="46">
        <f t="shared" si="266"/>
        <v>1.873091719558285</v>
      </c>
      <c r="AV459" s="47">
        <f t="shared" si="267"/>
        <v>0.41689918918030711</v>
      </c>
      <c r="AW459" s="48">
        <v>0</v>
      </c>
      <c r="AX459" s="70">
        <v>150</v>
      </c>
      <c r="AY459" s="70">
        <v>12</v>
      </c>
      <c r="AZ459" s="71">
        <v>318.3</v>
      </c>
      <c r="BA459" s="43">
        <f t="shared" si="282"/>
        <v>19.792648444863335</v>
      </c>
      <c r="BB459" s="71">
        <v>56.8</v>
      </c>
      <c r="BC459" s="69">
        <v>73.3</v>
      </c>
      <c r="BD459" s="54">
        <f t="shared" si="268"/>
        <v>28.4</v>
      </c>
      <c r="BE459" s="44">
        <f t="shared" si="269"/>
        <v>2533.8829706793836</v>
      </c>
      <c r="BF459" s="50">
        <f t="shared" si="283"/>
        <v>202718.51048554061</v>
      </c>
      <c r="BG459" s="50">
        <f t="shared" si="270"/>
        <v>185733.6217507988</v>
      </c>
      <c r="BH459" s="72">
        <f t="shared" si="271"/>
        <v>8.3785583734117335</v>
      </c>
      <c r="BI459" s="73">
        <f t="shared" si="272"/>
        <v>1.8809333152987879</v>
      </c>
      <c r="BJ459" s="51">
        <f t="shared" si="273"/>
        <v>1.7137446467665784</v>
      </c>
      <c r="BK459" s="72">
        <f t="shared" si="274"/>
        <v>8.8886015879649314</v>
      </c>
      <c r="BL459" s="116">
        <v>0</v>
      </c>
      <c r="BM459" s="74">
        <f t="shared" si="256"/>
        <v>1100</v>
      </c>
      <c r="BN459" s="74">
        <f t="shared" si="257"/>
        <v>6</v>
      </c>
      <c r="BO459" s="71">
        <v>273.60000000000002</v>
      </c>
      <c r="BP459" s="71">
        <v>56</v>
      </c>
      <c r="BQ459" s="71">
        <v>71</v>
      </c>
      <c r="BR459" s="72">
        <f t="shared" si="275"/>
        <v>28</v>
      </c>
      <c r="BS459" s="54">
        <f t="shared" si="276"/>
        <v>2463.0086404143976</v>
      </c>
      <c r="BT459" s="50">
        <f t="shared" si="277"/>
        <v>185733.6217507988</v>
      </c>
      <c r="BU459" s="50">
        <f t="shared" si="278"/>
        <v>174873.61346942224</v>
      </c>
      <c r="BV459" s="72">
        <f t="shared" si="279"/>
        <v>5.8470879849355306</v>
      </c>
      <c r="BW459" s="75">
        <f t="shared" si="280"/>
        <v>1.7137446467665784</v>
      </c>
      <c r="BX459" s="55">
        <f t="shared" si="281"/>
        <v>1.5645585092678416</v>
      </c>
      <c r="BY459" s="72">
        <f t="shared" si="254"/>
        <v>8.7052722691338538</v>
      </c>
      <c r="BZ459" s="124" t="s">
        <v>92</v>
      </c>
      <c r="CA459" s="124" t="s">
        <v>73</v>
      </c>
      <c r="CB459" s="125">
        <v>2.5</v>
      </c>
      <c r="CC459" s="125">
        <v>8</v>
      </c>
      <c r="CD459" s="125">
        <v>2</v>
      </c>
      <c r="CE459" s="125">
        <v>6</v>
      </c>
      <c r="CF459" s="124" t="s">
        <v>91</v>
      </c>
      <c r="CG459" s="126" t="s">
        <v>75</v>
      </c>
      <c r="CH459" s="62">
        <v>6.23</v>
      </c>
      <c r="CI459" s="63">
        <v>51.23</v>
      </c>
      <c r="CJ459" s="64">
        <f>SUM((AF459-BQ459)/AF459)*100</f>
        <v>4.5698924731182871</v>
      </c>
      <c r="CK459" s="64">
        <f>SUM(BX459*CH459)</f>
        <v>9.7471995127386535</v>
      </c>
      <c r="CL459" s="65" t="s">
        <v>91</v>
      </c>
    </row>
    <row r="460" spans="1:90" s="65" customFormat="1" ht="24.75" customHeight="1" x14ac:dyDescent="0.3">
      <c r="A460" s="61" t="s">
        <v>122</v>
      </c>
      <c r="B460" s="35">
        <v>3.71</v>
      </c>
      <c r="C460" s="35">
        <v>2.2599999999999998</v>
      </c>
      <c r="D460" s="35">
        <v>7.74</v>
      </c>
      <c r="E460" s="35">
        <v>5.15</v>
      </c>
      <c r="F460" s="35">
        <v>0.17929999999999999</v>
      </c>
      <c r="G460" s="66">
        <v>0.53749999999999998</v>
      </c>
      <c r="H460" s="66">
        <v>8.4400000000000003E-2</v>
      </c>
      <c r="I460" s="66">
        <v>5.21E-2</v>
      </c>
      <c r="J460" s="66">
        <v>3.7199999999999997E-2</v>
      </c>
      <c r="K460" s="67">
        <v>6.3100000000000003E-2</v>
      </c>
      <c r="L460" s="38">
        <v>0.99133300000000002</v>
      </c>
      <c r="M460" s="68">
        <v>2.6499999999999999E-2</v>
      </c>
      <c r="N460" s="35">
        <v>6.37</v>
      </c>
      <c r="O460" s="35">
        <v>17.05</v>
      </c>
      <c r="P460" s="35">
        <v>3.96</v>
      </c>
      <c r="Q460" s="35">
        <v>14.33</v>
      </c>
      <c r="R460" s="35">
        <v>7.39</v>
      </c>
      <c r="S460" s="35">
        <v>2.6</v>
      </c>
      <c r="T460" s="35">
        <v>6.76</v>
      </c>
      <c r="U460" s="35">
        <v>2.0499999999999998</v>
      </c>
      <c r="V460" s="35">
        <v>2.0499999999999998</v>
      </c>
      <c r="W460" s="35">
        <v>14.27</v>
      </c>
      <c r="X460" s="35">
        <v>1.91</v>
      </c>
      <c r="Y460" s="35">
        <v>17.809999999999999</v>
      </c>
      <c r="Z460" s="35">
        <v>11.47</v>
      </c>
      <c r="AA460" s="35">
        <v>12.5</v>
      </c>
      <c r="AB460" s="41">
        <v>1100</v>
      </c>
      <c r="AC460" s="41">
        <v>6</v>
      </c>
      <c r="AD460" s="42">
        <v>382.9</v>
      </c>
      <c r="AE460" s="69">
        <v>59</v>
      </c>
      <c r="AF460" s="69">
        <v>74.400000000000006</v>
      </c>
      <c r="AG460" s="44">
        <f t="shared" si="246"/>
        <v>29.5</v>
      </c>
      <c r="AH460" s="44">
        <f t="shared" si="258"/>
        <v>2733.9710067865176</v>
      </c>
      <c r="AI460" s="44">
        <f t="shared" si="259"/>
        <v>203407.44290491691</v>
      </c>
      <c r="AJ460" s="44">
        <f t="shared" si="260"/>
        <v>1.8824286591075585</v>
      </c>
      <c r="AK460" s="45">
        <v>0</v>
      </c>
      <c r="AL460" s="43">
        <v>380.3</v>
      </c>
      <c r="AM460" s="43">
        <v>59</v>
      </c>
      <c r="AN460" s="69">
        <v>74.099999999999994</v>
      </c>
      <c r="AO460" s="44">
        <f t="shared" si="250"/>
        <v>29.5</v>
      </c>
      <c r="AP460" s="44">
        <f t="shared" si="261"/>
        <v>2733.9710067865176</v>
      </c>
      <c r="AQ460" s="46">
        <f t="shared" si="262"/>
        <v>203407.44290491691</v>
      </c>
      <c r="AR460" s="46">
        <f t="shared" si="263"/>
        <v>202587.25160288095</v>
      </c>
      <c r="AS460" s="47">
        <f t="shared" si="264"/>
        <v>0.40322580645161732</v>
      </c>
      <c r="AT460" s="46">
        <f t="shared" si="265"/>
        <v>1.8824286591075585</v>
      </c>
      <c r="AU460" s="46">
        <f t="shared" si="266"/>
        <v>1.8772158513975903</v>
      </c>
      <c r="AV460" s="47">
        <f t="shared" si="267"/>
        <v>0.27691927047262332</v>
      </c>
      <c r="AW460" s="48">
        <v>0</v>
      </c>
      <c r="AX460" s="70">
        <v>150</v>
      </c>
      <c r="AY460" s="70">
        <v>12</v>
      </c>
      <c r="AZ460" s="71">
        <v>314.39999999999998</v>
      </c>
      <c r="BA460" s="43">
        <f t="shared" si="282"/>
        <v>21.787531806615778</v>
      </c>
      <c r="BB460" s="71">
        <v>57.3</v>
      </c>
      <c r="BC460" s="69">
        <v>73.8</v>
      </c>
      <c r="BD460" s="54">
        <f t="shared" si="268"/>
        <v>28.65</v>
      </c>
      <c r="BE460" s="44">
        <f t="shared" si="269"/>
        <v>2578.6899359012077</v>
      </c>
      <c r="BF460" s="50">
        <f t="shared" si="283"/>
        <v>203407.44290491691</v>
      </c>
      <c r="BG460" s="50">
        <f t="shared" si="270"/>
        <v>190307.31726950913</v>
      </c>
      <c r="BH460" s="72">
        <f t="shared" si="271"/>
        <v>6.4403374076785616</v>
      </c>
      <c r="BI460" s="73">
        <f t="shared" si="272"/>
        <v>1.8824286591075585</v>
      </c>
      <c r="BJ460" s="51">
        <f t="shared" si="273"/>
        <v>1.652064694678836</v>
      </c>
      <c r="BK460" s="72">
        <f t="shared" si="274"/>
        <v>12.237593351236795</v>
      </c>
      <c r="BL460" s="116">
        <v>0</v>
      </c>
      <c r="BM460" s="74">
        <f t="shared" si="256"/>
        <v>1100</v>
      </c>
      <c r="BN460" s="74">
        <f t="shared" si="257"/>
        <v>6</v>
      </c>
      <c r="BO460" s="71">
        <v>275.5</v>
      </c>
      <c r="BP460" s="71">
        <v>57</v>
      </c>
      <c r="BQ460" s="71">
        <v>72</v>
      </c>
      <c r="BR460" s="72">
        <f t="shared" si="275"/>
        <v>28.5</v>
      </c>
      <c r="BS460" s="54">
        <f t="shared" si="276"/>
        <v>2551.7586328783095</v>
      </c>
      <c r="BT460" s="50">
        <f t="shared" si="277"/>
        <v>190307.31726950913</v>
      </c>
      <c r="BU460" s="50">
        <f t="shared" si="278"/>
        <v>183726.6215672383</v>
      </c>
      <c r="BV460" s="72">
        <f t="shared" si="279"/>
        <v>3.4579309911407128</v>
      </c>
      <c r="BW460" s="75">
        <f t="shared" si="280"/>
        <v>1.652064694678836</v>
      </c>
      <c r="BX460" s="55">
        <f t="shared" si="281"/>
        <v>1.4995105099626265</v>
      </c>
      <c r="BY460" s="72">
        <f t="shared" si="254"/>
        <v>9.2341531907057846</v>
      </c>
      <c r="BZ460" s="124" t="s">
        <v>92</v>
      </c>
      <c r="CA460" s="124" t="s">
        <v>73</v>
      </c>
      <c r="CB460" s="125">
        <v>2.5</v>
      </c>
      <c r="CC460" s="125">
        <v>8</v>
      </c>
      <c r="CD460" s="125">
        <v>2</v>
      </c>
      <c r="CE460" s="125">
        <v>6</v>
      </c>
      <c r="CF460" s="124" t="s">
        <v>91</v>
      </c>
      <c r="CG460" s="126" t="s">
        <v>75</v>
      </c>
      <c r="CH460" s="62">
        <v>6.23</v>
      </c>
      <c r="CI460" s="63">
        <v>51.23</v>
      </c>
      <c r="CJ460" s="64">
        <f>SUM((AF460-BQ460)/AF460)*100</f>
        <v>3.2258064516129106</v>
      </c>
      <c r="CK460" s="64">
        <f>SUM(BX460*CH460)</f>
        <v>9.3419504770671633</v>
      </c>
      <c r="CL460" s="65" t="s">
        <v>91</v>
      </c>
    </row>
    <row r="461" spans="1:90" s="65" customFormat="1" ht="24.75" customHeight="1" x14ac:dyDescent="0.3">
      <c r="A461" s="61" t="s">
        <v>122</v>
      </c>
      <c r="B461" s="35">
        <v>3.62</v>
      </c>
      <c r="C461" s="35">
        <v>2.0299999999999998</v>
      </c>
      <c r="D461" s="35">
        <v>7.05</v>
      </c>
      <c r="E461" s="35">
        <v>4.84</v>
      </c>
      <c r="F461" s="35">
        <v>0.16739999999999999</v>
      </c>
      <c r="G461" s="66">
        <v>0.51670000000000005</v>
      </c>
      <c r="H461" s="66">
        <v>8.2500000000000004E-2</v>
      </c>
      <c r="I461" s="66">
        <v>4.9500000000000002E-2</v>
      </c>
      <c r="J461" s="66">
        <v>3.5299999999999998E-2</v>
      </c>
      <c r="K461" s="67">
        <v>5.8099999999999999E-2</v>
      </c>
      <c r="L461" s="38">
        <v>0.99133300000000002</v>
      </c>
      <c r="M461" s="68">
        <v>3.4799999999999998E-2</v>
      </c>
      <c r="N461" s="35">
        <v>5.0199999999999996</v>
      </c>
      <c r="O461" s="35">
        <v>17.7</v>
      </c>
      <c r="P461" s="35">
        <v>3.96</v>
      </c>
      <c r="Q461" s="35">
        <v>15.99</v>
      </c>
      <c r="R461" s="35">
        <v>9.6</v>
      </c>
      <c r="S461" s="35">
        <v>1.3</v>
      </c>
      <c r="T461" s="35">
        <v>7.49</v>
      </c>
      <c r="U461" s="35">
        <v>2.15</v>
      </c>
      <c r="V461" s="35">
        <v>2.0499999999999998</v>
      </c>
      <c r="W461" s="35">
        <v>5.08</v>
      </c>
      <c r="X461" s="35">
        <v>9.11</v>
      </c>
      <c r="Y461" s="35">
        <v>8.67</v>
      </c>
      <c r="Z461" s="35">
        <v>2.83</v>
      </c>
      <c r="AA461" s="35">
        <v>6.25</v>
      </c>
      <c r="AB461" s="41">
        <v>1120</v>
      </c>
      <c r="AC461" s="41">
        <v>6</v>
      </c>
      <c r="AD461" s="42">
        <v>377.5</v>
      </c>
      <c r="AE461" s="69">
        <v>58.7</v>
      </c>
      <c r="AF461" s="69">
        <v>74.400000000000006</v>
      </c>
      <c r="AG461" s="44">
        <f t="shared" si="246"/>
        <v>29.35</v>
      </c>
      <c r="AH461" s="44">
        <f t="shared" si="258"/>
        <v>2706.2385976369542</v>
      </c>
      <c r="AI461" s="44">
        <f t="shared" si="259"/>
        <v>201344.15166418941</v>
      </c>
      <c r="AJ461" s="44">
        <f t="shared" si="260"/>
        <v>1.874899255229479</v>
      </c>
      <c r="AK461" s="45">
        <v>0</v>
      </c>
      <c r="AL461" s="43">
        <v>375.5</v>
      </c>
      <c r="AM461" s="43">
        <v>58.7</v>
      </c>
      <c r="AN461" s="69">
        <v>74.3</v>
      </c>
      <c r="AO461" s="44">
        <f t="shared" si="250"/>
        <v>29.35</v>
      </c>
      <c r="AP461" s="44">
        <f t="shared" si="261"/>
        <v>2706.2385976369542</v>
      </c>
      <c r="AQ461" s="46">
        <f t="shared" si="262"/>
        <v>201344.15166418941</v>
      </c>
      <c r="AR461" s="46">
        <f t="shared" si="263"/>
        <v>201073.52780442568</v>
      </c>
      <c r="AS461" s="47">
        <f t="shared" si="264"/>
        <v>0.13440860215055356</v>
      </c>
      <c r="AT461" s="46">
        <f t="shared" si="265"/>
        <v>1.874899255229479</v>
      </c>
      <c r="AU461" s="46">
        <f t="shared" si="266"/>
        <v>1.8674760626134255</v>
      </c>
      <c r="AV461" s="47">
        <f t="shared" si="267"/>
        <v>0.3959248794487864</v>
      </c>
      <c r="AW461" s="48">
        <v>0</v>
      </c>
      <c r="AX461" s="70">
        <v>150</v>
      </c>
      <c r="AY461" s="70">
        <v>12</v>
      </c>
      <c r="AZ461" s="71">
        <v>314.8</v>
      </c>
      <c r="BA461" s="43">
        <f t="shared" si="282"/>
        <v>19.917407878017784</v>
      </c>
      <c r="BB461" s="71">
        <v>56.7</v>
      </c>
      <c r="BC461" s="69">
        <v>73.2</v>
      </c>
      <c r="BD461" s="54">
        <f t="shared" si="268"/>
        <v>28.35</v>
      </c>
      <c r="BE461" s="44">
        <f t="shared" si="269"/>
        <v>2524.9687015248228</v>
      </c>
      <c r="BF461" s="50">
        <f t="shared" si="283"/>
        <v>201344.15166418941</v>
      </c>
      <c r="BG461" s="50">
        <f t="shared" si="270"/>
        <v>184827.70895161704</v>
      </c>
      <c r="BH461" s="72">
        <f t="shared" si="271"/>
        <v>8.2030903684350474</v>
      </c>
      <c r="BI461" s="73">
        <f t="shared" si="272"/>
        <v>1.874899255229479</v>
      </c>
      <c r="BJ461" s="51">
        <f t="shared" si="273"/>
        <v>1.7032078241169253</v>
      </c>
      <c r="BK461" s="72">
        <f t="shared" si="274"/>
        <v>9.1573683563888046</v>
      </c>
      <c r="BL461" s="116">
        <v>0</v>
      </c>
      <c r="BM461" s="74">
        <f t="shared" si="256"/>
        <v>1120</v>
      </c>
      <c r="BN461" s="74">
        <f t="shared" si="257"/>
        <v>6</v>
      </c>
      <c r="BO461" s="71">
        <v>258.3</v>
      </c>
      <c r="BP461" s="71">
        <v>56</v>
      </c>
      <c r="BQ461" s="71">
        <v>70</v>
      </c>
      <c r="BR461" s="72">
        <f t="shared" si="275"/>
        <v>28</v>
      </c>
      <c r="BS461" s="54">
        <f t="shared" si="276"/>
        <v>2463.0086404143976</v>
      </c>
      <c r="BT461" s="50">
        <f t="shared" si="277"/>
        <v>184827.70895161704</v>
      </c>
      <c r="BU461" s="50">
        <f t="shared" si="278"/>
        <v>172410.60482900785</v>
      </c>
      <c r="BV461" s="72">
        <f t="shared" si="279"/>
        <v>6.7182048584823715</v>
      </c>
      <c r="BW461" s="75">
        <f t="shared" si="280"/>
        <v>1.7032078241169253</v>
      </c>
      <c r="BX461" s="55">
        <f t="shared" si="281"/>
        <v>1.4981677041048311</v>
      </c>
      <c r="BY461" s="72">
        <f t="shared" si="254"/>
        <v>12.038467479351958</v>
      </c>
      <c r="BZ461" s="124" t="s">
        <v>92</v>
      </c>
      <c r="CA461" s="124" t="s">
        <v>73</v>
      </c>
      <c r="CB461" s="125">
        <v>2.5</v>
      </c>
      <c r="CC461" s="125">
        <v>8</v>
      </c>
      <c r="CD461" s="125">
        <v>2</v>
      </c>
      <c r="CE461" s="125">
        <v>6</v>
      </c>
      <c r="CF461" s="124" t="s">
        <v>91</v>
      </c>
      <c r="CG461" s="126" t="s">
        <v>75</v>
      </c>
      <c r="CH461" s="62">
        <v>6.23</v>
      </c>
      <c r="CI461" s="63">
        <v>51.23</v>
      </c>
      <c r="CJ461" s="64">
        <f>SUM((AF461-BQ461)/AF461)*100</f>
        <v>5.9139784946236631</v>
      </c>
      <c r="CK461" s="64">
        <f>SUM(BX461*CH461)</f>
        <v>9.3335847965730991</v>
      </c>
      <c r="CL461" s="65" t="s">
        <v>91</v>
      </c>
    </row>
    <row r="462" spans="1:90" s="65" customFormat="1" ht="24.75" customHeight="1" x14ac:dyDescent="0.3">
      <c r="A462" s="61" t="s">
        <v>122</v>
      </c>
      <c r="B462" s="35">
        <v>3.71</v>
      </c>
      <c r="C462" s="35">
        <v>1.99</v>
      </c>
      <c r="D462" s="35">
        <v>6.99</v>
      </c>
      <c r="E462" s="35">
        <v>4.92</v>
      </c>
      <c r="F462" s="35">
        <v>0.1537</v>
      </c>
      <c r="G462" s="66">
        <v>0.53590000000000004</v>
      </c>
      <c r="H462" s="66">
        <v>8.0199999999999994E-2</v>
      </c>
      <c r="I462" s="66">
        <v>5.2900000000000003E-2</v>
      </c>
      <c r="J462" s="66">
        <v>3.6400000000000002E-2</v>
      </c>
      <c r="K462" s="67">
        <v>5.2200000000000003E-2</v>
      </c>
      <c r="L462" s="38">
        <v>0.99133300000000002</v>
      </c>
      <c r="M462" s="68">
        <v>2.76E-2</v>
      </c>
      <c r="N462" s="35">
        <v>5.7</v>
      </c>
      <c r="O462" s="35">
        <v>17.05</v>
      </c>
      <c r="P462" s="35">
        <v>3.96</v>
      </c>
      <c r="Q462" s="35">
        <v>14.33</v>
      </c>
      <c r="R462" s="35">
        <v>7.39</v>
      </c>
      <c r="S462" s="35">
        <v>1.95</v>
      </c>
      <c r="T462" s="35">
        <v>6.76</v>
      </c>
      <c r="U462" s="35">
        <v>2.0999999999999996</v>
      </c>
      <c r="V462" s="35">
        <v>2.0499999999999998</v>
      </c>
      <c r="W462" s="35">
        <v>14.27</v>
      </c>
      <c r="X462" s="35">
        <v>1.91</v>
      </c>
      <c r="Y462" s="35">
        <v>17.809999999999999</v>
      </c>
      <c r="Z462" s="35">
        <v>11.47</v>
      </c>
      <c r="AA462" s="35">
        <v>9.3699999999999992</v>
      </c>
      <c r="AB462" s="41">
        <v>1120</v>
      </c>
      <c r="AC462" s="41">
        <v>6</v>
      </c>
      <c r="AD462" s="42">
        <v>379.6</v>
      </c>
      <c r="AE462" s="69">
        <v>58.7</v>
      </c>
      <c r="AF462" s="69">
        <v>74.400000000000006</v>
      </c>
      <c r="AG462" s="44">
        <f t="shared" si="246"/>
        <v>29.35</v>
      </c>
      <c r="AH462" s="44">
        <f t="shared" si="258"/>
        <v>2706.2385976369542</v>
      </c>
      <c r="AI462" s="44">
        <f t="shared" si="259"/>
        <v>201344.15166418941</v>
      </c>
      <c r="AJ462" s="44">
        <f t="shared" si="260"/>
        <v>1.8853291583711529</v>
      </c>
      <c r="AK462" s="45">
        <v>0</v>
      </c>
      <c r="AL462" s="43">
        <v>373.5</v>
      </c>
      <c r="AM462" s="43">
        <v>58.6</v>
      </c>
      <c r="AN462" s="69">
        <v>74.2</v>
      </c>
      <c r="AO462" s="44">
        <f t="shared" si="250"/>
        <v>29.3</v>
      </c>
      <c r="AP462" s="44">
        <f t="shared" si="261"/>
        <v>2697.0258771803014</v>
      </c>
      <c r="AQ462" s="46">
        <f t="shared" si="262"/>
        <v>201344.15166418941</v>
      </c>
      <c r="AR462" s="46">
        <f t="shared" si="263"/>
        <v>200119.32008677837</v>
      </c>
      <c r="AS462" s="47">
        <f t="shared" si="264"/>
        <v>0.60832736748861005</v>
      </c>
      <c r="AT462" s="46">
        <f t="shared" si="265"/>
        <v>1.8853291583711529</v>
      </c>
      <c r="AU462" s="46">
        <f t="shared" si="266"/>
        <v>1.8663865129965362</v>
      </c>
      <c r="AV462" s="47">
        <f t="shared" si="267"/>
        <v>1.0047394265615837</v>
      </c>
      <c r="AW462" s="48">
        <v>0</v>
      </c>
      <c r="AX462" s="70">
        <v>150</v>
      </c>
      <c r="AY462" s="70">
        <v>12</v>
      </c>
      <c r="AZ462" s="71">
        <v>315.8</v>
      </c>
      <c r="BA462" s="43">
        <f t="shared" si="282"/>
        <v>20.202659911336291</v>
      </c>
      <c r="BB462" s="71">
        <v>57.3</v>
      </c>
      <c r="BC462" s="69">
        <v>73</v>
      </c>
      <c r="BD462" s="54">
        <f t="shared" si="268"/>
        <v>28.65</v>
      </c>
      <c r="BE462" s="44">
        <f t="shared" si="269"/>
        <v>2578.6899359012077</v>
      </c>
      <c r="BF462" s="50">
        <f t="shared" si="283"/>
        <v>201344.15166418941</v>
      </c>
      <c r="BG462" s="50">
        <f t="shared" si="270"/>
        <v>188244.36532078817</v>
      </c>
      <c r="BH462" s="72">
        <f t="shared" si="271"/>
        <v>6.5061667970617982</v>
      </c>
      <c r="BI462" s="73">
        <f t="shared" si="272"/>
        <v>1.8853291583711529</v>
      </c>
      <c r="BJ462" s="51">
        <f t="shared" si="273"/>
        <v>1.6776066548491033</v>
      </c>
      <c r="BK462" s="72">
        <f t="shared" si="274"/>
        <v>11.017837527188796</v>
      </c>
      <c r="BL462" s="116">
        <v>0</v>
      </c>
      <c r="BM462" s="74">
        <f t="shared" si="256"/>
        <v>1120</v>
      </c>
      <c r="BN462" s="74">
        <f t="shared" si="257"/>
        <v>6</v>
      </c>
      <c r="BO462" s="71">
        <v>276.2</v>
      </c>
      <c r="BP462" s="71">
        <v>57</v>
      </c>
      <c r="BQ462" s="71">
        <v>70</v>
      </c>
      <c r="BR462" s="72">
        <f t="shared" si="275"/>
        <v>28.5</v>
      </c>
      <c r="BS462" s="54">
        <f t="shared" si="276"/>
        <v>2551.7586328783095</v>
      </c>
      <c r="BT462" s="50">
        <f t="shared" si="277"/>
        <v>188244.36532078817</v>
      </c>
      <c r="BU462" s="50">
        <f t="shared" si="278"/>
        <v>178623.10430148165</v>
      </c>
      <c r="BV462" s="72">
        <f t="shared" si="279"/>
        <v>5.1110486111554412</v>
      </c>
      <c r="BW462" s="75">
        <f t="shared" si="280"/>
        <v>1.6776066548491033</v>
      </c>
      <c r="BX462" s="55">
        <f t="shared" si="281"/>
        <v>1.5462725333326823</v>
      </c>
      <c r="BY462" s="72">
        <f t="shared" si="254"/>
        <v>7.8286600221095428</v>
      </c>
      <c r="BZ462" s="124" t="s">
        <v>92</v>
      </c>
      <c r="CA462" s="124" t="s">
        <v>73</v>
      </c>
      <c r="CB462" s="125">
        <v>2.5</v>
      </c>
      <c r="CC462" s="125">
        <v>8</v>
      </c>
      <c r="CD462" s="125">
        <v>2</v>
      </c>
      <c r="CE462" s="125">
        <v>6</v>
      </c>
      <c r="CF462" s="124" t="s">
        <v>91</v>
      </c>
      <c r="CG462" s="126" t="s">
        <v>75</v>
      </c>
      <c r="CH462" s="62">
        <v>6.23</v>
      </c>
      <c r="CI462" s="63">
        <v>51.23</v>
      </c>
      <c r="CJ462" s="64">
        <f>SUM((AF462-BQ462)/AF462)*100</f>
        <v>5.9139784946236631</v>
      </c>
      <c r="CK462" s="64">
        <f>SUM(BX462*CH462)</f>
        <v>9.6332778826626111</v>
      </c>
      <c r="CL462" s="65" t="s">
        <v>91</v>
      </c>
    </row>
    <row r="463" spans="1:90" s="65" customFormat="1" ht="24.75" customHeight="1" x14ac:dyDescent="0.3">
      <c r="A463" s="61" t="s">
        <v>122</v>
      </c>
      <c r="B463" s="35">
        <v>3.48</v>
      </c>
      <c r="C463" s="35">
        <v>2.0299999999999998</v>
      </c>
      <c r="D463" s="35">
        <v>7.13</v>
      </c>
      <c r="E463" s="35">
        <v>4.71</v>
      </c>
      <c r="F463" s="35">
        <v>9.4500000000000001E-2</v>
      </c>
      <c r="G463" s="66">
        <v>0.54910000000000003</v>
      </c>
      <c r="H463" s="66">
        <v>9.4299999999999995E-2</v>
      </c>
      <c r="I463" s="66">
        <v>5.7200000000000001E-2</v>
      </c>
      <c r="J463" s="66">
        <v>4.5699999999999998E-2</v>
      </c>
      <c r="K463" s="67">
        <v>6.0900000000000003E-2</v>
      </c>
      <c r="L463" s="38">
        <v>0.99133300000000002</v>
      </c>
      <c r="M463" s="68">
        <v>1.89E-2</v>
      </c>
      <c r="N463" s="35">
        <v>6.37</v>
      </c>
      <c r="O463" s="35">
        <v>17.7</v>
      </c>
      <c r="P463" s="35">
        <v>3.96</v>
      </c>
      <c r="Q463" s="35">
        <v>15.99</v>
      </c>
      <c r="R463" s="35">
        <v>9.6</v>
      </c>
      <c r="S463" s="35">
        <v>2.6</v>
      </c>
      <c r="T463" s="35">
        <v>7.49</v>
      </c>
      <c r="U463" s="35">
        <v>2.0499999999999998</v>
      </c>
      <c r="V463" s="35">
        <v>2.0499999999999998</v>
      </c>
      <c r="W463" s="35">
        <v>5.08</v>
      </c>
      <c r="X463" s="35">
        <v>9.11</v>
      </c>
      <c r="Y463" s="35">
        <v>8.67</v>
      </c>
      <c r="Z463" s="35">
        <v>2.83</v>
      </c>
      <c r="AA463" s="35">
        <v>12.5</v>
      </c>
      <c r="AB463" s="41">
        <v>1120</v>
      </c>
      <c r="AC463" s="41">
        <v>6</v>
      </c>
      <c r="AD463" s="88">
        <v>375.7</v>
      </c>
      <c r="AE463" s="69">
        <v>58.7</v>
      </c>
      <c r="AF463" s="69">
        <v>74.400000000000006</v>
      </c>
      <c r="AG463" s="44">
        <f t="shared" si="246"/>
        <v>29.35</v>
      </c>
      <c r="AH463" s="44">
        <f t="shared" si="258"/>
        <v>2706.2385976369542</v>
      </c>
      <c r="AI463" s="44">
        <f t="shared" si="259"/>
        <v>201344.15166418941</v>
      </c>
      <c r="AJ463" s="44">
        <f t="shared" si="260"/>
        <v>1.8659593382509014</v>
      </c>
      <c r="AK463" s="45">
        <v>0</v>
      </c>
      <c r="AL463" s="43">
        <v>373.1</v>
      </c>
      <c r="AM463" s="43">
        <v>58.7</v>
      </c>
      <c r="AN463" s="69">
        <v>74.3</v>
      </c>
      <c r="AO463" s="44">
        <f t="shared" si="250"/>
        <v>29.35</v>
      </c>
      <c r="AP463" s="44">
        <f t="shared" si="261"/>
        <v>2706.2385976369542</v>
      </c>
      <c r="AQ463" s="46">
        <f t="shared" si="262"/>
        <v>201344.15166418941</v>
      </c>
      <c r="AR463" s="46">
        <f t="shared" si="263"/>
        <v>201073.52780442568</v>
      </c>
      <c r="AS463" s="47">
        <f t="shared" si="264"/>
        <v>0.13440860215055356</v>
      </c>
      <c r="AT463" s="46">
        <f t="shared" si="265"/>
        <v>1.8659593382509014</v>
      </c>
      <c r="AU463" s="46">
        <f t="shared" si="266"/>
        <v>1.8555401303889987</v>
      </c>
      <c r="AV463" s="47">
        <f t="shared" si="267"/>
        <v>0.55838343571138227</v>
      </c>
      <c r="AW463" s="48">
        <v>0</v>
      </c>
      <c r="AX463" s="70">
        <v>150</v>
      </c>
      <c r="AY463" s="70">
        <v>12</v>
      </c>
      <c r="AZ463" s="71">
        <v>313.89999999999998</v>
      </c>
      <c r="BA463" s="43">
        <f t="shared" si="282"/>
        <v>19.687798661994272</v>
      </c>
      <c r="BB463" s="71">
        <v>56.1</v>
      </c>
      <c r="BC463" s="69">
        <v>73.400000000000006</v>
      </c>
      <c r="BD463" s="54">
        <f t="shared" si="268"/>
        <v>28.05</v>
      </c>
      <c r="BE463" s="44">
        <f t="shared" si="269"/>
        <v>2471.8129538260832</v>
      </c>
      <c r="BF463" s="50">
        <f t="shared" si="283"/>
        <v>201344.15166418941</v>
      </c>
      <c r="BG463" s="50">
        <f t="shared" si="270"/>
        <v>181431.07081083453</v>
      </c>
      <c r="BH463" s="72">
        <f t="shared" si="271"/>
        <v>9.8900716453720445</v>
      </c>
      <c r="BI463" s="73">
        <f t="shared" si="272"/>
        <v>1.8659593382509014</v>
      </c>
      <c r="BJ463" s="51">
        <f t="shared" si="273"/>
        <v>1.7301336457815517</v>
      </c>
      <c r="BK463" s="72">
        <f t="shared" si="274"/>
        <v>7.2791346351989086</v>
      </c>
      <c r="BL463" s="116">
        <v>0</v>
      </c>
      <c r="BM463" s="74">
        <f t="shared" si="256"/>
        <v>1120</v>
      </c>
      <c r="BN463" s="74">
        <f t="shared" si="257"/>
        <v>6</v>
      </c>
      <c r="BO463" s="71">
        <v>277.5</v>
      </c>
      <c r="BP463" s="71">
        <v>56</v>
      </c>
      <c r="BQ463" s="71">
        <v>72</v>
      </c>
      <c r="BR463" s="72">
        <f t="shared" si="275"/>
        <v>28</v>
      </c>
      <c r="BS463" s="54">
        <f t="shared" si="276"/>
        <v>2463.0086404143976</v>
      </c>
      <c r="BT463" s="50">
        <f t="shared" si="277"/>
        <v>181431.07081083453</v>
      </c>
      <c r="BU463" s="50">
        <f t="shared" si="278"/>
        <v>177336.62210983664</v>
      </c>
      <c r="BV463" s="72">
        <f t="shared" si="279"/>
        <v>2.2567516592937302</v>
      </c>
      <c r="BW463" s="75">
        <f t="shared" si="280"/>
        <v>1.7301336457815517</v>
      </c>
      <c r="BX463" s="55">
        <f t="shared" si="281"/>
        <v>1.5648206033163605</v>
      </c>
      <c r="BY463" s="72">
        <f t="shared" si="254"/>
        <v>9.5549290581257083</v>
      </c>
      <c r="BZ463" s="124" t="s">
        <v>92</v>
      </c>
      <c r="CA463" s="124" t="s">
        <v>73</v>
      </c>
      <c r="CB463" s="125">
        <v>2.5</v>
      </c>
      <c r="CC463" s="125">
        <v>8</v>
      </c>
      <c r="CD463" s="125">
        <v>2</v>
      </c>
      <c r="CE463" s="125">
        <v>6</v>
      </c>
      <c r="CF463" s="124" t="s">
        <v>91</v>
      </c>
      <c r="CG463" s="126" t="s">
        <v>75</v>
      </c>
      <c r="CH463" s="62">
        <v>6.23</v>
      </c>
      <c r="CI463" s="63">
        <v>51.23</v>
      </c>
      <c r="CJ463" s="64">
        <f>SUM((AF463-BQ463)/AF463)*100</f>
        <v>3.2258064516129106</v>
      </c>
      <c r="CK463" s="64">
        <f>SUM(BX463*CH463)</f>
        <v>9.7488323586609269</v>
      </c>
      <c r="CL463" s="65" t="s">
        <v>91</v>
      </c>
    </row>
    <row r="464" spans="1:90" s="65" customFormat="1" ht="24.75" customHeight="1" x14ac:dyDescent="0.3">
      <c r="A464" s="61" t="s">
        <v>122</v>
      </c>
      <c r="B464" s="35">
        <v>3.4</v>
      </c>
      <c r="C464" s="35">
        <v>2.4</v>
      </c>
      <c r="D464" s="35">
        <v>7.68</v>
      </c>
      <c r="E464" s="35">
        <v>4.76</v>
      </c>
      <c r="F464" s="35">
        <v>0.11070000000000001</v>
      </c>
      <c r="G464" s="66">
        <v>0.55330000000000001</v>
      </c>
      <c r="H464" s="66">
        <v>9.4700000000000006E-2</v>
      </c>
      <c r="I464" s="66">
        <v>5.4399999999999997E-2</v>
      </c>
      <c r="J464" s="66">
        <v>4.6100000000000002E-2</v>
      </c>
      <c r="K464" s="67">
        <v>6.08E-2</v>
      </c>
      <c r="L464" s="38">
        <v>0.99133300000000002</v>
      </c>
      <c r="M464" s="68">
        <v>1.9099999999999999E-2</v>
      </c>
      <c r="N464" s="35">
        <v>5.0199999999999996</v>
      </c>
      <c r="O464" s="35">
        <v>17.05</v>
      </c>
      <c r="P464" s="35">
        <v>3.96</v>
      </c>
      <c r="Q464" s="35">
        <v>14.33</v>
      </c>
      <c r="R464" s="35">
        <v>7.39</v>
      </c>
      <c r="S464" s="35">
        <v>1.3</v>
      </c>
      <c r="T464" s="35">
        <v>6.76</v>
      </c>
      <c r="U464" s="35">
        <v>2.15</v>
      </c>
      <c r="V464" s="35">
        <v>2.0499999999999998</v>
      </c>
      <c r="W464" s="35">
        <v>14.27</v>
      </c>
      <c r="X464" s="35">
        <v>1.91</v>
      </c>
      <c r="Y464" s="35">
        <v>17.809999999999999</v>
      </c>
      <c r="Z464" s="35">
        <v>11.47</v>
      </c>
      <c r="AA464" s="35">
        <v>6.25</v>
      </c>
      <c r="AB464" s="41">
        <v>1120</v>
      </c>
      <c r="AC464" s="41">
        <v>6</v>
      </c>
      <c r="AD464" s="42">
        <v>386.2</v>
      </c>
      <c r="AE464" s="69">
        <v>59</v>
      </c>
      <c r="AF464" s="69">
        <v>74.400000000000006</v>
      </c>
      <c r="AG464" s="44">
        <f t="shared" ref="AG464:AG527" si="284">SUM(AE464/2)</f>
        <v>29.5</v>
      </c>
      <c r="AH464" s="44">
        <f t="shared" si="258"/>
        <v>2733.9710067865176</v>
      </c>
      <c r="AI464" s="44">
        <f t="shared" si="259"/>
        <v>203407.44290491691</v>
      </c>
      <c r="AJ464" s="44">
        <f t="shared" si="260"/>
        <v>1.8986522542369786</v>
      </c>
      <c r="AK464" s="45">
        <v>0</v>
      </c>
      <c r="AL464" s="43">
        <v>381.4</v>
      </c>
      <c r="AM464" s="43">
        <v>59</v>
      </c>
      <c r="AN464" s="69">
        <v>74.3</v>
      </c>
      <c r="AO464" s="44">
        <f t="shared" si="250"/>
        <v>29.5</v>
      </c>
      <c r="AP464" s="44">
        <f t="shared" si="261"/>
        <v>2733.9710067865176</v>
      </c>
      <c r="AQ464" s="46">
        <f t="shared" si="262"/>
        <v>203407.44290491691</v>
      </c>
      <c r="AR464" s="46">
        <f t="shared" si="263"/>
        <v>203134.04580423824</v>
      </c>
      <c r="AS464" s="47">
        <f t="shared" si="264"/>
        <v>0.13440860215054867</v>
      </c>
      <c r="AT464" s="46">
        <f t="shared" si="265"/>
        <v>1.8986522542369786</v>
      </c>
      <c r="AU464" s="46">
        <f t="shared" si="266"/>
        <v>1.8775779239269323</v>
      </c>
      <c r="AV464" s="47">
        <f t="shared" si="267"/>
        <v>1.109962620222706</v>
      </c>
      <c r="AW464" s="48">
        <v>0</v>
      </c>
      <c r="AX464" s="70">
        <v>150</v>
      </c>
      <c r="AY464" s="70">
        <v>12</v>
      </c>
      <c r="AZ464" s="71">
        <v>319.39999999999998</v>
      </c>
      <c r="BA464" s="43">
        <f t="shared" si="282"/>
        <v>20.914214151534132</v>
      </c>
      <c r="BB464" s="71">
        <v>56.5</v>
      </c>
      <c r="BC464" s="69">
        <v>73.7</v>
      </c>
      <c r="BD464" s="54">
        <f t="shared" si="268"/>
        <v>28.25</v>
      </c>
      <c r="BE464" s="44">
        <f t="shared" si="269"/>
        <v>2507.1872871055043</v>
      </c>
      <c r="BF464" s="50">
        <f t="shared" si="283"/>
        <v>203407.44290491691</v>
      </c>
      <c r="BG464" s="50">
        <f t="shared" si="270"/>
        <v>184779.70305967567</v>
      </c>
      <c r="BH464" s="72">
        <f t="shared" si="271"/>
        <v>9.157845740162422</v>
      </c>
      <c r="BI464" s="73">
        <f t="shared" si="272"/>
        <v>1.8986522542369786</v>
      </c>
      <c r="BJ464" s="51">
        <f t="shared" si="273"/>
        <v>1.7285448277663265</v>
      </c>
      <c r="BK464" s="72">
        <f t="shared" si="274"/>
        <v>8.9593776896767281</v>
      </c>
      <c r="BL464" s="116">
        <v>0</v>
      </c>
      <c r="BM464" s="74">
        <f t="shared" si="256"/>
        <v>1120</v>
      </c>
      <c r="BN464" s="74">
        <f t="shared" si="257"/>
        <v>6</v>
      </c>
      <c r="BO464" s="71">
        <v>268</v>
      </c>
      <c r="BP464" s="71">
        <v>56</v>
      </c>
      <c r="BQ464" s="71">
        <v>70</v>
      </c>
      <c r="BR464" s="72">
        <f t="shared" si="275"/>
        <v>28</v>
      </c>
      <c r="BS464" s="54">
        <f t="shared" si="276"/>
        <v>2463.0086404143976</v>
      </c>
      <c r="BT464" s="50">
        <f t="shared" si="277"/>
        <v>184779.70305967567</v>
      </c>
      <c r="BU464" s="50">
        <f t="shared" si="278"/>
        <v>172410.60482900785</v>
      </c>
      <c r="BV464" s="72">
        <f t="shared" si="279"/>
        <v>6.6939701849575703</v>
      </c>
      <c r="BW464" s="75">
        <f t="shared" si="280"/>
        <v>1.7285448277663265</v>
      </c>
      <c r="BX464" s="55">
        <f t="shared" si="281"/>
        <v>1.5544287444835259</v>
      </c>
      <c r="BY464" s="72">
        <f t="shared" si="254"/>
        <v>10.072986276427567</v>
      </c>
      <c r="BZ464" s="124" t="s">
        <v>92</v>
      </c>
      <c r="CA464" s="124" t="s">
        <v>73</v>
      </c>
      <c r="CB464" s="125">
        <v>2.5</v>
      </c>
      <c r="CC464" s="125">
        <v>8</v>
      </c>
      <c r="CD464" s="125">
        <v>2</v>
      </c>
      <c r="CE464" s="125">
        <v>6</v>
      </c>
      <c r="CF464" s="124" t="s">
        <v>91</v>
      </c>
      <c r="CG464" s="126" t="s">
        <v>75</v>
      </c>
      <c r="CH464" s="62">
        <v>6.23</v>
      </c>
      <c r="CI464" s="63">
        <v>51.23</v>
      </c>
      <c r="CJ464" s="64">
        <f>SUM((AF464-BQ464)/AF464)*100</f>
        <v>5.9139784946236631</v>
      </c>
      <c r="CK464" s="64">
        <f>SUM(BX464*CH464)</f>
        <v>9.6840910781323668</v>
      </c>
      <c r="CL464" s="65" t="s">
        <v>91</v>
      </c>
    </row>
    <row r="465" spans="1:90" s="65" customFormat="1" ht="24.75" customHeight="1" x14ac:dyDescent="0.3">
      <c r="A465" s="61" t="s">
        <v>122</v>
      </c>
      <c r="B465" s="35">
        <v>3.26</v>
      </c>
      <c r="C465" s="35">
        <v>2.19</v>
      </c>
      <c r="D465" s="35">
        <v>7.59</v>
      </c>
      <c r="E465" s="35">
        <v>4.92</v>
      </c>
      <c r="F465" s="35">
        <v>0.1019</v>
      </c>
      <c r="G465" s="66">
        <v>0.55200000000000005</v>
      </c>
      <c r="H465" s="66">
        <v>9.4500000000000001E-2</v>
      </c>
      <c r="I465" s="66">
        <v>5.4699999999999999E-2</v>
      </c>
      <c r="J465" s="66">
        <v>4.7199999999999999E-2</v>
      </c>
      <c r="K465" s="67">
        <v>6.4299999999999996E-2</v>
      </c>
      <c r="L465" s="38">
        <v>0.99133300000000002</v>
      </c>
      <c r="M465" s="68">
        <v>2.0899999999999998E-2</v>
      </c>
      <c r="N465" s="35">
        <v>5.7</v>
      </c>
      <c r="O465" s="35">
        <v>17.7</v>
      </c>
      <c r="P465" s="35">
        <v>3.96</v>
      </c>
      <c r="Q465" s="35">
        <v>15.99</v>
      </c>
      <c r="R465" s="35">
        <v>9.6</v>
      </c>
      <c r="S465" s="35">
        <v>1.95</v>
      </c>
      <c r="T465" s="35">
        <v>7.49</v>
      </c>
      <c r="U465" s="35">
        <v>2.0999999999999996</v>
      </c>
      <c r="V465" s="35">
        <v>2.0499999999999998</v>
      </c>
      <c r="W465" s="35">
        <v>5.08</v>
      </c>
      <c r="X465" s="35">
        <v>9.11</v>
      </c>
      <c r="Y465" s="35">
        <v>8.67</v>
      </c>
      <c r="Z465" s="35">
        <v>2.83</v>
      </c>
      <c r="AA465" s="35">
        <v>9.3699999999999992</v>
      </c>
      <c r="AB465" s="41">
        <v>1120</v>
      </c>
      <c r="AC465" s="41">
        <v>6</v>
      </c>
      <c r="AD465" s="88">
        <v>385.5</v>
      </c>
      <c r="AE465" s="69">
        <v>59.4</v>
      </c>
      <c r="AF465" s="69">
        <v>74.2</v>
      </c>
      <c r="AG465" s="44">
        <f t="shared" si="284"/>
        <v>29.7</v>
      </c>
      <c r="AH465" s="44">
        <f t="shared" si="258"/>
        <v>2771.1674638050204</v>
      </c>
      <c r="AI465" s="44">
        <f t="shared" si="259"/>
        <v>205620.62581433251</v>
      </c>
      <c r="AJ465" s="44">
        <f t="shared" si="260"/>
        <v>1.8748119186646752</v>
      </c>
      <c r="AK465" s="45">
        <v>0</v>
      </c>
      <c r="AL465" s="43">
        <v>380.2</v>
      </c>
      <c r="AM465" s="43">
        <v>59.4</v>
      </c>
      <c r="AN465" s="43">
        <v>74.099999999999994</v>
      </c>
      <c r="AO465" s="44">
        <f t="shared" si="250"/>
        <v>29.7</v>
      </c>
      <c r="AP465" s="44">
        <f t="shared" si="261"/>
        <v>2771.1674638050204</v>
      </c>
      <c r="AQ465" s="46">
        <f t="shared" si="262"/>
        <v>205620.62581433251</v>
      </c>
      <c r="AR465" s="46">
        <f t="shared" si="263"/>
        <v>205343.50906795199</v>
      </c>
      <c r="AS465" s="47">
        <f t="shared" si="264"/>
        <v>0.13477088948787827</v>
      </c>
      <c r="AT465" s="46">
        <f t="shared" si="265"/>
        <v>1.8748119186646752</v>
      </c>
      <c r="AU465" s="46">
        <f t="shared" si="266"/>
        <v>1.85153161999479</v>
      </c>
      <c r="AV465" s="47">
        <f t="shared" si="267"/>
        <v>1.241740488105415</v>
      </c>
      <c r="AW465" s="48">
        <v>0</v>
      </c>
      <c r="AX465" s="70">
        <v>150</v>
      </c>
      <c r="AY465" s="70">
        <v>12</v>
      </c>
      <c r="AZ465" s="71">
        <v>322.5</v>
      </c>
      <c r="BA465" s="43">
        <f t="shared" si="282"/>
        <v>19.534883720930232</v>
      </c>
      <c r="BB465" s="71">
        <v>59.1</v>
      </c>
      <c r="BC465" s="43">
        <v>73.8</v>
      </c>
      <c r="BD465" s="54">
        <f t="shared" si="268"/>
        <v>29.55</v>
      </c>
      <c r="BE465" s="44">
        <f t="shared" si="269"/>
        <v>2743.2465590962411</v>
      </c>
      <c r="BF465" s="50">
        <f t="shared" si="283"/>
        <v>205620.62581433251</v>
      </c>
      <c r="BG465" s="50">
        <f t="shared" si="270"/>
        <v>202451.59606130258</v>
      </c>
      <c r="BH465" s="72">
        <f t="shared" si="271"/>
        <v>1.5412022701902677</v>
      </c>
      <c r="BI465" s="73">
        <f t="shared" si="272"/>
        <v>1.8748119186646752</v>
      </c>
      <c r="BJ465" s="51">
        <f t="shared" si="273"/>
        <v>1.5929733638767987</v>
      </c>
      <c r="BK465" s="72">
        <f t="shared" si="274"/>
        <v>15.032897539323015</v>
      </c>
      <c r="BL465" s="116">
        <v>0</v>
      </c>
      <c r="BM465" s="74">
        <f t="shared" si="256"/>
        <v>1120</v>
      </c>
      <c r="BN465" s="74">
        <f t="shared" si="257"/>
        <v>6</v>
      </c>
      <c r="BO465" s="71">
        <v>287.10000000000002</v>
      </c>
      <c r="BP465" s="71">
        <v>57.9</v>
      </c>
      <c r="BQ465" s="71">
        <v>71.599999999999994</v>
      </c>
      <c r="BR465" s="72">
        <f t="shared" si="275"/>
        <v>28.95</v>
      </c>
      <c r="BS465" s="54">
        <f t="shared" si="276"/>
        <v>2632.9766569552394</v>
      </c>
      <c r="BT465" s="50">
        <f t="shared" si="277"/>
        <v>202451.59606130258</v>
      </c>
      <c r="BU465" s="50">
        <f t="shared" si="278"/>
        <v>188521.12863799513</v>
      </c>
      <c r="BV465" s="72">
        <f t="shared" si="279"/>
        <v>6.8808879230022395</v>
      </c>
      <c r="BW465" s="75">
        <f t="shared" si="280"/>
        <v>1.5929733638767987</v>
      </c>
      <c r="BX465" s="55">
        <f t="shared" si="281"/>
        <v>1.5229062231602668</v>
      </c>
      <c r="BY465" s="72">
        <f t="shared" si="254"/>
        <v>4.3985130138027149</v>
      </c>
      <c r="BZ465" s="124" t="s">
        <v>96</v>
      </c>
      <c r="CA465" s="124" t="s">
        <v>95</v>
      </c>
      <c r="CB465" s="125">
        <v>6</v>
      </c>
      <c r="CC465" s="125">
        <v>8</v>
      </c>
      <c r="CD465" s="125">
        <v>3</v>
      </c>
      <c r="CE465" s="125">
        <v>4</v>
      </c>
      <c r="CF465" s="124" t="s">
        <v>102</v>
      </c>
      <c r="CG465" s="126" t="s">
        <v>100</v>
      </c>
      <c r="CH465" s="62">
        <v>15.46</v>
      </c>
      <c r="CI465" s="63">
        <v>4.2917205400017719</v>
      </c>
      <c r="CJ465" s="64">
        <f>SUM((AF465-BQ465)/AF465)*100</f>
        <v>3.504043126684647</v>
      </c>
      <c r="CK465" s="64">
        <f>SUM(BX465*CH465)</f>
        <v>23.544130210057727</v>
      </c>
      <c r="CL465" s="65" t="s">
        <v>102</v>
      </c>
    </row>
    <row r="466" spans="1:90" s="65" customFormat="1" ht="24.75" customHeight="1" x14ac:dyDescent="0.3">
      <c r="A466" s="61" t="s">
        <v>122</v>
      </c>
      <c r="B466" s="35">
        <v>3.71</v>
      </c>
      <c r="C466" s="35">
        <v>2.2599999999999998</v>
      </c>
      <c r="D466" s="35">
        <v>7.74</v>
      </c>
      <c r="E466" s="35">
        <v>5.15</v>
      </c>
      <c r="F466" s="35">
        <v>0.17929999999999999</v>
      </c>
      <c r="G466" s="66">
        <v>0.53749999999999998</v>
      </c>
      <c r="H466" s="66">
        <v>8.4400000000000003E-2</v>
      </c>
      <c r="I466" s="66">
        <v>5.21E-2</v>
      </c>
      <c r="J466" s="66">
        <v>3.7199999999999997E-2</v>
      </c>
      <c r="K466" s="67">
        <v>6.3100000000000003E-2</v>
      </c>
      <c r="L466" s="38">
        <v>0.99133300000000002</v>
      </c>
      <c r="M466" s="68">
        <v>2.6499999999999999E-2</v>
      </c>
      <c r="N466" s="35">
        <v>6.37</v>
      </c>
      <c r="O466" s="35">
        <v>17.05</v>
      </c>
      <c r="P466" s="35">
        <v>3.96</v>
      </c>
      <c r="Q466" s="35">
        <v>14.33</v>
      </c>
      <c r="R466" s="35">
        <v>7.39</v>
      </c>
      <c r="S466" s="35">
        <v>2.6</v>
      </c>
      <c r="T466" s="35">
        <v>6.76</v>
      </c>
      <c r="U466" s="35">
        <v>2.0499999999999998</v>
      </c>
      <c r="V466" s="35">
        <v>2.0499999999999998</v>
      </c>
      <c r="W466" s="35">
        <v>14.27</v>
      </c>
      <c r="X466" s="35">
        <v>1.91</v>
      </c>
      <c r="Y466" s="35">
        <v>17.809999999999999</v>
      </c>
      <c r="Z466" s="35">
        <v>11.47</v>
      </c>
      <c r="AA466" s="35">
        <v>12.5</v>
      </c>
      <c r="AB466" s="41">
        <v>1120</v>
      </c>
      <c r="AC466" s="41">
        <v>6</v>
      </c>
      <c r="AD466" s="88">
        <v>387.1</v>
      </c>
      <c r="AE466" s="69">
        <v>59.5</v>
      </c>
      <c r="AF466" s="69">
        <v>74</v>
      </c>
      <c r="AG466" s="44">
        <f t="shared" si="284"/>
        <v>29.75</v>
      </c>
      <c r="AH466" s="44">
        <f t="shared" si="258"/>
        <v>2780.5058479678164</v>
      </c>
      <c r="AI466" s="44">
        <f t="shared" si="259"/>
        <v>205757.43274961843</v>
      </c>
      <c r="AJ466" s="44">
        <f t="shared" si="260"/>
        <v>1.881341513776823</v>
      </c>
      <c r="AK466" s="45">
        <v>0</v>
      </c>
      <c r="AL466" s="43">
        <v>381.5</v>
      </c>
      <c r="AM466" s="43">
        <v>59.5</v>
      </c>
      <c r="AN466" s="43">
        <v>73.900000000000006</v>
      </c>
      <c r="AO466" s="44">
        <f t="shared" si="250"/>
        <v>29.75</v>
      </c>
      <c r="AP466" s="44">
        <f t="shared" si="261"/>
        <v>2780.5058479678164</v>
      </c>
      <c r="AQ466" s="46">
        <f t="shared" si="262"/>
        <v>205757.43274961843</v>
      </c>
      <c r="AR466" s="46">
        <f t="shared" si="263"/>
        <v>205479.38216482164</v>
      </c>
      <c r="AS466" s="47">
        <f t="shared" si="264"/>
        <v>0.13513513513513775</v>
      </c>
      <c r="AT466" s="46">
        <f t="shared" si="265"/>
        <v>1.881341513776823</v>
      </c>
      <c r="AU466" s="46">
        <f t="shared" si="266"/>
        <v>1.8566339648324743</v>
      </c>
      <c r="AV466" s="47">
        <f t="shared" si="267"/>
        <v>1.3132941979655719</v>
      </c>
      <c r="AW466" s="48">
        <v>0</v>
      </c>
      <c r="AX466" s="70">
        <v>150</v>
      </c>
      <c r="AY466" s="70">
        <v>12</v>
      </c>
      <c r="AZ466" s="71">
        <v>322.5</v>
      </c>
      <c r="BA466" s="43">
        <f t="shared" si="282"/>
        <v>20.031007751937992</v>
      </c>
      <c r="BB466" s="71">
        <v>58.8</v>
      </c>
      <c r="BC466" s="43">
        <v>73.099999999999994</v>
      </c>
      <c r="BD466" s="54">
        <f t="shared" si="268"/>
        <v>29.4</v>
      </c>
      <c r="BE466" s="44">
        <f t="shared" si="269"/>
        <v>2715.4670260568732</v>
      </c>
      <c r="BF466" s="50">
        <f t="shared" si="283"/>
        <v>205757.43274961843</v>
      </c>
      <c r="BG466" s="50">
        <f t="shared" si="270"/>
        <v>198500.63960475742</v>
      </c>
      <c r="BH466" s="72">
        <f t="shared" si="271"/>
        <v>3.526868044515131</v>
      </c>
      <c r="BI466" s="73">
        <f t="shared" si="272"/>
        <v>1.881341513776823</v>
      </c>
      <c r="BJ466" s="51">
        <f t="shared" si="273"/>
        <v>1.6246799035113573</v>
      </c>
      <c r="BK466" s="72">
        <f t="shared" si="274"/>
        <v>13.642478432861108</v>
      </c>
      <c r="BL466" s="116">
        <v>0</v>
      </c>
      <c r="BM466" s="74">
        <f t="shared" si="256"/>
        <v>1120</v>
      </c>
      <c r="BN466" s="74">
        <f t="shared" si="257"/>
        <v>6</v>
      </c>
      <c r="BO466" s="71">
        <v>289</v>
      </c>
      <c r="BP466" s="71">
        <v>57.8</v>
      </c>
      <c r="BQ466" s="71">
        <v>71.5</v>
      </c>
      <c r="BR466" s="72">
        <f t="shared" si="275"/>
        <v>28.9</v>
      </c>
      <c r="BS466" s="54">
        <f t="shared" si="276"/>
        <v>2623.8896002047309</v>
      </c>
      <c r="BT466" s="50">
        <f t="shared" si="277"/>
        <v>198500.63960475742</v>
      </c>
      <c r="BU466" s="50">
        <f t="shared" si="278"/>
        <v>187608.10641463826</v>
      </c>
      <c r="BV466" s="72">
        <f t="shared" si="279"/>
        <v>5.4874045805634308</v>
      </c>
      <c r="BW466" s="75">
        <f t="shared" si="280"/>
        <v>1.6246799035113573</v>
      </c>
      <c r="BX466" s="55">
        <f t="shared" si="281"/>
        <v>1.5404451626481028</v>
      </c>
      <c r="BY466" s="72">
        <f t="shared" si="254"/>
        <v>5.184697655285893</v>
      </c>
      <c r="BZ466" s="124" t="s">
        <v>96</v>
      </c>
      <c r="CA466" s="124" t="s">
        <v>95</v>
      </c>
      <c r="CB466" s="125">
        <v>6</v>
      </c>
      <c r="CC466" s="125">
        <v>8</v>
      </c>
      <c r="CD466" s="125">
        <v>3</v>
      </c>
      <c r="CE466" s="125">
        <v>4</v>
      </c>
      <c r="CF466" s="124" t="s">
        <v>102</v>
      </c>
      <c r="CG466" s="126" t="s">
        <v>100</v>
      </c>
      <c r="CH466" s="62">
        <v>15.46</v>
      </c>
      <c r="CI466" s="63">
        <v>4.0016927538341287</v>
      </c>
      <c r="CJ466" s="64">
        <f>SUM((AF466-BQ466)/AF466)*100</f>
        <v>3.3783783783783785</v>
      </c>
      <c r="CK466" s="64">
        <f>SUM(BX466*CH466)</f>
        <v>23.815282214539671</v>
      </c>
      <c r="CL466" s="65" t="s">
        <v>102</v>
      </c>
    </row>
    <row r="467" spans="1:90" s="65" customFormat="1" ht="24.75" customHeight="1" x14ac:dyDescent="0.3">
      <c r="A467" s="61" t="s">
        <v>122</v>
      </c>
      <c r="B467" s="35">
        <v>3.62</v>
      </c>
      <c r="C467" s="35">
        <v>2.0299999999999998</v>
      </c>
      <c r="D467" s="35">
        <v>7.05</v>
      </c>
      <c r="E467" s="35">
        <v>4.84</v>
      </c>
      <c r="F467" s="35">
        <v>0.16739999999999999</v>
      </c>
      <c r="G467" s="66">
        <v>0.51670000000000005</v>
      </c>
      <c r="H467" s="66">
        <v>8.2500000000000004E-2</v>
      </c>
      <c r="I467" s="66">
        <v>4.9500000000000002E-2</v>
      </c>
      <c r="J467" s="66">
        <v>3.5299999999999998E-2</v>
      </c>
      <c r="K467" s="67">
        <v>5.8099999999999999E-2</v>
      </c>
      <c r="L467" s="38">
        <v>0.99133300000000002</v>
      </c>
      <c r="M467" s="68">
        <v>3.4799999999999998E-2</v>
      </c>
      <c r="N467" s="35">
        <v>5.0199999999999996</v>
      </c>
      <c r="O467" s="35">
        <v>17.7</v>
      </c>
      <c r="P467" s="35">
        <v>3.96</v>
      </c>
      <c r="Q467" s="35">
        <v>15.99</v>
      </c>
      <c r="R467" s="35">
        <v>9.6</v>
      </c>
      <c r="S467" s="35">
        <v>1.3</v>
      </c>
      <c r="T467" s="35">
        <v>7.49</v>
      </c>
      <c r="U467" s="35">
        <v>2.15</v>
      </c>
      <c r="V467" s="35">
        <v>2.0499999999999998</v>
      </c>
      <c r="W467" s="35">
        <v>5.08</v>
      </c>
      <c r="X467" s="35">
        <v>9.11</v>
      </c>
      <c r="Y467" s="35">
        <v>8.67</v>
      </c>
      <c r="Z467" s="35">
        <v>2.83</v>
      </c>
      <c r="AA467" s="35">
        <v>6.25</v>
      </c>
      <c r="AB467" s="41">
        <v>1120</v>
      </c>
      <c r="AC467" s="41">
        <v>6</v>
      </c>
      <c r="AD467" s="88">
        <v>386.1</v>
      </c>
      <c r="AE467" s="69">
        <v>59.3</v>
      </c>
      <c r="AF467" s="69">
        <v>74.2</v>
      </c>
      <c r="AG467" s="44">
        <f t="shared" si="284"/>
        <v>29.65</v>
      </c>
      <c r="AH467" s="44">
        <f t="shared" si="258"/>
        <v>2761.8447876054929</v>
      </c>
      <c r="AI467" s="44">
        <f t="shared" si="259"/>
        <v>204928.88324032759</v>
      </c>
      <c r="AJ467" s="44">
        <f t="shared" si="260"/>
        <v>1.8840682381858609</v>
      </c>
      <c r="AK467" s="45">
        <v>0</v>
      </c>
      <c r="AL467" s="43">
        <v>380.2</v>
      </c>
      <c r="AM467" s="43">
        <v>59.2</v>
      </c>
      <c r="AN467" s="43">
        <v>74.099999999999994</v>
      </c>
      <c r="AO467" s="44">
        <f t="shared" si="250"/>
        <v>29.6</v>
      </c>
      <c r="AP467" s="44">
        <f t="shared" si="261"/>
        <v>2752.5378193692336</v>
      </c>
      <c r="AQ467" s="46">
        <f t="shared" si="262"/>
        <v>204928.88324032759</v>
      </c>
      <c r="AR467" s="46">
        <f t="shared" si="263"/>
        <v>203963.0524152602</v>
      </c>
      <c r="AS467" s="47">
        <f t="shared" si="264"/>
        <v>0.47130048717179712</v>
      </c>
      <c r="AT467" s="46">
        <f t="shared" si="265"/>
        <v>1.8840682381858609</v>
      </c>
      <c r="AU467" s="46">
        <f t="shared" si="266"/>
        <v>1.8640631011244566</v>
      </c>
      <c r="AV467" s="47">
        <f t="shared" si="267"/>
        <v>1.0618053346447209</v>
      </c>
      <c r="AW467" s="48">
        <v>0</v>
      </c>
      <c r="AX467" s="70">
        <v>150</v>
      </c>
      <c r="AY467" s="70">
        <v>12</v>
      </c>
      <c r="AZ467" s="71">
        <v>322.3</v>
      </c>
      <c r="BA467" s="43">
        <f t="shared" si="282"/>
        <v>19.795221843003414</v>
      </c>
      <c r="BB467" s="71">
        <v>58.9</v>
      </c>
      <c r="BC467" s="43">
        <v>73.3</v>
      </c>
      <c r="BD467" s="54">
        <f t="shared" si="268"/>
        <v>29.45</v>
      </c>
      <c r="BE467" s="44">
        <f t="shared" si="269"/>
        <v>2724.7111624400618</v>
      </c>
      <c r="BF467" s="50">
        <f t="shared" si="283"/>
        <v>204928.88324032759</v>
      </c>
      <c r="BG467" s="50">
        <f t="shared" si="270"/>
        <v>199721.32820685653</v>
      </c>
      <c r="BH467" s="72">
        <f t="shared" si="271"/>
        <v>2.5411523017787427</v>
      </c>
      <c r="BI467" s="73">
        <f t="shared" si="272"/>
        <v>1.8840682381858609</v>
      </c>
      <c r="BJ467" s="51">
        <f t="shared" si="273"/>
        <v>1.6137485309840598</v>
      </c>
      <c r="BK467" s="72">
        <f t="shared" si="274"/>
        <v>14.347660117771936</v>
      </c>
      <c r="BL467" s="116">
        <v>0</v>
      </c>
      <c r="BM467" s="74">
        <f t="shared" si="256"/>
        <v>1120</v>
      </c>
      <c r="BN467" s="74">
        <f t="shared" si="257"/>
        <v>6</v>
      </c>
      <c r="BO467" s="71">
        <v>288</v>
      </c>
      <c r="BP467" s="71">
        <v>57.8</v>
      </c>
      <c r="BQ467" s="71">
        <v>71.400000000000006</v>
      </c>
      <c r="BR467" s="72">
        <f t="shared" si="275"/>
        <v>28.9</v>
      </c>
      <c r="BS467" s="54">
        <f t="shared" si="276"/>
        <v>2623.8896002047309</v>
      </c>
      <c r="BT467" s="50">
        <f t="shared" si="277"/>
        <v>199721.32820685653</v>
      </c>
      <c r="BU467" s="50">
        <f t="shared" si="278"/>
        <v>187345.71745461778</v>
      </c>
      <c r="BV467" s="72">
        <f t="shared" si="279"/>
        <v>6.1964392402903545</v>
      </c>
      <c r="BW467" s="75">
        <f t="shared" si="280"/>
        <v>1.6137485309840598</v>
      </c>
      <c r="BX467" s="55">
        <f t="shared" si="281"/>
        <v>1.537264923441682</v>
      </c>
      <c r="BY467" s="72">
        <f t="shared" si="254"/>
        <v>4.7394997469486961</v>
      </c>
      <c r="BZ467" s="124" t="s">
        <v>96</v>
      </c>
      <c r="CA467" s="124" t="s">
        <v>95</v>
      </c>
      <c r="CB467" s="125">
        <v>6</v>
      </c>
      <c r="CC467" s="125">
        <v>8</v>
      </c>
      <c r="CD467" s="125">
        <v>3</v>
      </c>
      <c r="CE467" s="125">
        <v>4</v>
      </c>
      <c r="CF467" s="124" t="s">
        <v>102</v>
      </c>
      <c r="CG467" s="126" t="s">
        <v>100</v>
      </c>
      <c r="CH467" s="62">
        <v>15.46</v>
      </c>
      <c r="CI467" s="63">
        <v>4.3365423826640077</v>
      </c>
      <c r="CJ467" s="64">
        <f>SUM((AF467-BQ467)/AF467)*100</f>
        <v>3.773584905660373</v>
      </c>
      <c r="CK467" s="64">
        <f>SUM(BX467*CH467)</f>
        <v>23.766115716408404</v>
      </c>
      <c r="CL467" s="65" t="s">
        <v>102</v>
      </c>
    </row>
    <row r="468" spans="1:90" s="65" customFormat="1" ht="24.75" customHeight="1" x14ac:dyDescent="0.3">
      <c r="A468" s="61" t="s">
        <v>122</v>
      </c>
      <c r="B468" s="35">
        <v>3.71</v>
      </c>
      <c r="C468" s="35">
        <v>1.99</v>
      </c>
      <c r="D468" s="35">
        <v>6.99</v>
      </c>
      <c r="E468" s="35">
        <v>4.92</v>
      </c>
      <c r="F468" s="35">
        <v>0.1537</v>
      </c>
      <c r="G468" s="66">
        <v>0.53590000000000004</v>
      </c>
      <c r="H468" s="66">
        <v>8.0199999999999994E-2</v>
      </c>
      <c r="I468" s="66">
        <v>5.2900000000000003E-2</v>
      </c>
      <c r="J468" s="66">
        <v>3.6400000000000002E-2</v>
      </c>
      <c r="K468" s="67">
        <v>5.2200000000000003E-2</v>
      </c>
      <c r="L468" s="38">
        <v>0.99133300000000002</v>
      </c>
      <c r="M468" s="68">
        <v>2.76E-2</v>
      </c>
      <c r="N468" s="35">
        <v>5.7</v>
      </c>
      <c r="O468" s="35">
        <v>17.05</v>
      </c>
      <c r="P468" s="35">
        <v>3.96</v>
      </c>
      <c r="Q468" s="35">
        <v>14.33</v>
      </c>
      <c r="R468" s="35">
        <v>7.39</v>
      </c>
      <c r="S468" s="35">
        <v>1.95</v>
      </c>
      <c r="T468" s="35">
        <v>6.76</v>
      </c>
      <c r="U468" s="35">
        <v>2.0999999999999996</v>
      </c>
      <c r="V468" s="35">
        <v>2.0499999999999998</v>
      </c>
      <c r="W468" s="35">
        <v>14.27</v>
      </c>
      <c r="X468" s="35">
        <v>1.91</v>
      </c>
      <c r="Y468" s="35">
        <v>17.809999999999999</v>
      </c>
      <c r="Z468" s="35">
        <v>11.47</v>
      </c>
      <c r="AA468" s="35">
        <v>9.3699999999999992</v>
      </c>
      <c r="AB468" s="41">
        <v>1120</v>
      </c>
      <c r="AC468" s="41">
        <v>6</v>
      </c>
      <c r="AD468" s="88">
        <v>384.9</v>
      </c>
      <c r="AE468" s="69">
        <v>59.5</v>
      </c>
      <c r="AF468" s="69">
        <v>74.3</v>
      </c>
      <c r="AG468" s="44">
        <f t="shared" si="284"/>
        <v>29.75</v>
      </c>
      <c r="AH468" s="44">
        <f t="shared" si="258"/>
        <v>2780.5058479678164</v>
      </c>
      <c r="AI468" s="44">
        <f t="shared" si="259"/>
        <v>206591.58450400876</v>
      </c>
      <c r="AJ468" s="44">
        <f t="shared" si="260"/>
        <v>1.863096219161489</v>
      </c>
      <c r="AK468" s="45">
        <v>0</v>
      </c>
      <c r="AL468" s="43">
        <v>380.2</v>
      </c>
      <c r="AM468" s="43">
        <v>59.2</v>
      </c>
      <c r="AN468" s="43">
        <v>74.3</v>
      </c>
      <c r="AO468" s="44">
        <f t="shared" si="250"/>
        <v>29.6</v>
      </c>
      <c r="AP468" s="44">
        <f t="shared" si="261"/>
        <v>2752.5378193692336</v>
      </c>
      <c r="AQ468" s="46">
        <f t="shared" si="262"/>
        <v>206591.58450400876</v>
      </c>
      <c r="AR468" s="46">
        <f t="shared" si="263"/>
        <v>204513.55997913404</v>
      </c>
      <c r="AS468" s="47">
        <f t="shared" si="264"/>
        <v>1.0058611679966087</v>
      </c>
      <c r="AT468" s="46">
        <f t="shared" si="265"/>
        <v>1.863096219161489</v>
      </c>
      <c r="AU468" s="46">
        <f t="shared" si="266"/>
        <v>1.8590454346342158</v>
      </c>
      <c r="AV468" s="47">
        <f t="shared" si="267"/>
        <v>0.21742218601551153</v>
      </c>
      <c r="AW468" s="48">
        <v>0</v>
      </c>
      <c r="AX468" s="70">
        <v>150</v>
      </c>
      <c r="AY468" s="70">
        <v>12</v>
      </c>
      <c r="AZ468" s="71">
        <v>321.60000000000002</v>
      </c>
      <c r="BA468" s="43">
        <f t="shared" si="282"/>
        <v>19.682835820895505</v>
      </c>
      <c r="BB468" s="71">
        <v>58.8</v>
      </c>
      <c r="BC468" s="43">
        <v>73.7</v>
      </c>
      <c r="BD468" s="54">
        <f t="shared" si="268"/>
        <v>29.4</v>
      </c>
      <c r="BE468" s="44">
        <f t="shared" si="269"/>
        <v>2715.4670260568732</v>
      </c>
      <c r="BF468" s="50">
        <f t="shared" si="283"/>
        <v>206591.58450400876</v>
      </c>
      <c r="BG468" s="50">
        <f t="shared" si="270"/>
        <v>200129.91982039157</v>
      </c>
      <c r="BH468" s="72">
        <f t="shared" si="271"/>
        <v>3.1277482570892432</v>
      </c>
      <c r="BI468" s="73">
        <f t="shared" si="272"/>
        <v>1.863096219161489</v>
      </c>
      <c r="BJ468" s="51">
        <f t="shared" si="273"/>
        <v>1.6069561227457787</v>
      </c>
      <c r="BK468" s="72">
        <f t="shared" si="274"/>
        <v>13.748087392447694</v>
      </c>
      <c r="BL468" s="116">
        <v>0</v>
      </c>
      <c r="BM468" s="74">
        <f t="shared" si="256"/>
        <v>1120</v>
      </c>
      <c r="BN468" s="74">
        <f t="shared" si="257"/>
        <v>6</v>
      </c>
      <c r="BO468" s="71">
        <v>288.10000000000002</v>
      </c>
      <c r="BP468" s="71">
        <v>57.5</v>
      </c>
      <c r="BQ468" s="71">
        <v>72.8</v>
      </c>
      <c r="BR468" s="72">
        <f t="shared" si="275"/>
        <v>28.75</v>
      </c>
      <c r="BS468" s="54">
        <f t="shared" si="276"/>
        <v>2596.7226777328133</v>
      </c>
      <c r="BT468" s="50">
        <f t="shared" si="277"/>
        <v>200129.91982039157</v>
      </c>
      <c r="BU468" s="50">
        <f t="shared" si="278"/>
        <v>189041.4109389488</v>
      </c>
      <c r="BV468" s="72">
        <f t="shared" si="279"/>
        <v>5.5406552360557866</v>
      </c>
      <c r="BW468" s="75">
        <f t="shared" si="280"/>
        <v>1.6069561227457787</v>
      </c>
      <c r="BX468" s="55">
        <f t="shared" si="281"/>
        <v>1.5240047065298423</v>
      </c>
      <c r="BY468" s="72">
        <f t="shared" si="254"/>
        <v>5.1620212301875856</v>
      </c>
      <c r="BZ468" s="124" t="s">
        <v>96</v>
      </c>
      <c r="CA468" s="124" t="s">
        <v>95</v>
      </c>
      <c r="CB468" s="125">
        <v>6</v>
      </c>
      <c r="CC468" s="125">
        <v>8</v>
      </c>
      <c r="CD468" s="125">
        <v>3</v>
      </c>
      <c r="CE468" s="125">
        <v>4</v>
      </c>
      <c r="CF468" s="124" t="s">
        <v>102</v>
      </c>
      <c r="CG468" s="126" t="s">
        <v>100</v>
      </c>
      <c r="CH468" s="129">
        <v>15.23</v>
      </c>
      <c r="CI468" s="129">
        <f>SUM(CI466:CI467)/2</f>
        <v>4.1691175682490682</v>
      </c>
      <c r="CJ468" s="64">
        <f>SUM((AF468-BQ468)/AF468)*100</f>
        <v>2.018842530282638</v>
      </c>
      <c r="CK468" s="64">
        <f>SUM(BX468*CH468)</f>
        <v>23.2105916804495</v>
      </c>
      <c r="CL468" s="65" t="s">
        <v>102</v>
      </c>
    </row>
    <row r="469" spans="1:90" s="65" customFormat="1" ht="24.75" customHeight="1" x14ac:dyDescent="0.3">
      <c r="A469" s="61" t="s">
        <v>122</v>
      </c>
      <c r="B469" s="35">
        <v>3.48</v>
      </c>
      <c r="C469" s="35">
        <v>2.0299999999999998</v>
      </c>
      <c r="D469" s="35">
        <v>7.13</v>
      </c>
      <c r="E469" s="35">
        <v>4.71</v>
      </c>
      <c r="F469" s="35">
        <v>9.4500000000000001E-2</v>
      </c>
      <c r="G469" s="66">
        <v>0.54910000000000003</v>
      </c>
      <c r="H469" s="66">
        <v>9.4299999999999995E-2</v>
      </c>
      <c r="I469" s="66">
        <v>5.7200000000000001E-2</v>
      </c>
      <c r="J469" s="66">
        <v>4.5699999999999998E-2</v>
      </c>
      <c r="K469" s="67">
        <v>6.0900000000000003E-2</v>
      </c>
      <c r="L469" s="38">
        <v>0.99133300000000002</v>
      </c>
      <c r="M469" s="68">
        <v>1.89E-2</v>
      </c>
      <c r="N469" s="35">
        <v>6.37</v>
      </c>
      <c r="O469" s="35">
        <v>17.7</v>
      </c>
      <c r="P469" s="35">
        <v>3.96</v>
      </c>
      <c r="Q469" s="35">
        <v>15.99</v>
      </c>
      <c r="R469" s="35">
        <v>9.6</v>
      </c>
      <c r="S469" s="35">
        <v>2.6</v>
      </c>
      <c r="T469" s="35">
        <v>7.49</v>
      </c>
      <c r="U469" s="35">
        <v>2.0499999999999998</v>
      </c>
      <c r="V469" s="35">
        <v>2.0499999999999998</v>
      </c>
      <c r="W469" s="35">
        <v>5.08</v>
      </c>
      <c r="X469" s="35">
        <v>9.11</v>
      </c>
      <c r="Y469" s="35">
        <v>8.67</v>
      </c>
      <c r="Z469" s="35">
        <v>2.83</v>
      </c>
      <c r="AA469" s="35">
        <v>12.5</v>
      </c>
      <c r="AB469" s="41">
        <v>1000</v>
      </c>
      <c r="AC469" s="41">
        <v>9</v>
      </c>
      <c r="AD469" s="88">
        <v>383.2</v>
      </c>
      <c r="AE469" s="69">
        <v>59.3</v>
      </c>
      <c r="AF469" s="69">
        <v>74.3</v>
      </c>
      <c r="AG469" s="44">
        <f t="shared" si="284"/>
        <v>29.65</v>
      </c>
      <c r="AH469" s="44">
        <f t="shared" si="258"/>
        <v>2761.8447876054929</v>
      </c>
      <c r="AI469" s="44">
        <f t="shared" si="259"/>
        <v>205205.06771908811</v>
      </c>
      <c r="AJ469" s="44">
        <f t="shared" si="260"/>
        <v>1.8674002755359578</v>
      </c>
      <c r="AK469" s="45">
        <v>0</v>
      </c>
      <c r="AL469" s="43">
        <v>380.23</v>
      </c>
      <c r="AM469" s="43">
        <v>59.2</v>
      </c>
      <c r="AN469" s="43">
        <v>74.099999999999994</v>
      </c>
      <c r="AO469" s="44">
        <f t="shared" si="250"/>
        <v>29.6</v>
      </c>
      <c r="AP469" s="44">
        <f t="shared" si="261"/>
        <v>2752.5378193692336</v>
      </c>
      <c r="AQ469" s="46">
        <f t="shared" si="262"/>
        <v>205205.06771908811</v>
      </c>
      <c r="AR469" s="46">
        <f t="shared" si="263"/>
        <v>203963.0524152602</v>
      </c>
      <c r="AS469" s="47">
        <f t="shared" si="264"/>
        <v>0.60525566821192966</v>
      </c>
      <c r="AT469" s="46">
        <f t="shared" si="265"/>
        <v>1.8674002755359578</v>
      </c>
      <c r="AU469" s="46">
        <f t="shared" si="266"/>
        <v>1.8642101865874594</v>
      </c>
      <c r="AV469" s="47">
        <f t="shared" si="267"/>
        <v>0.17083048504867504</v>
      </c>
      <c r="AW469" s="48">
        <v>0</v>
      </c>
      <c r="AX469" s="70">
        <v>150</v>
      </c>
      <c r="AY469" s="70">
        <v>12</v>
      </c>
      <c r="AZ469" s="71">
        <v>320</v>
      </c>
      <c r="BA469" s="43">
        <f t="shared" si="282"/>
        <v>19.749999999999996</v>
      </c>
      <c r="BB469" s="71">
        <v>58.9</v>
      </c>
      <c r="BC469" s="43">
        <v>73.8</v>
      </c>
      <c r="BD469" s="54">
        <f t="shared" si="268"/>
        <v>29.45</v>
      </c>
      <c r="BE469" s="44">
        <f t="shared" si="269"/>
        <v>2724.7111624400618</v>
      </c>
      <c r="BF469" s="50">
        <f t="shared" si="283"/>
        <v>205205.06771908811</v>
      </c>
      <c r="BG469" s="50">
        <f t="shared" si="270"/>
        <v>201083.68378807657</v>
      </c>
      <c r="BH469" s="72">
        <f t="shared" si="271"/>
        <v>2.0084221003028251</v>
      </c>
      <c r="BI469" s="73">
        <f t="shared" si="272"/>
        <v>1.8674002755359578</v>
      </c>
      <c r="BJ469" s="51">
        <f t="shared" si="273"/>
        <v>1.5913772513599369</v>
      </c>
      <c r="BK469" s="72">
        <f t="shared" si="274"/>
        <v>14.781138665988481</v>
      </c>
      <c r="BL469" s="116">
        <v>0</v>
      </c>
      <c r="BM469" s="74">
        <f t="shared" si="256"/>
        <v>1000</v>
      </c>
      <c r="BN469" s="74">
        <f t="shared" si="257"/>
        <v>9</v>
      </c>
      <c r="BO469" s="71">
        <v>286.2</v>
      </c>
      <c r="BP469" s="71">
        <v>57.6</v>
      </c>
      <c r="BQ469" s="71">
        <v>71.400000000000006</v>
      </c>
      <c r="BR469" s="72">
        <f t="shared" si="275"/>
        <v>28.8</v>
      </c>
      <c r="BS469" s="54">
        <f t="shared" si="276"/>
        <v>2605.7626105935183</v>
      </c>
      <c r="BT469" s="50">
        <f t="shared" si="277"/>
        <v>201083.68378807657</v>
      </c>
      <c r="BU469" s="50">
        <f t="shared" si="278"/>
        <v>186051.45039637721</v>
      </c>
      <c r="BV469" s="72">
        <f t="shared" si="279"/>
        <v>7.4756107052136169</v>
      </c>
      <c r="BW469" s="75">
        <f t="shared" si="280"/>
        <v>1.5913772513599369</v>
      </c>
      <c r="BX469" s="55">
        <f t="shared" si="281"/>
        <v>1.5382841648923413</v>
      </c>
      <c r="BY469" s="72">
        <f t="shared" si="254"/>
        <v>3.3362979408071869</v>
      </c>
      <c r="BZ469" s="124" t="s">
        <v>96</v>
      </c>
      <c r="CA469" s="124" t="s">
        <v>95</v>
      </c>
      <c r="CB469" s="125">
        <v>6</v>
      </c>
      <c r="CC469" s="125">
        <v>8</v>
      </c>
      <c r="CD469" s="125">
        <v>3</v>
      </c>
      <c r="CE469" s="125">
        <v>4</v>
      </c>
      <c r="CF469" s="124" t="s">
        <v>102</v>
      </c>
      <c r="CG469" s="126" t="s">
        <v>100</v>
      </c>
      <c r="CH469" s="129">
        <v>15.23</v>
      </c>
      <c r="CI469" s="129">
        <f>SUM(CI467:CI468)/2</f>
        <v>4.252829975456538</v>
      </c>
      <c r="CJ469" s="64">
        <f>SUM((AF469-BQ469)/AF469)*100</f>
        <v>3.903095558546422</v>
      </c>
      <c r="CK469" s="64">
        <f>SUM(BX469*CH469)</f>
        <v>23.428067831310358</v>
      </c>
      <c r="CL469" s="65" t="s">
        <v>102</v>
      </c>
    </row>
    <row r="470" spans="1:90" s="65" customFormat="1" ht="24.75" customHeight="1" x14ac:dyDescent="0.3">
      <c r="A470" s="61" t="s">
        <v>122</v>
      </c>
      <c r="B470" s="35">
        <v>3.4</v>
      </c>
      <c r="C470" s="35">
        <v>2.4</v>
      </c>
      <c r="D470" s="35">
        <v>7.68</v>
      </c>
      <c r="E470" s="35">
        <v>4.76</v>
      </c>
      <c r="F470" s="35">
        <v>0.11070000000000001</v>
      </c>
      <c r="G470" s="66">
        <v>0.55330000000000001</v>
      </c>
      <c r="H470" s="66">
        <v>9.4700000000000006E-2</v>
      </c>
      <c r="I470" s="66">
        <v>5.4399999999999997E-2</v>
      </c>
      <c r="J470" s="66">
        <v>4.6100000000000002E-2</v>
      </c>
      <c r="K470" s="67">
        <v>6.08E-2</v>
      </c>
      <c r="L470" s="38">
        <v>0.99133300000000002</v>
      </c>
      <c r="M470" s="68">
        <v>1.9099999999999999E-2</v>
      </c>
      <c r="N470" s="35">
        <v>5.0199999999999996</v>
      </c>
      <c r="O470" s="35">
        <v>17.05</v>
      </c>
      <c r="P470" s="35">
        <v>3.96</v>
      </c>
      <c r="Q470" s="35">
        <v>14.33</v>
      </c>
      <c r="R470" s="35">
        <v>7.39</v>
      </c>
      <c r="S470" s="35">
        <v>1.3</v>
      </c>
      <c r="T470" s="35">
        <v>6.76</v>
      </c>
      <c r="U470" s="35">
        <v>2.15</v>
      </c>
      <c r="V470" s="35">
        <v>2.0499999999999998</v>
      </c>
      <c r="W470" s="35">
        <v>14.27</v>
      </c>
      <c r="X470" s="35">
        <v>1.91</v>
      </c>
      <c r="Y470" s="35">
        <v>17.809999999999999</v>
      </c>
      <c r="Z470" s="35">
        <v>11.47</v>
      </c>
      <c r="AA470" s="35">
        <v>6.25</v>
      </c>
      <c r="AB470" s="41">
        <v>1000</v>
      </c>
      <c r="AC470" s="41">
        <v>9</v>
      </c>
      <c r="AD470" s="88">
        <v>386</v>
      </c>
      <c r="AE470" s="69">
        <v>59.2</v>
      </c>
      <c r="AF470" s="69">
        <v>74.3</v>
      </c>
      <c r="AG470" s="44">
        <f t="shared" si="284"/>
        <v>29.6</v>
      </c>
      <c r="AH470" s="44">
        <f t="shared" si="258"/>
        <v>2752.5378193692336</v>
      </c>
      <c r="AI470" s="44">
        <f t="shared" si="259"/>
        <v>204513.55997913404</v>
      </c>
      <c r="AJ470" s="44">
        <f t="shared" si="260"/>
        <v>1.8874054123324757</v>
      </c>
      <c r="AK470" s="45">
        <v>0</v>
      </c>
      <c r="AL470" s="43">
        <v>380.2</v>
      </c>
      <c r="AM470" s="43">
        <v>59.1</v>
      </c>
      <c r="AN470" s="43">
        <v>74.3</v>
      </c>
      <c r="AO470" s="44">
        <f t="shared" si="250"/>
        <v>29.55</v>
      </c>
      <c r="AP470" s="44">
        <f t="shared" si="261"/>
        <v>2743.2465590962411</v>
      </c>
      <c r="AQ470" s="46">
        <f t="shared" si="262"/>
        <v>204513.55997913404</v>
      </c>
      <c r="AR470" s="46">
        <f t="shared" si="263"/>
        <v>203823.21934085072</v>
      </c>
      <c r="AS470" s="47">
        <f t="shared" si="264"/>
        <v>0.33755250182616431</v>
      </c>
      <c r="AT470" s="46">
        <f t="shared" si="265"/>
        <v>1.8874054123324757</v>
      </c>
      <c r="AU470" s="46">
        <f t="shared" si="266"/>
        <v>1.8653419430305282</v>
      </c>
      <c r="AV470" s="47">
        <f t="shared" si="267"/>
        <v>1.168984106847569</v>
      </c>
      <c r="AW470" s="48">
        <v>0</v>
      </c>
      <c r="AX470" s="70">
        <v>150</v>
      </c>
      <c r="AY470" s="70">
        <v>12</v>
      </c>
      <c r="AZ470" s="71">
        <v>325</v>
      </c>
      <c r="BA470" s="43">
        <f t="shared" si="282"/>
        <v>18.76923076923077</v>
      </c>
      <c r="BB470" s="71">
        <v>59</v>
      </c>
      <c r="BC470" s="43">
        <v>73.900000000000006</v>
      </c>
      <c r="BD470" s="54">
        <f t="shared" si="268"/>
        <v>29.5</v>
      </c>
      <c r="BE470" s="44">
        <f t="shared" si="269"/>
        <v>2733.9710067865176</v>
      </c>
      <c r="BF470" s="50">
        <f t="shared" si="283"/>
        <v>204513.55997913404</v>
      </c>
      <c r="BG470" s="50">
        <f t="shared" si="270"/>
        <v>202040.45740152366</v>
      </c>
      <c r="BH470" s="72">
        <f t="shared" si="271"/>
        <v>1.2092609301127524</v>
      </c>
      <c r="BI470" s="73">
        <f t="shared" si="272"/>
        <v>1.8874054123324757</v>
      </c>
      <c r="BJ470" s="51">
        <f t="shared" si="273"/>
        <v>1.6085887162397063</v>
      </c>
      <c r="BK470" s="72">
        <f t="shared" si="274"/>
        <v>14.77248577708616</v>
      </c>
      <c r="BL470" s="116">
        <v>0</v>
      </c>
      <c r="BM470" s="74">
        <f t="shared" si="256"/>
        <v>1000</v>
      </c>
      <c r="BN470" s="74">
        <f t="shared" si="257"/>
        <v>9</v>
      </c>
      <c r="BO470" s="71">
        <v>289.39999999999998</v>
      </c>
      <c r="BP470" s="71">
        <v>57.8</v>
      </c>
      <c r="BQ470" s="71">
        <v>71.7</v>
      </c>
      <c r="BR470" s="72">
        <f t="shared" si="275"/>
        <v>28.9</v>
      </c>
      <c r="BS470" s="54">
        <f t="shared" si="276"/>
        <v>2623.8896002047309</v>
      </c>
      <c r="BT470" s="50">
        <f t="shared" si="277"/>
        <v>202040.45740152366</v>
      </c>
      <c r="BU470" s="50">
        <f t="shared" si="278"/>
        <v>188132.8843346792</v>
      </c>
      <c r="BV470" s="72">
        <f t="shared" si="279"/>
        <v>6.883558494032382</v>
      </c>
      <c r="BW470" s="75">
        <f t="shared" si="280"/>
        <v>1.6085887162397063</v>
      </c>
      <c r="BX470" s="55">
        <f t="shared" si="281"/>
        <v>1.5382744012214875</v>
      </c>
      <c r="BY470" s="72">
        <f t="shared" si="254"/>
        <v>4.3711804209710019</v>
      </c>
      <c r="BZ470" s="124" t="s">
        <v>96</v>
      </c>
      <c r="CA470" s="124" t="s">
        <v>95</v>
      </c>
      <c r="CB470" s="125">
        <v>6</v>
      </c>
      <c r="CC470" s="125">
        <v>8</v>
      </c>
      <c r="CD470" s="125">
        <v>3</v>
      </c>
      <c r="CE470" s="125">
        <v>4</v>
      </c>
      <c r="CF470" s="124" t="s">
        <v>102</v>
      </c>
      <c r="CG470" s="126" t="s">
        <v>100</v>
      </c>
      <c r="CH470" s="129">
        <v>15.23</v>
      </c>
      <c r="CI470" s="129">
        <f>SUM(CI468:CI469)/2</f>
        <v>4.2109737718528031</v>
      </c>
      <c r="CJ470" s="64">
        <f>SUM((AF470-BQ470)/AF470)*100</f>
        <v>3.4993270524898987</v>
      </c>
      <c r="CK470" s="64">
        <f>SUM(BX470*CH470)</f>
        <v>23.427919130603254</v>
      </c>
      <c r="CL470" s="65" t="s">
        <v>102</v>
      </c>
    </row>
    <row r="471" spans="1:90" s="65" customFormat="1" ht="24.75" customHeight="1" x14ac:dyDescent="0.3">
      <c r="A471" s="61" t="s">
        <v>122</v>
      </c>
      <c r="B471" s="35">
        <v>3.26</v>
      </c>
      <c r="C471" s="35">
        <v>2.19</v>
      </c>
      <c r="D471" s="35">
        <v>7.59</v>
      </c>
      <c r="E471" s="35">
        <v>4.92</v>
      </c>
      <c r="F471" s="35">
        <v>0.1019</v>
      </c>
      <c r="G471" s="66">
        <v>0.55200000000000005</v>
      </c>
      <c r="H471" s="66">
        <v>9.4500000000000001E-2</v>
      </c>
      <c r="I471" s="66">
        <v>5.4699999999999999E-2</v>
      </c>
      <c r="J471" s="66">
        <v>4.7199999999999999E-2</v>
      </c>
      <c r="K471" s="67">
        <v>6.4299999999999996E-2</v>
      </c>
      <c r="L471" s="38">
        <v>0.99133300000000002</v>
      </c>
      <c r="M471" s="68">
        <v>2.0899999999999998E-2</v>
      </c>
      <c r="N471" s="35">
        <v>5.7</v>
      </c>
      <c r="O471" s="35">
        <v>17.7</v>
      </c>
      <c r="P471" s="35">
        <v>3.96</v>
      </c>
      <c r="Q471" s="35">
        <v>15.99</v>
      </c>
      <c r="R471" s="35">
        <v>9.6</v>
      </c>
      <c r="S471" s="35">
        <v>1.95</v>
      </c>
      <c r="T471" s="35">
        <v>7.49</v>
      </c>
      <c r="U471" s="35">
        <v>2.0999999999999996</v>
      </c>
      <c r="V471" s="35">
        <v>2.0499999999999998</v>
      </c>
      <c r="W471" s="35">
        <v>5.08</v>
      </c>
      <c r="X471" s="35">
        <v>9.11</v>
      </c>
      <c r="Y471" s="35">
        <v>8.67</v>
      </c>
      <c r="Z471" s="35">
        <v>2.83</v>
      </c>
      <c r="AA471" s="35">
        <v>9.3699999999999992</v>
      </c>
      <c r="AB471" s="41">
        <v>1000</v>
      </c>
      <c r="AC471" s="41">
        <v>9</v>
      </c>
      <c r="AD471" s="88">
        <v>386.9</v>
      </c>
      <c r="AE471" s="69">
        <v>59.4</v>
      </c>
      <c r="AF471" s="69">
        <v>74.3</v>
      </c>
      <c r="AG471" s="44">
        <f t="shared" si="284"/>
        <v>29.7</v>
      </c>
      <c r="AH471" s="44">
        <f t="shared" si="258"/>
        <v>2771.1674638050204</v>
      </c>
      <c r="AI471" s="44">
        <f t="shared" si="259"/>
        <v>205897.742560713</v>
      </c>
      <c r="AJ471" s="44">
        <f t="shared" si="260"/>
        <v>1.8790881103803987</v>
      </c>
      <c r="AK471" s="45">
        <v>0</v>
      </c>
      <c r="AL471" s="43">
        <v>385.4</v>
      </c>
      <c r="AM471" s="43">
        <v>59.4</v>
      </c>
      <c r="AN471" s="43">
        <v>74.3</v>
      </c>
      <c r="AO471" s="44">
        <f t="shared" si="250"/>
        <v>29.7</v>
      </c>
      <c r="AP471" s="44">
        <f t="shared" si="261"/>
        <v>2771.1674638050204</v>
      </c>
      <c r="AQ471" s="46">
        <f t="shared" si="262"/>
        <v>205897.742560713</v>
      </c>
      <c r="AR471" s="46">
        <f t="shared" si="263"/>
        <v>205897.742560713</v>
      </c>
      <c r="AS471" s="47">
        <f t="shared" si="264"/>
        <v>0</v>
      </c>
      <c r="AT471" s="46">
        <f t="shared" si="265"/>
        <v>1.8790881103803987</v>
      </c>
      <c r="AU471" s="46">
        <f t="shared" si="266"/>
        <v>1.8718029406580659</v>
      </c>
      <c r="AV471" s="47">
        <f t="shared" si="267"/>
        <v>0.38769707934866587</v>
      </c>
      <c r="AW471" s="48">
        <v>0</v>
      </c>
      <c r="AX471" s="70">
        <v>150</v>
      </c>
      <c r="AY471" s="70">
        <v>12</v>
      </c>
      <c r="AZ471" s="71">
        <v>322</v>
      </c>
      <c r="BA471" s="43">
        <f t="shared" si="282"/>
        <v>20.155279503105582</v>
      </c>
      <c r="BB471" s="71">
        <v>58.9</v>
      </c>
      <c r="BC471" s="43">
        <v>73.7</v>
      </c>
      <c r="BD471" s="54">
        <f t="shared" si="268"/>
        <v>29.45</v>
      </c>
      <c r="BE471" s="44">
        <f t="shared" si="269"/>
        <v>2724.7111624400618</v>
      </c>
      <c r="BF471" s="50">
        <f t="shared" si="283"/>
        <v>205897.742560713</v>
      </c>
      <c r="BG471" s="50">
        <f t="shared" si="270"/>
        <v>200811.21267183256</v>
      </c>
      <c r="BH471" s="72">
        <f t="shared" si="271"/>
        <v>2.4704155692142065</v>
      </c>
      <c r="BI471" s="73">
        <f t="shared" si="272"/>
        <v>1.8790881103803987</v>
      </c>
      <c r="BJ471" s="51">
        <f t="shared" si="273"/>
        <v>1.6034961181486176</v>
      </c>
      <c r="BK471" s="72">
        <f t="shared" si="274"/>
        <v>14.666262359352103</v>
      </c>
      <c r="BL471" s="116">
        <v>0</v>
      </c>
      <c r="BM471" s="74">
        <f t="shared" si="256"/>
        <v>1000</v>
      </c>
      <c r="BN471" s="74">
        <f t="shared" si="257"/>
        <v>9</v>
      </c>
      <c r="BO471" s="71">
        <v>288.60000000000002</v>
      </c>
      <c r="BP471" s="71">
        <v>57.9</v>
      </c>
      <c r="BQ471" s="71">
        <v>71.599999999999994</v>
      </c>
      <c r="BR471" s="72">
        <f t="shared" si="275"/>
        <v>28.95</v>
      </c>
      <c r="BS471" s="54">
        <f t="shared" si="276"/>
        <v>2632.9766569552394</v>
      </c>
      <c r="BT471" s="50">
        <f t="shared" si="277"/>
        <v>200811.21267183256</v>
      </c>
      <c r="BU471" s="50">
        <f t="shared" si="278"/>
        <v>188521.12863799513</v>
      </c>
      <c r="BV471" s="72">
        <f t="shared" si="279"/>
        <v>6.1202180248380786</v>
      </c>
      <c r="BW471" s="75">
        <f t="shared" si="280"/>
        <v>1.6034961181486176</v>
      </c>
      <c r="BX471" s="55">
        <f t="shared" si="281"/>
        <v>1.5308628909928701</v>
      </c>
      <c r="BY471" s="72">
        <f t="shared" si="254"/>
        <v>4.5296790141038299</v>
      </c>
      <c r="BZ471" s="124" t="s">
        <v>96</v>
      </c>
      <c r="CA471" s="124" t="s">
        <v>95</v>
      </c>
      <c r="CB471" s="125">
        <v>6</v>
      </c>
      <c r="CC471" s="125">
        <v>8</v>
      </c>
      <c r="CD471" s="125">
        <v>3</v>
      </c>
      <c r="CE471" s="125">
        <v>4</v>
      </c>
      <c r="CF471" s="124" t="s">
        <v>102</v>
      </c>
      <c r="CG471" s="126" t="s">
        <v>100</v>
      </c>
      <c r="CH471" s="129">
        <v>15.23</v>
      </c>
      <c r="CI471" s="129">
        <f>SUM(CI469:CI470)/2</f>
        <v>4.231901873654671</v>
      </c>
      <c r="CJ471" s="64">
        <f>SUM((AF471-BQ471)/AF471)*100</f>
        <v>3.6339165545087524</v>
      </c>
      <c r="CK471" s="64">
        <f>SUM(BX471*CH471)</f>
        <v>23.315041829821411</v>
      </c>
      <c r="CL471" s="65" t="s">
        <v>102</v>
      </c>
    </row>
    <row r="472" spans="1:90" s="65" customFormat="1" ht="24.75" customHeight="1" x14ac:dyDescent="0.3">
      <c r="A472" s="61" t="s">
        <v>122</v>
      </c>
      <c r="B472" s="35">
        <v>3.71</v>
      </c>
      <c r="C472" s="35">
        <v>2.2599999999999998</v>
      </c>
      <c r="D472" s="35">
        <v>7.74</v>
      </c>
      <c r="E472" s="35">
        <v>5.15</v>
      </c>
      <c r="F472" s="35">
        <v>0.17929999999999999</v>
      </c>
      <c r="G472" s="66">
        <v>0.53749999999999998</v>
      </c>
      <c r="H472" s="66">
        <v>8.4400000000000003E-2</v>
      </c>
      <c r="I472" s="66">
        <v>5.21E-2</v>
      </c>
      <c r="J472" s="66">
        <v>3.7199999999999997E-2</v>
      </c>
      <c r="K472" s="67">
        <v>6.3100000000000003E-2</v>
      </c>
      <c r="L472" s="38">
        <v>0.99133300000000002</v>
      </c>
      <c r="M472" s="68">
        <v>2.6499999999999999E-2</v>
      </c>
      <c r="N472" s="35">
        <v>6.37</v>
      </c>
      <c r="O472" s="35">
        <v>17.05</v>
      </c>
      <c r="P472" s="35">
        <v>3.96</v>
      </c>
      <c r="Q472" s="35">
        <v>14.33</v>
      </c>
      <c r="R472" s="35">
        <v>7.39</v>
      </c>
      <c r="S472" s="35">
        <v>2.6</v>
      </c>
      <c r="T472" s="35">
        <v>6.76</v>
      </c>
      <c r="U472" s="35">
        <v>2.0499999999999998</v>
      </c>
      <c r="V472" s="35">
        <v>2.0499999999999998</v>
      </c>
      <c r="W472" s="35">
        <v>14.27</v>
      </c>
      <c r="X472" s="35">
        <v>1.91</v>
      </c>
      <c r="Y472" s="35">
        <v>17.809999999999999</v>
      </c>
      <c r="Z472" s="35">
        <v>11.47</v>
      </c>
      <c r="AA472" s="35">
        <v>12.5</v>
      </c>
      <c r="AB472" s="41">
        <v>1000</v>
      </c>
      <c r="AC472" s="41">
        <v>9</v>
      </c>
      <c r="AD472" s="88">
        <v>386.1</v>
      </c>
      <c r="AE472" s="69">
        <v>59.3</v>
      </c>
      <c r="AF472" s="69">
        <v>74.2</v>
      </c>
      <c r="AG472" s="44">
        <f t="shared" si="284"/>
        <v>29.65</v>
      </c>
      <c r="AH472" s="44">
        <f t="shared" si="258"/>
        <v>2761.8447876054929</v>
      </c>
      <c r="AI472" s="44">
        <f t="shared" si="259"/>
        <v>204928.88324032759</v>
      </c>
      <c r="AJ472" s="44">
        <f t="shared" si="260"/>
        <v>1.8840682381858609</v>
      </c>
      <c r="AK472" s="45">
        <v>0</v>
      </c>
      <c r="AL472" s="43">
        <v>385.4</v>
      </c>
      <c r="AM472" s="43">
        <v>59.3</v>
      </c>
      <c r="AN472" s="43">
        <v>74.099999999999994</v>
      </c>
      <c r="AO472" s="44">
        <f t="shared" si="250"/>
        <v>29.65</v>
      </c>
      <c r="AP472" s="44">
        <f t="shared" si="261"/>
        <v>2761.8447876054929</v>
      </c>
      <c r="AQ472" s="46">
        <f t="shared" si="262"/>
        <v>204928.88324032759</v>
      </c>
      <c r="AR472" s="46">
        <f t="shared" si="263"/>
        <v>204652.69876156701</v>
      </c>
      <c r="AS472" s="47">
        <f t="shared" si="264"/>
        <v>0.13477088948788585</v>
      </c>
      <c r="AT472" s="46">
        <f t="shared" si="265"/>
        <v>1.8840682381858609</v>
      </c>
      <c r="AU472" s="46">
        <f t="shared" si="266"/>
        <v>1.8831904115225704</v>
      </c>
      <c r="AV472" s="47">
        <f t="shared" si="267"/>
        <v>4.6592084378841249E-2</v>
      </c>
      <c r="AW472" s="48">
        <v>0</v>
      </c>
      <c r="AX472" s="70">
        <v>150</v>
      </c>
      <c r="AY472" s="70">
        <v>12</v>
      </c>
      <c r="AZ472" s="71">
        <v>323</v>
      </c>
      <c r="BA472" s="43">
        <f t="shared" si="282"/>
        <v>19.535603715170286</v>
      </c>
      <c r="BB472" s="71">
        <v>58.9</v>
      </c>
      <c r="BC472" s="43">
        <v>73.5</v>
      </c>
      <c r="BD472" s="54">
        <f t="shared" si="268"/>
        <v>29.45</v>
      </c>
      <c r="BE472" s="44">
        <f t="shared" si="269"/>
        <v>2724.7111624400618</v>
      </c>
      <c r="BF472" s="50">
        <f t="shared" si="283"/>
        <v>204928.88324032759</v>
      </c>
      <c r="BG472" s="50">
        <f t="shared" si="270"/>
        <v>200266.27043934455</v>
      </c>
      <c r="BH472" s="72">
        <f t="shared" si="271"/>
        <v>2.2752345727249326</v>
      </c>
      <c r="BI472" s="73">
        <f t="shared" si="272"/>
        <v>1.8840682381858609</v>
      </c>
      <c r="BJ472" s="51">
        <f t="shared" si="273"/>
        <v>1.6128527249816056</v>
      </c>
      <c r="BK472" s="72">
        <f t="shared" si="274"/>
        <v>14.395206484952178</v>
      </c>
      <c r="BL472" s="116">
        <v>0</v>
      </c>
      <c r="BM472" s="74">
        <f t="shared" si="256"/>
        <v>1000</v>
      </c>
      <c r="BN472" s="74">
        <f t="shared" si="257"/>
        <v>9</v>
      </c>
      <c r="BO472" s="71">
        <v>289.60000000000002</v>
      </c>
      <c r="BP472" s="71">
        <v>57.9</v>
      </c>
      <c r="BQ472" s="71">
        <v>71.7</v>
      </c>
      <c r="BR472" s="72">
        <f t="shared" si="275"/>
        <v>28.95</v>
      </c>
      <c r="BS472" s="54">
        <f t="shared" si="276"/>
        <v>2632.9766569552394</v>
      </c>
      <c r="BT472" s="50">
        <f t="shared" si="277"/>
        <v>200266.27043934455</v>
      </c>
      <c r="BU472" s="50">
        <f t="shared" si="278"/>
        <v>188784.42630369068</v>
      </c>
      <c r="BV472" s="72">
        <f t="shared" si="279"/>
        <v>5.7332890408679287</v>
      </c>
      <c r="BW472" s="75">
        <f t="shared" si="280"/>
        <v>1.6128527249816056</v>
      </c>
      <c r="BX472" s="55">
        <f t="shared" si="281"/>
        <v>1.5340248434165378</v>
      </c>
      <c r="BY472" s="72">
        <f t="shared" si="254"/>
        <v>4.8874816865852919</v>
      </c>
      <c r="BZ472" s="124" t="s">
        <v>96</v>
      </c>
      <c r="CA472" s="124" t="s">
        <v>95</v>
      </c>
      <c r="CB472" s="125">
        <v>6</v>
      </c>
      <c r="CC472" s="125">
        <v>8</v>
      </c>
      <c r="CD472" s="125">
        <v>3</v>
      </c>
      <c r="CE472" s="125">
        <v>4</v>
      </c>
      <c r="CF472" s="124" t="s">
        <v>102</v>
      </c>
      <c r="CG472" s="126" t="s">
        <v>100</v>
      </c>
      <c r="CH472" s="129">
        <v>15.23</v>
      </c>
      <c r="CI472" s="129">
        <f>SUM(CI470:CI471)/2</f>
        <v>4.221437822753737</v>
      </c>
      <c r="CJ472" s="64">
        <f>SUM((AF472-BQ472)/AF472)*100</f>
        <v>3.3692722371967654</v>
      </c>
      <c r="CK472" s="64">
        <f>SUM(BX472*CH472)</f>
        <v>23.36319836523387</v>
      </c>
      <c r="CL472" s="65" t="s">
        <v>102</v>
      </c>
    </row>
    <row r="473" spans="1:90" s="65" customFormat="1" ht="24.75" customHeight="1" x14ac:dyDescent="0.3">
      <c r="A473" s="61" t="s">
        <v>122</v>
      </c>
      <c r="B473" s="35">
        <v>3.62</v>
      </c>
      <c r="C473" s="35">
        <v>2.0299999999999998</v>
      </c>
      <c r="D473" s="35">
        <v>7.05</v>
      </c>
      <c r="E473" s="35">
        <v>4.84</v>
      </c>
      <c r="F473" s="35">
        <v>0.16739999999999999</v>
      </c>
      <c r="G473" s="66">
        <v>0.51670000000000005</v>
      </c>
      <c r="H473" s="66">
        <v>8.2500000000000004E-2</v>
      </c>
      <c r="I473" s="66">
        <v>4.9500000000000002E-2</v>
      </c>
      <c r="J473" s="66">
        <v>3.5299999999999998E-2</v>
      </c>
      <c r="K473" s="67">
        <v>5.8099999999999999E-2</v>
      </c>
      <c r="L473" s="38">
        <v>0.99133300000000002</v>
      </c>
      <c r="M473" s="68">
        <v>3.4799999999999998E-2</v>
      </c>
      <c r="N473" s="35">
        <v>5.0199999999999996</v>
      </c>
      <c r="O473" s="35">
        <v>17.7</v>
      </c>
      <c r="P473" s="35">
        <v>3.96</v>
      </c>
      <c r="Q473" s="35">
        <v>15.99</v>
      </c>
      <c r="R473" s="35">
        <v>9.6</v>
      </c>
      <c r="S473" s="35">
        <v>1.3</v>
      </c>
      <c r="T473" s="35">
        <v>7.49</v>
      </c>
      <c r="U473" s="35">
        <v>2.15</v>
      </c>
      <c r="V473" s="35">
        <v>2.0499999999999998</v>
      </c>
      <c r="W473" s="35">
        <v>5.08</v>
      </c>
      <c r="X473" s="35">
        <v>9.11</v>
      </c>
      <c r="Y473" s="35">
        <v>8.67</v>
      </c>
      <c r="Z473" s="35">
        <v>2.83</v>
      </c>
      <c r="AA473" s="35">
        <v>6.25</v>
      </c>
      <c r="AB473" s="41">
        <v>1000</v>
      </c>
      <c r="AC473" s="41">
        <v>9</v>
      </c>
      <c r="AD473" s="88">
        <v>384.3</v>
      </c>
      <c r="AE473" s="69">
        <v>59.3</v>
      </c>
      <c r="AF473" s="69">
        <v>74.400000000000006</v>
      </c>
      <c r="AG473" s="44">
        <f t="shared" si="284"/>
        <v>29.65</v>
      </c>
      <c r="AH473" s="44">
        <f t="shared" si="258"/>
        <v>2761.8447876054929</v>
      </c>
      <c r="AI473" s="44">
        <f t="shared" si="259"/>
        <v>205481.25219784869</v>
      </c>
      <c r="AJ473" s="44">
        <f t="shared" si="260"/>
        <v>1.8702436153638715</v>
      </c>
      <c r="AK473" s="45">
        <v>0</v>
      </c>
      <c r="AL473" s="43">
        <v>379.9</v>
      </c>
      <c r="AM473" s="43">
        <v>59.2</v>
      </c>
      <c r="AN473" s="43">
        <v>74.099999999999994</v>
      </c>
      <c r="AO473" s="44">
        <f t="shared" si="250"/>
        <v>29.6</v>
      </c>
      <c r="AP473" s="44">
        <f t="shared" si="261"/>
        <v>2752.5378193692336</v>
      </c>
      <c r="AQ473" s="46">
        <f t="shared" si="262"/>
        <v>205481.25219784869</v>
      </c>
      <c r="AR473" s="46">
        <f t="shared" si="263"/>
        <v>203963.0524152602</v>
      </c>
      <c r="AS473" s="47">
        <f t="shared" si="264"/>
        <v>0.73885075467940187</v>
      </c>
      <c r="AT473" s="46">
        <f t="shared" si="265"/>
        <v>1.8702436153638715</v>
      </c>
      <c r="AU473" s="46">
        <f t="shared" si="266"/>
        <v>1.8625922464944267</v>
      </c>
      <c r="AV473" s="47">
        <f t="shared" si="267"/>
        <v>0.40911081351058126</v>
      </c>
      <c r="AW473" s="48">
        <v>0</v>
      </c>
      <c r="AX473" s="70">
        <v>150</v>
      </c>
      <c r="AY473" s="70">
        <v>12</v>
      </c>
      <c r="AZ473" s="71">
        <v>322.2</v>
      </c>
      <c r="BA473" s="43">
        <f t="shared" si="282"/>
        <v>19.273743016759784</v>
      </c>
      <c r="BB473" s="71">
        <v>59</v>
      </c>
      <c r="BC473" s="43">
        <v>73.900000000000006</v>
      </c>
      <c r="BD473" s="54">
        <f t="shared" si="268"/>
        <v>29.5</v>
      </c>
      <c r="BE473" s="44">
        <f t="shared" si="269"/>
        <v>2733.9710067865176</v>
      </c>
      <c r="BF473" s="50">
        <f t="shared" si="283"/>
        <v>205481.25219784869</v>
      </c>
      <c r="BG473" s="50">
        <f t="shared" si="270"/>
        <v>202040.45740152366</v>
      </c>
      <c r="BH473" s="72">
        <f t="shared" si="271"/>
        <v>1.6745054643778627</v>
      </c>
      <c r="BI473" s="73">
        <f t="shared" si="272"/>
        <v>1.8702436153638715</v>
      </c>
      <c r="BJ473" s="51">
        <f t="shared" si="273"/>
        <v>1.5947301057613334</v>
      </c>
      <c r="BK473" s="72">
        <f t="shared" si="274"/>
        <v>14.731423614507813</v>
      </c>
      <c r="BL473" s="116">
        <v>0</v>
      </c>
      <c r="BM473" s="74">
        <f t="shared" si="256"/>
        <v>1000</v>
      </c>
      <c r="BN473" s="74">
        <f t="shared" si="257"/>
        <v>9</v>
      </c>
      <c r="BO473" s="71">
        <v>285.7</v>
      </c>
      <c r="BP473" s="71">
        <v>56.4</v>
      </c>
      <c r="BQ473" s="71">
        <v>72</v>
      </c>
      <c r="BR473" s="72">
        <f t="shared" si="275"/>
        <v>28.2</v>
      </c>
      <c r="BS473" s="54">
        <f t="shared" si="276"/>
        <v>2498.3201418407471</v>
      </c>
      <c r="BT473" s="50">
        <f t="shared" si="277"/>
        <v>202040.45740152366</v>
      </c>
      <c r="BU473" s="50">
        <f t="shared" si="278"/>
        <v>179879.0502125338</v>
      </c>
      <c r="BV473" s="72">
        <f t="shared" si="279"/>
        <v>10.968796781600799</v>
      </c>
      <c r="BW473" s="75">
        <f t="shared" si="280"/>
        <v>1.5947301057613334</v>
      </c>
      <c r="BX473" s="55">
        <f t="shared" si="281"/>
        <v>1.5882894626274422</v>
      </c>
      <c r="BY473" s="72">
        <f t="shared" si="254"/>
        <v>0.4038704173592092</v>
      </c>
      <c r="BZ473" s="124" t="s">
        <v>95</v>
      </c>
      <c r="CA473" s="124" t="s">
        <v>78</v>
      </c>
      <c r="CB473" s="125">
        <v>4</v>
      </c>
      <c r="CC473" s="125">
        <v>8</v>
      </c>
      <c r="CD473" s="125">
        <v>3</v>
      </c>
      <c r="CE473" s="125">
        <v>6</v>
      </c>
      <c r="CF473" s="124" t="s">
        <v>81</v>
      </c>
      <c r="CG473" s="126" t="s">
        <v>75</v>
      </c>
      <c r="CH473" s="62">
        <v>14.56</v>
      </c>
      <c r="CI473" s="63">
        <v>4.2428509551181799</v>
      </c>
      <c r="CJ473" s="64">
        <f>SUM((AF473-BQ473)/AF473)*100</f>
        <v>3.2258064516129106</v>
      </c>
      <c r="CK473" s="64">
        <f>SUM(BX473*CH473)</f>
        <v>23.125494575855559</v>
      </c>
      <c r="CL473" s="65" t="s">
        <v>81</v>
      </c>
    </row>
    <row r="474" spans="1:90" s="65" customFormat="1" ht="24.75" customHeight="1" x14ac:dyDescent="0.3">
      <c r="A474" s="61" t="s">
        <v>122</v>
      </c>
      <c r="B474" s="35">
        <v>3.71</v>
      </c>
      <c r="C474" s="35">
        <v>1.99</v>
      </c>
      <c r="D474" s="35">
        <v>6.99</v>
      </c>
      <c r="E474" s="35">
        <v>4.92</v>
      </c>
      <c r="F474" s="35">
        <v>0.1537</v>
      </c>
      <c r="G474" s="66">
        <v>0.53590000000000004</v>
      </c>
      <c r="H474" s="66">
        <v>8.0199999999999994E-2</v>
      </c>
      <c r="I474" s="66">
        <v>5.2900000000000003E-2</v>
      </c>
      <c r="J474" s="66">
        <v>3.6400000000000002E-2</v>
      </c>
      <c r="K474" s="67">
        <v>5.2200000000000003E-2</v>
      </c>
      <c r="L474" s="38">
        <v>0.99133300000000002</v>
      </c>
      <c r="M474" s="68">
        <v>2.76E-2</v>
      </c>
      <c r="N474" s="35">
        <v>5.7</v>
      </c>
      <c r="O474" s="35">
        <v>17.05</v>
      </c>
      <c r="P474" s="35">
        <v>3.96</v>
      </c>
      <c r="Q474" s="35">
        <v>14.33</v>
      </c>
      <c r="R474" s="35">
        <v>7.39</v>
      </c>
      <c r="S474" s="35">
        <v>1.95</v>
      </c>
      <c r="T474" s="35">
        <v>6.76</v>
      </c>
      <c r="U474" s="35">
        <v>2.0999999999999996</v>
      </c>
      <c r="V474" s="35">
        <v>2.0499999999999998</v>
      </c>
      <c r="W474" s="35">
        <v>14.27</v>
      </c>
      <c r="X474" s="35">
        <v>1.91</v>
      </c>
      <c r="Y474" s="35">
        <v>17.809999999999999</v>
      </c>
      <c r="Z474" s="35">
        <v>11.47</v>
      </c>
      <c r="AA474" s="35">
        <v>9.3699999999999992</v>
      </c>
      <c r="AB474" s="41">
        <v>1000</v>
      </c>
      <c r="AC474" s="41">
        <v>9</v>
      </c>
      <c r="AD474" s="88">
        <v>382.8</v>
      </c>
      <c r="AE474" s="69">
        <v>59.3</v>
      </c>
      <c r="AF474" s="69">
        <v>74.2</v>
      </c>
      <c r="AG474" s="44">
        <f t="shared" si="284"/>
        <v>29.65</v>
      </c>
      <c r="AH474" s="44">
        <f t="shared" si="258"/>
        <v>2761.8447876054929</v>
      </c>
      <c r="AI474" s="44">
        <f t="shared" si="259"/>
        <v>204928.88324032759</v>
      </c>
      <c r="AJ474" s="44">
        <f t="shared" si="260"/>
        <v>1.8679650908509391</v>
      </c>
      <c r="AK474" s="45">
        <v>0</v>
      </c>
      <c r="AL474" s="43">
        <v>378.6</v>
      </c>
      <c r="AM474" s="43">
        <v>59.2</v>
      </c>
      <c r="AN474" s="43">
        <v>74.099999999999994</v>
      </c>
      <c r="AO474" s="44">
        <f t="shared" si="250"/>
        <v>29.6</v>
      </c>
      <c r="AP474" s="44">
        <f t="shared" si="261"/>
        <v>2752.5378193692336</v>
      </c>
      <c r="AQ474" s="46">
        <f t="shared" si="262"/>
        <v>204928.88324032759</v>
      </c>
      <c r="AR474" s="46">
        <f t="shared" si="263"/>
        <v>203963.0524152602</v>
      </c>
      <c r="AS474" s="47">
        <f t="shared" si="264"/>
        <v>0.47130048717179712</v>
      </c>
      <c r="AT474" s="46">
        <f t="shared" si="265"/>
        <v>1.8679650908509391</v>
      </c>
      <c r="AU474" s="46">
        <f t="shared" si="266"/>
        <v>1.8562185430976308</v>
      </c>
      <c r="AV474" s="47">
        <f t="shared" si="267"/>
        <v>0.62884193129954258</v>
      </c>
      <c r="AW474" s="48">
        <v>0</v>
      </c>
      <c r="AX474" s="70">
        <v>150</v>
      </c>
      <c r="AY474" s="70">
        <v>12</v>
      </c>
      <c r="AZ474" s="71">
        <v>323.3</v>
      </c>
      <c r="BA474" s="43">
        <f t="shared" si="282"/>
        <v>18.403959171048562</v>
      </c>
      <c r="BB474" s="71">
        <v>59</v>
      </c>
      <c r="BC474" s="43">
        <v>73.900000000000006</v>
      </c>
      <c r="BD474" s="54">
        <f t="shared" si="268"/>
        <v>29.5</v>
      </c>
      <c r="BE474" s="44">
        <f t="shared" si="269"/>
        <v>2733.9710067865176</v>
      </c>
      <c r="BF474" s="50">
        <f t="shared" si="283"/>
        <v>204928.88324032759</v>
      </c>
      <c r="BG474" s="50">
        <f t="shared" si="270"/>
        <v>202040.45740152366</v>
      </c>
      <c r="BH474" s="72">
        <f t="shared" si="271"/>
        <v>1.4094771772198496</v>
      </c>
      <c r="BI474" s="73">
        <f t="shared" si="272"/>
        <v>1.8679650908509391</v>
      </c>
      <c r="BJ474" s="51">
        <f t="shared" si="273"/>
        <v>1.600174559877837</v>
      </c>
      <c r="BK474" s="72">
        <f t="shared" si="274"/>
        <v>14.335949439564308</v>
      </c>
      <c r="BL474" s="116">
        <v>0</v>
      </c>
      <c r="BM474" s="74">
        <f t="shared" si="256"/>
        <v>1000</v>
      </c>
      <c r="BN474" s="74">
        <f t="shared" si="257"/>
        <v>9</v>
      </c>
      <c r="BO474" s="71">
        <v>286.10000000000002</v>
      </c>
      <c r="BP474" s="71">
        <v>56.4</v>
      </c>
      <c r="BQ474" s="71">
        <v>72</v>
      </c>
      <c r="BR474" s="72">
        <f t="shared" si="275"/>
        <v>28.2</v>
      </c>
      <c r="BS474" s="54">
        <f t="shared" si="276"/>
        <v>2498.3201418407471</v>
      </c>
      <c r="BT474" s="50">
        <f t="shared" si="277"/>
        <v>202040.45740152366</v>
      </c>
      <c r="BU474" s="50">
        <f t="shared" si="278"/>
        <v>179879.0502125338</v>
      </c>
      <c r="BV474" s="72">
        <f t="shared" si="279"/>
        <v>10.968796781600799</v>
      </c>
      <c r="BW474" s="75">
        <f t="shared" si="280"/>
        <v>1.600174559877837</v>
      </c>
      <c r="BX474" s="55">
        <f t="shared" si="281"/>
        <v>1.5905131790609424</v>
      </c>
      <c r="BY474" s="72">
        <f t="shared" si="254"/>
        <v>0.60377042974812634</v>
      </c>
      <c r="BZ474" s="124" t="s">
        <v>95</v>
      </c>
      <c r="CA474" s="124" t="s">
        <v>78</v>
      </c>
      <c r="CB474" s="125">
        <v>4</v>
      </c>
      <c r="CC474" s="125">
        <v>8</v>
      </c>
      <c r="CD474" s="125">
        <v>3</v>
      </c>
      <c r="CE474" s="125">
        <v>6</v>
      </c>
      <c r="CF474" s="124" t="s">
        <v>81</v>
      </c>
      <c r="CG474" s="126" t="s">
        <v>75</v>
      </c>
      <c r="CH474" s="62">
        <v>14.56</v>
      </c>
      <c r="CI474" s="63">
        <v>4.2428509551181799</v>
      </c>
      <c r="CJ474" s="64">
        <f>SUM((AF474-BQ474)/AF474)*100</f>
        <v>2.9649595687331574</v>
      </c>
      <c r="CK474" s="64">
        <f>SUM(BX474*CH474)</f>
        <v>23.157871887127321</v>
      </c>
      <c r="CL474" s="65" t="s">
        <v>81</v>
      </c>
    </row>
    <row r="475" spans="1:90" s="65" customFormat="1" ht="24.75" customHeight="1" x14ac:dyDescent="0.3">
      <c r="A475" s="61" t="s">
        <v>122</v>
      </c>
      <c r="B475" s="35">
        <v>3.48</v>
      </c>
      <c r="C475" s="35">
        <v>2.0299999999999998</v>
      </c>
      <c r="D475" s="35">
        <v>7.13</v>
      </c>
      <c r="E475" s="35">
        <v>4.71</v>
      </c>
      <c r="F475" s="35">
        <v>9.4500000000000001E-2</v>
      </c>
      <c r="G475" s="66">
        <v>0.54910000000000003</v>
      </c>
      <c r="H475" s="66">
        <v>9.4299999999999995E-2</v>
      </c>
      <c r="I475" s="66">
        <v>5.7200000000000001E-2</v>
      </c>
      <c r="J475" s="66">
        <v>4.5699999999999998E-2</v>
      </c>
      <c r="K475" s="67">
        <v>6.0900000000000003E-2</v>
      </c>
      <c r="L475" s="38">
        <v>0.99133300000000002</v>
      </c>
      <c r="M475" s="68">
        <v>1.89E-2</v>
      </c>
      <c r="N475" s="35">
        <v>6.37</v>
      </c>
      <c r="O475" s="35">
        <v>17.7</v>
      </c>
      <c r="P475" s="35">
        <v>3.96</v>
      </c>
      <c r="Q475" s="35">
        <v>15.99</v>
      </c>
      <c r="R475" s="35">
        <v>9.6</v>
      </c>
      <c r="S475" s="35">
        <v>2.6</v>
      </c>
      <c r="T475" s="35">
        <v>7.49</v>
      </c>
      <c r="U475" s="35">
        <v>2.0499999999999998</v>
      </c>
      <c r="V475" s="35">
        <v>2.0499999999999998</v>
      </c>
      <c r="W475" s="35">
        <v>5.08</v>
      </c>
      <c r="X475" s="35">
        <v>9.11</v>
      </c>
      <c r="Y475" s="35">
        <v>8.67</v>
      </c>
      <c r="Z475" s="35">
        <v>2.83</v>
      </c>
      <c r="AA475" s="35">
        <v>12.5</v>
      </c>
      <c r="AB475" s="41">
        <v>1000</v>
      </c>
      <c r="AC475" s="41">
        <v>9</v>
      </c>
      <c r="AD475" s="88">
        <v>385.4</v>
      </c>
      <c r="AE475" s="69">
        <v>59.3</v>
      </c>
      <c r="AF475" s="69">
        <v>74</v>
      </c>
      <c r="AG475" s="44">
        <f t="shared" si="284"/>
        <v>29.65</v>
      </c>
      <c r="AH475" s="44">
        <f t="shared" si="258"/>
        <v>2761.8447876054929</v>
      </c>
      <c r="AI475" s="44">
        <f t="shared" si="259"/>
        <v>204376.51428280649</v>
      </c>
      <c r="AJ475" s="44">
        <f t="shared" si="260"/>
        <v>1.8857352634300331</v>
      </c>
      <c r="AK475" s="45">
        <v>0</v>
      </c>
      <c r="AL475" s="43">
        <v>380.7</v>
      </c>
      <c r="AM475" s="43">
        <v>59.3</v>
      </c>
      <c r="AN475" s="43">
        <v>73.900000000000006</v>
      </c>
      <c r="AO475" s="44">
        <f t="shared" si="250"/>
        <v>29.65</v>
      </c>
      <c r="AP475" s="44">
        <f t="shared" si="261"/>
        <v>2761.8447876054929</v>
      </c>
      <c r="AQ475" s="46">
        <f t="shared" si="262"/>
        <v>204376.51428280649</v>
      </c>
      <c r="AR475" s="46">
        <f t="shared" si="263"/>
        <v>204100.32980404593</v>
      </c>
      <c r="AS475" s="47">
        <f t="shared" si="264"/>
        <v>0.1351351351351362</v>
      </c>
      <c r="AT475" s="46">
        <f t="shared" si="265"/>
        <v>1.8857352634300331</v>
      </c>
      <c r="AU475" s="46">
        <f t="shared" si="266"/>
        <v>1.8652591123468791</v>
      </c>
      <c r="AV475" s="47">
        <f t="shared" si="267"/>
        <v>1.0858444173075017</v>
      </c>
      <c r="AW475" s="48">
        <v>0</v>
      </c>
      <c r="AX475" s="70">
        <v>150</v>
      </c>
      <c r="AY475" s="70">
        <v>12</v>
      </c>
      <c r="AZ475" s="71">
        <v>324.10000000000002</v>
      </c>
      <c r="BA475" s="43">
        <f t="shared" si="282"/>
        <v>18.913915458191902</v>
      </c>
      <c r="BB475" s="71">
        <v>58.8</v>
      </c>
      <c r="BC475" s="43">
        <v>73.7</v>
      </c>
      <c r="BD475" s="54">
        <f t="shared" si="268"/>
        <v>29.4</v>
      </c>
      <c r="BE475" s="44">
        <f t="shared" si="269"/>
        <v>2715.4670260568732</v>
      </c>
      <c r="BF475" s="50">
        <f t="shared" si="283"/>
        <v>204376.51428280649</v>
      </c>
      <c r="BG475" s="50">
        <f t="shared" si="270"/>
        <v>200129.91982039157</v>
      </c>
      <c r="BH475" s="72">
        <f t="shared" si="271"/>
        <v>2.0778289899487556</v>
      </c>
      <c r="BI475" s="73">
        <f t="shared" si="272"/>
        <v>1.8857352634300331</v>
      </c>
      <c r="BJ475" s="51">
        <f t="shared" si="273"/>
        <v>1.6194480080283173</v>
      </c>
      <c r="BK475" s="72">
        <f t="shared" si="274"/>
        <v>14.121136755822025</v>
      </c>
      <c r="BL475" s="116">
        <v>0</v>
      </c>
      <c r="BM475" s="74">
        <f t="shared" si="256"/>
        <v>1000</v>
      </c>
      <c r="BN475" s="74">
        <f t="shared" si="257"/>
        <v>9</v>
      </c>
      <c r="BO475" s="71">
        <v>287.2</v>
      </c>
      <c r="BP475" s="71">
        <v>56.4</v>
      </c>
      <c r="BQ475" s="71">
        <v>73</v>
      </c>
      <c r="BR475" s="72">
        <f t="shared" si="275"/>
        <v>28.2</v>
      </c>
      <c r="BS475" s="54">
        <f t="shared" si="276"/>
        <v>2498.3201418407471</v>
      </c>
      <c r="BT475" s="50">
        <f t="shared" si="277"/>
        <v>200129.91982039157</v>
      </c>
      <c r="BU475" s="50">
        <f t="shared" si="278"/>
        <v>182377.37035437452</v>
      </c>
      <c r="BV475" s="72">
        <f t="shared" si="279"/>
        <v>8.8705124560831479</v>
      </c>
      <c r="BW475" s="75">
        <f t="shared" si="280"/>
        <v>1.6194480080283173</v>
      </c>
      <c r="BX475" s="55">
        <f t="shared" si="281"/>
        <v>1.5747567773454916</v>
      </c>
      <c r="BY475" s="72">
        <f t="shared" si="254"/>
        <v>2.7596582577070485</v>
      </c>
      <c r="BZ475" s="124" t="s">
        <v>95</v>
      </c>
      <c r="CA475" s="124" t="s">
        <v>78</v>
      </c>
      <c r="CB475" s="125">
        <v>4</v>
      </c>
      <c r="CC475" s="125">
        <v>8</v>
      </c>
      <c r="CD475" s="125">
        <v>3</v>
      </c>
      <c r="CE475" s="125">
        <v>6</v>
      </c>
      <c r="CF475" s="124" t="s">
        <v>81</v>
      </c>
      <c r="CG475" s="126" t="s">
        <v>75</v>
      </c>
      <c r="CH475" s="62">
        <v>14.56</v>
      </c>
      <c r="CI475" s="63">
        <v>4.2428509551181799</v>
      </c>
      <c r="CJ475" s="64">
        <f>SUM((AF475-BQ475)/AF475)*100</f>
        <v>1.3513513513513513</v>
      </c>
      <c r="CK475" s="64">
        <f>SUM(BX475*CH475)</f>
        <v>22.92845867815036</v>
      </c>
      <c r="CL475" s="65" t="s">
        <v>81</v>
      </c>
    </row>
    <row r="476" spans="1:90" s="65" customFormat="1" ht="24.75" customHeight="1" x14ac:dyDescent="0.3">
      <c r="A476" s="61" t="s">
        <v>122</v>
      </c>
      <c r="B476" s="35">
        <v>3.4</v>
      </c>
      <c r="C476" s="35">
        <v>2.4</v>
      </c>
      <c r="D476" s="35">
        <v>7.68</v>
      </c>
      <c r="E476" s="35">
        <v>4.76</v>
      </c>
      <c r="F476" s="35">
        <v>0.11070000000000001</v>
      </c>
      <c r="G476" s="66">
        <v>0.55330000000000001</v>
      </c>
      <c r="H476" s="66">
        <v>9.4700000000000006E-2</v>
      </c>
      <c r="I476" s="66">
        <v>5.4399999999999997E-2</v>
      </c>
      <c r="J476" s="66">
        <v>4.6100000000000002E-2</v>
      </c>
      <c r="K476" s="67">
        <v>6.08E-2</v>
      </c>
      <c r="L476" s="38">
        <v>0.99133300000000002</v>
      </c>
      <c r="M476" s="68">
        <v>1.9099999999999999E-2</v>
      </c>
      <c r="N476" s="35">
        <v>5.0199999999999996</v>
      </c>
      <c r="O476" s="35">
        <v>17.05</v>
      </c>
      <c r="P476" s="35">
        <v>3.96</v>
      </c>
      <c r="Q476" s="35">
        <v>14.33</v>
      </c>
      <c r="R476" s="35">
        <v>7.39</v>
      </c>
      <c r="S476" s="35">
        <v>1.3</v>
      </c>
      <c r="T476" s="35">
        <v>6.76</v>
      </c>
      <c r="U476" s="35">
        <v>2.15</v>
      </c>
      <c r="V476" s="35">
        <v>2.0499999999999998</v>
      </c>
      <c r="W476" s="35">
        <v>14.27</v>
      </c>
      <c r="X476" s="35">
        <v>1.91</v>
      </c>
      <c r="Y476" s="35">
        <v>17.809999999999999</v>
      </c>
      <c r="Z476" s="35">
        <v>11.47</v>
      </c>
      <c r="AA476" s="35">
        <v>6.25</v>
      </c>
      <c r="AB476" s="41">
        <v>1000</v>
      </c>
      <c r="AC476" s="41">
        <v>9</v>
      </c>
      <c r="AD476" s="88">
        <v>386.3</v>
      </c>
      <c r="AE476" s="69">
        <v>59.3</v>
      </c>
      <c r="AF476" s="69">
        <v>74.2</v>
      </c>
      <c r="AG476" s="44">
        <f t="shared" si="284"/>
        <v>29.65</v>
      </c>
      <c r="AH476" s="44">
        <f t="shared" si="258"/>
        <v>2761.8447876054929</v>
      </c>
      <c r="AI476" s="44">
        <f t="shared" si="259"/>
        <v>204928.88324032759</v>
      </c>
      <c r="AJ476" s="44">
        <f t="shared" si="260"/>
        <v>1.8850441865091896</v>
      </c>
      <c r="AK476" s="45">
        <v>0</v>
      </c>
      <c r="AL476" s="43">
        <v>379.8</v>
      </c>
      <c r="AM476" s="43">
        <v>59.2</v>
      </c>
      <c r="AN476" s="43">
        <v>74.099999999999994</v>
      </c>
      <c r="AO476" s="44">
        <f t="shared" si="250"/>
        <v>29.6</v>
      </c>
      <c r="AP476" s="44">
        <f t="shared" si="261"/>
        <v>2752.5378193692336</v>
      </c>
      <c r="AQ476" s="46">
        <f t="shared" si="262"/>
        <v>204928.88324032759</v>
      </c>
      <c r="AR476" s="46">
        <f t="shared" si="263"/>
        <v>203963.0524152602</v>
      </c>
      <c r="AS476" s="47">
        <f t="shared" si="264"/>
        <v>0.47130048717179712</v>
      </c>
      <c r="AT476" s="46">
        <f t="shared" si="265"/>
        <v>1.8850441865091896</v>
      </c>
      <c r="AU476" s="46">
        <f t="shared" si="266"/>
        <v>1.8621019616177501</v>
      </c>
      <c r="AV476" s="47">
        <f t="shared" si="267"/>
        <v>1.2170656293168884</v>
      </c>
      <c r="AW476" s="48">
        <v>0</v>
      </c>
      <c r="AX476" s="70">
        <v>150</v>
      </c>
      <c r="AY476" s="70">
        <v>12</v>
      </c>
      <c r="AZ476" s="71">
        <v>322.10000000000002</v>
      </c>
      <c r="BA476" s="43">
        <f t="shared" si="282"/>
        <v>19.931698230363239</v>
      </c>
      <c r="BB476" s="71">
        <v>59.1</v>
      </c>
      <c r="BC476" s="43">
        <v>73.900000000000006</v>
      </c>
      <c r="BD476" s="54">
        <f t="shared" si="268"/>
        <v>29.55</v>
      </c>
      <c r="BE476" s="44">
        <f t="shared" si="269"/>
        <v>2743.2465590962411</v>
      </c>
      <c r="BF476" s="50">
        <f t="shared" si="283"/>
        <v>204928.88324032759</v>
      </c>
      <c r="BG476" s="50">
        <f t="shared" si="270"/>
        <v>202725.92071721223</v>
      </c>
      <c r="BH476" s="72">
        <f t="shared" si="271"/>
        <v>1.0749887903950892</v>
      </c>
      <c r="BI476" s="73">
        <f t="shared" si="272"/>
        <v>1.8850441865091896</v>
      </c>
      <c r="BJ476" s="51">
        <f t="shared" si="273"/>
        <v>1.5888446768941098</v>
      </c>
      <c r="BK476" s="72">
        <f t="shared" si="274"/>
        <v>15.713133502912497</v>
      </c>
      <c r="BL476" s="116">
        <v>0</v>
      </c>
      <c r="BM476" s="74">
        <f t="shared" si="256"/>
        <v>1000</v>
      </c>
      <c r="BN476" s="74">
        <f t="shared" si="257"/>
        <v>9</v>
      </c>
      <c r="BO476" s="71">
        <v>286.7</v>
      </c>
      <c r="BP476" s="71">
        <v>57</v>
      </c>
      <c r="BQ476" s="71">
        <v>72</v>
      </c>
      <c r="BR476" s="72">
        <f t="shared" si="275"/>
        <v>28.5</v>
      </c>
      <c r="BS476" s="54">
        <f t="shared" si="276"/>
        <v>2551.7586328783095</v>
      </c>
      <c r="BT476" s="50">
        <f t="shared" si="277"/>
        <v>202725.92071721223</v>
      </c>
      <c r="BU476" s="50">
        <f t="shared" si="278"/>
        <v>183726.6215672383</v>
      </c>
      <c r="BV476" s="72">
        <f t="shared" si="279"/>
        <v>9.3719141009484215</v>
      </c>
      <c r="BW476" s="75">
        <f t="shared" si="280"/>
        <v>1.5888446768941098</v>
      </c>
      <c r="BX476" s="55">
        <f t="shared" si="281"/>
        <v>1.5604706468467697</v>
      </c>
      <c r="BY476" s="72">
        <f t="shared" si="254"/>
        <v>1.7858278068316862</v>
      </c>
      <c r="BZ476" s="124" t="s">
        <v>95</v>
      </c>
      <c r="CA476" s="124" t="s">
        <v>78</v>
      </c>
      <c r="CB476" s="125">
        <v>4</v>
      </c>
      <c r="CC476" s="125">
        <v>8</v>
      </c>
      <c r="CD476" s="125">
        <v>3</v>
      </c>
      <c r="CE476" s="125">
        <v>6</v>
      </c>
      <c r="CF476" s="124" t="s">
        <v>81</v>
      </c>
      <c r="CG476" s="126" t="s">
        <v>75</v>
      </c>
      <c r="CH476" s="62">
        <v>14.56</v>
      </c>
      <c r="CI476" s="63">
        <v>4.2428509551181799</v>
      </c>
      <c r="CJ476" s="64">
        <f>SUM((AF476-BQ476)/AF476)*100</f>
        <v>2.9649595687331574</v>
      </c>
      <c r="CK476" s="64">
        <f>SUM(BX476*CH476)</f>
        <v>22.720452618088967</v>
      </c>
      <c r="CL476" s="65" t="s">
        <v>81</v>
      </c>
    </row>
    <row r="477" spans="1:90" s="65" customFormat="1" ht="24.75" customHeight="1" x14ac:dyDescent="0.3">
      <c r="A477" s="61" t="s">
        <v>122</v>
      </c>
      <c r="B477" s="35">
        <v>3.26</v>
      </c>
      <c r="C477" s="35">
        <v>2.19</v>
      </c>
      <c r="D477" s="35">
        <v>7.59</v>
      </c>
      <c r="E477" s="35">
        <v>4.92</v>
      </c>
      <c r="F477" s="35">
        <v>0.1019</v>
      </c>
      <c r="G477" s="66">
        <v>0.55200000000000005</v>
      </c>
      <c r="H477" s="66">
        <v>9.4500000000000001E-2</v>
      </c>
      <c r="I477" s="66">
        <v>5.4699999999999999E-2</v>
      </c>
      <c r="J477" s="66">
        <v>4.7199999999999999E-2</v>
      </c>
      <c r="K477" s="67">
        <v>6.4299999999999996E-2</v>
      </c>
      <c r="L477" s="38">
        <v>0.99133300000000002</v>
      </c>
      <c r="M477" s="68">
        <v>2.0899999999999998E-2</v>
      </c>
      <c r="N477" s="35">
        <v>5.7</v>
      </c>
      <c r="O477" s="35">
        <v>17.7</v>
      </c>
      <c r="P477" s="35">
        <v>3.96</v>
      </c>
      <c r="Q477" s="35">
        <v>15.99</v>
      </c>
      <c r="R477" s="35">
        <v>9.6</v>
      </c>
      <c r="S477" s="35">
        <v>1.95</v>
      </c>
      <c r="T477" s="35">
        <v>7.49</v>
      </c>
      <c r="U477" s="35">
        <v>2.0999999999999996</v>
      </c>
      <c r="V477" s="35">
        <v>2.0499999999999998</v>
      </c>
      <c r="W477" s="35">
        <v>5.08</v>
      </c>
      <c r="X477" s="35">
        <v>9.11</v>
      </c>
      <c r="Y477" s="35">
        <v>8.67</v>
      </c>
      <c r="Z477" s="35">
        <v>2.83</v>
      </c>
      <c r="AA477" s="35">
        <v>9.3699999999999992</v>
      </c>
      <c r="AB477" s="41">
        <v>1020</v>
      </c>
      <c r="AC477" s="41">
        <v>9</v>
      </c>
      <c r="AD477" s="88">
        <v>384.8</v>
      </c>
      <c r="AE477" s="69">
        <v>59.3</v>
      </c>
      <c r="AF477" s="69">
        <v>74.099999999999994</v>
      </c>
      <c r="AG477" s="44">
        <f t="shared" si="284"/>
        <v>29.65</v>
      </c>
      <c r="AH477" s="44">
        <f t="shared" si="258"/>
        <v>2761.8447876054929</v>
      </c>
      <c r="AI477" s="44">
        <f t="shared" si="259"/>
        <v>204652.69876156701</v>
      </c>
      <c r="AJ477" s="44">
        <f t="shared" si="260"/>
        <v>1.8802586153447978</v>
      </c>
      <c r="AK477" s="45">
        <v>0</v>
      </c>
      <c r="AL477" s="43">
        <v>380.1</v>
      </c>
      <c r="AM477" s="43">
        <v>59.2</v>
      </c>
      <c r="AN477" s="43">
        <v>74.099999999999994</v>
      </c>
      <c r="AO477" s="44">
        <f t="shared" si="250"/>
        <v>29.6</v>
      </c>
      <c r="AP477" s="44">
        <f t="shared" si="261"/>
        <v>2752.5378193692336</v>
      </c>
      <c r="AQ477" s="46">
        <f t="shared" si="262"/>
        <v>204652.69876156701</v>
      </c>
      <c r="AR477" s="46">
        <f t="shared" si="263"/>
        <v>203963.0524152602</v>
      </c>
      <c r="AS477" s="47">
        <f t="shared" si="264"/>
        <v>0.33698375368618383</v>
      </c>
      <c r="AT477" s="46">
        <f t="shared" si="265"/>
        <v>1.8802586153447978</v>
      </c>
      <c r="AU477" s="46">
        <f t="shared" si="266"/>
        <v>1.8635728162477798</v>
      </c>
      <c r="AV477" s="47">
        <f t="shared" si="267"/>
        <v>0.88742043040489649</v>
      </c>
      <c r="AW477" s="48">
        <v>0</v>
      </c>
      <c r="AX477" s="70">
        <v>150</v>
      </c>
      <c r="AY477" s="70">
        <v>12</v>
      </c>
      <c r="AZ477" s="71">
        <v>321.7</v>
      </c>
      <c r="BA477" s="43">
        <f t="shared" si="282"/>
        <v>19.614547715262674</v>
      </c>
      <c r="BB477" s="71">
        <v>58.9</v>
      </c>
      <c r="BC477" s="43">
        <v>73.900000000000006</v>
      </c>
      <c r="BD477" s="54">
        <f t="shared" si="268"/>
        <v>29.45</v>
      </c>
      <c r="BE477" s="44">
        <f t="shared" si="269"/>
        <v>2724.7111624400618</v>
      </c>
      <c r="BF477" s="50">
        <f t="shared" si="283"/>
        <v>204652.69876156701</v>
      </c>
      <c r="BG477" s="50">
        <f t="shared" si="270"/>
        <v>201356.15490432057</v>
      </c>
      <c r="BH477" s="72">
        <f t="shared" si="271"/>
        <v>1.6107991134224473</v>
      </c>
      <c r="BI477" s="73">
        <f t="shared" si="272"/>
        <v>1.8802586153447978</v>
      </c>
      <c r="BJ477" s="51">
        <f t="shared" si="273"/>
        <v>1.5976665831390344</v>
      </c>
      <c r="BK477" s="72">
        <f t="shared" si="274"/>
        <v>15.029423606919213</v>
      </c>
      <c r="BL477" s="116">
        <v>0</v>
      </c>
      <c r="BM477" s="74">
        <f t="shared" si="256"/>
        <v>1020</v>
      </c>
      <c r="BN477" s="74">
        <f t="shared" si="257"/>
        <v>9</v>
      </c>
      <c r="BO477" s="71">
        <v>287.39999999999998</v>
      </c>
      <c r="BP477" s="71">
        <v>57</v>
      </c>
      <c r="BQ477" s="71">
        <v>72</v>
      </c>
      <c r="BR477" s="72">
        <f t="shared" si="275"/>
        <v>28.5</v>
      </c>
      <c r="BS477" s="54">
        <f t="shared" si="276"/>
        <v>2551.7586328783095</v>
      </c>
      <c r="BT477" s="50">
        <f t="shared" si="277"/>
        <v>201356.15490432057</v>
      </c>
      <c r="BU477" s="50">
        <f t="shared" si="278"/>
        <v>183726.6215672383</v>
      </c>
      <c r="BV477" s="72">
        <f t="shared" si="279"/>
        <v>8.7553982869107685</v>
      </c>
      <c r="BW477" s="75">
        <f t="shared" si="280"/>
        <v>1.5976665831390344</v>
      </c>
      <c r="BX477" s="55">
        <f t="shared" si="281"/>
        <v>1.5642806554020285</v>
      </c>
      <c r="BY477" s="72">
        <f t="shared" si="254"/>
        <v>2.0896680251902424</v>
      </c>
      <c r="BZ477" s="124" t="s">
        <v>95</v>
      </c>
      <c r="CA477" s="124" t="s">
        <v>78</v>
      </c>
      <c r="CB477" s="125">
        <v>4</v>
      </c>
      <c r="CC477" s="125">
        <v>8</v>
      </c>
      <c r="CD477" s="125">
        <v>3</v>
      </c>
      <c r="CE477" s="125">
        <v>6</v>
      </c>
      <c r="CF477" s="124" t="s">
        <v>81</v>
      </c>
      <c r="CG477" s="126" t="s">
        <v>75</v>
      </c>
      <c r="CH477" s="62">
        <v>14.56</v>
      </c>
      <c r="CI477" s="63">
        <v>4.2428509551181799</v>
      </c>
      <c r="CJ477" s="64">
        <f>SUM((AF477-BQ477)/AF477)*100</f>
        <v>2.8340080971659845</v>
      </c>
      <c r="CK477" s="64">
        <f>SUM(BX477*CH477)</f>
        <v>22.775926342653538</v>
      </c>
      <c r="CL477" s="65" t="s">
        <v>81</v>
      </c>
    </row>
    <row r="478" spans="1:90" s="65" customFormat="1" ht="24.75" customHeight="1" x14ac:dyDescent="0.3">
      <c r="A478" s="61" t="s">
        <v>122</v>
      </c>
      <c r="B478" s="35">
        <v>3.71</v>
      </c>
      <c r="C478" s="35">
        <v>2.2599999999999998</v>
      </c>
      <c r="D478" s="35">
        <v>7.74</v>
      </c>
      <c r="E478" s="35">
        <v>5.15</v>
      </c>
      <c r="F478" s="35">
        <v>0.17929999999999999</v>
      </c>
      <c r="G478" s="66">
        <v>0.53749999999999998</v>
      </c>
      <c r="H478" s="66">
        <v>8.4400000000000003E-2</v>
      </c>
      <c r="I478" s="66">
        <v>5.21E-2</v>
      </c>
      <c r="J478" s="66">
        <v>3.7199999999999997E-2</v>
      </c>
      <c r="K478" s="67">
        <v>6.3100000000000003E-2</v>
      </c>
      <c r="L478" s="38">
        <v>0.99133300000000002</v>
      </c>
      <c r="M478" s="68">
        <v>2.6499999999999999E-2</v>
      </c>
      <c r="N478" s="35">
        <v>6.37</v>
      </c>
      <c r="O478" s="35">
        <v>17.05</v>
      </c>
      <c r="P478" s="35">
        <v>3.96</v>
      </c>
      <c r="Q478" s="35">
        <v>14.33</v>
      </c>
      <c r="R478" s="35">
        <v>7.39</v>
      </c>
      <c r="S478" s="35">
        <v>2.6</v>
      </c>
      <c r="T478" s="35">
        <v>6.76</v>
      </c>
      <c r="U478" s="35">
        <v>2.0499999999999998</v>
      </c>
      <c r="V478" s="35">
        <v>2.0499999999999998</v>
      </c>
      <c r="W478" s="35">
        <v>14.27</v>
      </c>
      <c r="X478" s="35">
        <v>1.91</v>
      </c>
      <c r="Y478" s="35">
        <v>17.809999999999999</v>
      </c>
      <c r="Z478" s="35">
        <v>11.47</v>
      </c>
      <c r="AA478" s="35">
        <v>12.5</v>
      </c>
      <c r="AB478" s="41">
        <v>1020</v>
      </c>
      <c r="AC478" s="41">
        <v>9</v>
      </c>
      <c r="AD478" s="88">
        <v>385.8</v>
      </c>
      <c r="AE478" s="69">
        <v>59.3</v>
      </c>
      <c r="AF478" s="69">
        <v>74.2</v>
      </c>
      <c r="AG478" s="44">
        <f t="shared" si="284"/>
        <v>29.65</v>
      </c>
      <c r="AH478" s="44">
        <f t="shared" si="258"/>
        <v>2761.8447876054929</v>
      </c>
      <c r="AI478" s="44">
        <f t="shared" si="259"/>
        <v>204928.88324032759</v>
      </c>
      <c r="AJ478" s="44">
        <f t="shared" si="260"/>
        <v>1.8826043157008681</v>
      </c>
      <c r="AK478" s="45">
        <v>0</v>
      </c>
      <c r="AL478" s="43">
        <v>380.5</v>
      </c>
      <c r="AM478" s="43">
        <v>59.2</v>
      </c>
      <c r="AN478" s="43">
        <v>74.099999999999994</v>
      </c>
      <c r="AO478" s="44">
        <f t="shared" si="250"/>
        <v>29.6</v>
      </c>
      <c r="AP478" s="44">
        <f t="shared" si="261"/>
        <v>2752.5378193692336</v>
      </c>
      <c r="AQ478" s="46">
        <f t="shared" si="262"/>
        <v>204928.88324032759</v>
      </c>
      <c r="AR478" s="46">
        <f t="shared" si="263"/>
        <v>203963.0524152602</v>
      </c>
      <c r="AS478" s="47">
        <f t="shared" si="264"/>
        <v>0.47130048717179712</v>
      </c>
      <c r="AT478" s="46">
        <f t="shared" si="265"/>
        <v>1.8826043157008681</v>
      </c>
      <c r="AU478" s="46">
        <f t="shared" si="266"/>
        <v>1.8655339557544863</v>
      </c>
      <c r="AV478" s="47">
        <f t="shared" si="267"/>
        <v>0.90674178339098654</v>
      </c>
      <c r="AW478" s="48">
        <v>0</v>
      </c>
      <c r="AX478" s="70">
        <v>150</v>
      </c>
      <c r="AY478" s="70">
        <v>12</v>
      </c>
      <c r="AZ478" s="71">
        <v>321.89999999999998</v>
      </c>
      <c r="BA478" s="43">
        <f t="shared" si="282"/>
        <v>19.850885368126757</v>
      </c>
      <c r="BB478" s="71">
        <v>58.8</v>
      </c>
      <c r="BC478" s="43">
        <v>73.900000000000006</v>
      </c>
      <c r="BD478" s="54">
        <f t="shared" si="268"/>
        <v>29.4</v>
      </c>
      <c r="BE478" s="44">
        <f t="shared" si="269"/>
        <v>2715.4670260568732</v>
      </c>
      <c r="BF478" s="50">
        <f t="shared" si="283"/>
        <v>204928.88324032759</v>
      </c>
      <c r="BG478" s="50">
        <f t="shared" si="270"/>
        <v>200673.01322560295</v>
      </c>
      <c r="BH478" s="72">
        <f t="shared" si="271"/>
        <v>2.0767546025874877</v>
      </c>
      <c r="BI478" s="73">
        <f t="shared" si="272"/>
        <v>1.8826043157008681</v>
      </c>
      <c r="BJ478" s="51">
        <f t="shared" si="273"/>
        <v>1.6041020903897518</v>
      </c>
      <c r="BK478" s="72">
        <f t="shared" si="274"/>
        <v>14.79345516147049</v>
      </c>
      <c r="BL478" s="116">
        <v>0</v>
      </c>
      <c r="BM478" s="74">
        <f t="shared" si="256"/>
        <v>1020</v>
      </c>
      <c r="BN478" s="74">
        <f t="shared" si="257"/>
        <v>9</v>
      </c>
      <c r="BO478" s="71">
        <v>287.39999999999998</v>
      </c>
      <c r="BP478" s="71">
        <v>56.4</v>
      </c>
      <c r="BQ478" s="71">
        <v>72</v>
      </c>
      <c r="BR478" s="72">
        <f t="shared" si="275"/>
        <v>28.2</v>
      </c>
      <c r="BS478" s="54">
        <f t="shared" si="276"/>
        <v>2498.3201418407471</v>
      </c>
      <c r="BT478" s="50">
        <f t="shared" si="277"/>
        <v>200673.01322560295</v>
      </c>
      <c r="BU478" s="50">
        <f t="shared" si="278"/>
        <v>179879.0502125338</v>
      </c>
      <c r="BV478" s="72">
        <f t="shared" si="279"/>
        <v>10.362112313374155</v>
      </c>
      <c r="BW478" s="75">
        <f t="shared" si="280"/>
        <v>1.6041020903897518</v>
      </c>
      <c r="BX478" s="55">
        <f t="shared" si="281"/>
        <v>1.5977402574698176</v>
      </c>
      <c r="BY478" s="72">
        <f t="shared" si="254"/>
        <v>0.39659775758963373</v>
      </c>
      <c r="BZ478" s="124" t="s">
        <v>95</v>
      </c>
      <c r="CA478" s="124" t="s">
        <v>78</v>
      </c>
      <c r="CB478" s="125">
        <v>4</v>
      </c>
      <c r="CC478" s="125">
        <v>8</v>
      </c>
      <c r="CD478" s="125">
        <v>3</v>
      </c>
      <c r="CE478" s="125">
        <v>6</v>
      </c>
      <c r="CF478" s="124" t="s">
        <v>81</v>
      </c>
      <c r="CG478" s="126" t="s">
        <v>75</v>
      </c>
      <c r="CH478" s="62">
        <v>14.56</v>
      </c>
      <c r="CI478" s="63">
        <v>4.2428509551181799</v>
      </c>
      <c r="CJ478" s="64">
        <f>SUM((AF478-BQ478)/AF478)*100</f>
        <v>2.9649595687331574</v>
      </c>
      <c r="CK478" s="64">
        <f>SUM(BX478*CH478)</f>
        <v>23.263098148760545</v>
      </c>
      <c r="CL478" s="65" t="s">
        <v>81</v>
      </c>
    </row>
    <row r="479" spans="1:90" s="65" customFormat="1" ht="24.75" customHeight="1" x14ac:dyDescent="0.3">
      <c r="A479" s="61" t="s">
        <v>122</v>
      </c>
      <c r="B479" s="35">
        <v>3.62</v>
      </c>
      <c r="C479" s="35">
        <v>2.0299999999999998</v>
      </c>
      <c r="D479" s="35">
        <v>7.05</v>
      </c>
      <c r="E479" s="35">
        <v>4.84</v>
      </c>
      <c r="F479" s="35">
        <v>0.16739999999999999</v>
      </c>
      <c r="G479" s="66">
        <v>0.51670000000000005</v>
      </c>
      <c r="H479" s="66">
        <v>8.2500000000000004E-2</v>
      </c>
      <c r="I479" s="66">
        <v>4.9500000000000002E-2</v>
      </c>
      <c r="J479" s="66">
        <v>3.5299999999999998E-2</v>
      </c>
      <c r="K479" s="67">
        <v>5.8099999999999999E-2</v>
      </c>
      <c r="L479" s="38">
        <v>0.99133300000000002</v>
      </c>
      <c r="M479" s="68">
        <v>3.4799999999999998E-2</v>
      </c>
      <c r="N479" s="35">
        <v>5.0199999999999996</v>
      </c>
      <c r="O479" s="35">
        <v>17.7</v>
      </c>
      <c r="P479" s="35">
        <v>3.96</v>
      </c>
      <c r="Q479" s="35">
        <v>15.99</v>
      </c>
      <c r="R479" s="35">
        <v>9.6</v>
      </c>
      <c r="S479" s="35">
        <v>1.3</v>
      </c>
      <c r="T479" s="35">
        <v>7.49</v>
      </c>
      <c r="U479" s="35">
        <v>2.15</v>
      </c>
      <c r="V479" s="35">
        <v>2.0499999999999998</v>
      </c>
      <c r="W479" s="35">
        <v>5.08</v>
      </c>
      <c r="X479" s="35">
        <v>9.11</v>
      </c>
      <c r="Y479" s="35">
        <v>8.67</v>
      </c>
      <c r="Z479" s="35">
        <v>2.83</v>
      </c>
      <c r="AA479" s="35">
        <v>6.25</v>
      </c>
      <c r="AB479" s="41">
        <v>1020</v>
      </c>
      <c r="AC479" s="41">
        <v>9</v>
      </c>
      <c r="AD479" s="88">
        <v>386.8</v>
      </c>
      <c r="AE479" s="69">
        <v>59.3</v>
      </c>
      <c r="AF479" s="69">
        <v>74.3</v>
      </c>
      <c r="AG479" s="44">
        <f t="shared" si="284"/>
        <v>29.65</v>
      </c>
      <c r="AH479" s="44">
        <f t="shared" si="258"/>
        <v>2761.8447876054929</v>
      </c>
      <c r="AI479" s="44">
        <f t="shared" si="259"/>
        <v>205205.06771908811</v>
      </c>
      <c r="AJ479" s="44">
        <f t="shared" si="260"/>
        <v>1.8849437019240827</v>
      </c>
      <c r="AK479" s="45">
        <v>0</v>
      </c>
      <c r="AL479" s="43">
        <v>381.1</v>
      </c>
      <c r="AM479" s="43">
        <v>59.2</v>
      </c>
      <c r="AN479" s="43">
        <v>74.099999999999994</v>
      </c>
      <c r="AO479" s="44">
        <f t="shared" si="250"/>
        <v>29.6</v>
      </c>
      <c r="AP479" s="44">
        <f t="shared" si="261"/>
        <v>2752.5378193692336</v>
      </c>
      <c r="AQ479" s="46">
        <f t="shared" si="262"/>
        <v>205205.06771908811</v>
      </c>
      <c r="AR479" s="46">
        <f t="shared" si="263"/>
        <v>203963.0524152602</v>
      </c>
      <c r="AS479" s="47">
        <f t="shared" si="264"/>
        <v>0.60525566821192966</v>
      </c>
      <c r="AT479" s="46">
        <f t="shared" si="265"/>
        <v>1.8849437019240827</v>
      </c>
      <c r="AU479" s="46">
        <f t="shared" si="266"/>
        <v>1.868475665014546</v>
      </c>
      <c r="AV479" s="47">
        <f t="shared" si="267"/>
        <v>0.87366200341828293</v>
      </c>
      <c r="AW479" s="48">
        <v>0</v>
      </c>
      <c r="AX479" s="70">
        <v>150</v>
      </c>
      <c r="AY479" s="70">
        <v>12</v>
      </c>
      <c r="AZ479" s="71">
        <v>323.8</v>
      </c>
      <c r="BA479" s="43">
        <f t="shared" si="282"/>
        <v>19.45645460160593</v>
      </c>
      <c r="BB479" s="71">
        <v>58.7</v>
      </c>
      <c r="BC479" s="43">
        <v>73.599999999999994</v>
      </c>
      <c r="BD479" s="54">
        <f t="shared" si="268"/>
        <v>29.35</v>
      </c>
      <c r="BE479" s="44">
        <f t="shared" si="269"/>
        <v>2706.2385976369542</v>
      </c>
      <c r="BF479" s="50">
        <f t="shared" si="283"/>
        <v>205205.06771908811</v>
      </c>
      <c r="BG479" s="50">
        <f t="shared" si="270"/>
        <v>199179.16078607982</v>
      </c>
      <c r="BH479" s="72">
        <f t="shared" si="271"/>
        <v>2.9365292972478367</v>
      </c>
      <c r="BI479" s="73">
        <f t="shared" si="272"/>
        <v>1.8849437019240827</v>
      </c>
      <c r="BJ479" s="51">
        <f t="shared" si="273"/>
        <v>1.6256720769486726</v>
      </c>
      <c r="BK479" s="72">
        <f t="shared" si="274"/>
        <v>13.754873671333259</v>
      </c>
      <c r="BL479" s="116">
        <v>0</v>
      </c>
      <c r="BM479" s="74">
        <f t="shared" si="256"/>
        <v>1020</v>
      </c>
      <c r="BN479" s="74">
        <f t="shared" si="257"/>
        <v>9</v>
      </c>
      <c r="BO479" s="71">
        <v>289.5</v>
      </c>
      <c r="BP479" s="71">
        <v>56.3</v>
      </c>
      <c r="BQ479" s="71">
        <v>72</v>
      </c>
      <c r="BR479" s="72">
        <f t="shared" si="275"/>
        <v>28.15</v>
      </c>
      <c r="BS479" s="54">
        <f t="shared" si="276"/>
        <v>2489.4687045392575</v>
      </c>
      <c r="BT479" s="50">
        <f t="shared" si="277"/>
        <v>199179.16078607982</v>
      </c>
      <c r="BU479" s="50">
        <f t="shared" si="278"/>
        <v>179241.74672682653</v>
      </c>
      <c r="BV479" s="72">
        <f t="shared" si="279"/>
        <v>10.009789166983312</v>
      </c>
      <c r="BW479" s="75">
        <f t="shared" si="280"/>
        <v>1.6256720769486726</v>
      </c>
      <c r="BX479" s="55">
        <f t="shared" si="281"/>
        <v>1.6151371278545539</v>
      </c>
      <c r="BY479" s="72">
        <f t="shared" si="254"/>
        <v>0.64803654091742713</v>
      </c>
      <c r="BZ479" s="124" t="s">
        <v>95</v>
      </c>
      <c r="CA479" s="124" t="s">
        <v>78</v>
      </c>
      <c r="CB479" s="125">
        <v>4</v>
      </c>
      <c r="CC479" s="125">
        <v>8</v>
      </c>
      <c r="CD479" s="125">
        <v>3</v>
      </c>
      <c r="CE479" s="125">
        <v>6</v>
      </c>
      <c r="CF479" s="124" t="s">
        <v>81</v>
      </c>
      <c r="CG479" s="126" t="s">
        <v>75</v>
      </c>
      <c r="CH479" s="62">
        <v>14.56</v>
      </c>
      <c r="CI479" s="63">
        <v>4.2428509551181799</v>
      </c>
      <c r="CJ479" s="64">
        <f>SUM((AF479-BQ479)/AF479)*100</f>
        <v>3.0955585464333746</v>
      </c>
      <c r="CK479" s="64">
        <f>SUM(BX479*CH479)</f>
        <v>23.516396581562304</v>
      </c>
      <c r="CL479" s="65" t="s">
        <v>81</v>
      </c>
    </row>
    <row r="480" spans="1:90" s="65" customFormat="1" ht="24.75" customHeight="1" x14ac:dyDescent="0.3">
      <c r="A480" s="61" t="s">
        <v>122</v>
      </c>
      <c r="B480" s="35">
        <v>3.71</v>
      </c>
      <c r="C480" s="35">
        <v>1.99</v>
      </c>
      <c r="D480" s="35">
        <v>6.99</v>
      </c>
      <c r="E480" s="35">
        <v>4.92</v>
      </c>
      <c r="F480" s="35">
        <v>0.1537</v>
      </c>
      <c r="G480" s="66">
        <v>0.53590000000000004</v>
      </c>
      <c r="H480" s="66">
        <v>8.0199999999999994E-2</v>
      </c>
      <c r="I480" s="66">
        <v>5.2900000000000003E-2</v>
      </c>
      <c r="J480" s="66">
        <v>3.6400000000000002E-2</v>
      </c>
      <c r="K480" s="67">
        <v>5.2200000000000003E-2</v>
      </c>
      <c r="L480" s="38">
        <v>0.99133300000000002</v>
      </c>
      <c r="M480" s="68">
        <v>2.76E-2</v>
      </c>
      <c r="N480" s="35">
        <v>5.7</v>
      </c>
      <c r="O480" s="35">
        <v>17.05</v>
      </c>
      <c r="P480" s="35">
        <v>3.96</v>
      </c>
      <c r="Q480" s="35">
        <v>14.33</v>
      </c>
      <c r="R480" s="35">
        <v>7.39</v>
      </c>
      <c r="S480" s="35">
        <v>1.95</v>
      </c>
      <c r="T480" s="35">
        <v>6.76</v>
      </c>
      <c r="U480" s="35">
        <v>2.0999999999999996</v>
      </c>
      <c r="V480" s="35">
        <v>2.0499999999999998</v>
      </c>
      <c r="W480" s="35">
        <v>14.27</v>
      </c>
      <c r="X480" s="35">
        <v>1.91</v>
      </c>
      <c r="Y480" s="35">
        <v>17.809999999999999</v>
      </c>
      <c r="Z480" s="35">
        <v>11.47</v>
      </c>
      <c r="AA480" s="35">
        <v>9.3699999999999992</v>
      </c>
      <c r="AB480" s="41">
        <v>1020</v>
      </c>
      <c r="AC480" s="41">
        <v>9</v>
      </c>
      <c r="AD480" s="88">
        <v>387</v>
      </c>
      <c r="AE480" s="69">
        <v>59.3</v>
      </c>
      <c r="AF480" s="69">
        <v>74.3</v>
      </c>
      <c r="AG480" s="44">
        <f t="shared" si="284"/>
        <v>29.65</v>
      </c>
      <c r="AH480" s="44">
        <f t="shared" si="258"/>
        <v>2761.8447876054929</v>
      </c>
      <c r="AI480" s="44">
        <f t="shared" si="259"/>
        <v>205205.06771908811</v>
      </c>
      <c r="AJ480" s="44">
        <f t="shared" si="260"/>
        <v>1.8859183367234229</v>
      </c>
      <c r="AK480" s="45">
        <v>0</v>
      </c>
      <c r="AL480" s="43">
        <v>380</v>
      </c>
      <c r="AM480" s="43">
        <v>59.2</v>
      </c>
      <c r="AN480" s="43">
        <v>74.099999999999994</v>
      </c>
      <c r="AO480" s="44">
        <f t="shared" si="250"/>
        <v>29.6</v>
      </c>
      <c r="AP480" s="44">
        <f t="shared" si="261"/>
        <v>2752.5378193692336</v>
      </c>
      <c r="AQ480" s="46">
        <f t="shared" si="262"/>
        <v>205205.06771908811</v>
      </c>
      <c r="AR480" s="46">
        <f t="shared" si="263"/>
        <v>203963.0524152602</v>
      </c>
      <c r="AS480" s="47">
        <f t="shared" si="264"/>
        <v>0.60525566821192966</v>
      </c>
      <c r="AT480" s="46">
        <f t="shared" si="265"/>
        <v>1.8859183367234229</v>
      </c>
      <c r="AU480" s="46">
        <f t="shared" si="266"/>
        <v>1.8630825313711032</v>
      </c>
      <c r="AV480" s="47">
        <f t="shared" si="267"/>
        <v>1.210858652129889</v>
      </c>
      <c r="AW480" s="48">
        <v>0</v>
      </c>
      <c r="AX480" s="70">
        <v>150</v>
      </c>
      <c r="AY480" s="70">
        <v>12</v>
      </c>
      <c r="AZ480" s="71">
        <v>322.89999999999998</v>
      </c>
      <c r="BA480" s="43">
        <f t="shared" si="282"/>
        <v>19.851347166305366</v>
      </c>
      <c r="BB480" s="71">
        <v>59.1</v>
      </c>
      <c r="BC480" s="43">
        <v>73.7</v>
      </c>
      <c r="BD480" s="54">
        <f t="shared" si="268"/>
        <v>29.55</v>
      </c>
      <c r="BE480" s="44">
        <f t="shared" si="269"/>
        <v>2743.2465590962411</v>
      </c>
      <c r="BF480" s="50">
        <f t="shared" si="283"/>
        <v>205205.06771908811</v>
      </c>
      <c r="BG480" s="50">
        <f t="shared" si="270"/>
        <v>202177.27140539297</v>
      </c>
      <c r="BH480" s="72">
        <f t="shared" si="271"/>
        <v>1.4754978263207381</v>
      </c>
      <c r="BI480" s="73">
        <f t="shared" si="272"/>
        <v>1.8859183367234229</v>
      </c>
      <c r="BJ480" s="51">
        <f t="shared" si="273"/>
        <v>1.5971132548947182</v>
      </c>
      <c r="BK480" s="72">
        <f t="shared" si="274"/>
        <v>15.313763921001582</v>
      </c>
      <c r="BL480" s="116">
        <v>0</v>
      </c>
      <c r="BM480" s="74">
        <f t="shared" si="256"/>
        <v>1020</v>
      </c>
      <c r="BN480" s="74">
        <f t="shared" si="257"/>
        <v>9</v>
      </c>
      <c r="BO480" s="71">
        <v>289</v>
      </c>
      <c r="BP480" s="71">
        <v>57</v>
      </c>
      <c r="BQ480" s="71">
        <v>71.3</v>
      </c>
      <c r="BR480" s="72">
        <f t="shared" si="275"/>
        <v>28.5</v>
      </c>
      <c r="BS480" s="54">
        <f t="shared" si="276"/>
        <v>2551.7586328783095</v>
      </c>
      <c r="BT480" s="50">
        <f t="shared" si="277"/>
        <v>202177.27140539297</v>
      </c>
      <c r="BU480" s="50">
        <f t="shared" si="278"/>
        <v>181940.39052422348</v>
      </c>
      <c r="BV480" s="72">
        <f t="shared" si="279"/>
        <v>10.009473735844317</v>
      </c>
      <c r="BW480" s="75">
        <f t="shared" si="280"/>
        <v>1.5971132548947182</v>
      </c>
      <c r="BX480" s="55">
        <f t="shared" si="281"/>
        <v>1.5884323385659802</v>
      </c>
      <c r="BY480" s="72">
        <f t="shared" si="254"/>
        <v>0.54353793020835373</v>
      </c>
      <c r="BZ480" s="124" t="s">
        <v>95</v>
      </c>
      <c r="CA480" s="124" t="s">
        <v>78</v>
      </c>
      <c r="CB480" s="125">
        <v>4</v>
      </c>
      <c r="CC480" s="125">
        <v>8</v>
      </c>
      <c r="CD480" s="125">
        <v>3</v>
      </c>
      <c r="CE480" s="125">
        <v>6</v>
      </c>
      <c r="CF480" s="124" t="s">
        <v>81</v>
      </c>
      <c r="CG480" s="126" t="s">
        <v>75</v>
      </c>
      <c r="CH480" s="62">
        <v>14.56</v>
      </c>
      <c r="CI480" s="63">
        <v>4.2428509551181799</v>
      </c>
      <c r="CJ480" s="64">
        <f>SUM((AF480-BQ480)/AF480)*100</f>
        <v>4.0376850605652761</v>
      </c>
      <c r="CK480" s="64">
        <f>SUM(BX480*CH480)</f>
        <v>23.127574849520673</v>
      </c>
      <c r="CL480" s="65" t="s">
        <v>81</v>
      </c>
    </row>
    <row r="481" spans="1:90" s="65" customFormat="1" ht="24.75" customHeight="1" x14ac:dyDescent="0.3">
      <c r="A481" s="61" t="s">
        <v>122</v>
      </c>
      <c r="B481" s="35">
        <v>3.48</v>
      </c>
      <c r="C481" s="35">
        <v>2.0299999999999998</v>
      </c>
      <c r="D481" s="35">
        <v>7.13</v>
      </c>
      <c r="E481" s="35">
        <v>4.71</v>
      </c>
      <c r="F481" s="35">
        <v>9.4500000000000001E-2</v>
      </c>
      <c r="G481" s="66">
        <v>0.54910000000000003</v>
      </c>
      <c r="H481" s="66">
        <v>9.4299999999999995E-2</v>
      </c>
      <c r="I481" s="66">
        <v>5.7200000000000001E-2</v>
      </c>
      <c r="J481" s="66">
        <v>4.5699999999999998E-2</v>
      </c>
      <c r="K481" s="67">
        <v>6.0900000000000003E-2</v>
      </c>
      <c r="L481" s="38">
        <v>0.99133300000000002</v>
      </c>
      <c r="M481" s="68">
        <v>1.89E-2</v>
      </c>
      <c r="N481" s="35">
        <v>6.37</v>
      </c>
      <c r="O481" s="35">
        <v>17.7</v>
      </c>
      <c r="P481" s="35">
        <v>3.96</v>
      </c>
      <c r="Q481" s="35">
        <v>15.99</v>
      </c>
      <c r="R481" s="35">
        <v>9.6</v>
      </c>
      <c r="S481" s="35">
        <v>2.6</v>
      </c>
      <c r="T481" s="35">
        <v>7.49</v>
      </c>
      <c r="U481" s="35">
        <v>2.0499999999999998</v>
      </c>
      <c r="V481" s="35">
        <v>2.0499999999999998</v>
      </c>
      <c r="W481" s="35">
        <v>5.08</v>
      </c>
      <c r="X481" s="35">
        <v>9.11</v>
      </c>
      <c r="Y481" s="35">
        <v>8.67</v>
      </c>
      <c r="Z481" s="35">
        <v>2.83</v>
      </c>
      <c r="AA481" s="35">
        <v>12.5</v>
      </c>
      <c r="AB481" s="41">
        <v>1020</v>
      </c>
      <c r="AC481" s="41">
        <v>9</v>
      </c>
      <c r="AD481" s="88">
        <v>389.9</v>
      </c>
      <c r="AE481" s="69">
        <v>59.2</v>
      </c>
      <c r="AF481" s="69">
        <v>74.400000000000006</v>
      </c>
      <c r="AG481" s="44">
        <f t="shared" si="284"/>
        <v>29.6</v>
      </c>
      <c r="AH481" s="44">
        <f t="shared" si="258"/>
        <v>2752.5378193692336</v>
      </c>
      <c r="AI481" s="44">
        <f t="shared" si="259"/>
        <v>204788.81376107098</v>
      </c>
      <c r="AJ481" s="44">
        <f t="shared" si="260"/>
        <v>1.903912586040466</v>
      </c>
      <c r="AK481" s="45">
        <v>0</v>
      </c>
      <c r="AL481" s="43">
        <v>384.9</v>
      </c>
      <c r="AM481" s="43">
        <v>59.2</v>
      </c>
      <c r="AN481" s="43">
        <v>74.400000000000006</v>
      </c>
      <c r="AO481" s="44">
        <f t="shared" ref="AO481:AO519" si="285">SUM(AM481/2)</f>
        <v>29.6</v>
      </c>
      <c r="AP481" s="44">
        <f t="shared" si="261"/>
        <v>2752.5378193692336</v>
      </c>
      <c r="AQ481" s="46">
        <f t="shared" si="262"/>
        <v>204788.81376107098</v>
      </c>
      <c r="AR481" s="46">
        <f t="shared" si="263"/>
        <v>204788.81376107098</v>
      </c>
      <c r="AS481" s="47">
        <f t="shared" si="264"/>
        <v>0</v>
      </c>
      <c r="AT481" s="46">
        <f t="shared" si="265"/>
        <v>1.903912586040466</v>
      </c>
      <c r="AU481" s="46">
        <f t="shared" si="266"/>
        <v>1.87949718996403</v>
      </c>
      <c r="AV481" s="47">
        <f t="shared" si="267"/>
        <v>1.2823800974608934</v>
      </c>
      <c r="AW481" s="48">
        <v>0</v>
      </c>
      <c r="AX481" s="70">
        <v>150</v>
      </c>
      <c r="AY481" s="70">
        <v>12</v>
      </c>
      <c r="AZ481" s="71">
        <v>330.2</v>
      </c>
      <c r="BA481" s="43">
        <f t="shared" si="282"/>
        <v>18.079951544518472</v>
      </c>
      <c r="BB481" s="71">
        <v>58.8</v>
      </c>
      <c r="BC481" s="43">
        <v>74.5</v>
      </c>
      <c r="BD481" s="54">
        <f t="shared" si="268"/>
        <v>29.4</v>
      </c>
      <c r="BE481" s="44">
        <f t="shared" si="269"/>
        <v>2715.4670260568732</v>
      </c>
      <c r="BF481" s="50">
        <f t="shared" si="283"/>
        <v>204788.81376107098</v>
      </c>
      <c r="BG481" s="50">
        <f t="shared" si="270"/>
        <v>202302.29344123707</v>
      </c>
      <c r="BH481" s="72">
        <f t="shared" si="271"/>
        <v>1.2141875692170185</v>
      </c>
      <c r="BI481" s="73">
        <f t="shared" si="272"/>
        <v>1.903912586040466</v>
      </c>
      <c r="BJ481" s="51">
        <f t="shared" si="273"/>
        <v>1.6322108582318839</v>
      </c>
      <c r="BK481" s="72">
        <f t="shared" si="274"/>
        <v>14.270703907348784</v>
      </c>
      <c r="BL481" s="116">
        <v>0</v>
      </c>
      <c r="BM481" s="74">
        <f t="shared" ref="BM481:BM496" si="286">SUM(AB481)</f>
        <v>1020</v>
      </c>
      <c r="BN481" s="74">
        <f t="shared" ref="BN481:BN496" si="287">SUM(AC481)</f>
        <v>9</v>
      </c>
      <c r="BO481" s="71">
        <v>290.2</v>
      </c>
      <c r="BP481" s="71">
        <v>58</v>
      </c>
      <c r="BQ481" s="71">
        <v>72</v>
      </c>
      <c r="BR481" s="72">
        <f t="shared" si="275"/>
        <v>29</v>
      </c>
      <c r="BS481" s="54">
        <f t="shared" si="276"/>
        <v>2642.079421669016</v>
      </c>
      <c r="BT481" s="50">
        <f t="shared" si="277"/>
        <v>202302.29344123707</v>
      </c>
      <c r="BU481" s="50">
        <f t="shared" si="278"/>
        <v>190229.71836016915</v>
      </c>
      <c r="BV481" s="72">
        <f t="shared" si="279"/>
        <v>5.9675918031916169</v>
      </c>
      <c r="BW481" s="75">
        <f t="shared" si="280"/>
        <v>1.6322108582318839</v>
      </c>
      <c r="BX481" s="55">
        <f t="shared" si="281"/>
        <v>1.5255239954177575</v>
      </c>
      <c r="BY481" s="72">
        <f t="shared" si="254"/>
        <v>6.5363407108868596</v>
      </c>
      <c r="BZ481" s="124" t="s">
        <v>92</v>
      </c>
      <c r="CA481" s="124" t="s">
        <v>78</v>
      </c>
      <c r="CB481" s="125">
        <v>4</v>
      </c>
      <c r="CC481" s="125">
        <v>8</v>
      </c>
      <c r="CD481" s="125">
        <v>3</v>
      </c>
      <c r="CE481" s="125">
        <v>3</v>
      </c>
      <c r="CF481" s="124" t="s">
        <v>124</v>
      </c>
      <c r="CG481" s="126" t="s">
        <v>105</v>
      </c>
      <c r="CH481" s="129">
        <v>13.2</v>
      </c>
      <c r="CI481" s="63">
        <v>7.0387908994716462</v>
      </c>
      <c r="CJ481" s="64">
        <f>SUM((AF481-BQ481)/AF481)*100</f>
        <v>3.2258064516129106</v>
      </c>
      <c r="CK481" s="64">
        <f>SUM(BX481*CH481)</f>
        <v>20.136916739514398</v>
      </c>
      <c r="CL481" s="65" t="s">
        <v>124</v>
      </c>
    </row>
    <row r="482" spans="1:90" s="65" customFormat="1" ht="24.75" customHeight="1" x14ac:dyDescent="0.3">
      <c r="A482" s="61" t="s">
        <v>122</v>
      </c>
      <c r="B482" s="35">
        <v>3.4</v>
      </c>
      <c r="C482" s="35">
        <v>2.4</v>
      </c>
      <c r="D482" s="35">
        <v>7.68</v>
      </c>
      <c r="E482" s="35">
        <v>4.76</v>
      </c>
      <c r="F482" s="35">
        <v>0.11070000000000001</v>
      </c>
      <c r="G482" s="66">
        <v>0.55330000000000001</v>
      </c>
      <c r="H482" s="66">
        <v>9.4700000000000006E-2</v>
      </c>
      <c r="I482" s="66">
        <v>5.4399999999999997E-2</v>
      </c>
      <c r="J482" s="66">
        <v>4.6100000000000002E-2</v>
      </c>
      <c r="K482" s="67">
        <v>6.08E-2</v>
      </c>
      <c r="L482" s="38">
        <v>0.99133300000000002</v>
      </c>
      <c r="M482" s="68">
        <v>1.9099999999999999E-2</v>
      </c>
      <c r="N482" s="35">
        <v>5.0199999999999996</v>
      </c>
      <c r="O482" s="35">
        <v>17.05</v>
      </c>
      <c r="P482" s="35">
        <v>3.96</v>
      </c>
      <c r="Q482" s="35">
        <v>14.33</v>
      </c>
      <c r="R482" s="35">
        <v>7.39</v>
      </c>
      <c r="S482" s="35">
        <v>1.3</v>
      </c>
      <c r="T482" s="35">
        <v>6.76</v>
      </c>
      <c r="U482" s="35">
        <v>2.15</v>
      </c>
      <c r="V482" s="35">
        <v>2.0499999999999998</v>
      </c>
      <c r="W482" s="35">
        <v>14.27</v>
      </c>
      <c r="X482" s="35">
        <v>1.91</v>
      </c>
      <c r="Y482" s="35">
        <v>17.809999999999999</v>
      </c>
      <c r="Z482" s="35">
        <v>11.47</v>
      </c>
      <c r="AA482" s="35">
        <v>6.25</v>
      </c>
      <c r="AB482" s="41">
        <v>1020</v>
      </c>
      <c r="AC482" s="41">
        <v>9</v>
      </c>
      <c r="AD482" s="88">
        <v>387.7</v>
      </c>
      <c r="AE482" s="69">
        <v>59.2</v>
      </c>
      <c r="AF482" s="69">
        <v>74.2</v>
      </c>
      <c r="AG482" s="44">
        <f t="shared" si="284"/>
        <v>29.6</v>
      </c>
      <c r="AH482" s="44">
        <f t="shared" si="258"/>
        <v>2752.5378193692336</v>
      </c>
      <c r="AI482" s="44">
        <f t="shared" si="259"/>
        <v>204238.30619719715</v>
      </c>
      <c r="AJ482" s="44">
        <f t="shared" si="260"/>
        <v>1.8982726953565021</v>
      </c>
      <c r="AK482" s="45">
        <v>0</v>
      </c>
      <c r="AL482" s="43">
        <v>380.7</v>
      </c>
      <c r="AM482" s="43">
        <v>59.2</v>
      </c>
      <c r="AN482" s="43">
        <v>74.099999999999994</v>
      </c>
      <c r="AO482" s="44">
        <f t="shared" si="285"/>
        <v>29.6</v>
      </c>
      <c r="AP482" s="44">
        <f t="shared" si="261"/>
        <v>2752.5378193692336</v>
      </c>
      <c r="AQ482" s="46">
        <f t="shared" si="262"/>
        <v>204238.30619719715</v>
      </c>
      <c r="AR482" s="46">
        <f t="shared" si="263"/>
        <v>203963.0524152602</v>
      </c>
      <c r="AS482" s="47">
        <f t="shared" si="264"/>
        <v>0.13477088948788185</v>
      </c>
      <c r="AT482" s="46">
        <f t="shared" si="265"/>
        <v>1.8982726953565021</v>
      </c>
      <c r="AU482" s="46">
        <f t="shared" si="266"/>
        <v>1.8665145255078395</v>
      </c>
      <c r="AV482" s="47">
        <f t="shared" si="267"/>
        <v>1.673003564047912</v>
      </c>
      <c r="AW482" s="48">
        <v>0</v>
      </c>
      <c r="AX482" s="70">
        <v>150</v>
      </c>
      <c r="AY482" s="70">
        <v>12</v>
      </c>
      <c r="AZ482" s="71">
        <v>332.2</v>
      </c>
      <c r="BA482" s="43">
        <f t="shared" si="282"/>
        <v>16.70680313064419</v>
      </c>
      <c r="BB482" s="71">
        <v>58.8</v>
      </c>
      <c r="BC482" s="43">
        <v>74.099999999999994</v>
      </c>
      <c r="BD482" s="54">
        <f t="shared" si="268"/>
        <v>29.4</v>
      </c>
      <c r="BE482" s="44">
        <f t="shared" si="269"/>
        <v>2715.4670260568732</v>
      </c>
      <c r="BF482" s="50">
        <f t="shared" si="283"/>
        <v>204238.30619719715</v>
      </c>
      <c r="BG482" s="50">
        <f t="shared" si="270"/>
        <v>201216.10663081429</v>
      </c>
      <c r="BH482" s="72">
        <f t="shared" si="271"/>
        <v>1.479741789214041</v>
      </c>
      <c r="BI482" s="73">
        <f t="shared" si="272"/>
        <v>1.8982726953565021</v>
      </c>
      <c r="BJ482" s="51">
        <f t="shared" si="273"/>
        <v>1.6509612752298766</v>
      </c>
      <c r="BK482" s="72">
        <f t="shared" si="274"/>
        <v>13.028234601466446</v>
      </c>
      <c r="BL482" s="116">
        <v>0</v>
      </c>
      <c r="BM482" s="74">
        <f t="shared" si="286"/>
        <v>1020</v>
      </c>
      <c r="BN482" s="74">
        <f t="shared" si="287"/>
        <v>9</v>
      </c>
      <c r="BO482" s="71">
        <v>289.10000000000002</v>
      </c>
      <c r="BP482" s="71">
        <v>57</v>
      </c>
      <c r="BQ482" s="71">
        <v>73</v>
      </c>
      <c r="BR482" s="72">
        <f t="shared" si="275"/>
        <v>28.5</v>
      </c>
      <c r="BS482" s="54">
        <f t="shared" si="276"/>
        <v>2551.7586328783095</v>
      </c>
      <c r="BT482" s="50">
        <f t="shared" si="277"/>
        <v>201216.10663081429</v>
      </c>
      <c r="BU482" s="50">
        <f t="shared" si="278"/>
        <v>186278.3802001166</v>
      </c>
      <c r="BV482" s="72">
        <f t="shared" si="279"/>
        <v>7.423723021390634</v>
      </c>
      <c r="BW482" s="75">
        <f t="shared" si="280"/>
        <v>1.6509612752298766</v>
      </c>
      <c r="BX482" s="55">
        <f t="shared" si="281"/>
        <v>1.5519782794408206</v>
      </c>
      <c r="BY482" s="72">
        <f t="shared" si="254"/>
        <v>5.9954765308031721</v>
      </c>
      <c r="BZ482" s="124" t="s">
        <v>92</v>
      </c>
      <c r="CA482" s="124" t="s">
        <v>78</v>
      </c>
      <c r="CB482" s="125">
        <v>4</v>
      </c>
      <c r="CC482" s="125">
        <v>8</v>
      </c>
      <c r="CD482" s="125">
        <v>3</v>
      </c>
      <c r="CE482" s="125">
        <v>3</v>
      </c>
      <c r="CF482" s="124" t="s">
        <v>124</v>
      </c>
      <c r="CG482" s="126" t="s">
        <v>105</v>
      </c>
      <c r="CH482" s="129">
        <v>13.2</v>
      </c>
      <c r="CI482" s="63">
        <v>7.2015568896728341</v>
      </c>
      <c r="CJ482" s="64">
        <f>SUM((AF482-BQ482)/AF482)*100</f>
        <v>1.6172506738544514</v>
      </c>
      <c r="CK482" s="64">
        <f>SUM(BX482*CH482)</f>
        <v>20.486113288618832</v>
      </c>
      <c r="CL482" s="65" t="s">
        <v>124</v>
      </c>
    </row>
    <row r="483" spans="1:90" s="65" customFormat="1" ht="24.75" customHeight="1" x14ac:dyDescent="0.3">
      <c r="A483" s="61" t="s">
        <v>122</v>
      </c>
      <c r="B483" s="35">
        <v>3.26</v>
      </c>
      <c r="C483" s="35">
        <v>2.19</v>
      </c>
      <c r="D483" s="35">
        <v>7.59</v>
      </c>
      <c r="E483" s="35">
        <v>4.92</v>
      </c>
      <c r="F483" s="35">
        <v>0.1019</v>
      </c>
      <c r="G483" s="66">
        <v>0.55200000000000005</v>
      </c>
      <c r="H483" s="66">
        <v>9.4500000000000001E-2</v>
      </c>
      <c r="I483" s="66">
        <v>5.4699999999999999E-2</v>
      </c>
      <c r="J483" s="66">
        <v>4.7199999999999999E-2</v>
      </c>
      <c r="K483" s="67">
        <v>6.4299999999999996E-2</v>
      </c>
      <c r="L483" s="38">
        <v>0.99133300000000002</v>
      </c>
      <c r="M483" s="68">
        <v>2.0899999999999998E-2</v>
      </c>
      <c r="N483" s="35">
        <v>5.7</v>
      </c>
      <c r="O483" s="35">
        <v>17.7</v>
      </c>
      <c r="P483" s="35">
        <v>3.96</v>
      </c>
      <c r="Q483" s="35">
        <v>15.99</v>
      </c>
      <c r="R483" s="35">
        <v>9.6</v>
      </c>
      <c r="S483" s="35">
        <v>1.95</v>
      </c>
      <c r="T483" s="35">
        <v>7.49</v>
      </c>
      <c r="U483" s="35">
        <v>2.0999999999999996</v>
      </c>
      <c r="V483" s="35">
        <v>2.0499999999999998</v>
      </c>
      <c r="W483" s="35">
        <v>5.08</v>
      </c>
      <c r="X483" s="35">
        <v>9.11</v>
      </c>
      <c r="Y483" s="35">
        <v>8.67</v>
      </c>
      <c r="Z483" s="35">
        <v>2.83</v>
      </c>
      <c r="AA483" s="35">
        <v>9.3699999999999992</v>
      </c>
      <c r="AB483" s="41">
        <v>1020</v>
      </c>
      <c r="AC483" s="41">
        <v>9</v>
      </c>
      <c r="AD483" s="88">
        <v>388.8</v>
      </c>
      <c r="AE483" s="69">
        <v>59.2</v>
      </c>
      <c r="AF483" s="69">
        <v>74.099999999999994</v>
      </c>
      <c r="AG483" s="44">
        <f t="shared" si="284"/>
        <v>29.6</v>
      </c>
      <c r="AH483" s="44">
        <f t="shared" si="258"/>
        <v>2752.5378193692336</v>
      </c>
      <c r="AI483" s="44">
        <f t="shared" si="259"/>
        <v>203963.0524152602</v>
      </c>
      <c r="AJ483" s="44">
        <f t="shared" si="260"/>
        <v>1.9062276005186447</v>
      </c>
      <c r="AK483" s="45">
        <v>0</v>
      </c>
      <c r="AL483" s="43">
        <v>384.6</v>
      </c>
      <c r="AM483" s="43">
        <v>59.2</v>
      </c>
      <c r="AN483" s="43">
        <v>73.8</v>
      </c>
      <c r="AO483" s="44">
        <f t="shared" si="285"/>
        <v>29.6</v>
      </c>
      <c r="AP483" s="44">
        <f t="shared" si="261"/>
        <v>2752.5378193692336</v>
      </c>
      <c r="AQ483" s="46">
        <f t="shared" si="262"/>
        <v>203963.0524152602</v>
      </c>
      <c r="AR483" s="46">
        <f t="shared" si="263"/>
        <v>203137.29106944942</v>
      </c>
      <c r="AS483" s="47">
        <f t="shared" si="264"/>
        <v>0.40485829959514702</v>
      </c>
      <c r="AT483" s="46">
        <f t="shared" si="265"/>
        <v>1.9062276005186447</v>
      </c>
      <c r="AU483" s="46">
        <f t="shared" si="266"/>
        <v>1.8933008212091957</v>
      </c>
      <c r="AV483" s="47">
        <f t="shared" si="267"/>
        <v>0.67813409615577169</v>
      </c>
      <c r="AW483" s="48">
        <v>0</v>
      </c>
      <c r="AX483" s="70">
        <v>150</v>
      </c>
      <c r="AY483" s="70">
        <v>12</v>
      </c>
      <c r="AZ483" s="71">
        <v>325.89999999999998</v>
      </c>
      <c r="BA483" s="43">
        <f t="shared" si="282"/>
        <v>19.300398895366687</v>
      </c>
      <c r="BB483" s="71">
        <v>58.8</v>
      </c>
      <c r="BC483" s="43">
        <v>74.099999999999994</v>
      </c>
      <c r="BD483" s="54">
        <f t="shared" si="268"/>
        <v>29.4</v>
      </c>
      <c r="BE483" s="44">
        <f t="shared" si="269"/>
        <v>2715.4670260568732</v>
      </c>
      <c r="BF483" s="50">
        <f t="shared" si="283"/>
        <v>203963.0524152602</v>
      </c>
      <c r="BG483" s="50">
        <f t="shared" si="270"/>
        <v>201216.10663081429</v>
      </c>
      <c r="BH483" s="72">
        <f t="shared" si="271"/>
        <v>1.3467859751643863</v>
      </c>
      <c r="BI483" s="73">
        <f t="shared" si="272"/>
        <v>1.9062276005186447</v>
      </c>
      <c r="BJ483" s="51">
        <f t="shared" si="273"/>
        <v>1.6196516544172692</v>
      </c>
      <c r="BK483" s="72">
        <f t="shared" si="274"/>
        <v>15.03366890834044</v>
      </c>
      <c r="BL483" s="116">
        <v>0</v>
      </c>
      <c r="BM483" s="74">
        <f t="shared" si="286"/>
        <v>1020</v>
      </c>
      <c r="BN483" s="74">
        <f t="shared" si="287"/>
        <v>9</v>
      </c>
      <c r="BO483" s="71">
        <v>289.39999999999998</v>
      </c>
      <c r="BP483" s="71">
        <v>58</v>
      </c>
      <c r="BQ483" s="71">
        <v>70</v>
      </c>
      <c r="BR483" s="72">
        <f t="shared" si="275"/>
        <v>29</v>
      </c>
      <c r="BS483" s="54">
        <f t="shared" si="276"/>
        <v>2642.079421669016</v>
      </c>
      <c r="BT483" s="50">
        <f t="shared" si="277"/>
        <v>201216.10663081429</v>
      </c>
      <c r="BU483" s="50">
        <f t="shared" si="278"/>
        <v>184945.55951683113</v>
      </c>
      <c r="BV483" s="72">
        <f t="shared" si="279"/>
        <v>8.0861057230552174</v>
      </c>
      <c r="BW483" s="75">
        <f t="shared" si="280"/>
        <v>1.6196516544172692</v>
      </c>
      <c r="BX483" s="55">
        <f t="shared" si="281"/>
        <v>1.5647847980565486</v>
      </c>
      <c r="BY483" s="72">
        <f t="shared" si="254"/>
        <v>3.387571408400226</v>
      </c>
      <c r="BZ483" s="124" t="s">
        <v>92</v>
      </c>
      <c r="CA483" s="124" t="s">
        <v>78</v>
      </c>
      <c r="CB483" s="125">
        <v>4</v>
      </c>
      <c r="CC483" s="125">
        <v>8</v>
      </c>
      <c r="CD483" s="125">
        <v>3</v>
      </c>
      <c r="CE483" s="125">
        <v>3</v>
      </c>
      <c r="CF483" s="124" t="s">
        <v>124</v>
      </c>
      <c r="CG483" s="126" t="s">
        <v>105</v>
      </c>
      <c r="CH483" s="129">
        <v>13.2</v>
      </c>
      <c r="CI483" s="129">
        <f t="shared" ref="CI483:CI488" si="288">SUM(CI481:CI482)/2</f>
        <v>7.1201738945722397</v>
      </c>
      <c r="CJ483" s="64">
        <f>SUM((AF483-BQ483)/AF483)*100</f>
        <v>5.5330634278002622</v>
      </c>
      <c r="CK483" s="64">
        <f>SUM(BX483*CH483)</f>
        <v>20.65515933434644</v>
      </c>
      <c r="CL483" s="65" t="s">
        <v>124</v>
      </c>
    </row>
    <row r="484" spans="1:90" s="65" customFormat="1" ht="24.75" customHeight="1" x14ac:dyDescent="0.3">
      <c r="A484" s="61" t="s">
        <v>122</v>
      </c>
      <c r="B484" s="35">
        <v>3.71</v>
      </c>
      <c r="C484" s="35">
        <v>2.2599999999999998</v>
      </c>
      <c r="D484" s="35">
        <v>7.74</v>
      </c>
      <c r="E484" s="35">
        <v>5.15</v>
      </c>
      <c r="F484" s="35">
        <v>0.17929999999999999</v>
      </c>
      <c r="G484" s="66">
        <v>0.53749999999999998</v>
      </c>
      <c r="H484" s="66">
        <v>8.4400000000000003E-2</v>
      </c>
      <c r="I484" s="66">
        <v>5.21E-2</v>
      </c>
      <c r="J484" s="66">
        <v>3.7199999999999997E-2</v>
      </c>
      <c r="K484" s="67">
        <v>6.3100000000000003E-2</v>
      </c>
      <c r="L484" s="38">
        <v>0.99133300000000002</v>
      </c>
      <c r="M484" s="68">
        <v>2.6499999999999999E-2</v>
      </c>
      <c r="N484" s="35">
        <v>6.37</v>
      </c>
      <c r="O484" s="35">
        <v>17.05</v>
      </c>
      <c r="P484" s="35">
        <v>3.96</v>
      </c>
      <c r="Q484" s="35">
        <v>14.33</v>
      </c>
      <c r="R484" s="35">
        <v>7.39</v>
      </c>
      <c r="S484" s="35">
        <v>2.6</v>
      </c>
      <c r="T484" s="35">
        <v>6.76</v>
      </c>
      <c r="U484" s="35">
        <v>2.0499999999999998</v>
      </c>
      <c r="V484" s="35">
        <v>2.0499999999999998</v>
      </c>
      <c r="W484" s="35">
        <v>14.27</v>
      </c>
      <c r="X484" s="35">
        <v>1.91</v>
      </c>
      <c r="Y484" s="35">
        <v>17.809999999999999</v>
      </c>
      <c r="Z484" s="35">
        <v>11.47</v>
      </c>
      <c r="AA484" s="35">
        <v>12.5</v>
      </c>
      <c r="AB484" s="41">
        <v>1020</v>
      </c>
      <c r="AC484" s="41">
        <v>9</v>
      </c>
      <c r="AD484" s="88">
        <v>387.9</v>
      </c>
      <c r="AE484" s="69">
        <v>59.2</v>
      </c>
      <c r="AF484" s="69">
        <v>74.099999999999994</v>
      </c>
      <c r="AG484" s="44">
        <f t="shared" si="284"/>
        <v>29.6</v>
      </c>
      <c r="AH484" s="44">
        <f t="shared" si="258"/>
        <v>2752.5378193692336</v>
      </c>
      <c r="AI484" s="44">
        <f t="shared" si="259"/>
        <v>203963.0524152602</v>
      </c>
      <c r="AJ484" s="44">
        <f t="shared" si="260"/>
        <v>1.9018150366285551</v>
      </c>
      <c r="AK484" s="45">
        <v>0</v>
      </c>
      <c r="AL484" s="43">
        <v>380.1</v>
      </c>
      <c r="AM484" s="43">
        <v>59</v>
      </c>
      <c r="AN484" s="43">
        <v>74.400000000000006</v>
      </c>
      <c r="AO484" s="44">
        <f t="shared" si="285"/>
        <v>29.5</v>
      </c>
      <c r="AP484" s="44">
        <f t="shared" si="261"/>
        <v>2733.9710067865176</v>
      </c>
      <c r="AQ484" s="46">
        <f t="shared" si="262"/>
        <v>203963.0524152602</v>
      </c>
      <c r="AR484" s="46">
        <f t="shared" si="263"/>
        <v>203407.44290491691</v>
      </c>
      <c r="AS484" s="47">
        <f t="shared" si="264"/>
        <v>0.27240694025900897</v>
      </c>
      <c r="AT484" s="46">
        <f t="shared" si="265"/>
        <v>1.9018150366285551</v>
      </c>
      <c r="AU484" s="46">
        <f t="shared" si="266"/>
        <v>1.868663184452293</v>
      </c>
      <c r="AV484" s="47">
        <f t="shared" si="267"/>
        <v>1.7431691062361216</v>
      </c>
      <c r="AW484" s="48">
        <v>0</v>
      </c>
      <c r="AX484" s="70">
        <v>150</v>
      </c>
      <c r="AY484" s="70">
        <v>12</v>
      </c>
      <c r="AZ484" s="71">
        <v>331.3</v>
      </c>
      <c r="BA484" s="43">
        <f t="shared" si="282"/>
        <v>17.0842137035919</v>
      </c>
      <c r="BB484" s="71">
        <v>58.5</v>
      </c>
      <c r="BC484" s="43">
        <v>74.099999999999994</v>
      </c>
      <c r="BD484" s="54">
        <f t="shared" si="268"/>
        <v>29.25</v>
      </c>
      <c r="BE484" s="44">
        <f t="shared" si="269"/>
        <v>2687.8288646869173</v>
      </c>
      <c r="BF484" s="50">
        <f t="shared" si="283"/>
        <v>203963.0524152602</v>
      </c>
      <c r="BG484" s="50">
        <f t="shared" si="270"/>
        <v>199168.11887330055</v>
      </c>
      <c r="BH484" s="72">
        <f t="shared" si="271"/>
        <v>2.3508834002922074</v>
      </c>
      <c r="BI484" s="73">
        <f t="shared" si="272"/>
        <v>1.9018150366285551</v>
      </c>
      <c r="BJ484" s="51">
        <f t="shared" si="273"/>
        <v>1.6634188336676226</v>
      </c>
      <c r="BK484" s="72">
        <f t="shared" si="274"/>
        <v>12.535193926300515</v>
      </c>
      <c r="BL484" s="116">
        <v>0</v>
      </c>
      <c r="BM484" s="74">
        <f t="shared" si="286"/>
        <v>1020</v>
      </c>
      <c r="BN484" s="74">
        <f t="shared" si="287"/>
        <v>9</v>
      </c>
      <c r="BO484" s="71">
        <v>289.10000000000002</v>
      </c>
      <c r="BP484" s="71">
        <v>57</v>
      </c>
      <c r="BQ484" s="71">
        <v>73</v>
      </c>
      <c r="BR484" s="72">
        <f t="shared" si="275"/>
        <v>28.5</v>
      </c>
      <c r="BS484" s="54">
        <f t="shared" si="276"/>
        <v>2551.7586328783095</v>
      </c>
      <c r="BT484" s="50">
        <f t="shared" si="277"/>
        <v>199168.11887330055</v>
      </c>
      <c r="BU484" s="50">
        <f t="shared" si="278"/>
        <v>186278.3802001166</v>
      </c>
      <c r="BV484" s="72">
        <f t="shared" si="279"/>
        <v>6.4717881285928449</v>
      </c>
      <c r="BW484" s="75">
        <f t="shared" si="280"/>
        <v>1.6634188336676226</v>
      </c>
      <c r="BX484" s="55">
        <f t="shared" si="281"/>
        <v>1.5519782794408206</v>
      </c>
      <c r="BY484" s="72">
        <f t="shared" si="254"/>
        <v>6.6994885455931765</v>
      </c>
      <c r="BZ484" s="124" t="s">
        <v>92</v>
      </c>
      <c r="CA484" s="124" t="s">
        <v>78</v>
      </c>
      <c r="CB484" s="125">
        <v>4</v>
      </c>
      <c r="CC484" s="125">
        <v>8</v>
      </c>
      <c r="CD484" s="125">
        <v>3</v>
      </c>
      <c r="CE484" s="125">
        <v>3</v>
      </c>
      <c r="CF484" s="124" t="s">
        <v>124</v>
      </c>
      <c r="CG484" s="126" t="s">
        <v>105</v>
      </c>
      <c r="CH484" s="129">
        <v>13.2</v>
      </c>
      <c r="CI484" s="129">
        <f t="shared" si="288"/>
        <v>7.1608653921225365</v>
      </c>
      <c r="CJ484" s="64">
        <f>SUM((AF484-BQ484)/AF484)*100</f>
        <v>1.4844804318488454</v>
      </c>
      <c r="CK484" s="64">
        <f>SUM(BX484*CH484)</f>
        <v>20.486113288618832</v>
      </c>
      <c r="CL484" s="65" t="s">
        <v>124</v>
      </c>
    </row>
    <row r="485" spans="1:90" s="65" customFormat="1" ht="24.75" customHeight="1" x14ac:dyDescent="0.3">
      <c r="A485" s="61" t="s">
        <v>122</v>
      </c>
      <c r="B485" s="35">
        <v>3.62</v>
      </c>
      <c r="C485" s="35">
        <v>2.0299999999999998</v>
      </c>
      <c r="D485" s="35">
        <v>7.05</v>
      </c>
      <c r="E485" s="35">
        <v>4.84</v>
      </c>
      <c r="F485" s="35">
        <v>0.16739999999999999</v>
      </c>
      <c r="G485" s="66">
        <v>0.51670000000000005</v>
      </c>
      <c r="H485" s="66">
        <v>8.2500000000000004E-2</v>
      </c>
      <c r="I485" s="66">
        <v>4.9500000000000002E-2</v>
      </c>
      <c r="J485" s="66">
        <v>3.5299999999999998E-2</v>
      </c>
      <c r="K485" s="67">
        <v>5.8099999999999999E-2</v>
      </c>
      <c r="L485" s="38">
        <v>0.99133300000000002</v>
      </c>
      <c r="M485" s="68">
        <v>3.4799999999999998E-2</v>
      </c>
      <c r="N485" s="35">
        <v>5.0199999999999996</v>
      </c>
      <c r="O485" s="35">
        <v>17.7</v>
      </c>
      <c r="P485" s="35">
        <v>3.96</v>
      </c>
      <c r="Q485" s="35">
        <v>15.99</v>
      </c>
      <c r="R485" s="35">
        <v>9.6</v>
      </c>
      <c r="S485" s="35">
        <v>1.3</v>
      </c>
      <c r="T485" s="35">
        <v>7.49</v>
      </c>
      <c r="U485" s="35">
        <v>2.15</v>
      </c>
      <c r="V485" s="35">
        <v>2.0499999999999998</v>
      </c>
      <c r="W485" s="35">
        <v>5.08</v>
      </c>
      <c r="X485" s="35">
        <v>9.11</v>
      </c>
      <c r="Y485" s="35">
        <v>8.67</v>
      </c>
      <c r="Z485" s="35">
        <v>2.83</v>
      </c>
      <c r="AA485" s="35">
        <v>6.25</v>
      </c>
      <c r="AB485" s="41">
        <v>1040</v>
      </c>
      <c r="AC485" s="41">
        <v>9</v>
      </c>
      <c r="AD485" s="88">
        <v>390.9</v>
      </c>
      <c r="AE485" s="69">
        <v>59.2</v>
      </c>
      <c r="AF485" s="69">
        <v>74.099999999999994</v>
      </c>
      <c r="AG485" s="44">
        <f t="shared" si="284"/>
        <v>29.6</v>
      </c>
      <c r="AH485" s="44">
        <f t="shared" si="258"/>
        <v>2752.5378193692336</v>
      </c>
      <c r="AI485" s="44">
        <f t="shared" si="259"/>
        <v>203963.0524152602</v>
      </c>
      <c r="AJ485" s="44">
        <f t="shared" si="260"/>
        <v>1.9165235829288534</v>
      </c>
      <c r="AK485" s="45">
        <v>0</v>
      </c>
      <c r="AL485" s="43">
        <v>383.5</v>
      </c>
      <c r="AM485" s="43">
        <v>59.2</v>
      </c>
      <c r="AN485" s="43">
        <v>73.900000000000006</v>
      </c>
      <c r="AO485" s="44">
        <f t="shared" si="285"/>
        <v>29.6</v>
      </c>
      <c r="AP485" s="44">
        <f t="shared" si="261"/>
        <v>2752.5378193692336</v>
      </c>
      <c r="AQ485" s="46">
        <f t="shared" si="262"/>
        <v>203963.0524152602</v>
      </c>
      <c r="AR485" s="46">
        <f t="shared" si="263"/>
        <v>203412.54485138637</v>
      </c>
      <c r="AS485" s="47">
        <f t="shared" si="264"/>
        <v>0.2699055330634218</v>
      </c>
      <c r="AT485" s="46">
        <f t="shared" si="265"/>
        <v>1.9165235829288534</v>
      </c>
      <c r="AU485" s="46">
        <f t="shared" si="266"/>
        <v>1.8853311150508731</v>
      </c>
      <c r="AV485" s="47">
        <f t="shared" si="267"/>
        <v>1.6275546075103109</v>
      </c>
      <c r="AW485" s="48">
        <v>0</v>
      </c>
      <c r="AX485" s="70">
        <v>150</v>
      </c>
      <c r="AY485" s="70">
        <v>12</v>
      </c>
      <c r="AZ485" s="71">
        <v>338</v>
      </c>
      <c r="BA485" s="43">
        <f t="shared" si="282"/>
        <v>15.650887573964489</v>
      </c>
      <c r="BB485" s="71">
        <v>58.7</v>
      </c>
      <c r="BC485" s="43">
        <v>74.099999999999994</v>
      </c>
      <c r="BD485" s="54">
        <f t="shared" si="268"/>
        <v>29.35</v>
      </c>
      <c r="BE485" s="44">
        <f t="shared" si="269"/>
        <v>2706.2385976369542</v>
      </c>
      <c r="BF485" s="50">
        <f t="shared" si="283"/>
        <v>203963.0524152602</v>
      </c>
      <c r="BG485" s="50">
        <f t="shared" si="270"/>
        <v>200532.28008489829</v>
      </c>
      <c r="BH485" s="72">
        <f t="shared" si="271"/>
        <v>1.6820557888970034</v>
      </c>
      <c r="BI485" s="73">
        <f t="shared" si="272"/>
        <v>1.9165235829288534</v>
      </c>
      <c r="BJ485" s="51">
        <f t="shared" si="273"/>
        <v>1.6855141718675055</v>
      </c>
      <c r="BK485" s="72">
        <f t="shared" si="274"/>
        <v>12.053564752295749</v>
      </c>
      <c r="BL485" s="116">
        <v>0</v>
      </c>
      <c r="BM485" s="74">
        <f t="shared" si="286"/>
        <v>1040</v>
      </c>
      <c r="BN485" s="74">
        <f t="shared" si="287"/>
        <v>9</v>
      </c>
      <c r="BO485" s="71">
        <v>292.60000000000002</v>
      </c>
      <c r="BP485" s="71">
        <v>57</v>
      </c>
      <c r="BQ485" s="71">
        <v>73</v>
      </c>
      <c r="BR485" s="72">
        <f t="shared" si="275"/>
        <v>28.5</v>
      </c>
      <c r="BS485" s="54">
        <f t="shared" si="276"/>
        <v>2551.7586328783095</v>
      </c>
      <c r="BT485" s="50">
        <f t="shared" si="277"/>
        <v>200532.28008489829</v>
      </c>
      <c r="BU485" s="50">
        <f t="shared" si="278"/>
        <v>186278.3802001166</v>
      </c>
      <c r="BV485" s="72">
        <f t="shared" si="279"/>
        <v>7.1080326213550693</v>
      </c>
      <c r="BW485" s="75">
        <f t="shared" si="280"/>
        <v>1.6855141718675055</v>
      </c>
      <c r="BX485" s="55">
        <f t="shared" si="281"/>
        <v>1.5707673627270291</v>
      </c>
      <c r="BY485" s="72">
        <f t="shared" si="254"/>
        <v>6.8078222690551433</v>
      </c>
      <c r="BZ485" s="124" t="s">
        <v>92</v>
      </c>
      <c r="CA485" s="124" t="s">
        <v>78</v>
      </c>
      <c r="CB485" s="125">
        <v>4</v>
      </c>
      <c r="CC485" s="125">
        <v>8</v>
      </c>
      <c r="CD485" s="125">
        <v>3</v>
      </c>
      <c r="CE485" s="125">
        <v>3</v>
      </c>
      <c r="CF485" s="124" t="s">
        <v>124</v>
      </c>
      <c r="CG485" s="126" t="s">
        <v>105</v>
      </c>
      <c r="CH485" s="129">
        <v>13.2</v>
      </c>
      <c r="CI485" s="129">
        <f t="shared" si="288"/>
        <v>7.1405196433473881</v>
      </c>
      <c r="CJ485" s="64">
        <f>SUM((AF485-BQ485)/AF485)*100</f>
        <v>1.4844804318488454</v>
      </c>
      <c r="CK485" s="64">
        <f>SUM(BX485*CH485)</f>
        <v>20.734129187996782</v>
      </c>
      <c r="CL485" s="65" t="s">
        <v>124</v>
      </c>
    </row>
    <row r="486" spans="1:90" s="65" customFormat="1" ht="24.75" customHeight="1" x14ac:dyDescent="0.3">
      <c r="A486" s="61" t="s">
        <v>122</v>
      </c>
      <c r="B486" s="35">
        <v>3.71</v>
      </c>
      <c r="C486" s="35">
        <v>1.99</v>
      </c>
      <c r="D486" s="35">
        <v>6.99</v>
      </c>
      <c r="E486" s="35">
        <v>4.92</v>
      </c>
      <c r="F486" s="35">
        <v>0.1537</v>
      </c>
      <c r="G486" s="66">
        <v>0.53590000000000004</v>
      </c>
      <c r="H486" s="66">
        <v>8.0199999999999994E-2</v>
      </c>
      <c r="I486" s="66">
        <v>5.2900000000000003E-2</v>
      </c>
      <c r="J486" s="66">
        <v>3.6400000000000002E-2</v>
      </c>
      <c r="K486" s="67">
        <v>5.2200000000000003E-2</v>
      </c>
      <c r="L486" s="38">
        <v>0.99133300000000002</v>
      </c>
      <c r="M486" s="68">
        <v>2.76E-2</v>
      </c>
      <c r="N486" s="35">
        <v>5.7</v>
      </c>
      <c r="O486" s="35">
        <v>17.05</v>
      </c>
      <c r="P486" s="35">
        <v>3.96</v>
      </c>
      <c r="Q486" s="35">
        <v>14.33</v>
      </c>
      <c r="R486" s="35">
        <v>7.39</v>
      </c>
      <c r="S486" s="35">
        <v>1.95</v>
      </c>
      <c r="T486" s="35">
        <v>6.76</v>
      </c>
      <c r="U486" s="35">
        <v>2.0999999999999996</v>
      </c>
      <c r="V486" s="35">
        <v>2.0499999999999998</v>
      </c>
      <c r="W486" s="35">
        <v>14.27</v>
      </c>
      <c r="X486" s="35">
        <v>1.91</v>
      </c>
      <c r="Y486" s="35">
        <v>17.809999999999999</v>
      </c>
      <c r="Z486" s="35">
        <v>11.47</v>
      </c>
      <c r="AA486" s="35">
        <v>9.3699999999999992</v>
      </c>
      <c r="AB486" s="41">
        <v>1040</v>
      </c>
      <c r="AC486" s="41">
        <v>9</v>
      </c>
      <c r="AD486" s="88">
        <v>388.9</v>
      </c>
      <c r="AE486" s="69">
        <v>59.2</v>
      </c>
      <c r="AF486" s="69">
        <v>74.099999999999994</v>
      </c>
      <c r="AG486" s="44">
        <f t="shared" si="284"/>
        <v>29.6</v>
      </c>
      <c r="AH486" s="44">
        <f t="shared" si="258"/>
        <v>2752.5378193692336</v>
      </c>
      <c r="AI486" s="44">
        <f t="shared" si="259"/>
        <v>203963.0524152602</v>
      </c>
      <c r="AJ486" s="44">
        <f t="shared" si="260"/>
        <v>1.9067178853953213</v>
      </c>
      <c r="AK486" s="45">
        <v>0</v>
      </c>
      <c r="AL486" s="43">
        <v>382.6</v>
      </c>
      <c r="AM486" s="43">
        <v>59.2</v>
      </c>
      <c r="AN486" s="43">
        <v>73.8</v>
      </c>
      <c r="AO486" s="44">
        <f t="shared" si="285"/>
        <v>29.6</v>
      </c>
      <c r="AP486" s="44">
        <f t="shared" si="261"/>
        <v>2752.5378193692336</v>
      </c>
      <c r="AQ486" s="46">
        <f t="shared" si="262"/>
        <v>203963.0524152602</v>
      </c>
      <c r="AR486" s="46">
        <f t="shared" si="263"/>
        <v>203137.29106944942</v>
      </c>
      <c r="AS486" s="47">
        <f t="shared" si="264"/>
        <v>0.40485829959514702</v>
      </c>
      <c r="AT486" s="46">
        <f t="shared" si="265"/>
        <v>1.9067178853953213</v>
      </c>
      <c r="AU486" s="46">
        <f t="shared" si="266"/>
        <v>1.8834552631165842</v>
      </c>
      <c r="AV486" s="47">
        <f t="shared" si="267"/>
        <v>1.220034828273195</v>
      </c>
      <c r="AW486" s="48">
        <v>0</v>
      </c>
      <c r="AX486" s="70">
        <v>150</v>
      </c>
      <c r="AY486" s="70">
        <v>12</v>
      </c>
      <c r="AZ486" s="71">
        <v>330</v>
      </c>
      <c r="BA486" s="43">
        <f t="shared" si="282"/>
        <v>17.848484848484841</v>
      </c>
      <c r="BB486" s="71">
        <v>58.7</v>
      </c>
      <c r="BC486" s="43">
        <v>74.099999999999994</v>
      </c>
      <c r="BD486" s="54">
        <f t="shared" si="268"/>
        <v>29.35</v>
      </c>
      <c r="BE486" s="44">
        <f t="shared" si="269"/>
        <v>2706.2385976369542</v>
      </c>
      <c r="BF486" s="50">
        <f t="shared" si="283"/>
        <v>203963.0524152602</v>
      </c>
      <c r="BG486" s="50">
        <f t="shared" si="270"/>
        <v>200532.28008489829</v>
      </c>
      <c r="BH486" s="72">
        <f t="shared" si="271"/>
        <v>1.6820557888970034</v>
      </c>
      <c r="BI486" s="73">
        <f t="shared" si="272"/>
        <v>1.9067178853953213</v>
      </c>
      <c r="BJ486" s="51">
        <f t="shared" si="273"/>
        <v>1.6456203453144285</v>
      </c>
      <c r="BK486" s="72">
        <f t="shared" si="274"/>
        <v>13.693559077658687</v>
      </c>
      <c r="BL486" s="116">
        <v>0</v>
      </c>
      <c r="BM486" s="74">
        <f t="shared" si="286"/>
        <v>1040</v>
      </c>
      <c r="BN486" s="74">
        <f t="shared" si="287"/>
        <v>9</v>
      </c>
      <c r="BO486" s="71">
        <v>290.10000000000002</v>
      </c>
      <c r="BP486" s="71">
        <v>58</v>
      </c>
      <c r="BQ486" s="71">
        <v>73</v>
      </c>
      <c r="BR486" s="72">
        <f t="shared" si="275"/>
        <v>29</v>
      </c>
      <c r="BS486" s="54">
        <f t="shared" si="276"/>
        <v>2642.079421669016</v>
      </c>
      <c r="BT486" s="50">
        <f t="shared" si="277"/>
        <v>200532.28008489829</v>
      </c>
      <c r="BU486" s="50">
        <f t="shared" si="278"/>
        <v>192871.79778183816</v>
      </c>
      <c r="BV486" s="72">
        <f t="shared" si="279"/>
        <v>3.8200744038899614</v>
      </c>
      <c r="BW486" s="75">
        <f t="shared" si="280"/>
        <v>1.6456203453144285</v>
      </c>
      <c r="BX486" s="55">
        <f t="shared" si="281"/>
        <v>1.5041079273193634</v>
      </c>
      <c r="BY486" s="72">
        <f t="shared" si="254"/>
        <v>8.599335709356847</v>
      </c>
      <c r="BZ486" s="124" t="s">
        <v>92</v>
      </c>
      <c r="CA486" s="124" t="s">
        <v>78</v>
      </c>
      <c r="CB486" s="125">
        <v>4</v>
      </c>
      <c r="CC486" s="125">
        <v>8</v>
      </c>
      <c r="CD486" s="125">
        <v>3</v>
      </c>
      <c r="CE486" s="125">
        <v>3</v>
      </c>
      <c r="CF486" s="124" t="s">
        <v>124</v>
      </c>
      <c r="CG486" s="126" t="s">
        <v>105</v>
      </c>
      <c r="CH486" s="129">
        <v>13.2</v>
      </c>
      <c r="CI486" s="129">
        <f t="shared" si="288"/>
        <v>7.1506925177349618</v>
      </c>
      <c r="CJ486" s="64">
        <f>SUM((AF486-BQ486)/AF486)*100</f>
        <v>1.4844804318488454</v>
      </c>
      <c r="CK486" s="64">
        <f>SUM(BX486*CH486)</f>
        <v>19.854224640615595</v>
      </c>
      <c r="CL486" s="65" t="s">
        <v>124</v>
      </c>
    </row>
    <row r="487" spans="1:90" s="65" customFormat="1" ht="24.75" customHeight="1" x14ac:dyDescent="0.3">
      <c r="A487" s="61" t="s">
        <v>122</v>
      </c>
      <c r="B487" s="35">
        <v>3.48</v>
      </c>
      <c r="C487" s="35">
        <v>2.0299999999999998</v>
      </c>
      <c r="D487" s="35">
        <v>7.13</v>
      </c>
      <c r="E487" s="35">
        <v>4.71</v>
      </c>
      <c r="F487" s="35">
        <v>9.4500000000000001E-2</v>
      </c>
      <c r="G487" s="66">
        <v>0.54910000000000003</v>
      </c>
      <c r="H487" s="66">
        <v>9.4299999999999995E-2</v>
      </c>
      <c r="I487" s="66">
        <v>5.7200000000000001E-2</v>
      </c>
      <c r="J487" s="66">
        <v>4.5699999999999998E-2</v>
      </c>
      <c r="K487" s="67">
        <v>6.0900000000000003E-2</v>
      </c>
      <c r="L487" s="38">
        <v>0.99133300000000002</v>
      </c>
      <c r="M487" s="68">
        <v>1.89E-2</v>
      </c>
      <c r="N487" s="35">
        <v>6.37</v>
      </c>
      <c r="O487" s="35">
        <v>17.7</v>
      </c>
      <c r="P487" s="35">
        <v>3.96</v>
      </c>
      <c r="Q487" s="35">
        <v>15.99</v>
      </c>
      <c r="R487" s="35">
        <v>9.6</v>
      </c>
      <c r="S487" s="35">
        <v>2.6</v>
      </c>
      <c r="T487" s="35">
        <v>7.49</v>
      </c>
      <c r="U487" s="35">
        <v>2.0499999999999998</v>
      </c>
      <c r="V487" s="35">
        <v>2.0499999999999998</v>
      </c>
      <c r="W487" s="35">
        <v>5.08</v>
      </c>
      <c r="X487" s="35">
        <v>9.11</v>
      </c>
      <c r="Y487" s="35">
        <v>8.67</v>
      </c>
      <c r="Z487" s="35">
        <v>2.83</v>
      </c>
      <c r="AA487" s="35">
        <v>12.5</v>
      </c>
      <c r="AB487" s="41">
        <v>1040</v>
      </c>
      <c r="AC487" s="41">
        <v>9</v>
      </c>
      <c r="AD487" s="88">
        <v>388.1</v>
      </c>
      <c r="AE487" s="69">
        <v>59.2</v>
      </c>
      <c r="AF487" s="69">
        <v>74.099999999999994</v>
      </c>
      <c r="AG487" s="44">
        <f t="shared" si="284"/>
        <v>29.6</v>
      </c>
      <c r="AH487" s="44">
        <f t="shared" si="258"/>
        <v>2752.5378193692336</v>
      </c>
      <c r="AI487" s="44">
        <f t="shared" si="259"/>
        <v>203963.0524152602</v>
      </c>
      <c r="AJ487" s="44">
        <f t="shared" si="260"/>
        <v>1.9027956063819085</v>
      </c>
      <c r="AK487" s="45">
        <v>0</v>
      </c>
      <c r="AL487" s="43">
        <v>383.1</v>
      </c>
      <c r="AM487" s="43">
        <v>59.2</v>
      </c>
      <c r="AN487" s="43">
        <v>73.900000000000006</v>
      </c>
      <c r="AO487" s="44">
        <f t="shared" si="285"/>
        <v>29.6</v>
      </c>
      <c r="AP487" s="44">
        <f t="shared" si="261"/>
        <v>2752.5378193692336</v>
      </c>
      <c r="AQ487" s="46">
        <f t="shared" si="262"/>
        <v>203963.0524152602</v>
      </c>
      <c r="AR487" s="46">
        <f t="shared" si="263"/>
        <v>203412.54485138637</v>
      </c>
      <c r="AS487" s="47">
        <f t="shared" si="264"/>
        <v>0.2699055330634218</v>
      </c>
      <c r="AT487" s="46">
        <f t="shared" si="265"/>
        <v>1.9027956063819085</v>
      </c>
      <c r="AU487" s="46">
        <f t="shared" si="266"/>
        <v>1.8833646679947575</v>
      </c>
      <c r="AV487" s="47">
        <f t="shared" si="267"/>
        <v>1.0211784346137998</v>
      </c>
      <c r="AW487" s="48">
        <v>0</v>
      </c>
      <c r="AX487" s="70">
        <v>150</v>
      </c>
      <c r="AY487" s="70">
        <v>12</v>
      </c>
      <c r="AZ487" s="71">
        <v>329.7</v>
      </c>
      <c r="BA487" s="43">
        <f t="shared" si="282"/>
        <v>17.713072490142565</v>
      </c>
      <c r="BB487" s="71">
        <v>58.6</v>
      </c>
      <c r="BC487" s="43">
        <v>74.099999999999994</v>
      </c>
      <c r="BD487" s="54">
        <f t="shared" si="268"/>
        <v>29.3</v>
      </c>
      <c r="BE487" s="44">
        <f t="shared" si="269"/>
        <v>2697.0258771803014</v>
      </c>
      <c r="BF487" s="50">
        <f t="shared" si="283"/>
        <v>203963.0524152602</v>
      </c>
      <c r="BG487" s="50">
        <f t="shared" si="270"/>
        <v>199849.61749906032</v>
      </c>
      <c r="BH487" s="72">
        <f t="shared" si="271"/>
        <v>2.0167549306063055</v>
      </c>
      <c r="BI487" s="73">
        <f t="shared" si="272"/>
        <v>1.9027956063819085</v>
      </c>
      <c r="BJ487" s="51">
        <f t="shared" si="273"/>
        <v>1.6497404604817432</v>
      </c>
      <c r="BK487" s="72">
        <f t="shared" si="274"/>
        <v>13.299123933828069</v>
      </c>
      <c r="BL487" s="116">
        <v>0</v>
      </c>
      <c r="BM487" s="74">
        <f t="shared" si="286"/>
        <v>1040</v>
      </c>
      <c r="BN487" s="74">
        <f t="shared" si="287"/>
        <v>9</v>
      </c>
      <c r="BO487" s="71">
        <v>291.60000000000002</v>
      </c>
      <c r="BP487" s="71">
        <v>57</v>
      </c>
      <c r="BQ487" s="71">
        <v>73</v>
      </c>
      <c r="BR487" s="72">
        <f t="shared" si="275"/>
        <v>28.5</v>
      </c>
      <c r="BS487" s="54">
        <f t="shared" si="276"/>
        <v>2551.7586328783095</v>
      </c>
      <c r="BT487" s="50">
        <f t="shared" si="277"/>
        <v>199849.61749906032</v>
      </c>
      <c r="BU487" s="50">
        <f t="shared" si="278"/>
        <v>186278.3802001166</v>
      </c>
      <c r="BV487" s="72">
        <f t="shared" si="279"/>
        <v>6.790724680274919</v>
      </c>
      <c r="BW487" s="75">
        <f t="shared" si="280"/>
        <v>1.6497404604817432</v>
      </c>
      <c r="BX487" s="55">
        <f t="shared" si="281"/>
        <v>1.5653990532166839</v>
      </c>
      <c r="BY487" s="72">
        <f t="shared" si="254"/>
        <v>5.1124046045661373</v>
      </c>
      <c r="BZ487" s="124" t="s">
        <v>92</v>
      </c>
      <c r="CA487" s="124" t="s">
        <v>78</v>
      </c>
      <c r="CB487" s="125">
        <v>4</v>
      </c>
      <c r="CC487" s="125">
        <v>8</v>
      </c>
      <c r="CD487" s="125">
        <v>3</v>
      </c>
      <c r="CE487" s="125">
        <v>3</v>
      </c>
      <c r="CF487" s="124" t="s">
        <v>124</v>
      </c>
      <c r="CG487" s="126" t="s">
        <v>105</v>
      </c>
      <c r="CH487" s="129">
        <v>13.2</v>
      </c>
      <c r="CI487" s="129">
        <f t="shared" si="288"/>
        <v>7.1456060805411745</v>
      </c>
      <c r="CJ487" s="64">
        <f>SUM((AF487-BQ487)/AF487)*100</f>
        <v>1.4844804318488454</v>
      </c>
      <c r="CK487" s="64">
        <f>SUM(BX487*CH487)</f>
        <v>20.663267502460226</v>
      </c>
      <c r="CL487" s="65" t="s">
        <v>124</v>
      </c>
    </row>
    <row r="488" spans="1:90" s="65" customFormat="1" ht="24.75" customHeight="1" x14ac:dyDescent="0.3">
      <c r="A488" s="61" t="s">
        <v>122</v>
      </c>
      <c r="B488" s="35">
        <v>3.4</v>
      </c>
      <c r="C488" s="35">
        <v>2.4</v>
      </c>
      <c r="D488" s="35">
        <v>7.68</v>
      </c>
      <c r="E488" s="35">
        <v>4.76</v>
      </c>
      <c r="F488" s="35">
        <v>0.11070000000000001</v>
      </c>
      <c r="G488" s="66">
        <v>0.55330000000000001</v>
      </c>
      <c r="H488" s="66">
        <v>9.4700000000000006E-2</v>
      </c>
      <c r="I488" s="66">
        <v>5.4399999999999997E-2</v>
      </c>
      <c r="J488" s="66">
        <v>4.6100000000000002E-2</v>
      </c>
      <c r="K488" s="67">
        <v>6.08E-2</v>
      </c>
      <c r="L488" s="38">
        <v>0.99133300000000002</v>
      </c>
      <c r="M488" s="68">
        <v>1.9099999999999999E-2</v>
      </c>
      <c r="N488" s="35">
        <v>5.0199999999999996</v>
      </c>
      <c r="O488" s="35">
        <v>17.05</v>
      </c>
      <c r="P488" s="35">
        <v>3.96</v>
      </c>
      <c r="Q488" s="35">
        <v>14.33</v>
      </c>
      <c r="R488" s="35">
        <v>7.39</v>
      </c>
      <c r="S488" s="35">
        <v>1.3</v>
      </c>
      <c r="T488" s="35">
        <v>6.76</v>
      </c>
      <c r="U488" s="35">
        <v>2.15</v>
      </c>
      <c r="V488" s="35">
        <v>2.0499999999999998</v>
      </c>
      <c r="W488" s="35">
        <v>14.27</v>
      </c>
      <c r="X488" s="35">
        <v>1.91</v>
      </c>
      <c r="Y488" s="35">
        <v>17.809999999999999</v>
      </c>
      <c r="Z488" s="35">
        <v>11.47</v>
      </c>
      <c r="AA488" s="35">
        <v>6.25</v>
      </c>
      <c r="AB488" s="41">
        <v>1060</v>
      </c>
      <c r="AC488" s="41">
        <v>9</v>
      </c>
      <c r="AD488" s="88">
        <v>388.7</v>
      </c>
      <c r="AE488" s="69">
        <v>59.2</v>
      </c>
      <c r="AF488" s="69">
        <v>74.099999999999994</v>
      </c>
      <c r="AG488" s="44">
        <f t="shared" si="284"/>
        <v>29.6</v>
      </c>
      <c r="AH488" s="44">
        <f t="shared" si="258"/>
        <v>2752.5378193692336</v>
      </c>
      <c r="AI488" s="44">
        <f t="shared" si="259"/>
        <v>203963.0524152602</v>
      </c>
      <c r="AJ488" s="44">
        <f t="shared" si="260"/>
        <v>1.9057373156419681</v>
      </c>
      <c r="AK488" s="45">
        <v>0</v>
      </c>
      <c r="AL488" s="43">
        <v>381.5</v>
      </c>
      <c r="AM488" s="43">
        <v>59.2</v>
      </c>
      <c r="AN488" s="43">
        <v>73.7</v>
      </c>
      <c r="AO488" s="44">
        <f t="shared" si="285"/>
        <v>29.6</v>
      </c>
      <c r="AP488" s="44">
        <f t="shared" si="261"/>
        <v>2752.5378193692336</v>
      </c>
      <c r="AQ488" s="46">
        <f t="shared" si="262"/>
        <v>203963.0524152602</v>
      </c>
      <c r="AR488" s="46">
        <f t="shared" si="263"/>
        <v>202862.03728751253</v>
      </c>
      <c r="AS488" s="47">
        <f t="shared" si="264"/>
        <v>0.5398110661268436</v>
      </c>
      <c r="AT488" s="46">
        <f t="shared" si="265"/>
        <v>1.9057373156419681</v>
      </c>
      <c r="AU488" s="46">
        <f t="shared" si="266"/>
        <v>1.8805884289691288</v>
      </c>
      <c r="AV488" s="47">
        <f t="shared" si="267"/>
        <v>1.3196407745402019</v>
      </c>
      <c r="AW488" s="48">
        <v>0</v>
      </c>
      <c r="AX488" s="70">
        <v>150</v>
      </c>
      <c r="AY488" s="70">
        <v>12</v>
      </c>
      <c r="AZ488" s="71">
        <v>325.7</v>
      </c>
      <c r="BA488" s="43">
        <f t="shared" si="282"/>
        <v>19.342953638317471</v>
      </c>
      <c r="BB488" s="71">
        <v>58.7</v>
      </c>
      <c r="BC488" s="43">
        <v>74.099999999999994</v>
      </c>
      <c r="BD488" s="54">
        <f t="shared" si="268"/>
        <v>29.35</v>
      </c>
      <c r="BE488" s="44">
        <f t="shared" si="269"/>
        <v>2706.2385976369542</v>
      </c>
      <c r="BF488" s="50">
        <f t="shared" si="283"/>
        <v>203963.0524152602</v>
      </c>
      <c r="BG488" s="50">
        <f t="shared" si="270"/>
        <v>200532.28008489829</v>
      </c>
      <c r="BH488" s="72">
        <f t="shared" si="271"/>
        <v>1.6820557888970034</v>
      </c>
      <c r="BI488" s="73">
        <f t="shared" si="272"/>
        <v>1.9057373156419681</v>
      </c>
      <c r="BJ488" s="51">
        <f t="shared" si="273"/>
        <v>1.6241774135421496</v>
      </c>
      <c r="BK488" s="72">
        <f t="shared" si="274"/>
        <v>14.774329063550503</v>
      </c>
      <c r="BL488" s="116">
        <v>0</v>
      </c>
      <c r="BM488" s="74">
        <f t="shared" si="286"/>
        <v>1060</v>
      </c>
      <c r="BN488" s="74">
        <f t="shared" si="287"/>
        <v>9</v>
      </c>
      <c r="BO488" s="71">
        <v>290.3</v>
      </c>
      <c r="BP488" s="71">
        <v>57</v>
      </c>
      <c r="BQ488" s="71">
        <v>72</v>
      </c>
      <c r="BR488" s="72">
        <f t="shared" si="275"/>
        <v>28.5</v>
      </c>
      <c r="BS488" s="54">
        <f t="shared" si="276"/>
        <v>2551.7586328783095</v>
      </c>
      <c r="BT488" s="50">
        <f t="shared" si="277"/>
        <v>200532.28008489829</v>
      </c>
      <c r="BU488" s="50">
        <f t="shared" si="278"/>
        <v>183726.6215672383</v>
      </c>
      <c r="BV488" s="72">
        <f t="shared" si="279"/>
        <v>8.3805253251721208</v>
      </c>
      <c r="BW488" s="75">
        <f t="shared" si="280"/>
        <v>1.6241774135421496</v>
      </c>
      <c r="BX488" s="55">
        <f t="shared" si="281"/>
        <v>1.5800649765595298</v>
      </c>
      <c r="BY488" s="72">
        <f t="shared" si="254"/>
        <v>2.7159863580675894</v>
      </c>
      <c r="BZ488" s="124" t="s">
        <v>92</v>
      </c>
      <c r="CA488" s="124" t="s">
        <v>78</v>
      </c>
      <c r="CB488" s="125">
        <v>4</v>
      </c>
      <c r="CC488" s="125">
        <v>8</v>
      </c>
      <c r="CD488" s="125">
        <v>3</v>
      </c>
      <c r="CE488" s="125">
        <v>3</v>
      </c>
      <c r="CF488" s="124" t="s">
        <v>124</v>
      </c>
      <c r="CG488" s="126" t="s">
        <v>105</v>
      </c>
      <c r="CH488" s="129">
        <v>13.2</v>
      </c>
      <c r="CI488" s="129">
        <f t="shared" si="288"/>
        <v>7.1481492991380682</v>
      </c>
      <c r="CJ488" s="64">
        <f>SUM((AF488-BQ488)/AF488)*100</f>
        <v>2.8340080971659845</v>
      </c>
      <c r="CK488" s="64">
        <f>SUM(BX488*CH488)</f>
        <v>20.856857690585791</v>
      </c>
      <c r="CL488" s="65" t="s">
        <v>124</v>
      </c>
    </row>
    <row r="489" spans="1:90" s="65" customFormat="1" ht="24.75" customHeight="1" x14ac:dyDescent="0.3">
      <c r="A489" s="61" t="s">
        <v>122</v>
      </c>
      <c r="B489" s="35">
        <v>3.26</v>
      </c>
      <c r="C489" s="35">
        <v>2.19</v>
      </c>
      <c r="D489" s="35">
        <v>7.59</v>
      </c>
      <c r="E489" s="35">
        <v>4.92</v>
      </c>
      <c r="F489" s="35">
        <v>0.1019</v>
      </c>
      <c r="G489" s="66">
        <v>0.55200000000000005</v>
      </c>
      <c r="H489" s="66">
        <v>9.4500000000000001E-2</v>
      </c>
      <c r="I489" s="66">
        <v>5.4699999999999999E-2</v>
      </c>
      <c r="J489" s="66">
        <v>4.7199999999999999E-2</v>
      </c>
      <c r="K489" s="67">
        <v>6.4299999999999996E-2</v>
      </c>
      <c r="L489" s="38">
        <v>0.99133300000000002</v>
      </c>
      <c r="M489" s="68">
        <v>2.0899999999999998E-2</v>
      </c>
      <c r="N489" s="35">
        <v>5.7</v>
      </c>
      <c r="O489" s="35">
        <v>17.7</v>
      </c>
      <c r="P489" s="35">
        <v>3.96</v>
      </c>
      <c r="Q489" s="35">
        <v>15.99</v>
      </c>
      <c r="R489" s="35">
        <v>9.6</v>
      </c>
      <c r="S489" s="35">
        <v>1.95</v>
      </c>
      <c r="T489" s="35">
        <v>7.49</v>
      </c>
      <c r="U489" s="35">
        <v>2.0999999999999996</v>
      </c>
      <c r="V489" s="35">
        <v>2.0499999999999998</v>
      </c>
      <c r="W489" s="35">
        <v>5.08</v>
      </c>
      <c r="X489" s="35">
        <v>9.11</v>
      </c>
      <c r="Y489" s="35">
        <v>8.67</v>
      </c>
      <c r="Z489" s="35">
        <v>2.83</v>
      </c>
      <c r="AA489" s="35">
        <v>9.3699999999999992</v>
      </c>
      <c r="AB489" s="41">
        <v>1060</v>
      </c>
      <c r="AC489" s="41">
        <v>9</v>
      </c>
      <c r="AD489" s="88">
        <v>387.1</v>
      </c>
      <c r="AE489" s="69">
        <v>59.4</v>
      </c>
      <c r="AF489" s="69">
        <v>74.2</v>
      </c>
      <c r="AG489" s="44">
        <f t="shared" si="284"/>
        <v>29.7</v>
      </c>
      <c r="AH489" s="44">
        <f t="shared" si="258"/>
        <v>2771.1674638050204</v>
      </c>
      <c r="AI489" s="44">
        <f t="shared" si="259"/>
        <v>205620.62581433251</v>
      </c>
      <c r="AJ489" s="44">
        <f t="shared" si="260"/>
        <v>1.8825932392090683</v>
      </c>
      <c r="AK489" s="45">
        <v>0</v>
      </c>
      <c r="AL489" s="43">
        <v>384.2</v>
      </c>
      <c r="AM489" s="43">
        <v>59.2</v>
      </c>
      <c r="AN489" s="43">
        <v>74.2</v>
      </c>
      <c r="AO489" s="44">
        <f t="shared" si="285"/>
        <v>29.6</v>
      </c>
      <c r="AP489" s="44">
        <f t="shared" si="261"/>
        <v>2752.5378193692336</v>
      </c>
      <c r="AQ489" s="46">
        <f t="shared" si="262"/>
        <v>205620.62581433251</v>
      </c>
      <c r="AR489" s="46">
        <f t="shared" si="263"/>
        <v>204238.30619719715</v>
      </c>
      <c r="AS489" s="47">
        <f t="shared" si="264"/>
        <v>0.67226700223329938</v>
      </c>
      <c r="AT489" s="46">
        <f t="shared" si="265"/>
        <v>1.8825932392090683</v>
      </c>
      <c r="AU489" s="46">
        <f t="shared" si="266"/>
        <v>1.881135851317947</v>
      </c>
      <c r="AV489" s="47">
        <f t="shared" si="267"/>
        <v>7.741384919312444E-2</v>
      </c>
      <c r="AW489" s="48">
        <v>0</v>
      </c>
      <c r="AX489" s="70">
        <v>150</v>
      </c>
      <c r="AY489" s="70">
        <v>12</v>
      </c>
      <c r="AZ489" s="71">
        <v>326</v>
      </c>
      <c r="BA489" s="43">
        <f t="shared" si="282"/>
        <v>18.742331288343564</v>
      </c>
      <c r="BB489" s="71">
        <v>58.7</v>
      </c>
      <c r="BC489" s="43">
        <v>72.900000000000006</v>
      </c>
      <c r="BD489" s="54">
        <f t="shared" si="268"/>
        <v>29.35</v>
      </c>
      <c r="BE489" s="44">
        <f t="shared" si="269"/>
        <v>2706.2385976369542</v>
      </c>
      <c r="BF489" s="50">
        <f t="shared" si="283"/>
        <v>205620.62581433251</v>
      </c>
      <c r="BG489" s="50">
        <f t="shared" si="270"/>
        <v>197284.79376773397</v>
      </c>
      <c r="BH489" s="72">
        <f t="shared" si="271"/>
        <v>4.0539863224253976</v>
      </c>
      <c r="BI489" s="73">
        <f t="shared" si="272"/>
        <v>1.8825932392090683</v>
      </c>
      <c r="BJ489" s="51">
        <f t="shared" si="273"/>
        <v>1.6524334885323406</v>
      </c>
      <c r="BK489" s="72">
        <f t="shared" si="274"/>
        <v>12.225676045316321</v>
      </c>
      <c r="BL489" s="116">
        <v>0</v>
      </c>
      <c r="BM489" s="74">
        <f t="shared" si="286"/>
        <v>1060</v>
      </c>
      <c r="BN489" s="74">
        <f t="shared" si="287"/>
        <v>9</v>
      </c>
      <c r="BO489" s="71">
        <v>291.2</v>
      </c>
      <c r="BP489" s="71">
        <v>57</v>
      </c>
      <c r="BQ489" s="71">
        <v>72</v>
      </c>
      <c r="BR489" s="72">
        <f t="shared" si="275"/>
        <v>28.5</v>
      </c>
      <c r="BS489" s="54">
        <f t="shared" si="276"/>
        <v>2551.7586328783095</v>
      </c>
      <c r="BT489" s="50">
        <f t="shared" si="277"/>
        <v>197284.79376773397</v>
      </c>
      <c r="BU489" s="50">
        <f t="shared" si="278"/>
        <v>183726.6215672383</v>
      </c>
      <c r="BV489" s="72">
        <f t="shared" si="279"/>
        <v>6.8723858243519187</v>
      </c>
      <c r="BW489" s="75">
        <f t="shared" si="280"/>
        <v>1.6524334885323406</v>
      </c>
      <c r="BX489" s="55">
        <f t="shared" si="281"/>
        <v>1.58496355898772</v>
      </c>
      <c r="BY489" s="72">
        <f t="shared" ref="BY489:BY552" si="289">((BW489-BX489)/BW489)*100</f>
        <v>4.0830647655625825</v>
      </c>
      <c r="BZ489" s="124" t="s">
        <v>92</v>
      </c>
      <c r="CA489" s="124" t="s">
        <v>95</v>
      </c>
      <c r="CB489" s="125">
        <v>3</v>
      </c>
      <c r="CC489" s="125">
        <v>8</v>
      </c>
      <c r="CD489" s="125">
        <v>3</v>
      </c>
      <c r="CE489" s="125">
        <v>6</v>
      </c>
      <c r="CF489" s="124" t="s">
        <v>107</v>
      </c>
      <c r="CG489" s="126" t="s">
        <v>75</v>
      </c>
      <c r="CH489" s="129">
        <v>10.5</v>
      </c>
      <c r="CI489" s="63">
        <v>20.162526488406762</v>
      </c>
      <c r="CJ489" s="64">
        <f>SUM((AF489-BQ489)/AF489)*100</f>
        <v>2.9649595687331574</v>
      </c>
      <c r="CK489" s="64">
        <f>SUM(BX489*CH489)</f>
        <v>16.642117369371061</v>
      </c>
      <c r="CL489" s="65" t="s">
        <v>107</v>
      </c>
    </row>
    <row r="490" spans="1:90" s="65" customFormat="1" ht="24.75" customHeight="1" x14ac:dyDescent="0.3">
      <c r="A490" s="61" t="s">
        <v>122</v>
      </c>
      <c r="B490" s="35">
        <v>3.71</v>
      </c>
      <c r="C490" s="35">
        <v>2.2599999999999998</v>
      </c>
      <c r="D490" s="35">
        <v>7.74</v>
      </c>
      <c r="E490" s="35">
        <v>5.15</v>
      </c>
      <c r="F490" s="35">
        <v>0.17929999999999999</v>
      </c>
      <c r="G490" s="66">
        <v>0.53749999999999998</v>
      </c>
      <c r="H490" s="66">
        <v>8.4400000000000003E-2</v>
      </c>
      <c r="I490" s="66">
        <v>5.21E-2</v>
      </c>
      <c r="J490" s="66">
        <v>3.7199999999999997E-2</v>
      </c>
      <c r="K490" s="67">
        <v>6.3100000000000003E-2</v>
      </c>
      <c r="L490" s="38">
        <v>0.99133300000000002</v>
      </c>
      <c r="M490" s="68">
        <v>2.6499999999999999E-2</v>
      </c>
      <c r="N490" s="35">
        <v>6.37</v>
      </c>
      <c r="O490" s="35">
        <v>17.05</v>
      </c>
      <c r="P490" s="35">
        <v>3.96</v>
      </c>
      <c r="Q490" s="35">
        <v>14.33</v>
      </c>
      <c r="R490" s="35">
        <v>7.39</v>
      </c>
      <c r="S490" s="35">
        <v>2.6</v>
      </c>
      <c r="T490" s="35">
        <v>6.76</v>
      </c>
      <c r="U490" s="35">
        <v>2.0499999999999998</v>
      </c>
      <c r="V490" s="35">
        <v>2.0499999999999998</v>
      </c>
      <c r="W490" s="35">
        <v>14.27</v>
      </c>
      <c r="X490" s="35">
        <v>1.91</v>
      </c>
      <c r="Y490" s="35">
        <v>17.809999999999999</v>
      </c>
      <c r="Z490" s="35">
        <v>11.47</v>
      </c>
      <c r="AA490" s="35">
        <v>12.5</v>
      </c>
      <c r="AB490" s="41">
        <v>1060</v>
      </c>
      <c r="AC490" s="41">
        <v>9</v>
      </c>
      <c r="AD490" s="88">
        <v>385.3</v>
      </c>
      <c r="AE490" s="69">
        <v>59.4</v>
      </c>
      <c r="AF490" s="69">
        <v>74.3</v>
      </c>
      <c r="AG490" s="44">
        <f t="shared" si="284"/>
        <v>29.7</v>
      </c>
      <c r="AH490" s="44">
        <f t="shared" si="258"/>
        <v>2771.1674638050204</v>
      </c>
      <c r="AI490" s="44">
        <f t="shared" si="259"/>
        <v>205897.742560713</v>
      </c>
      <c r="AJ490" s="44">
        <f t="shared" si="260"/>
        <v>1.8713172626765771</v>
      </c>
      <c r="AK490" s="45">
        <v>0</v>
      </c>
      <c r="AL490" s="43">
        <v>382.5</v>
      </c>
      <c r="AM490" s="43">
        <v>59.3</v>
      </c>
      <c r="AN490" s="43">
        <v>74.2</v>
      </c>
      <c r="AO490" s="44">
        <f t="shared" si="285"/>
        <v>29.65</v>
      </c>
      <c r="AP490" s="44">
        <f t="shared" si="261"/>
        <v>2761.8447876054929</v>
      </c>
      <c r="AQ490" s="46">
        <f t="shared" si="262"/>
        <v>205897.742560713</v>
      </c>
      <c r="AR490" s="46">
        <f t="shared" si="263"/>
        <v>204928.88324032759</v>
      </c>
      <c r="AS490" s="47">
        <f t="shared" si="264"/>
        <v>0.47055363907145481</v>
      </c>
      <c r="AT490" s="46">
        <f t="shared" si="265"/>
        <v>1.8713172626765771</v>
      </c>
      <c r="AU490" s="46">
        <f t="shared" si="266"/>
        <v>1.866501168365946</v>
      </c>
      <c r="AV490" s="47">
        <f t="shared" si="267"/>
        <v>0.25736385842678927</v>
      </c>
      <c r="AW490" s="48">
        <v>0</v>
      </c>
      <c r="AX490" s="70">
        <v>150</v>
      </c>
      <c r="AY490" s="70">
        <v>12</v>
      </c>
      <c r="AZ490" s="71">
        <v>325.10000000000002</v>
      </c>
      <c r="BA490" s="43">
        <f t="shared" si="282"/>
        <v>18.517379267917558</v>
      </c>
      <c r="BB490" s="71">
        <v>58.8</v>
      </c>
      <c r="BC490" s="43">
        <v>72.900000000000006</v>
      </c>
      <c r="BD490" s="54">
        <f t="shared" si="268"/>
        <v>29.4</v>
      </c>
      <c r="BE490" s="44">
        <f t="shared" si="269"/>
        <v>2715.4670260568732</v>
      </c>
      <c r="BF490" s="50">
        <f t="shared" si="283"/>
        <v>205897.742560713</v>
      </c>
      <c r="BG490" s="50">
        <f t="shared" si="270"/>
        <v>197957.54619954608</v>
      </c>
      <c r="BH490" s="72">
        <f t="shared" si="271"/>
        <v>3.8563785413167397</v>
      </c>
      <c r="BI490" s="73">
        <f t="shared" si="272"/>
        <v>1.8713172626765771</v>
      </c>
      <c r="BJ490" s="51">
        <f t="shared" si="273"/>
        <v>1.6422713164583844</v>
      </c>
      <c r="BK490" s="72">
        <f t="shared" si="274"/>
        <v>12.239824362576782</v>
      </c>
      <c r="BL490" s="116">
        <v>0</v>
      </c>
      <c r="BM490" s="74">
        <f t="shared" si="286"/>
        <v>1060</v>
      </c>
      <c r="BN490" s="74">
        <f t="shared" si="287"/>
        <v>9</v>
      </c>
      <c r="BO490" s="71">
        <v>291.3</v>
      </c>
      <c r="BP490" s="71">
        <v>58</v>
      </c>
      <c r="BQ490" s="71">
        <v>72</v>
      </c>
      <c r="BR490" s="72">
        <f t="shared" si="275"/>
        <v>29</v>
      </c>
      <c r="BS490" s="54">
        <f t="shared" si="276"/>
        <v>2642.079421669016</v>
      </c>
      <c r="BT490" s="50">
        <f t="shared" si="277"/>
        <v>197957.54619954608</v>
      </c>
      <c r="BU490" s="50">
        <f t="shared" si="278"/>
        <v>190229.71836016915</v>
      </c>
      <c r="BV490" s="72">
        <f t="shared" si="279"/>
        <v>3.9037803750037838</v>
      </c>
      <c r="BW490" s="75">
        <f t="shared" si="280"/>
        <v>1.6422713164583844</v>
      </c>
      <c r="BX490" s="55">
        <f t="shared" si="281"/>
        <v>1.5313064778263019</v>
      </c>
      <c r="BY490" s="72">
        <f t="shared" si="289"/>
        <v>6.756790885892233</v>
      </c>
      <c r="BZ490" s="124" t="s">
        <v>92</v>
      </c>
      <c r="CA490" s="124" t="s">
        <v>95</v>
      </c>
      <c r="CB490" s="125">
        <v>3</v>
      </c>
      <c r="CC490" s="125">
        <v>8</v>
      </c>
      <c r="CD490" s="125">
        <v>3</v>
      </c>
      <c r="CE490" s="125">
        <v>6</v>
      </c>
      <c r="CF490" s="124" t="s">
        <v>107</v>
      </c>
      <c r="CG490" s="126" t="s">
        <v>75</v>
      </c>
      <c r="CH490" s="129">
        <v>10.5</v>
      </c>
      <c r="CI490" s="63">
        <v>26.895998342533172</v>
      </c>
      <c r="CJ490" s="64">
        <f>SUM((AF490-BQ490)/AF490)*100</f>
        <v>3.0955585464333746</v>
      </c>
      <c r="CK490" s="64">
        <f>SUM(BX490*CH490)</f>
        <v>16.078718017176172</v>
      </c>
      <c r="CL490" s="65" t="s">
        <v>107</v>
      </c>
    </row>
    <row r="491" spans="1:90" s="65" customFormat="1" ht="24.75" customHeight="1" x14ac:dyDescent="0.3">
      <c r="A491" s="61" t="s">
        <v>122</v>
      </c>
      <c r="B491" s="35">
        <v>3.62</v>
      </c>
      <c r="C491" s="35">
        <v>2.0299999999999998</v>
      </c>
      <c r="D491" s="35">
        <v>7.05</v>
      </c>
      <c r="E491" s="35">
        <v>4.84</v>
      </c>
      <c r="F491" s="35">
        <v>0.16739999999999999</v>
      </c>
      <c r="G491" s="66">
        <v>0.51670000000000005</v>
      </c>
      <c r="H491" s="66">
        <v>8.2500000000000004E-2</v>
      </c>
      <c r="I491" s="66">
        <v>4.9500000000000002E-2</v>
      </c>
      <c r="J491" s="66">
        <v>3.5299999999999998E-2</v>
      </c>
      <c r="K491" s="67">
        <v>5.8099999999999999E-2</v>
      </c>
      <c r="L491" s="38">
        <v>0.99133300000000002</v>
      </c>
      <c r="M491" s="68">
        <v>3.4799999999999998E-2</v>
      </c>
      <c r="N491" s="35">
        <v>5.0199999999999996</v>
      </c>
      <c r="O491" s="35">
        <v>17.7</v>
      </c>
      <c r="P491" s="35">
        <v>3.96</v>
      </c>
      <c r="Q491" s="35">
        <v>15.99</v>
      </c>
      <c r="R491" s="35">
        <v>9.6</v>
      </c>
      <c r="S491" s="35">
        <v>1.3</v>
      </c>
      <c r="T491" s="35">
        <v>7.49</v>
      </c>
      <c r="U491" s="35">
        <v>2.15</v>
      </c>
      <c r="V491" s="35">
        <v>2.0499999999999998</v>
      </c>
      <c r="W491" s="35">
        <v>5.08</v>
      </c>
      <c r="X491" s="35">
        <v>9.11</v>
      </c>
      <c r="Y491" s="35">
        <v>8.67</v>
      </c>
      <c r="Z491" s="35">
        <v>2.83</v>
      </c>
      <c r="AA491" s="35">
        <v>6.25</v>
      </c>
      <c r="AB491" s="41">
        <v>1060</v>
      </c>
      <c r="AC491" s="41">
        <v>9</v>
      </c>
      <c r="AD491" s="42">
        <v>386.1</v>
      </c>
      <c r="AE491" s="69">
        <v>59.4</v>
      </c>
      <c r="AF491" s="69">
        <v>74.099999999999994</v>
      </c>
      <c r="AG491" s="44">
        <f t="shared" si="284"/>
        <v>29.7</v>
      </c>
      <c r="AH491" s="44">
        <f t="shared" si="258"/>
        <v>2771.1674638050204</v>
      </c>
      <c r="AI491" s="44">
        <f t="shared" si="259"/>
        <v>205343.50906795199</v>
      </c>
      <c r="AJ491" s="44">
        <f t="shared" si="260"/>
        <v>1.8802639623355824</v>
      </c>
      <c r="AK491" s="45">
        <v>0</v>
      </c>
      <c r="AL491" s="43">
        <v>380.2</v>
      </c>
      <c r="AM491" s="43">
        <v>59.3</v>
      </c>
      <c r="AN491" s="43">
        <v>74.2</v>
      </c>
      <c r="AO491" s="44">
        <f t="shared" si="285"/>
        <v>29.65</v>
      </c>
      <c r="AP491" s="44">
        <f t="shared" si="261"/>
        <v>2761.8447876054929</v>
      </c>
      <c r="AQ491" s="46">
        <f t="shared" si="262"/>
        <v>205343.50906795199</v>
      </c>
      <c r="AR491" s="46">
        <f t="shared" si="263"/>
        <v>204928.88324032759</v>
      </c>
      <c r="AS491" s="47">
        <f t="shared" si="264"/>
        <v>0.20191815631591106</v>
      </c>
      <c r="AT491" s="46">
        <f t="shared" si="265"/>
        <v>1.8802639623355824</v>
      </c>
      <c r="AU491" s="46">
        <f t="shared" si="266"/>
        <v>1.8552777626476673</v>
      </c>
      <c r="AV491" s="47">
        <f t="shared" si="267"/>
        <v>1.3288665947135565</v>
      </c>
      <c r="AW491" s="48">
        <v>0</v>
      </c>
      <c r="AX491" s="70">
        <v>150</v>
      </c>
      <c r="AY491" s="70">
        <v>12</v>
      </c>
      <c r="AZ491" s="71">
        <v>325.7</v>
      </c>
      <c r="BA491" s="43">
        <f t="shared" si="282"/>
        <v>18.544673011974218</v>
      </c>
      <c r="BB491" s="71">
        <v>58.5</v>
      </c>
      <c r="BC491" s="43">
        <v>72.900000000000006</v>
      </c>
      <c r="BD491" s="54">
        <f t="shared" si="268"/>
        <v>29.25</v>
      </c>
      <c r="BE491" s="44">
        <f t="shared" si="269"/>
        <v>2687.8288646869173</v>
      </c>
      <c r="BF491" s="50">
        <f t="shared" si="283"/>
        <v>205343.50906795199</v>
      </c>
      <c r="BG491" s="50">
        <f t="shared" si="270"/>
        <v>195942.72423567629</v>
      </c>
      <c r="BH491" s="72">
        <f t="shared" si="271"/>
        <v>4.5780774249673559</v>
      </c>
      <c r="BI491" s="73">
        <f t="shared" si="272"/>
        <v>1.8802639623355824</v>
      </c>
      <c r="BJ491" s="51">
        <f t="shared" si="273"/>
        <v>1.662220433396925</v>
      </c>
      <c r="BK491" s="72">
        <f t="shared" si="274"/>
        <v>11.596431847144114</v>
      </c>
      <c r="BL491" s="116">
        <v>0</v>
      </c>
      <c r="BM491" s="74">
        <f t="shared" si="286"/>
        <v>1060</v>
      </c>
      <c r="BN491" s="74">
        <f t="shared" si="287"/>
        <v>9</v>
      </c>
      <c r="BO491" s="71">
        <v>291.89999999999998</v>
      </c>
      <c r="BP491" s="71">
        <v>57</v>
      </c>
      <c r="BQ491" s="71">
        <v>71</v>
      </c>
      <c r="BR491" s="72">
        <f t="shared" si="275"/>
        <v>28.5</v>
      </c>
      <c r="BS491" s="54">
        <f t="shared" si="276"/>
        <v>2551.7586328783095</v>
      </c>
      <c r="BT491" s="50">
        <f t="shared" si="277"/>
        <v>195942.72423567629</v>
      </c>
      <c r="BU491" s="50">
        <f t="shared" si="278"/>
        <v>181174.86293435999</v>
      </c>
      <c r="BV491" s="72">
        <f t="shared" si="279"/>
        <v>7.5368255488546687</v>
      </c>
      <c r="BW491" s="75">
        <f t="shared" si="280"/>
        <v>1.662220433396925</v>
      </c>
      <c r="BX491" s="55">
        <f t="shared" si="281"/>
        <v>1.6111506600435843</v>
      </c>
      <c r="BY491" s="72">
        <f t="shared" si="289"/>
        <v>3.0723827193589597</v>
      </c>
      <c r="BZ491" s="124" t="s">
        <v>92</v>
      </c>
      <c r="CA491" s="124" t="s">
        <v>95</v>
      </c>
      <c r="CB491" s="125">
        <v>3</v>
      </c>
      <c r="CC491" s="125">
        <v>8</v>
      </c>
      <c r="CD491" s="125">
        <v>3</v>
      </c>
      <c r="CE491" s="125">
        <v>6</v>
      </c>
      <c r="CF491" s="124" t="s">
        <v>107</v>
      </c>
      <c r="CG491" s="126" t="s">
        <v>75</v>
      </c>
      <c r="CH491" s="129">
        <v>10.5</v>
      </c>
      <c r="CI491" s="129">
        <f t="shared" ref="CI491:CI496" si="290">SUM(CI489:CI490)/2</f>
        <v>23.529262415469965</v>
      </c>
      <c r="CJ491" s="64">
        <f>SUM((AF491-BQ491)/AF491)*100</f>
        <v>4.1835357624831238</v>
      </c>
      <c r="CK491" s="64">
        <f>SUM(BX491*CH491)</f>
        <v>16.917081930457634</v>
      </c>
      <c r="CL491" s="65" t="s">
        <v>107</v>
      </c>
    </row>
    <row r="492" spans="1:90" s="65" customFormat="1" ht="24.75" customHeight="1" x14ac:dyDescent="0.3">
      <c r="A492" s="61" t="s">
        <v>122</v>
      </c>
      <c r="B492" s="35">
        <v>3.71</v>
      </c>
      <c r="C492" s="35">
        <v>1.99</v>
      </c>
      <c r="D492" s="35">
        <v>6.99</v>
      </c>
      <c r="E492" s="35">
        <v>4.92</v>
      </c>
      <c r="F492" s="35">
        <v>0.1537</v>
      </c>
      <c r="G492" s="66">
        <v>0.53590000000000004</v>
      </c>
      <c r="H492" s="66">
        <v>8.0199999999999994E-2</v>
      </c>
      <c r="I492" s="66">
        <v>5.2900000000000003E-2</v>
      </c>
      <c r="J492" s="66">
        <v>3.6400000000000002E-2</v>
      </c>
      <c r="K492" s="67">
        <v>5.2200000000000003E-2</v>
      </c>
      <c r="L492" s="38">
        <v>0.99133300000000002</v>
      </c>
      <c r="M492" s="68">
        <v>2.76E-2</v>
      </c>
      <c r="N492" s="35">
        <v>5.7</v>
      </c>
      <c r="O492" s="35">
        <v>17.05</v>
      </c>
      <c r="P492" s="35">
        <v>3.96</v>
      </c>
      <c r="Q492" s="35">
        <v>14.33</v>
      </c>
      <c r="R492" s="35">
        <v>7.39</v>
      </c>
      <c r="S492" s="35">
        <v>1.95</v>
      </c>
      <c r="T492" s="35">
        <v>6.76</v>
      </c>
      <c r="U492" s="35">
        <v>2.0999999999999996</v>
      </c>
      <c r="V492" s="35">
        <v>2.0499999999999998</v>
      </c>
      <c r="W492" s="35">
        <v>14.27</v>
      </c>
      <c r="X492" s="35">
        <v>1.91</v>
      </c>
      <c r="Y492" s="35">
        <v>17.809999999999999</v>
      </c>
      <c r="Z492" s="35">
        <v>11.47</v>
      </c>
      <c r="AA492" s="35">
        <v>9.3699999999999992</v>
      </c>
      <c r="AB492" s="41">
        <v>1060</v>
      </c>
      <c r="AC492" s="41">
        <v>9</v>
      </c>
      <c r="AD492" s="42">
        <v>385.4</v>
      </c>
      <c r="AE492" s="69">
        <v>59.4</v>
      </c>
      <c r="AF492" s="69">
        <v>74.2</v>
      </c>
      <c r="AG492" s="44">
        <f t="shared" si="284"/>
        <v>29.7</v>
      </c>
      <c r="AH492" s="44">
        <f t="shared" si="258"/>
        <v>2771.1674638050204</v>
      </c>
      <c r="AI492" s="44">
        <f t="shared" si="259"/>
        <v>205620.62581433251</v>
      </c>
      <c r="AJ492" s="44">
        <f t="shared" si="260"/>
        <v>1.8743255861306507</v>
      </c>
      <c r="AK492" s="45">
        <v>0</v>
      </c>
      <c r="AL492" s="43">
        <v>381.5</v>
      </c>
      <c r="AM492" s="43">
        <v>59.3</v>
      </c>
      <c r="AN492" s="43">
        <v>74.2</v>
      </c>
      <c r="AO492" s="44">
        <f t="shared" si="285"/>
        <v>29.65</v>
      </c>
      <c r="AP492" s="44">
        <f t="shared" si="261"/>
        <v>2761.8447876054929</v>
      </c>
      <c r="AQ492" s="46">
        <f t="shared" si="262"/>
        <v>205620.62581433251</v>
      </c>
      <c r="AR492" s="46">
        <f t="shared" si="263"/>
        <v>204928.88324032759</v>
      </c>
      <c r="AS492" s="47">
        <f t="shared" si="264"/>
        <v>0.33641691890848485</v>
      </c>
      <c r="AT492" s="46">
        <f t="shared" si="265"/>
        <v>1.8743255861306507</v>
      </c>
      <c r="AU492" s="46">
        <f t="shared" si="266"/>
        <v>1.8616214267493032</v>
      </c>
      <c r="AV492" s="47">
        <f t="shared" si="267"/>
        <v>0.67779896274979157</v>
      </c>
      <c r="AW492" s="48">
        <v>0</v>
      </c>
      <c r="AX492" s="70">
        <v>150</v>
      </c>
      <c r="AY492" s="70">
        <v>12</v>
      </c>
      <c r="AZ492" s="71">
        <v>324.60000000000002</v>
      </c>
      <c r="BA492" s="43">
        <f t="shared" si="282"/>
        <v>18.730745532963631</v>
      </c>
      <c r="BB492" s="71">
        <v>58.5</v>
      </c>
      <c r="BC492" s="43">
        <v>72.900000000000006</v>
      </c>
      <c r="BD492" s="54">
        <f t="shared" si="268"/>
        <v>29.25</v>
      </c>
      <c r="BE492" s="44">
        <f t="shared" si="269"/>
        <v>2687.8288646869173</v>
      </c>
      <c r="BF492" s="50">
        <f t="shared" si="283"/>
        <v>205620.62581433251</v>
      </c>
      <c r="BG492" s="50">
        <f t="shared" si="270"/>
        <v>195942.72423567629</v>
      </c>
      <c r="BH492" s="72">
        <f t="shared" si="271"/>
        <v>4.7066783987881617</v>
      </c>
      <c r="BI492" s="73">
        <f t="shared" si="272"/>
        <v>1.8743255861306507</v>
      </c>
      <c r="BJ492" s="51">
        <f t="shared" si="273"/>
        <v>1.6566065479909176</v>
      </c>
      <c r="BK492" s="72">
        <f t="shared" si="274"/>
        <v>11.615860112606761</v>
      </c>
      <c r="BL492" s="116">
        <v>0</v>
      </c>
      <c r="BM492" s="74">
        <f t="shared" si="286"/>
        <v>1060</v>
      </c>
      <c r="BN492" s="74">
        <f t="shared" si="287"/>
        <v>9</v>
      </c>
      <c r="BO492" s="71">
        <v>290.7</v>
      </c>
      <c r="BP492" s="71">
        <v>57</v>
      </c>
      <c r="BQ492" s="71">
        <v>70</v>
      </c>
      <c r="BR492" s="72">
        <f t="shared" si="275"/>
        <v>28.5</v>
      </c>
      <c r="BS492" s="54">
        <f t="shared" si="276"/>
        <v>2551.7586328783095</v>
      </c>
      <c r="BT492" s="50">
        <f t="shared" si="277"/>
        <v>195942.72423567629</v>
      </c>
      <c r="BU492" s="50">
        <f t="shared" si="278"/>
        <v>178623.10430148165</v>
      </c>
      <c r="BV492" s="72">
        <f t="shared" si="279"/>
        <v>8.8391237805609535</v>
      </c>
      <c r="BW492" s="75">
        <f t="shared" si="280"/>
        <v>1.6566065479909176</v>
      </c>
      <c r="BX492" s="55">
        <f t="shared" si="281"/>
        <v>1.6274490421426893</v>
      </c>
      <c r="BY492" s="72">
        <f t="shared" si="289"/>
        <v>1.7600742846024384</v>
      </c>
      <c r="BZ492" s="124" t="s">
        <v>92</v>
      </c>
      <c r="CA492" s="124" t="s">
        <v>95</v>
      </c>
      <c r="CB492" s="125">
        <v>3</v>
      </c>
      <c r="CC492" s="125">
        <v>8</v>
      </c>
      <c r="CD492" s="125">
        <v>3</v>
      </c>
      <c r="CE492" s="125">
        <v>6</v>
      </c>
      <c r="CF492" s="124" t="s">
        <v>107</v>
      </c>
      <c r="CG492" s="126" t="s">
        <v>75</v>
      </c>
      <c r="CH492" s="129">
        <v>10.5</v>
      </c>
      <c r="CI492" s="129">
        <f t="shared" si="290"/>
        <v>25.212630379001567</v>
      </c>
      <c r="CJ492" s="64">
        <f>SUM((AF492-BQ492)/AF492)*100</f>
        <v>5.6603773584905692</v>
      </c>
      <c r="CK492" s="64">
        <f>SUM(BX492*CH492)</f>
        <v>17.088214942498237</v>
      </c>
      <c r="CL492" s="65" t="s">
        <v>107</v>
      </c>
    </row>
    <row r="493" spans="1:90" s="65" customFormat="1" ht="24.75" customHeight="1" x14ac:dyDescent="0.3">
      <c r="A493" s="61" t="s">
        <v>122</v>
      </c>
      <c r="B493" s="35">
        <v>3.26</v>
      </c>
      <c r="C493" s="35">
        <v>2.19</v>
      </c>
      <c r="D493" s="35">
        <v>7.59</v>
      </c>
      <c r="E493" s="35">
        <v>4.92</v>
      </c>
      <c r="F493" s="35">
        <v>0.1019</v>
      </c>
      <c r="G493" s="66">
        <v>0.55200000000000005</v>
      </c>
      <c r="H493" s="66">
        <v>9.4500000000000001E-2</v>
      </c>
      <c r="I493" s="66">
        <v>5.4699999999999999E-2</v>
      </c>
      <c r="J493" s="66">
        <v>4.7199999999999999E-2</v>
      </c>
      <c r="K493" s="67">
        <v>6.4299999999999996E-2</v>
      </c>
      <c r="L493" s="38">
        <v>0.99133300000000002</v>
      </c>
      <c r="M493" s="68">
        <v>2.0899999999999998E-2</v>
      </c>
      <c r="N493" s="35">
        <v>6.37</v>
      </c>
      <c r="O493" s="35">
        <v>17.7</v>
      </c>
      <c r="P493" s="35">
        <v>3.96</v>
      </c>
      <c r="Q493" s="35">
        <v>15.99</v>
      </c>
      <c r="R493" s="35">
        <v>9.6</v>
      </c>
      <c r="S493" s="35">
        <v>2.6</v>
      </c>
      <c r="T493" s="35">
        <v>7.49</v>
      </c>
      <c r="U493" s="35">
        <v>2.0499999999999998</v>
      </c>
      <c r="V493" s="35">
        <v>2.0499999999999998</v>
      </c>
      <c r="W493" s="35">
        <v>5.08</v>
      </c>
      <c r="X493" s="35">
        <v>9.11</v>
      </c>
      <c r="Y493" s="35">
        <v>8.67</v>
      </c>
      <c r="Z493" s="35">
        <v>2.83</v>
      </c>
      <c r="AA493" s="35">
        <v>9.3699999999999992</v>
      </c>
      <c r="AB493" s="41">
        <v>1090</v>
      </c>
      <c r="AC493" s="41">
        <v>9</v>
      </c>
      <c r="AD493" s="88">
        <v>384.8</v>
      </c>
      <c r="AE493" s="69">
        <v>59.4</v>
      </c>
      <c r="AF493" s="69">
        <v>74.099999999999994</v>
      </c>
      <c r="AG493" s="44">
        <f t="shared" si="284"/>
        <v>29.7</v>
      </c>
      <c r="AH493" s="44">
        <f t="shared" si="258"/>
        <v>2771.1674638050204</v>
      </c>
      <c r="AI493" s="44">
        <f t="shared" si="259"/>
        <v>205343.50906795199</v>
      </c>
      <c r="AJ493" s="44">
        <f t="shared" si="260"/>
        <v>1.8739331072435434</v>
      </c>
      <c r="AK493" s="45">
        <v>0</v>
      </c>
      <c r="AL493" s="43">
        <v>382.1</v>
      </c>
      <c r="AM493" s="43">
        <v>59.2</v>
      </c>
      <c r="AN493" s="43">
        <v>74.2</v>
      </c>
      <c r="AO493" s="44">
        <f t="shared" si="285"/>
        <v>29.6</v>
      </c>
      <c r="AP493" s="44">
        <f t="shared" si="261"/>
        <v>2752.5378193692336</v>
      </c>
      <c r="AQ493" s="46">
        <f t="shared" si="262"/>
        <v>205343.50906795199</v>
      </c>
      <c r="AR493" s="46">
        <f t="shared" si="263"/>
        <v>204238.30619719715</v>
      </c>
      <c r="AS493" s="47">
        <f t="shared" si="264"/>
        <v>0.53822147861957159</v>
      </c>
      <c r="AT493" s="46">
        <f t="shared" si="265"/>
        <v>1.8739331072435434</v>
      </c>
      <c r="AU493" s="46">
        <f t="shared" si="266"/>
        <v>1.8708537448948142</v>
      </c>
      <c r="AV493" s="47">
        <f t="shared" si="267"/>
        <v>0.16432616174111342</v>
      </c>
      <c r="AW493" s="48">
        <v>0</v>
      </c>
      <c r="AX493" s="70">
        <v>150</v>
      </c>
      <c r="AY493" s="70">
        <v>12</v>
      </c>
      <c r="AZ493" s="71">
        <v>323.60000000000002</v>
      </c>
      <c r="BA493" s="43">
        <f t="shared" si="282"/>
        <v>18.912237330037076</v>
      </c>
      <c r="BB493" s="71">
        <v>58.8</v>
      </c>
      <c r="BC493" s="43">
        <v>72.900000000000006</v>
      </c>
      <c r="BD493" s="54">
        <f t="shared" si="268"/>
        <v>29.4</v>
      </c>
      <c r="BE493" s="44">
        <f t="shared" si="269"/>
        <v>2715.4670260568732</v>
      </c>
      <c r="BF493" s="50">
        <f t="shared" si="283"/>
        <v>205343.50906795199</v>
      </c>
      <c r="BG493" s="50">
        <f t="shared" si="270"/>
        <v>197957.54619954608</v>
      </c>
      <c r="BH493" s="72">
        <f t="shared" si="271"/>
        <v>3.5968815873121951</v>
      </c>
      <c r="BI493" s="73">
        <f t="shared" si="272"/>
        <v>1.8739331072435434</v>
      </c>
      <c r="BJ493" s="51">
        <f t="shared" si="273"/>
        <v>1.6346939341923508</v>
      </c>
      <c r="BK493" s="72">
        <f t="shared" si="274"/>
        <v>12.766686928494522</v>
      </c>
      <c r="BL493" s="116">
        <v>0</v>
      </c>
      <c r="BM493" s="74">
        <f t="shared" si="286"/>
        <v>1090</v>
      </c>
      <c r="BN493" s="74">
        <f t="shared" si="287"/>
        <v>9</v>
      </c>
      <c r="BO493" s="71">
        <v>291.39999999999998</v>
      </c>
      <c r="BP493" s="71">
        <v>57</v>
      </c>
      <c r="BQ493" s="71">
        <v>71</v>
      </c>
      <c r="BR493" s="72">
        <f t="shared" si="275"/>
        <v>28.5</v>
      </c>
      <c r="BS493" s="54">
        <f t="shared" si="276"/>
        <v>2551.7586328783095</v>
      </c>
      <c r="BT493" s="50">
        <f t="shared" si="277"/>
        <v>197957.54619954608</v>
      </c>
      <c r="BU493" s="50">
        <f t="shared" si="278"/>
        <v>181174.86293435999</v>
      </c>
      <c r="BV493" s="72">
        <f t="shared" si="279"/>
        <v>8.4779204366721803</v>
      </c>
      <c r="BW493" s="75">
        <f t="shared" si="280"/>
        <v>1.6346939341923508</v>
      </c>
      <c r="BX493" s="55">
        <f t="shared" si="281"/>
        <v>1.6083908952953081</v>
      </c>
      <c r="BY493" s="72">
        <f t="shared" si="289"/>
        <v>1.6090497644158777</v>
      </c>
      <c r="BZ493" s="124" t="s">
        <v>92</v>
      </c>
      <c r="CA493" s="124" t="s">
        <v>95</v>
      </c>
      <c r="CB493" s="125">
        <v>3</v>
      </c>
      <c r="CC493" s="125">
        <v>8</v>
      </c>
      <c r="CD493" s="125">
        <v>3</v>
      </c>
      <c r="CE493" s="125">
        <v>6</v>
      </c>
      <c r="CF493" s="124" t="s">
        <v>107</v>
      </c>
      <c r="CG493" s="126" t="s">
        <v>75</v>
      </c>
      <c r="CH493" s="129">
        <v>10.5</v>
      </c>
      <c r="CI493" s="129">
        <f t="shared" si="290"/>
        <v>24.370946397235766</v>
      </c>
      <c r="CJ493" s="64">
        <f>SUM((AF493-BQ493)/AF493)*100</f>
        <v>4.1835357624831238</v>
      </c>
      <c r="CK493" s="64">
        <f>SUM(BX493*CH493)</f>
        <v>16.888104400600735</v>
      </c>
      <c r="CL493" s="65" t="s">
        <v>107</v>
      </c>
    </row>
    <row r="494" spans="1:90" s="65" customFormat="1" ht="24.75" customHeight="1" x14ac:dyDescent="0.3">
      <c r="A494" s="61" t="s">
        <v>122</v>
      </c>
      <c r="B494" s="35">
        <v>3.71</v>
      </c>
      <c r="C494" s="35">
        <v>2.2599999999999998</v>
      </c>
      <c r="D494" s="35">
        <v>7.74</v>
      </c>
      <c r="E494" s="35">
        <v>5.15</v>
      </c>
      <c r="F494" s="35">
        <v>0.17929999999999999</v>
      </c>
      <c r="G494" s="66">
        <v>0.53749999999999998</v>
      </c>
      <c r="H494" s="66">
        <v>8.4400000000000003E-2</v>
      </c>
      <c r="I494" s="66">
        <v>5.21E-2</v>
      </c>
      <c r="J494" s="66">
        <v>3.7199999999999997E-2</v>
      </c>
      <c r="K494" s="67">
        <v>6.3100000000000003E-2</v>
      </c>
      <c r="L494" s="38">
        <v>0.99133300000000002</v>
      </c>
      <c r="M494" s="68">
        <v>2.6499999999999999E-2</v>
      </c>
      <c r="N494" s="35">
        <v>5.0199999999999996</v>
      </c>
      <c r="O494" s="35">
        <v>17.05</v>
      </c>
      <c r="P494" s="35">
        <v>3.96</v>
      </c>
      <c r="Q494" s="35">
        <v>14.33</v>
      </c>
      <c r="R494" s="35">
        <v>7.39</v>
      </c>
      <c r="S494" s="35">
        <v>1.3</v>
      </c>
      <c r="T494" s="35">
        <v>6.76</v>
      </c>
      <c r="U494" s="35">
        <v>2.15</v>
      </c>
      <c r="V494" s="35">
        <v>2.0499999999999998</v>
      </c>
      <c r="W494" s="35">
        <v>14.27</v>
      </c>
      <c r="X494" s="35">
        <v>1.91</v>
      </c>
      <c r="Y494" s="35">
        <v>17.809999999999999</v>
      </c>
      <c r="Z494" s="35">
        <v>11.47</v>
      </c>
      <c r="AA494" s="35">
        <v>12.5</v>
      </c>
      <c r="AB494" s="41">
        <v>1090</v>
      </c>
      <c r="AC494" s="41">
        <v>9</v>
      </c>
      <c r="AD494" s="88">
        <v>386.5</v>
      </c>
      <c r="AE494" s="69">
        <v>59.4</v>
      </c>
      <c r="AF494" s="69">
        <v>74.099999999999994</v>
      </c>
      <c r="AG494" s="44">
        <f t="shared" si="284"/>
        <v>29.7</v>
      </c>
      <c r="AH494" s="44">
        <f t="shared" si="258"/>
        <v>2771.1674638050204</v>
      </c>
      <c r="AI494" s="44">
        <f t="shared" si="259"/>
        <v>205343.50906795199</v>
      </c>
      <c r="AJ494" s="44">
        <f t="shared" si="260"/>
        <v>1.8822119177485175</v>
      </c>
      <c r="AK494" s="45">
        <v>0</v>
      </c>
      <c r="AL494" s="43">
        <v>382.5</v>
      </c>
      <c r="AM494" s="43">
        <v>59.2</v>
      </c>
      <c r="AN494" s="43">
        <v>74.2</v>
      </c>
      <c r="AO494" s="44">
        <f t="shared" si="285"/>
        <v>29.6</v>
      </c>
      <c r="AP494" s="44">
        <f t="shared" si="261"/>
        <v>2752.5378193692336</v>
      </c>
      <c r="AQ494" s="46">
        <f t="shared" si="262"/>
        <v>205343.50906795199</v>
      </c>
      <c r="AR494" s="46">
        <f t="shared" si="263"/>
        <v>204238.30619719715</v>
      </c>
      <c r="AS494" s="47">
        <f t="shared" si="264"/>
        <v>0.53822147861957159</v>
      </c>
      <c r="AT494" s="46">
        <f t="shared" si="265"/>
        <v>1.8822119177485175</v>
      </c>
      <c r="AU494" s="46">
        <f t="shared" si="266"/>
        <v>1.8728122413563633</v>
      </c>
      <c r="AV494" s="47">
        <f t="shared" si="267"/>
        <v>0.49939522237209172</v>
      </c>
      <c r="AW494" s="48">
        <v>0</v>
      </c>
      <c r="AX494" s="70">
        <v>150</v>
      </c>
      <c r="AY494" s="70">
        <v>12</v>
      </c>
      <c r="AZ494" s="71">
        <v>331.3</v>
      </c>
      <c r="BA494" s="43">
        <f t="shared" si="282"/>
        <v>16.661635979474791</v>
      </c>
      <c r="BB494" s="71">
        <v>58.5</v>
      </c>
      <c r="BC494" s="43">
        <v>72.900000000000006</v>
      </c>
      <c r="BD494" s="54">
        <f t="shared" si="268"/>
        <v>29.25</v>
      </c>
      <c r="BE494" s="44">
        <f t="shared" si="269"/>
        <v>2687.8288646869173</v>
      </c>
      <c r="BF494" s="50">
        <f t="shared" si="283"/>
        <v>205343.50906795199</v>
      </c>
      <c r="BG494" s="50">
        <f t="shared" si="270"/>
        <v>195942.72423567629</v>
      </c>
      <c r="BH494" s="72">
        <f t="shared" si="271"/>
        <v>4.5780774249673559</v>
      </c>
      <c r="BI494" s="73">
        <f t="shared" si="272"/>
        <v>1.8822119177485175</v>
      </c>
      <c r="BJ494" s="51">
        <f t="shared" si="273"/>
        <v>1.6908002136456901</v>
      </c>
      <c r="BK494" s="72">
        <f t="shared" si="274"/>
        <v>10.169508666791998</v>
      </c>
      <c r="BL494" s="116">
        <v>0</v>
      </c>
      <c r="BM494" s="74">
        <f t="shared" si="286"/>
        <v>1090</v>
      </c>
      <c r="BN494" s="74">
        <f t="shared" si="287"/>
        <v>9</v>
      </c>
      <c r="BO494" s="71">
        <v>293.3</v>
      </c>
      <c r="BP494" s="71">
        <v>57</v>
      </c>
      <c r="BQ494" s="71">
        <v>71</v>
      </c>
      <c r="BR494" s="72">
        <f t="shared" si="275"/>
        <v>28.5</v>
      </c>
      <c r="BS494" s="54">
        <f t="shared" si="276"/>
        <v>2551.7586328783095</v>
      </c>
      <c r="BT494" s="50">
        <f t="shared" si="277"/>
        <v>195942.72423567629</v>
      </c>
      <c r="BU494" s="50">
        <f t="shared" si="278"/>
        <v>181174.86293435999</v>
      </c>
      <c r="BV494" s="72">
        <f t="shared" si="279"/>
        <v>7.5368255488546687</v>
      </c>
      <c r="BW494" s="75">
        <f t="shared" si="280"/>
        <v>1.6908002136456901</v>
      </c>
      <c r="BX494" s="55">
        <f t="shared" si="281"/>
        <v>1.6188780013387574</v>
      </c>
      <c r="BY494" s="72">
        <f t="shared" si="289"/>
        <v>4.2537380659453925</v>
      </c>
      <c r="BZ494" s="124" t="s">
        <v>92</v>
      </c>
      <c r="CA494" s="124" t="s">
        <v>95</v>
      </c>
      <c r="CB494" s="125">
        <v>3</v>
      </c>
      <c r="CC494" s="125">
        <v>8</v>
      </c>
      <c r="CD494" s="125">
        <v>3</v>
      </c>
      <c r="CE494" s="125">
        <v>6</v>
      </c>
      <c r="CF494" s="124" t="s">
        <v>107</v>
      </c>
      <c r="CG494" s="126" t="s">
        <v>75</v>
      </c>
      <c r="CH494" s="129">
        <v>10.5</v>
      </c>
      <c r="CI494" s="129">
        <f t="shared" si="290"/>
        <v>24.791788388118668</v>
      </c>
      <c r="CJ494" s="64">
        <f>SUM((AF494-BQ494)/AF494)*100</f>
        <v>4.1835357624831238</v>
      </c>
      <c r="CK494" s="64">
        <f>SUM(BX494*CH494)</f>
        <v>16.998219014056954</v>
      </c>
      <c r="CL494" s="65" t="s">
        <v>107</v>
      </c>
    </row>
    <row r="495" spans="1:90" s="65" customFormat="1" ht="24.75" customHeight="1" x14ac:dyDescent="0.3">
      <c r="A495" s="61" t="s">
        <v>122</v>
      </c>
      <c r="B495" s="35">
        <v>3.62</v>
      </c>
      <c r="C495" s="35">
        <v>2.0299999999999998</v>
      </c>
      <c r="D495" s="35">
        <v>7.05</v>
      </c>
      <c r="E495" s="35">
        <v>4.84</v>
      </c>
      <c r="F495" s="35">
        <v>0.16739999999999999</v>
      </c>
      <c r="G495" s="66">
        <v>0.51670000000000005</v>
      </c>
      <c r="H495" s="66">
        <v>8.2500000000000004E-2</v>
      </c>
      <c r="I495" s="66">
        <v>4.9500000000000002E-2</v>
      </c>
      <c r="J495" s="66">
        <v>3.5299999999999998E-2</v>
      </c>
      <c r="K495" s="67">
        <v>5.8099999999999999E-2</v>
      </c>
      <c r="L495" s="38">
        <v>0.99133300000000002</v>
      </c>
      <c r="M495" s="68">
        <v>3.4799999999999998E-2</v>
      </c>
      <c r="N495" s="35">
        <v>5.7</v>
      </c>
      <c r="O495" s="35">
        <v>17.7</v>
      </c>
      <c r="P495" s="35">
        <v>3.96</v>
      </c>
      <c r="Q495" s="35">
        <v>15.99</v>
      </c>
      <c r="R495" s="35">
        <v>9.6</v>
      </c>
      <c r="S495" s="35">
        <v>1.95</v>
      </c>
      <c r="T495" s="35">
        <v>7.49</v>
      </c>
      <c r="U495" s="35">
        <v>2.0999999999999996</v>
      </c>
      <c r="V495" s="35">
        <v>2.0499999999999998</v>
      </c>
      <c r="W495" s="35">
        <v>5.08</v>
      </c>
      <c r="X495" s="35">
        <v>9.11</v>
      </c>
      <c r="Y495" s="35">
        <v>8.67</v>
      </c>
      <c r="Z495" s="35">
        <v>2.83</v>
      </c>
      <c r="AA495" s="35">
        <v>6.25</v>
      </c>
      <c r="AB495" s="41">
        <v>1090</v>
      </c>
      <c r="AC495" s="41">
        <v>9</v>
      </c>
      <c r="AD495" s="88">
        <v>389.1</v>
      </c>
      <c r="AE495" s="69">
        <v>59.4</v>
      </c>
      <c r="AF495" s="69">
        <v>74.099999999999994</v>
      </c>
      <c r="AG495" s="44">
        <f t="shared" si="284"/>
        <v>29.7</v>
      </c>
      <c r="AH495" s="44">
        <f t="shared" si="258"/>
        <v>2771.1674638050204</v>
      </c>
      <c r="AI495" s="44">
        <f t="shared" si="259"/>
        <v>205343.50906795199</v>
      </c>
      <c r="AJ495" s="44">
        <f t="shared" si="260"/>
        <v>1.8948736279325955</v>
      </c>
      <c r="AK495" s="45">
        <v>0</v>
      </c>
      <c r="AL495" s="43">
        <v>383.9</v>
      </c>
      <c r="AM495" s="43">
        <v>59.2</v>
      </c>
      <c r="AN495" s="43">
        <v>74.2</v>
      </c>
      <c r="AO495" s="44">
        <f t="shared" si="285"/>
        <v>29.6</v>
      </c>
      <c r="AP495" s="44">
        <f t="shared" si="261"/>
        <v>2752.5378193692336</v>
      </c>
      <c r="AQ495" s="46">
        <f t="shared" si="262"/>
        <v>205343.50906795199</v>
      </c>
      <c r="AR495" s="46">
        <f t="shared" si="263"/>
        <v>204238.30619719715</v>
      </c>
      <c r="AS495" s="47">
        <f t="shared" si="264"/>
        <v>0.53822147861957159</v>
      </c>
      <c r="AT495" s="46">
        <f t="shared" si="265"/>
        <v>1.8948736279325955</v>
      </c>
      <c r="AU495" s="46">
        <f t="shared" si="266"/>
        <v>1.8796669789717853</v>
      </c>
      <c r="AV495" s="47">
        <f t="shared" si="267"/>
        <v>0.8025152040034188</v>
      </c>
      <c r="AW495" s="48">
        <v>0</v>
      </c>
      <c r="AX495" s="70">
        <v>150</v>
      </c>
      <c r="AY495" s="70">
        <v>12</v>
      </c>
      <c r="AZ495" s="71">
        <v>323.89999999999998</v>
      </c>
      <c r="BA495" s="43">
        <f t="shared" si="282"/>
        <v>20.129669651126907</v>
      </c>
      <c r="BB495" s="71">
        <v>58.5</v>
      </c>
      <c r="BC495" s="43">
        <v>72.900000000000006</v>
      </c>
      <c r="BD495" s="54">
        <f t="shared" si="268"/>
        <v>29.25</v>
      </c>
      <c r="BE495" s="44">
        <f t="shared" si="269"/>
        <v>2687.8288646869173</v>
      </c>
      <c r="BF495" s="50">
        <f t="shared" si="283"/>
        <v>205343.50906795199</v>
      </c>
      <c r="BG495" s="50">
        <f t="shared" si="270"/>
        <v>195942.72423567629</v>
      </c>
      <c r="BH495" s="72">
        <f t="shared" si="271"/>
        <v>4.5780774249673559</v>
      </c>
      <c r="BI495" s="73">
        <f t="shared" si="272"/>
        <v>1.8948736279325955</v>
      </c>
      <c r="BJ495" s="51">
        <f t="shared" si="273"/>
        <v>1.6530340754598221</v>
      </c>
      <c r="BK495" s="72">
        <f t="shared" si="274"/>
        <v>12.762832777224981</v>
      </c>
      <c r="BL495" s="116">
        <v>0</v>
      </c>
      <c r="BM495" s="74">
        <f t="shared" si="286"/>
        <v>1090</v>
      </c>
      <c r="BN495" s="74">
        <f t="shared" si="287"/>
        <v>9</v>
      </c>
      <c r="BO495" s="71">
        <v>290.7</v>
      </c>
      <c r="BP495" s="71">
        <v>57</v>
      </c>
      <c r="BQ495" s="71">
        <v>70</v>
      </c>
      <c r="BR495" s="72">
        <f t="shared" si="275"/>
        <v>28.5</v>
      </c>
      <c r="BS495" s="54">
        <f t="shared" si="276"/>
        <v>2551.7586328783095</v>
      </c>
      <c r="BT495" s="50">
        <f t="shared" si="277"/>
        <v>195942.72423567629</v>
      </c>
      <c r="BU495" s="50">
        <f t="shared" si="278"/>
        <v>178623.10430148165</v>
      </c>
      <c r="BV495" s="72">
        <f t="shared" si="279"/>
        <v>8.8391237805609535</v>
      </c>
      <c r="BW495" s="75">
        <f t="shared" si="280"/>
        <v>1.6530340754598221</v>
      </c>
      <c r="BX495" s="55">
        <f t="shared" si="281"/>
        <v>1.6274490421426893</v>
      </c>
      <c r="BY495" s="72">
        <f t="shared" si="289"/>
        <v>1.5477620030316586</v>
      </c>
      <c r="BZ495" s="124" t="s">
        <v>92</v>
      </c>
      <c r="CA495" s="124" t="s">
        <v>95</v>
      </c>
      <c r="CB495" s="125">
        <v>3</v>
      </c>
      <c r="CC495" s="125">
        <v>8</v>
      </c>
      <c r="CD495" s="125">
        <v>3</v>
      </c>
      <c r="CE495" s="125">
        <v>6</v>
      </c>
      <c r="CF495" s="124" t="s">
        <v>107</v>
      </c>
      <c r="CG495" s="126" t="s">
        <v>75</v>
      </c>
      <c r="CH495" s="129">
        <v>10.5</v>
      </c>
      <c r="CI495" s="129">
        <f t="shared" si="290"/>
        <v>24.581367392677215</v>
      </c>
      <c r="CJ495" s="64">
        <f>SUM((AF495-BQ495)/AF495)*100</f>
        <v>5.5330634278002622</v>
      </c>
      <c r="CK495" s="64">
        <f>SUM(BX495*CH495)</f>
        <v>17.088214942498237</v>
      </c>
      <c r="CL495" s="65" t="s">
        <v>107</v>
      </c>
    </row>
    <row r="496" spans="1:90" s="65" customFormat="1" ht="24.75" customHeight="1" x14ac:dyDescent="0.3">
      <c r="A496" s="61" t="s">
        <v>122</v>
      </c>
      <c r="B496" s="35">
        <v>3.71</v>
      </c>
      <c r="C496" s="35">
        <v>1.99</v>
      </c>
      <c r="D496" s="35">
        <v>6.99</v>
      </c>
      <c r="E496" s="35">
        <v>4.92</v>
      </c>
      <c r="F496" s="35">
        <v>0.1537</v>
      </c>
      <c r="G496" s="66">
        <v>0.53590000000000004</v>
      </c>
      <c r="H496" s="66">
        <v>8.0199999999999994E-2</v>
      </c>
      <c r="I496" s="66">
        <v>5.2900000000000003E-2</v>
      </c>
      <c r="J496" s="66">
        <v>3.6400000000000002E-2</v>
      </c>
      <c r="K496" s="67">
        <v>5.2200000000000003E-2</v>
      </c>
      <c r="L496" s="38">
        <v>0.99133300000000002</v>
      </c>
      <c r="M496" s="68">
        <v>2.76E-2</v>
      </c>
      <c r="N496" s="35">
        <v>6.37</v>
      </c>
      <c r="O496" s="35">
        <v>17.05</v>
      </c>
      <c r="P496" s="35">
        <v>3.96</v>
      </c>
      <c r="Q496" s="35">
        <v>14.33</v>
      </c>
      <c r="R496" s="35">
        <v>7.39</v>
      </c>
      <c r="S496" s="35">
        <v>2.6</v>
      </c>
      <c r="T496" s="35">
        <v>6.76</v>
      </c>
      <c r="U496" s="35">
        <v>2.0499999999999998</v>
      </c>
      <c r="V496" s="35">
        <v>2.0499999999999998</v>
      </c>
      <c r="W496" s="35">
        <v>14.27</v>
      </c>
      <c r="X496" s="35">
        <v>1.91</v>
      </c>
      <c r="Y496" s="35">
        <v>17.809999999999999</v>
      </c>
      <c r="Z496" s="35">
        <v>11.47</v>
      </c>
      <c r="AA496" s="35">
        <v>9.3699999999999992</v>
      </c>
      <c r="AB496" s="41">
        <v>1090</v>
      </c>
      <c r="AC496" s="41">
        <v>9</v>
      </c>
      <c r="AD496" s="88">
        <v>384.8</v>
      </c>
      <c r="AE496" s="69">
        <v>59.4</v>
      </c>
      <c r="AF496" s="69">
        <v>74.099999999999994</v>
      </c>
      <c r="AG496" s="44">
        <f t="shared" si="284"/>
        <v>29.7</v>
      </c>
      <c r="AH496" s="44">
        <f t="shared" si="258"/>
        <v>2771.1674638050204</v>
      </c>
      <c r="AI496" s="44">
        <f t="shared" si="259"/>
        <v>205343.50906795199</v>
      </c>
      <c r="AJ496" s="44">
        <f t="shared" si="260"/>
        <v>1.8739331072435434</v>
      </c>
      <c r="AK496" s="45">
        <v>0</v>
      </c>
      <c r="AL496" s="43">
        <v>382.3</v>
      </c>
      <c r="AM496" s="43">
        <v>59.2</v>
      </c>
      <c r="AN496" s="43">
        <v>74.3</v>
      </c>
      <c r="AO496" s="44">
        <f t="shared" si="285"/>
        <v>29.6</v>
      </c>
      <c r="AP496" s="44">
        <f t="shared" si="261"/>
        <v>2752.5378193692336</v>
      </c>
      <c r="AQ496" s="46">
        <f t="shared" si="262"/>
        <v>205343.50906795199</v>
      </c>
      <c r="AR496" s="46">
        <f t="shared" si="263"/>
        <v>204513.55997913404</v>
      </c>
      <c r="AS496" s="47">
        <f t="shared" si="264"/>
        <v>0.4041759550058685</v>
      </c>
      <c r="AT496" s="46">
        <f t="shared" si="265"/>
        <v>1.8739331072435434</v>
      </c>
      <c r="AU496" s="46">
        <f t="shared" si="266"/>
        <v>1.869313702421517</v>
      </c>
      <c r="AV496" s="47">
        <f t="shared" si="267"/>
        <v>0.24650852285871594</v>
      </c>
      <c r="AW496" s="48">
        <v>0</v>
      </c>
      <c r="AX496" s="70">
        <v>150</v>
      </c>
      <c r="AY496" s="70">
        <v>12</v>
      </c>
      <c r="AZ496" s="71">
        <v>328.3</v>
      </c>
      <c r="BA496" s="43">
        <f t="shared" si="282"/>
        <v>17.209869022235761</v>
      </c>
      <c r="BB496" s="71">
        <v>58.3</v>
      </c>
      <c r="BC496" s="43">
        <v>72.900000000000006</v>
      </c>
      <c r="BD496" s="54">
        <f t="shared" si="268"/>
        <v>29.15</v>
      </c>
      <c r="BE496" s="44">
        <f t="shared" si="269"/>
        <v>2669.481963589953</v>
      </c>
      <c r="BF496" s="50">
        <f t="shared" si="283"/>
        <v>205343.50906795199</v>
      </c>
      <c r="BG496" s="50">
        <f t="shared" si="270"/>
        <v>194605.23514570759</v>
      </c>
      <c r="BH496" s="72">
        <f t="shared" si="271"/>
        <v>5.2294197031038916</v>
      </c>
      <c r="BI496" s="73">
        <f t="shared" si="272"/>
        <v>1.8739331072435434</v>
      </c>
      <c r="BJ496" s="51">
        <f t="shared" si="273"/>
        <v>1.6870049757612666</v>
      </c>
      <c r="BK496" s="72">
        <f t="shared" si="274"/>
        <v>9.9751763155109749</v>
      </c>
      <c r="BL496" s="116">
        <v>0</v>
      </c>
      <c r="BM496" s="74">
        <f t="shared" si="286"/>
        <v>1090</v>
      </c>
      <c r="BN496" s="74">
        <f t="shared" si="287"/>
        <v>9</v>
      </c>
      <c r="BO496" s="71">
        <v>291.7</v>
      </c>
      <c r="BP496" s="71">
        <v>56</v>
      </c>
      <c r="BQ496" s="71">
        <v>71</v>
      </c>
      <c r="BR496" s="72">
        <f t="shared" si="275"/>
        <v>28</v>
      </c>
      <c r="BS496" s="54">
        <f t="shared" si="276"/>
        <v>2463.0086404143976</v>
      </c>
      <c r="BT496" s="50">
        <f t="shared" si="277"/>
        <v>194605.23514570759</v>
      </c>
      <c r="BU496" s="50">
        <f t="shared" si="278"/>
        <v>174873.61346942224</v>
      </c>
      <c r="BV496" s="72">
        <f t="shared" si="279"/>
        <v>10.139306715727152</v>
      </c>
      <c r="BW496" s="75">
        <f t="shared" si="280"/>
        <v>1.6870049757612666</v>
      </c>
      <c r="BX496" s="55">
        <f t="shared" si="281"/>
        <v>1.6680618317011309</v>
      </c>
      <c r="BY496" s="72">
        <f t="shared" si="289"/>
        <v>1.1228860810909935</v>
      </c>
      <c r="BZ496" s="124" t="s">
        <v>92</v>
      </c>
      <c r="CA496" s="124" t="s">
        <v>95</v>
      </c>
      <c r="CB496" s="125">
        <v>3</v>
      </c>
      <c r="CC496" s="125">
        <v>8</v>
      </c>
      <c r="CD496" s="125">
        <v>3</v>
      </c>
      <c r="CE496" s="125">
        <v>6</v>
      </c>
      <c r="CF496" s="124" t="s">
        <v>107</v>
      </c>
      <c r="CG496" s="126" t="s">
        <v>75</v>
      </c>
      <c r="CH496" s="129">
        <v>10.5</v>
      </c>
      <c r="CI496" s="129">
        <f t="shared" si="290"/>
        <v>24.686577890397942</v>
      </c>
      <c r="CJ496" s="64">
        <f>SUM((AF496-BQ496)/AF496)*100</f>
        <v>4.1835357624831238</v>
      </c>
      <c r="CK496" s="64">
        <f>SUM(BX496*CH496)</f>
        <v>17.514649232861874</v>
      </c>
      <c r="CL496" s="65" t="s">
        <v>107</v>
      </c>
    </row>
    <row r="497" spans="1:90" s="65" customFormat="1" ht="24.75" customHeight="1" x14ac:dyDescent="0.3">
      <c r="A497" s="61" t="s">
        <v>125</v>
      </c>
      <c r="B497" s="35">
        <v>3.4649999999999999</v>
      </c>
      <c r="C497" s="35">
        <v>1.825</v>
      </c>
      <c r="D497" s="35">
        <v>6.0650000000000004</v>
      </c>
      <c r="E497" s="35">
        <v>4.8</v>
      </c>
      <c r="F497" s="35">
        <v>0.69725000000000004</v>
      </c>
      <c r="G497" s="66">
        <v>0.46505000000000002</v>
      </c>
      <c r="H497" s="66">
        <v>8.2750000000000004E-2</v>
      </c>
      <c r="I497" s="66">
        <v>5.4800000000000001E-2</v>
      </c>
      <c r="J497" s="66">
        <v>4.4400000000000002E-2</v>
      </c>
      <c r="K497" s="67">
        <v>4.8250000000000001E-2</v>
      </c>
      <c r="L497" s="66">
        <v>1.79443</v>
      </c>
      <c r="M497" s="68">
        <v>2.5749999999999999E-2</v>
      </c>
      <c r="N497" s="35">
        <v>4.26</v>
      </c>
      <c r="O497" s="35">
        <v>27.875</v>
      </c>
      <c r="P497" s="35">
        <v>3.415</v>
      </c>
      <c r="Q497" s="35">
        <v>15.25</v>
      </c>
      <c r="R497" s="35">
        <v>5.4799999999999995</v>
      </c>
      <c r="S497" s="35">
        <v>2.0249999999999999</v>
      </c>
      <c r="T497" s="35">
        <v>5.95</v>
      </c>
      <c r="U497" s="35">
        <v>2.15</v>
      </c>
      <c r="V497" s="35">
        <v>12.195</v>
      </c>
      <c r="W497" s="35">
        <v>6.3</v>
      </c>
      <c r="X497" s="35">
        <v>5.24</v>
      </c>
      <c r="Y497" s="35">
        <v>2.5750000000000002</v>
      </c>
      <c r="Z497" s="35">
        <v>0.99</v>
      </c>
      <c r="AA497" s="35">
        <v>8.8650000000000002</v>
      </c>
      <c r="AB497" s="41">
        <v>1090</v>
      </c>
      <c r="AC497" s="41">
        <v>9</v>
      </c>
      <c r="AD497" s="88">
        <v>389.6</v>
      </c>
      <c r="AE497" s="69">
        <v>59.8</v>
      </c>
      <c r="AF497" s="69">
        <v>75.3</v>
      </c>
      <c r="AG497" s="44">
        <f t="shared" si="284"/>
        <v>29.9</v>
      </c>
      <c r="AH497" s="44">
        <f t="shared" si="258"/>
        <v>2808.6152482358107</v>
      </c>
      <c r="AI497" s="44">
        <f t="shared" si="259"/>
        <v>211488.72819215653</v>
      </c>
      <c r="AJ497" s="44">
        <f t="shared" si="260"/>
        <v>1.8421785564193915</v>
      </c>
      <c r="AK497" s="45">
        <v>0</v>
      </c>
      <c r="AL497" s="43">
        <v>383</v>
      </c>
      <c r="AM497" s="43">
        <v>59.78</v>
      </c>
      <c r="AN497" s="43">
        <v>75.3</v>
      </c>
      <c r="AO497" s="44">
        <f t="shared" si="285"/>
        <v>29.89</v>
      </c>
      <c r="AP497" s="44">
        <f t="shared" si="261"/>
        <v>2806.7368899882294</v>
      </c>
      <c r="AQ497" s="46">
        <f t="shared" si="262"/>
        <v>211488.72819215653</v>
      </c>
      <c r="AR497" s="46">
        <f t="shared" si="263"/>
        <v>211347.28781611368</v>
      </c>
      <c r="AS497" s="47">
        <f t="shared" si="264"/>
        <v>6.6878446549805126E-2</v>
      </c>
      <c r="AT497" s="46">
        <f t="shared" si="265"/>
        <v>1.8421785564193915</v>
      </c>
      <c r="AU497" s="46">
        <f t="shared" si="266"/>
        <v>1.8121831794370398</v>
      </c>
      <c r="AV497" s="47">
        <f t="shared" si="267"/>
        <v>1.6282556800928807</v>
      </c>
      <c r="AW497" s="116">
        <v>0</v>
      </c>
      <c r="AX497" s="54">
        <v>150</v>
      </c>
      <c r="AY497" s="54">
        <v>12</v>
      </c>
      <c r="AZ497" s="71">
        <v>328.5</v>
      </c>
      <c r="BA497" s="43">
        <f t="shared" si="282"/>
        <v>18.599695585996962</v>
      </c>
      <c r="BB497" s="71">
        <v>58.76</v>
      </c>
      <c r="BC497" s="71">
        <v>74.400000000000006</v>
      </c>
      <c r="BD497" s="54">
        <f t="shared" si="268"/>
        <v>29.38</v>
      </c>
      <c r="BE497" s="44">
        <f t="shared" si="269"/>
        <v>2711.7737697333132</v>
      </c>
      <c r="BF497" s="50">
        <f t="shared" si="283"/>
        <v>211488.72819215653</v>
      </c>
      <c r="BG497" s="50">
        <f t="shared" si="270"/>
        <v>201755.96846815851</v>
      </c>
      <c r="BH497" s="72">
        <f t="shared" si="271"/>
        <v>4.6020229102493522</v>
      </c>
      <c r="BI497" s="51">
        <f t="shared" si="272"/>
        <v>1.8421785564193915</v>
      </c>
      <c r="BJ497" s="51">
        <f t="shared" si="273"/>
        <v>1.6282046201366502</v>
      </c>
      <c r="BK497" s="72">
        <f t="shared" si="274"/>
        <v>11.615265824103311</v>
      </c>
      <c r="BL497" s="116">
        <v>0</v>
      </c>
      <c r="BM497" s="74">
        <v>1000</v>
      </c>
      <c r="BN497" s="74">
        <v>3</v>
      </c>
      <c r="BO497" s="71">
        <v>299.3</v>
      </c>
      <c r="BP497" s="71">
        <v>58.76</v>
      </c>
      <c r="BQ497" s="71">
        <v>73.400000000000006</v>
      </c>
      <c r="BR497" s="72">
        <f t="shared" si="275"/>
        <v>29.38</v>
      </c>
      <c r="BS497" s="54">
        <f t="shared" si="276"/>
        <v>2711.7737697333132</v>
      </c>
      <c r="BT497" s="50">
        <f t="shared" si="277"/>
        <v>201755.96846815851</v>
      </c>
      <c r="BU497" s="50">
        <f t="shared" si="278"/>
        <v>199044.19469842521</v>
      </c>
      <c r="BV497" s="47">
        <f t="shared" si="279"/>
        <v>1.344086021505366</v>
      </c>
      <c r="BW497" s="55">
        <f t="shared" si="280"/>
        <v>1.6282046201366502</v>
      </c>
      <c r="BX497" s="55">
        <f t="shared" si="281"/>
        <v>1.5036861559990424</v>
      </c>
      <c r="BY497" s="72">
        <f t="shared" si="289"/>
        <v>7.6475930971843926</v>
      </c>
      <c r="BZ497" s="83" t="s">
        <v>92</v>
      </c>
      <c r="CA497" s="83" t="s">
        <v>95</v>
      </c>
      <c r="CB497" s="112">
        <v>6</v>
      </c>
      <c r="CC497" s="112">
        <v>8</v>
      </c>
      <c r="CD497" s="112">
        <v>3</v>
      </c>
      <c r="CE497" s="112">
        <v>4</v>
      </c>
      <c r="CF497" s="83" t="s">
        <v>93</v>
      </c>
      <c r="CG497" s="71" t="s">
        <v>100</v>
      </c>
      <c r="CH497" s="62">
        <v>22.030752916224806</v>
      </c>
      <c r="CI497" s="63">
        <v>4.3</v>
      </c>
      <c r="CJ497" s="64">
        <f>SUM((AF497-BQ497)/AF497)*100</f>
        <v>2.5232403718459384</v>
      </c>
      <c r="CK497" s="64">
        <f>SUM(BX497*CH497)</f>
        <v>33.127338166362776</v>
      </c>
      <c r="CL497" s="65" t="s">
        <v>93</v>
      </c>
    </row>
    <row r="498" spans="1:90" s="65" customFormat="1" ht="24.75" customHeight="1" x14ac:dyDescent="0.3">
      <c r="A498" s="61" t="s">
        <v>125</v>
      </c>
      <c r="B498" s="35">
        <v>3.4849999999999999</v>
      </c>
      <c r="C498" s="35">
        <v>2.0449999999999999</v>
      </c>
      <c r="D498" s="35">
        <v>6.7750000000000004</v>
      </c>
      <c r="E498" s="35">
        <v>4.83</v>
      </c>
      <c r="F498" s="35">
        <v>0.73035000000000005</v>
      </c>
      <c r="G498" s="66">
        <v>0.49380000000000002</v>
      </c>
      <c r="H498" s="66">
        <v>8.3049999999999999E-2</v>
      </c>
      <c r="I498" s="66">
        <v>5.7099999999999998E-2</v>
      </c>
      <c r="J498" s="66">
        <v>4.4749999999999998E-2</v>
      </c>
      <c r="K498" s="67">
        <v>5.5300000000000002E-2</v>
      </c>
      <c r="L498" s="66">
        <v>1.79443</v>
      </c>
      <c r="M498" s="68">
        <v>2.8199999999999999E-2</v>
      </c>
      <c r="N498" s="35">
        <v>4.8550000000000004</v>
      </c>
      <c r="O498" s="35">
        <v>15.94</v>
      </c>
      <c r="P498" s="35">
        <v>4.54</v>
      </c>
      <c r="Q498" s="35">
        <v>14.445</v>
      </c>
      <c r="R498" s="35">
        <v>5.71</v>
      </c>
      <c r="S498" s="35">
        <v>4.3899999999999997</v>
      </c>
      <c r="T498" s="35">
        <v>8.8949999999999996</v>
      </c>
      <c r="U498" s="35">
        <v>2.0999999999999996</v>
      </c>
      <c r="V498" s="35">
        <v>14.81</v>
      </c>
      <c r="W498" s="35">
        <v>2.14</v>
      </c>
      <c r="X498" s="35">
        <v>12.559999999999999</v>
      </c>
      <c r="Y498" s="35">
        <v>7.7149999999999999</v>
      </c>
      <c r="Z498" s="35">
        <v>2.3849999999999998</v>
      </c>
      <c r="AA498" s="35">
        <v>5.74</v>
      </c>
      <c r="AB498" s="41">
        <v>1090</v>
      </c>
      <c r="AC498" s="41">
        <v>9</v>
      </c>
      <c r="AD498" s="88">
        <v>388.4</v>
      </c>
      <c r="AE498" s="69">
        <v>59.8</v>
      </c>
      <c r="AF498" s="69">
        <v>75</v>
      </c>
      <c r="AG498" s="44">
        <f t="shared" si="284"/>
        <v>29.9</v>
      </c>
      <c r="AH498" s="44">
        <f t="shared" si="258"/>
        <v>2808.6152482358107</v>
      </c>
      <c r="AI498" s="44">
        <f t="shared" si="259"/>
        <v>210646.1436176858</v>
      </c>
      <c r="AJ498" s="44">
        <f t="shared" si="260"/>
        <v>1.8438505131379488</v>
      </c>
      <c r="AK498" s="45">
        <v>0</v>
      </c>
      <c r="AL498" s="43">
        <v>385.2</v>
      </c>
      <c r="AM498" s="43">
        <v>59.79</v>
      </c>
      <c r="AN498" s="43">
        <v>75</v>
      </c>
      <c r="AO498" s="44">
        <f t="shared" si="285"/>
        <v>29.895</v>
      </c>
      <c r="AP498" s="44">
        <f t="shared" si="261"/>
        <v>2807.6759905722038</v>
      </c>
      <c r="AQ498" s="46">
        <f t="shared" si="262"/>
        <v>210646.1436176858</v>
      </c>
      <c r="AR498" s="46">
        <f t="shared" si="263"/>
        <v>210575.69929291529</v>
      </c>
      <c r="AS498" s="47">
        <f t="shared" si="264"/>
        <v>3.344201966420015E-2</v>
      </c>
      <c r="AT498" s="46">
        <f t="shared" si="265"/>
        <v>1.8438505131379488</v>
      </c>
      <c r="AU498" s="46">
        <f t="shared" si="266"/>
        <v>1.8292709049213631</v>
      </c>
      <c r="AV498" s="47">
        <f t="shared" si="267"/>
        <v>0.79071530542752178</v>
      </c>
      <c r="AW498" s="116">
        <v>0</v>
      </c>
      <c r="AX498" s="54">
        <v>150</v>
      </c>
      <c r="AY498" s="54">
        <v>12</v>
      </c>
      <c r="AZ498" s="71">
        <v>330.7</v>
      </c>
      <c r="BA498" s="43">
        <f t="shared" si="282"/>
        <v>17.447837919564556</v>
      </c>
      <c r="BB498" s="71">
        <v>58.75</v>
      </c>
      <c r="BC498" s="71">
        <v>74.900000000000006</v>
      </c>
      <c r="BD498" s="54">
        <f t="shared" si="268"/>
        <v>29.375</v>
      </c>
      <c r="BE498" s="44">
        <f t="shared" si="269"/>
        <v>2710.8508483515052</v>
      </c>
      <c r="BF498" s="50">
        <f t="shared" si="283"/>
        <v>210646.1436176858</v>
      </c>
      <c r="BG498" s="50">
        <f t="shared" si="270"/>
        <v>203042.72854152776</v>
      </c>
      <c r="BH498" s="72">
        <f t="shared" si="271"/>
        <v>3.6095676595712707</v>
      </c>
      <c r="BI498" s="51">
        <f t="shared" si="272"/>
        <v>1.8438505131379488</v>
      </c>
      <c r="BJ498" s="51">
        <f t="shared" si="273"/>
        <v>1.6287212173292029</v>
      </c>
      <c r="BK498" s="72">
        <f t="shared" si="274"/>
        <v>11.667393548223657</v>
      </c>
      <c r="BL498" s="116">
        <v>0</v>
      </c>
      <c r="BM498" s="74">
        <v>1000</v>
      </c>
      <c r="BN498" s="74">
        <v>3</v>
      </c>
      <c r="BO498" s="71">
        <v>301.39999999999998</v>
      </c>
      <c r="BP498" s="71">
        <v>58.75</v>
      </c>
      <c r="BQ498" s="71">
        <v>73.7</v>
      </c>
      <c r="BR498" s="72">
        <f t="shared" si="275"/>
        <v>29.375</v>
      </c>
      <c r="BS498" s="54">
        <f t="shared" si="276"/>
        <v>2710.8508483515052</v>
      </c>
      <c r="BT498" s="50">
        <f t="shared" si="277"/>
        <v>203042.72854152776</v>
      </c>
      <c r="BU498" s="50">
        <f t="shared" si="278"/>
        <v>199789.70752350593</v>
      </c>
      <c r="BV498" s="72">
        <f t="shared" si="279"/>
        <v>1.602136181575444</v>
      </c>
      <c r="BW498" s="55">
        <f t="shared" si="280"/>
        <v>1.6287212173292029</v>
      </c>
      <c r="BX498" s="55">
        <f t="shared" si="281"/>
        <v>1.5085862216627914</v>
      </c>
      <c r="BY498" s="72">
        <f t="shared" si="289"/>
        <v>7.3760318456101617</v>
      </c>
      <c r="BZ498" s="83" t="s">
        <v>92</v>
      </c>
      <c r="CA498" s="83" t="s">
        <v>95</v>
      </c>
      <c r="CB498" s="112">
        <v>6</v>
      </c>
      <c r="CC498" s="112">
        <v>8</v>
      </c>
      <c r="CD498" s="112">
        <v>3</v>
      </c>
      <c r="CE498" s="112">
        <v>4</v>
      </c>
      <c r="CF498" s="83" t="s">
        <v>93</v>
      </c>
      <c r="CG498" s="71" t="s">
        <v>100</v>
      </c>
      <c r="CH498" s="62">
        <v>21.860837110103969</v>
      </c>
      <c r="CI498" s="63">
        <v>4.5599999999999996</v>
      </c>
      <c r="CJ498" s="64">
        <f>SUM((AF498-BQ498)/AF498)*100</f>
        <v>1.7333333333333294</v>
      </c>
      <c r="CK498" s="64">
        <f>SUM(BX498*CH498)</f>
        <v>32.978957658317483</v>
      </c>
      <c r="CL498" s="65" t="s">
        <v>93</v>
      </c>
    </row>
    <row r="499" spans="1:90" s="65" customFormat="1" ht="24.75" customHeight="1" x14ac:dyDescent="0.3">
      <c r="A499" s="61" t="s">
        <v>125</v>
      </c>
      <c r="B499" s="35">
        <v>3.5</v>
      </c>
      <c r="C499" s="35">
        <v>2.14</v>
      </c>
      <c r="D499" s="35">
        <v>6.73</v>
      </c>
      <c r="E499" s="35">
        <v>4.9349999999999996</v>
      </c>
      <c r="F499" s="35">
        <v>0.61094999999999999</v>
      </c>
      <c r="G499" s="66">
        <v>0.51119999999999999</v>
      </c>
      <c r="H499" s="66">
        <v>8.4099999999999994E-2</v>
      </c>
      <c r="I499" s="66">
        <v>5.5199999999999999E-2</v>
      </c>
      <c r="J499" s="66">
        <v>4.4600000000000001E-2</v>
      </c>
      <c r="K499" s="67">
        <v>5.6000000000000001E-2</v>
      </c>
      <c r="L499" s="66">
        <v>1.79443</v>
      </c>
      <c r="M499" s="68">
        <v>3.3050000000000003E-2</v>
      </c>
      <c r="N499" s="35">
        <v>4.1304999999999996</v>
      </c>
      <c r="O499" s="35">
        <v>19.438499999999998</v>
      </c>
      <c r="P499" s="35">
        <v>4.0990000000000002</v>
      </c>
      <c r="Q499" s="35">
        <v>15.933</v>
      </c>
      <c r="R499" s="35">
        <v>6.8235000000000001</v>
      </c>
      <c r="S499" s="35">
        <v>3.6880000000000002</v>
      </c>
      <c r="T499" s="35">
        <v>7.1905000000000001</v>
      </c>
      <c r="U499" s="35">
        <v>4.1449999999999996</v>
      </c>
      <c r="V499" s="35">
        <v>12.996500000000001</v>
      </c>
      <c r="W499" s="35">
        <v>4.3520000000000003</v>
      </c>
      <c r="X499" s="35">
        <v>9.61</v>
      </c>
      <c r="Y499" s="35">
        <v>5.1240000000000006</v>
      </c>
      <c r="Z499" s="35">
        <v>1.6419999999999999</v>
      </c>
      <c r="AA499" s="35">
        <v>7.3025000000000002</v>
      </c>
      <c r="AB499" s="41">
        <v>1090</v>
      </c>
      <c r="AC499" s="41">
        <v>9</v>
      </c>
      <c r="AD499" s="88">
        <v>386.7</v>
      </c>
      <c r="AE499" s="69">
        <v>59.9</v>
      </c>
      <c r="AF499" s="69">
        <v>76.900000000000006</v>
      </c>
      <c r="AG499" s="44">
        <f t="shared" si="284"/>
        <v>29.95</v>
      </c>
      <c r="AH499" s="44">
        <f t="shared" si="258"/>
        <v>2818.0164642516784</v>
      </c>
      <c r="AI499" s="44">
        <f t="shared" si="259"/>
        <v>216705.46610095407</v>
      </c>
      <c r="AJ499" s="44">
        <f t="shared" si="260"/>
        <v>1.7844496816700164</v>
      </c>
      <c r="AK499" s="45">
        <v>0</v>
      </c>
      <c r="AL499" s="43">
        <v>382.6</v>
      </c>
      <c r="AM499" s="43">
        <v>59.9</v>
      </c>
      <c r="AN499" s="43">
        <v>76.8</v>
      </c>
      <c r="AO499" s="44">
        <f t="shared" si="285"/>
        <v>29.95</v>
      </c>
      <c r="AP499" s="44">
        <f t="shared" si="261"/>
        <v>2818.0164642516784</v>
      </c>
      <c r="AQ499" s="46">
        <f t="shared" si="262"/>
        <v>216705.46610095407</v>
      </c>
      <c r="AR499" s="46">
        <f t="shared" si="263"/>
        <v>216423.66445452889</v>
      </c>
      <c r="AS499" s="47">
        <f t="shared" si="264"/>
        <v>0.130039011703519</v>
      </c>
      <c r="AT499" s="46">
        <f t="shared" si="265"/>
        <v>1.7844496816700164</v>
      </c>
      <c r="AU499" s="46">
        <f t="shared" si="266"/>
        <v>1.7678288599553085</v>
      </c>
      <c r="AV499" s="47">
        <f t="shared" si="267"/>
        <v>0.93142563141107737</v>
      </c>
      <c r="AW499" s="116">
        <v>0</v>
      </c>
      <c r="AX499" s="54">
        <v>150</v>
      </c>
      <c r="AY499" s="54">
        <v>12</v>
      </c>
      <c r="AZ499" s="71">
        <v>327.7</v>
      </c>
      <c r="BA499" s="43">
        <f t="shared" si="282"/>
        <v>18.004272200183095</v>
      </c>
      <c r="BB499" s="71">
        <v>58.9</v>
      </c>
      <c r="BC499" s="71">
        <v>76.2</v>
      </c>
      <c r="BD499" s="54">
        <f t="shared" si="268"/>
        <v>29.45</v>
      </c>
      <c r="BE499" s="44">
        <f t="shared" si="269"/>
        <v>2724.7111624400618</v>
      </c>
      <c r="BF499" s="50">
        <f t="shared" si="283"/>
        <v>216705.46610095407</v>
      </c>
      <c r="BG499" s="50">
        <f t="shared" si="270"/>
        <v>207622.99057793271</v>
      </c>
      <c r="BH499" s="72">
        <f t="shared" si="271"/>
        <v>4.1911612505381912</v>
      </c>
      <c r="BI499" s="51">
        <f t="shared" si="272"/>
        <v>1.7844496816700164</v>
      </c>
      <c r="BJ499" s="51">
        <f t="shared" si="273"/>
        <v>1.5783415848496585</v>
      </c>
      <c r="BK499" s="72">
        <f t="shared" si="274"/>
        <v>11.550233045936444</v>
      </c>
      <c r="BL499" s="116">
        <v>0</v>
      </c>
      <c r="BM499" s="74">
        <v>1000</v>
      </c>
      <c r="BN499" s="74">
        <v>3</v>
      </c>
      <c r="BO499" s="71">
        <v>297.8</v>
      </c>
      <c r="BP499" s="71">
        <v>58.9</v>
      </c>
      <c r="BQ499" s="71">
        <v>73.900000000000006</v>
      </c>
      <c r="BR499" s="72">
        <f t="shared" si="275"/>
        <v>29.45</v>
      </c>
      <c r="BS499" s="54">
        <f t="shared" si="276"/>
        <v>2724.7111624400618</v>
      </c>
      <c r="BT499" s="50">
        <f t="shared" si="277"/>
        <v>207622.99057793271</v>
      </c>
      <c r="BU499" s="50">
        <f t="shared" si="278"/>
        <v>201356.15490432057</v>
      </c>
      <c r="BV499" s="72">
        <f t="shared" si="279"/>
        <v>3.0183727034120702</v>
      </c>
      <c r="BW499" s="55">
        <f t="shared" si="280"/>
        <v>1.5783415848496585</v>
      </c>
      <c r="BX499" s="55">
        <f t="shared" si="281"/>
        <v>1.4789714282213382</v>
      </c>
      <c r="BY499" s="72">
        <f t="shared" si="289"/>
        <v>6.2958587407291526</v>
      </c>
      <c r="BZ499" s="83" t="s">
        <v>92</v>
      </c>
      <c r="CA499" s="83" t="s">
        <v>95</v>
      </c>
      <c r="CB499" s="112">
        <v>6</v>
      </c>
      <c r="CC499" s="112">
        <v>8</v>
      </c>
      <c r="CD499" s="112">
        <v>3</v>
      </c>
      <c r="CE499" s="112">
        <v>4</v>
      </c>
      <c r="CF499" s="83" t="s">
        <v>93</v>
      </c>
      <c r="CG499" s="71" t="s">
        <v>100</v>
      </c>
      <c r="CH499" s="129">
        <f>SUM(CH497:CH498)/2</f>
        <v>21.945795013164386</v>
      </c>
      <c r="CI499" s="63">
        <f>SUM(CI497:CI498)/2</f>
        <v>4.43</v>
      </c>
      <c r="CJ499" s="64">
        <f>SUM((AF499-BQ499)/AF499)*100</f>
        <v>3.9011703511053311</v>
      </c>
      <c r="CK499" s="64">
        <f>SUM(BX499*CH499)</f>
        <v>32.457203794072456</v>
      </c>
      <c r="CL499" s="65" t="s">
        <v>93</v>
      </c>
    </row>
    <row r="500" spans="1:90" s="65" customFormat="1" ht="24.75" customHeight="1" x14ac:dyDescent="0.3">
      <c r="A500" s="61" t="s">
        <v>125</v>
      </c>
      <c r="B500" s="35">
        <v>3.75</v>
      </c>
      <c r="C500" s="35">
        <v>1.78</v>
      </c>
      <c r="D500" s="35">
        <v>5.7750000000000004</v>
      </c>
      <c r="E500" s="35">
        <v>4.45</v>
      </c>
      <c r="F500" s="35">
        <v>0.93464999999999998</v>
      </c>
      <c r="G500" s="66">
        <v>0.43340000000000001</v>
      </c>
      <c r="H500" s="66">
        <v>7.9149999999999998E-2</v>
      </c>
      <c r="I500" s="66">
        <v>4.3150000000000001E-2</v>
      </c>
      <c r="J500" s="66">
        <v>3.7499999999999999E-2</v>
      </c>
      <c r="K500" s="67">
        <v>4.8149999999999998E-2</v>
      </c>
      <c r="L500" s="66">
        <v>1.79443</v>
      </c>
      <c r="M500" s="68">
        <v>0.15775</v>
      </c>
      <c r="N500" s="35">
        <v>4.26</v>
      </c>
      <c r="O500" s="35">
        <v>27.875</v>
      </c>
      <c r="P500" s="35">
        <v>3.415</v>
      </c>
      <c r="Q500" s="35">
        <v>15.25</v>
      </c>
      <c r="R500" s="35">
        <v>5.4799999999999995</v>
      </c>
      <c r="S500" s="35">
        <v>2.0249999999999999</v>
      </c>
      <c r="T500" s="35">
        <v>5.95</v>
      </c>
      <c r="U500" s="35">
        <v>2.11</v>
      </c>
      <c r="V500" s="35">
        <v>12.195</v>
      </c>
      <c r="W500" s="35">
        <v>6.3</v>
      </c>
      <c r="X500" s="35">
        <v>5.24</v>
      </c>
      <c r="Y500" s="35">
        <v>2.5750000000000002</v>
      </c>
      <c r="Z500" s="35">
        <v>0.99</v>
      </c>
      <c r="AA500" s="35">
        <v>8.8650000000000002</v>
      </c>
      <c r="AB500" s="41">
        <v>1090</v>
      </c>
      <c r="AC500" s="41">
        <v>9</v>
      </c>
      <c r="AD500" s="88">
        <v>387.5</v>
      </c>
      <c r="AE500" s="69">
        <v>60.3</v>
      </c>
      <c r="AF500" s="69">
        <v>75.8</v>
      </c>
      <c r="AG500" s="44">
        <f t="shared" si="284"/>
        <v>30.15</v>
      </c>
      <c r="AH500" s="44">
        <f t="shared" si="258"/>
        <v>2855.7784079478274</v>
      </c>
      <c r="AI500" s="44">
        <f t="shared" si="259"/>
        <v>216468.00332244532</v>
      </c>
      <c r="AJ500" s="44">
        <f t="shared" si="260"/>
        <v>1.7901028976683897</v>
      </c>
      <c r="AK500" s="45">
        <v>0</v>
      </c>
      <c r="AL500" s="43">
        <v>357.5</v>
      </c>
      <c r="AM500" s="43">
        <v>60</v>
      </c>
      <c r="AN500" s="69">
        <v>72.5</v>
      </c>
      <c r="AO500" s="44">
        <f t="shared" si="285"/>
        <v>30</v>
      </c>
      <c r="AP500" s="44">
        <f t="shared" si="261"/>
        <v>2827.4333882308138</v>
      </c>
      <c r="AQ500" s="46">
        <f t="shared" si="262"/>
        <v>216468.00332244532</v>
      </c>
      <c r="AR500" s="46">
        <f t="shared" si="263"/>
        <v>204988.92064673401</v>
      </c>
      <c r="AS500" s="47">
        <f t="shared" si="264"/>
        <v>5.3029004284815047</v>
      </c>
      <c r="AT500" s="46">
        <f t="shared" si="265"/>
        <v>1.7901028976683897</v>
      </c>
      <c r="AU500" s="46">
        <f t="shared" si="266"/>
        <v>1.7439966944169374</v>
      </c>
      <c r="AV500" s="47">
        <f t="shared" si="267"/>
        <v>2.5756174860956693</v>
      </c>
      <c r="AW500" s="48">
        <v>0</v>
      </c>
      <c r="AX500" s="70">
        <v>150</v>
      </c>
      <c r="AY500" s="70">
        <v>12</v>
      </c>
      <c r="AZ500" s="71">
        <v>327.5</v>
      </c>
      <c r="BA500" s="43">
        <f t="shared" si="282"/>
        <v>18.320610687022899</v>
      </c>
      <c r="BB500" s="71">
        <v>56.22</v>
      </c>
      <c r="BC500" s="69">
        <v>74</v>
      </c>
      <c r="BD500" s="54">
        <f t="shared" si="268"/>
        <v>28.11</v>
      </c>
      <c r="BE500" s="44">
        <f t="shared" si="269"/>
        <v>2482.3988644316196</v>
      </c>
      <c r="BF500" s="50">
        <f t="shared" si="283"/>
        <v>216468.00332244532</v>
      </c>
      <c r="BG500" s="50">
        <f t="shared" si="270"/>
        <v>183697.51596793986</v>
      </c>
      <c r="BH500" s="72">
        <f t="shared" si="271"/>
        <v>15.138721128078849</v>
      </c>
      <c r="BI500" s="73">
        <f t="shared" si="272"/>
        <v>1.7901028976683897</v>
      </c>
      <c r="BJ500" s="51">
        <f t="shared" si="273"/>
        <v>1.7828221479987651</v>
      </c>
      <c r="BK500" s="72">
        <f t="shared" si="274"/>
        <v>0.40672241127075626</v>
      </c>
      <c r="BL500" s="116">
        <v>0</v>
      </c>
      <c r="BM500" s="74">
        <v>1020</v>
      </c>
      <c r="BN500" s="74">
        <v>3</v>
      </c>
      <c r="BO500" s="71">
        <v>305.39999999999998</v>
      </c>
      <c r="BP500" s="71">
        <v>56</v>
      </c>
      <c r="BQ500" s="71">
        <v>74</v>
      </c>
      <c r="BR500" s="72">
        <f t="shared" si="275"/>
        <v>28</v>
      </c>
      <c r="BS500" s="54">
        <f t="shared" si="276"/>
        <v>2463.0086404143976</v>
      </c>
      <c r="BT500" s="50">
        <f t="shared" si="277"/>
        <v>183697.51596793986</v>
      </c>
      <c r="BU500" s="50">
        <f t="shared" si="278"/>
        <v>182262.63939066543</v>
      </c>
      <c r="BV500" s="72">
        <f t="shared" si="279"/>
        <v>0.78110831804871095</v>
      </c>
      <c r="BW500" s="75">
        <f t="shared" si="280"/>
        <v>1.7828221479987651</v>
      </c>
      <c r="BX500" s="55">
        <f t="shared" si="281"/>
        <v>1.6756039582275524</v>
      </c>
      <c r="BY500" s="72">
        <f t="shared" si="289"/>
        <v>6.0139588175728145</v>
      </c>
      <c r="BZ500" s="83" t="s">
        <v>92</v>
      </c>
      <c r="CA500" s="83" t="s">
        <v>95</v>
      </c>
      <c r="CB500" s="112">
        <v>6</v>
      </c>
      <c r="CC500" s="112">
        <v>8</v>
      </c>
      <c r="CD500" s="112">
        <v>3</v>
      </c>
      <c r="CE500" s="112">
        <v>4</v>
      </c>
      <c r="CF500" s="83" t="s">
        <v>93</v>
      </c>
      <c r="CG500" s="71" t="s">
        <v>100</v>
      </c>
      <c r="CH500" s="62">
        <v>14.764164108289151</v>
      </c>
      <c r="CI500" s="63">
        <f>SUM(CI498:CI499)/1.7</f>
        <v>5.288235294117646</v>
      </c>
      <c r="CJ500" s="64">
        <f>SUM((AF500-BQ500)/AF500)*100</f>
        <v>2.3746701846965661</v>
      </c>
      <c r="CK500" s="64">
        <f>SUM(BX500*CH500)</f>
        <v>24.738891819770462</v>
      </c>
      <c r="CL500" s="65" t="s">
        <v>93</v>
      </c>
    </row>
    <row r="501" spans="1:90" s="65" customFormat="1" ht="24.75" customHeight="1" x14ac:dyDescent="0.3">
      <c r="A501" s="61" t="s">
        <v>125</v>
      </c>
      <c r="B501" s="35">
        <v>3.8</v>
      </c>
      <c r="C501" s="35">
        <v>1.62</v>
      </c>
      <c r="D501" s="35">
        <v>5.5149999999999997</v>
      </c>
      <c r="E501" s="35">
        <v>4.5149999999999997</v>
      </c>
      <c r="F501" s="35">
        <v>0.95369999999999999</v>
      </c>
      <c r="G501" s="66">
        <v>0.4289</v>
      </c>
      <c r="H501" s="66">
        <v>7.775E-2</v>
      </c>
      <c r="I501" s="66">
        <v>4.5999999999999999E-2</v>
      </c>
      <c r="J501" s="66">
        <v>3.9600000000000003E-2</v>
      </c>
      <c r="K501" s="67">
        <v>4.6249999999999999E-2</v>
      </c>
      <c r="L501" s="66">
        <v>1.79443</v>
      </c>
      <c r="M501" s="68">
        <v>0.17660000000000001</v>
      </c>
      <c r="N501" s="35">
        <v>4.8550000000000004</v>
      </c>
      <c r="O501" s="35">
        <v>15.94</v>
      </c>
      <c r="P501" s="35">
        <v>4.54</v>
      </c>
      <c r="Q501" s="35">
        <v>14.445</v>
      </c>
      <c r="R501" s="35">
        <v>5.71</v>
      </c>
      <c r="S501" s="35">
        <v>4.3899999999999997</v>
      </c>
      <c r="T501" s="35">
        <v>8.8949999999999996</v>
      </c>
      <c r="U501" s="35">
        <v>3.93</v>
      </c>
      <c r="V501" s="35">
        <v>14.81</v>
      </c>
      <c r="W501" s="35">
        <v>2.14</v>
      </c>
      <c r="X501" s="35">
        <v>12.559999999999999</v>
      </c>
      <c r="Y501" s="35">
        <v>7.7149999999999999</v>
      </c>
      <c r="Z501" s="35">
        <v>2.3849999999999998</v>
      </c>
      <c r="AA501" s="35">
        <v>5.74</v>
      </c>
      <c r="AB501" s="41">
        <v>1000</v>
      </c>
      <c r="AC501" s="41">
        <v>3</v>
      </c>
      <c r="AD501" s="88">
        <v>387.1</v>
      </c>
      <c r="AE501" s="69">
        <v>59.6</v>
      </c>
      <c r="AF501" s="69">
        <v>78.900000000000006</v>
      </c>
      <c r="AG501" s="44">
        <f t="shared" si="284"/>
        <v>29.8</v>
      </c>
      <c r="AH501" s="44">
        <f t="shared" si="258"/>
        <v>2789.8599400938801</v>
      </c>
      <c r="AI501" s="44">
        <f t="shared" si="259"/>
        <v>220119.94927340717</v>
      </c>
      <c r="AJ501" s="44">
        <f t="shared" si="260"/>
        <v>1.7585866309608758</v>
      </c>
      <c r="AK501" s="45">
        <v>0</v>
      </c>
      <c r="AL501" s="43">
        <v>358.5</v>
      </c>
      <c r="AM501" s="43">
        <v>59.31</v>
      </c>
      <c r="AN501" s="69">
        <v>77.8</v>
      </c>
      <c r="AO501" s="44">
        <f t="shared" si="285"/>
        <v>29.655000000000001</v>
      </c>
      <c r="AP501" s="44">
        <f t="shared" si="261"/>
        <v>2762.7763483670988</v>
      </c>
      <c r="AQ501" s="46">
        <f t="shared" si="262"/>
        <v>220119.94927340717</v>
      </c>
      <c r="AR501" s="46">
        <f t="shared" si="263"/>
        <v>214943.99990296026</v>
      </c>
      <c r="AS501" s="47">
        <f t="shared" si="264"/>
        <v>2.351422207542829</v>
      </c>
      <c r="AT501" s="46">
        <f t="shared" si="265"/>
        <v>1.7585866309608758</v>
      </c>
      <c r="AU501" s="46">
        <f t="shared" si="266"/>
        <v>1.6678762848083699</v>
      </c>
      <c r="AV501" s="47">
        <f t="shared" si="267"/>
        <v>5.1581391872029947</v>
      </c>
      <c r="AW501" s="48">
        <v>0</v>
      </c>
      <c r="AX501" s="70">
        <v>150</v>
      </c>
      <c r="AY501" s="70">
        <v>12</v>
      </c>
      <c r="AZ501" s="71">
        <v>325.89999999999998</v>
      </c>
      <c r="BA501" s="43">
        <f t="shared" si="282"/>
        <v>18.778766492789213</v>
      </c>
      <c r="BB501" s="71">
        <v>58</v>
      </c>
      <c r="BC501" s="69">
        <v>76.62</v>
      </c>
      <c r="BD501" s="54">
        <f t="shared" si="268"/>
        <v>29</v>
      </c>
      <c r="BE501" s="44">
        <f t="shared" si="269"/>
        <v>2642.079421669016</v>
      </c>
      <c r="BF501" s="50">
        <f t="shared" si="283"/>
        <v>220119.94927340717</v>
      </c>
      <c r="BG501" s="50">
        <f t="shared" si="270"/>
        <v>202436.12528828002</v>
      </c>
      <c r="BH501" s="72">
        <f t="shared" si="271"/>
        <v>8.0337216338181054</v>
      </c>
      <c r="BI501" s="73">
        <f t="shared" si="272"/>
        <v>1.7585866309608758</v>
      </c>
      <c r="BJ501" s="51">
        <f t="shared" si="273"/>
        <v>1.6098905249045876</v>
      </c>
      <c r="BK501" s="72">
        <f t="shared" si="274"/>
        <v>8.4554325296469433</v>
      </c>
      <c r="BL501" s="116">
        <v>0</v>
      </c>
      <c r="BM501" s="74">
        <v>1020</v>
      </c>
      <c r="BN501" s="74">
        <v>3</v>
      </c>
      <c r="BO501" s="71">
        <v>305.89999999999998</v>
      </c>
      <c r="BP501" s="71">
        <v>57</v>
      </c>
      <c r="BQ501" s="71">
        <v>75.2</v>
      </c>
      <c r="BR501" s="72">
        <f t="shared" si="275"/>
        <v>28.5</v>
      </c>
      <c r="BS501" s="54">
        <f t="shared" si="276"/>
        <v>2551.7586328783095</v>
      </c>
      <c r="BT501" s="50">
        <f t="shared" si="277"/>
        <v>202436.12528828002</v>
      </c>
      <c r="BU501" s="50">
        <f t="shared" si="278"/>
        <v>191892.24919244889</v>
      </c>
      <c r="BV501" s="72">
        <f t="shared" si="279"/>
        <v>5.2084953121959234</v>
      </c>
      <c r="BW501" s="75">
        <f t="shared" si="280"/>
        <v>1.6098905249045876</v>
      </c>
      <c r="BX501" s="55">
        <f t="shared" si="281"/>
        <v>1.5941237923227043</v>
      </c>
      <c r="BY501" s="72">
        <f t="shared" si="289"/>
        <v>0.97936675432124565</v>
      </c>
      <c r="BZ501" s="83" t="s">
        <v>92</v>
      </c>
      <c r="CA501" s="83" t="s">
        <v>95</v>
      </c>
      <c r="CB501" s="112">
        <v>6</v>
      </c>
      <c r="CC501" s="112">
        <v>8</v>
      </c>
      <c r="CD501" s="112">
        <v>3</v>
      </c>
      <c r="CE501" s="112">
        <v>4</v>
      </c>
      <c r="CF501" s="83" t="s">
        <v>93</v>
      </c>
      <c r="CG501" s="71" t="s">
        <v>100</v>
      </c>
      <c r="CH501" s="62">
        <v>14.561207378423708</v>
      </c>
      <c r="CI501" s="63">
        <f>SUM(CI499:CI500)/1.8</f>
        <v>5.3990196078431367</v>
      </c>
      <c r="CJ501" s="64">
        <f>SUM((AF501-BQ501)/AF501)*100</f>
        <v>4.6894803548795982</v>
      </c>
      <c r="CK501" s="64">
        <f>SUM(BX501*CH501)</f>
        <v>23.212367126890143</v>
      </c>
      <c r="CL501" s="65" t="s">
        <v>93</v>
      </c>
    </row>
    <row r="502" spans="1:90" s="65" customFormat="1" ht="24.75" customHeight="1" x14ac:dyDescent="0.3">
      <c r="A502" s="61" t="s">
        <v>125</v>
      </c>
      <c r="B502" s="35">
        <v>3.9449999999999998</v>
      </c>
      <c r="C502" s="35">
        <v>1.7350000000000001</v>
      </c>
      <c r="D502" s="35">
        <v>5.585</v>
      </c>
      <c r="E502" s="35">
        <v>4.62</v>
      </c>
      <c r="F502" s="35">
        <v>0.94184999999999997</v>
      </c>
      <c r="G502" s="66">
        <v>0.44155</v>
      </c>
      <c r="H502" s="66">
        <v>7.6649999999999996E-2</v>
      </c>
      <c r="I502" s="66">
        <v>4.9799999999999997E-2</v>
      </c>
      <c r="J502" s="66">
        <v>4.1050000000000003E-2</v>
      </c>
      <c r="K502" s="67">
        <v>4.1399999999999999E-2</v>
      </c>
      <c r="L502" s="66">
        <v>1.79443</v>
      </c>
      <c r="M502" s="68">
        <v>0.17695</v>
      </c>
      <c r="N502" s="35">
        <v>4.1304999999999996</v>
      </c>
      <c r="O502" s="35">
        <v>19.438499999999998</v>
      </c>
      <c r="P502" s="35">
        <v>4.0990000000000002</v>
      </c>
      <c r="Q502" s="35">
        <v>15.933</v>
      </c>
      <c r="R502" s="35">
        <v>6.8235000000000001</v>
      </c>
      <c r="S502" s="35">
        <v>3.6880000000000002</v>
      </c>
      <c r="T502" s="35">
        <v>7.1905000000000001</v>
      </c>
      <c r="U502" s="35">
        <v>4.1449999999999996</v>
      </c>
      <c r="V502" s="35">
        <v>12.996500000000001</v>
      </c>
      <c r="W502" s="35">
        <v>4.3520000000000003</v>
      </c>
      <c r="X502" s="35">
        <v>9.61</v>
      </c>
      <c r="Y502" s="35">
        <v>5.1240000000000006</v>
      </c>
      <c r="Z502" s="35">
        <v>1.6419999999999999</v>
      </c>
      <c r="AA502" s="35">
        <v>7.3025000000000002</v>
      </c>
      <c r="AB502" s="41">
        <v>1000</v>
      </c>
      <c r="AC502" s="41">
        <v>3</v>
      </c>
      <c r="AD502" s="88">
        <v>387.5</v>
      </c>
      <c r="AE502" s="69">
        <v>59.4</v>
      </c>
      <c r="AF502" s="69">
        <v>76.7</v>
      </c>
      <c r="AG502" s="44">
        <f t="shared" si="284"/>
        <v>29.7</v>
      </c>
      <c r="AH502" s="44">
        <f t="shared" si="258"/>
        <v>2771.1674638050204</v>
      </c>
      <c r="AI502" s="44">
        <f t="shared" si="259"/>
        <v>212548.54447384508</v>
      </c>
      <c r="AJ502" s="44">
        <f t="shared" si="260"/>
        <v>1.8231129314916734</v>
      </c>
      <c r="AK502" s="45">
        <v>0</v>
      </c>
      <c r="AL502" s="43">
        <v>360.3</v>
      </c>
      <c r="AM502" s="43">
        <v>58.2</v>
      </c>
      <c r="AN502" s="69">
        <v>76.2</v>
      </c>
      <c r="AO502" s="44">
        <f t="shared" si="285"/>
        <v>29.1</v>
      </c>
      <c r="AP502" s="44">
        <f t="shared" si="261"/>
        <v>2660.3320749863728</v>
      </c>
      <c r="AQ502" s="46">
        <f t="shared" si="262"/>
        <v>212548.54447384508</v>
      </c>
      <c r="AR502" s="46">
        <f t="shared" si="263"/>
        <v>202717.30411396161</v>
      </c>
      <c r="AS502" s="47">
        <f t="shared" si="264"/>
        <v>4.6254094019887475</v>
      </c>
      <c r="AT502" s="46">
        <f t="shared" si="265"/>
        <v>1.8231129314916734</v>
      </c>
      <c r="AU502" s="46">
        <f t="shared" si="266"/>
        <v>1.7773519708877448</v>
      </c>
      <c r="AV502" s="47">
        <f t="shared" si="267"/>
        <v>2.5100453084103225</v>
      </c>
      <c r="AW502" s="48">
        <v>0</v>
      </c>
      <c r="AX502" s="70">
        <v>150</v>
      </c>
      <c r="AY502" s="70">
        <v>12</v>
      </c>
      <c r="AZ502" s="71">
        <v>328.3</v>
      </c>
      <c r="BA502" s="43">
        <f t="shared" si="282"/>
        <v>18.032287541882422</v>
      </c>
      <c r="BB502" s="71">
        <v>56.34</v>
      </c>
      <c r="BC502" s="69">
        <v>73.56</v>
      </c>
      <c r="BD502" s="54">
        <f t="shared" si="268"/>
        <v>28.17</v>
      </c>
      <c r="BE502" s="44">
        <f t="shared" si="269"/>
        <v>2493.0073945042618</v>
      </c>
      <c r="BF502" s="50">
        <f t="shared" si="283"/>
        <v>212548.54447384508</v>
      </c>
      <c r="BG502" s="50">
        <f t="shared" si="270"/>
        <v>183385.62393973352</v>
      </c>
      <c r="BH502" s="72">
        <f t="shared" si="271"/>
        <v>13.720592915045895</v>
      </c>
      <c r="BI502" s="73">
        <f t="shared" si="272"/>
        <v>1.8231129314916734</v>
      </c>
      <c r="BJ502" s="51">
        <f t="shared" si="273"/>
        <v>1.7902166644637862</v>
      </c>
      <c r="BK502" s="72">
        <f t="shared" si="274"/>
        <v>1.8044009484904155</v>
      </c>
      <c r="BL502" s="116">
        <v>0</v>
      </c>
      <c r="BM502" s="74">
        <v>1020</v>
      </c>
      <c r="BN502" s="74">
        <v>3</v>
      </c>
      <c r="BO502" s="71">
        <v>306.10000000000002</v>
      </c>
      <c r="BP502" s="71">
        <v>56</v>
      </c>
      <c r="BQ502" s="71">
        <v>70.47</v>
      </c>
      <c r="BR502" s="72">
        <f t="shared" si="275"/>
        <v>28</v>
      </c>
      <c r="BS502" s="54">
        <f t="shared" si="276"/>
        <v>2463.0086404143976</v>
      </c>
      <c r="BT502" s="50">
        <f t="shared" si="277"/>
        <v>183385.62393973352</v>
      </c>
      <c r="BU502" s="50">
        <f t="shared" si="278"/>
        <v>173568.21889000261</v>
      </c>
      <c r="BV502" s="72">
        <f t="shared" si="279"/>
        <v>5.35342129814779</v>
      </c>
      <c r="BW502" s="75">
        <f t="shared" si="280"/>
        <v>1.7902166644637862</v>
      </c>
      <c r="BX502" s="55">
        <f t="shared" si="281"/>
        <v>1.7635717066036627</v>
      </c>
      <c r="BY502" s="72">
        <f t="shared" si="289"/>
        <v>1.488364977772362</v>
      </c>
      <c r="BZ502" s="83" t="s">
        <v>92</v>
      </c>
      <c r="CA502" s="83" t="s">
        <v>95</v>
      </c>
      <c r="CB502" s="112">
        <v>6</v>
      </c>
      <c r="CC502" s="112">
        <v>8</v>
      </c>
      <c r="CD502" s="112">
        <v>3</v>
      </c>
      <c r="CE502" s="112">
        <v>4</v>
      </c>
      <c r="CF502" s="83" t="s">
        <v>93</v>
      </c>
      <c r="CG502" s="71" t="s">
        <v>100</v>
      </c>
      <c r="CH502" s="62">
        <v>14.756847400782563</v>
      </c>
      <c r="CI502" s="63">
        <f>SUM(CI500:CI501)/1.9</f>
        <v>5.6248710010319911</v>
      </c>
      <c r="CJ502" s="64">
        <f>SUM((AF502-BQ502)/AF502)*100</f>
        <v>8.1225554106910085</v>
      </c>
      <c r="CK502" s="64">
        <f>SUM(BX502*CH502)</f>
        <v>26.024758554687928</v>
      </c>
      <c r="CL502" s="65" t="s">
        <v>93</v>
      </c>
    </row>
    <row r="503" spans="1:90" s="65" customFormat="1" ht="24.75" customHeight="1" x14ac:dyDescent="0.3">
      <c r="A503" s="61" t="s">
        <v>125</v>
      </c>
      <c r="B503" s="35">
        <v>3.18</v>
      </c>
      <c r="C503" s="35">
        <v>1.87</v>
      </c>
      <c r="D503" s="35">
        <v>6.24</v>
      </c>
      <c r="E503" s="35">
        <v>4.7050000000000001</v>
      </c>
      <c r="F503" s="35">
        <v>0.66725000000000001</v>
      </c>
      <c r="G503" s="66">
        <v>0.42020000000000002</v>
      </c>
      <c r="H503" s="66">
        <v>8.2750000000000004E-2</v>
      </c>
      <c r="I503" s="66">
        <v>5.4050000000000001E-2</v>
      </c>
      <c r="J503" s="66">
        <v>4.1549999999999997E-2</v>
      </c>
      <c r="K503" s="67">
        <v>5.6899999999999999E-2</v>
      </c>
      <c r="L503" s="66">
        <v>1.79443</v>
      </c>
      <c r="M503" s="68">
        <v>4.87E-2</v>
      </c>
      <c r="N503" s="35">
        <v>4.26</v>
      </c>
      <c r="O503" s="35">
        <v>27.875</v>
      </c>
      <c r="P503" s="35">
        <v>3.415</v>
      </c>
      <c r="Q503" s="35">
        <v>15.25</v>
      </c>
      <c r="R503" s="35">
        <v>5.4799999999999995</v>
      </c>
      <c r="S503" s="35">
        <v>2.0249999999999999</v>
      </c>
      <c r="T503" s="35">
        <v>5.95</v>
      </c>
      <c r="U503" s="35">
        <v>2.11</v>
      </c>
      <c r="V503" s="35">
        <v>12.195</v>
      </c>
      <c r="W503" s="35">
        <v>6.3</v>
      </c>
      <c r="X503" s="35">
        <v>5.24</v>
      </c>
      <c r="Y503" s="35">
        <v>2.5750000000000002</v>
      </c>
      <c r="Z503" s="35">
        <v>0.99</v>
      </c>
      <c r="AA503" s="35">
        <v>8.8650000000000002</v>
      </c>
      <c r="AB503" s="41">
        <v>1000</v>
      </c>
      <c r="AC503" s="41">
        <v>3</v>
      </c>
      <c r="AD503" s="88">
        <v>388</v>
      </c>
      <c r="AE503" s="69">
        <v>59.4</v>
      </c>
      <c r="AF503" s="69">
        <v>78.3</v>
      </c>
      <c r="AG503" s="44">
        <f t="shared" si="284"/>
        <v>29.7</v>
      </c>
      <c r="AH503" s="44">
        <f t="shared" si="258"/>
        <v>2771.1674638050204</v>
      </c>
      <c r="AI503" s="44">
        <f t="shared" si="259"/>
        <v>216982.4124159331</v>
      </c>
      <c r="AJ503" s="44">
        <f t="shared" si="260"/>
        <v>1.7881633616287926</v>
      </c>
      <c r="AK503" s="45">
        <v>0</v>
      </c>
      <c r="AL503" s="43">
        <v>358.9</v>
      </c>
      <c r="AM503" s="43">
        <v>59.2</v>
      </c>
      <c r="AN503" s="69">
        <v>77.5</v>
      </c>
      <c r="AO503" s="44">
        <f t="shared" si="285"/>
        <v>29.6</v>
      </c>
      <c r="AP503" s="44">
        <f t="shared" si="261"/>
        <v>2752.5378193692336</v>
      </c>
      <c r="AQ503" s="46">
        <f t="shared" si="262"/>
        <v>216982.4124159331</v>
      </c>
      <c r="AR503" s="46">
        <f t="shared" si="263"/>
        <v>213321.68100111559</v>
      </c>
      <c r="AS503" s="47">
        <f t="shared" si="264"/>
        <v>1.6871097403969586</v>
      </c>
      <c r="AT503" s="46">
        <f t="shared" si="265"/>
        <v>1.7881633616287926</v>
      </c>
      <c r="AU503" s="46">
        <f t="shared" si="266"/>
        <v>1.6824356451519014</v>
      </c>
      <c r="AV503" s="47">
        <f t="shared" si="267"/>
        <v>5.9126430361813576</v>
      </c>
      <c r="AW503" s="48">
        <v>0</v>
      </c>
      <c r="AX503" s="70">
        <v>150</v>
      </c>
      <c r="AY503" s="70">
        <v>12</v>
      </c>
      <c r="AZ503" s="71">
        <v>327</v>
      </c>
      <c r="BA503" s="43">
        <f t="shared" si="282"/>
        <v>18.654434250764528</v>
      </c>
      <c r="BB503" s="71">
        <v>55.7</v>
      </c>
      <c r="BC503" s="69">
        <v>76</v>
      </c>
      <c r="BD503" s="54">
        <f t="shared" si="268"/>
        <v>27.85</v>
      </c>
      <c r="BE503" s="44">
        <f t="shared" si="269"/>
        <v>2436.6899479589497</v>
      </c>
      <c r="BF503" s="50">
        <f t="shared" si="283"/>
        <v>216982.4124159331</v>
      </c>
      <c r="BG503" s="50">
        <f t="shared" si="270"/>
        <v>185188.43604488019</v>
      </c>
      <c r="BH503" s="72">
        <f t="shared" si="271"/>
        <v>14.652789604950611</v>
      </c>
      <c r="BI503" s="73">
        <f t="shared" si="272"/>
        <v>1.7881633616287926</v>
      </c>
      <c r="BJ503" s="51">
        <f t="shared" si="273"/>
        <v>1.7657690025566821</v>
      </c>
      <c r="BK503" s="72">
        <f t="shared" si="274"/>
        <v>1.2523665092719527</v>
      </c>
      <c r="BL503" s="116">
        <v>0</v>
      </c>
      <c r="BM503" s="74">
        <v>1020</v>
      </c>
      <c r="BN503" s="74">
        <v>3</v>
      </c>
      <c r="BO503" s="71">
        <v>302</v>
      </c>
      <c r="BP503" s="71">
        <v>55</v>
      </c>
      <c r="BQ503" s="71">
        <v>74</v>
      </c>
      <c r="BR503" s="72">
        <f t="shared" si="275"/>
        <v>27.5</v>
      </c>
      <c r="BS503" s="54">
        <f t="shared" si="276"/>
        <v>2375.8294442772813</v>
      </c>
      <c r="BT503" s="50">
        <f t="shared" si="277"/>
        <v>185188.43604488019</v>
      </c>
      <c r="BU503" s="50">
        <f t="shared" si="278"/>
        <v>175811.37887651881</v>
      </c>
      <c r="BV503" s="72">
        <f t="shared" si="279"/>
        <v>5.0635219825976945</v>
      </c>
      <c r="BW503" s="75">
        <f t="shared" si="280"/>
        <v>1.7657690025566821</v>
      </c>
      <c r="BX503" s="55">
        <f t="shared" si="281"/>
        <v>1.7177500223811442</v>
      </c>
      <c r="BY503" s="72">
        <f t="shared" si="289"/>
        <v>2.7194372596874561</v>
      </c>
      <c r="BZ503" s="83" t="s">
        <v>92</v>
      </c>
      <c r="CA503" s="83" t="s">
        <v>95</v>
      </c>
      <c r="CB503" s="112">
        <v>6</v>
      </c>
      <c r="CC503" s="112">
        <v>8</v>
      </c>
      <c r="CD503" s="112">
        <v>3</v>
      </c>
      <c r="CE503" s="112">
        <v>4</v>
      </c>
      <c r="CF503" s="83" t="s">
        <v>93</v>
      </c>
      <c r="CG503" s="71" t="s">
        <v>100</v>
      </c>
      <c r="CH503" s="129">
        <f>SUM(CH501:CH502)/2</f>
        <v>14.659027389603136</v>
      </c>
      <c r="CI503" s="63">
        <f>SUM(CI501:CI502)/1.9</f>
        <v>5.8020476888816468</v>
      </c>
      <c r="CJ503" s="64">
        <f>SUM((AF503-BQ503)/AF503)*100</f>
        <v>5.4916985951468673</v>
      </c>
      <c r="CK503" s="64">
        <f>SUM(BX503*CH503)</f>
        <v>25.180544626576591</v>
      </c>
      <c r="CL503" s="65" t="s">
        <v>93</v>
      </c>
    </row>
    <row r="504" spans="1:90" s="65" customFormat="1" ht="24.75" customHeight="1" x14ac:dyDescent="0.3">
      <c r="A504" s="61" t="s">
        <v>125</v>
      </c>
      <c r="B504" s="35">
        <v>3.105</v>
      </c>
      <c r="C504" s="35">
        <v>2.12</v>
      </c>
      <c r="D504" s="35">
        <v>6.5949999999999998</v>
      </c>
      <c r="E504" s="35">
        <v>4.7450000000000001</v>
      </c>
      <c r="F504" s="35">
        <v>0.80035000000000001</v>
      </c>
      <c r="G504" s="66">
        <v>0.42230000000000001</v>
      </c>
      <c r="H504" s="66">
        <v>8.3049999999999999E-2</v>
      </c>
      <c r="I504" s="66">
        <v>5.4050000000000001E-2</v>
      </c>
      <c r="J504" s="66">
        <v>4.2200000000000001E-2</v>
      </c>
      <c r="K504" s="67">
        <v>5.2850000000000001E-2</v>
      </c>
      <c r="L504" s="66">
        <v>1.79443</v>
      </c>
      <c r="M504" s="68">
        <v>3.7850000000000002E-2</v>
      </c>
      <c r="N504" s="35">
        <v>4.8550000000000004</v>
      </c>
      <c r="O504" s="35">
        <v>15.94</v>
      </c>
      <c r="P504" s="35">
        <v>4.54</v>
      </c>
      <c r="Q504" s="35">
        <v>14.445</v>
      </c>
      <c r="R504" s="35">
        <v>5.71</v>
      </c>
      <c r="S504" s="35">
        <v>4.3899999999999997</v>
      </c>
      <c r="T504" s="35">
        <v>8.8949999999999996</v>
      </c>
      <c r="U504" s="35">
        <v>3.93</v>
      </c>
      <c r="V504" s="35">
        <v>14.81</v>
      </c>
      <c r="W504" s="35">
        <v>2.14</v>
      </c>
      <c r="X504" s="35">
        <v>12.559999999999999</v>
      </c>
      <c r="Y504" s="35">
        <v>7.7149999999999999</v>
      </c>
      <c r="Z504" s="35">
        <v>2.3849999999999998</v>
      </c>
      <c r="AA504" s="35">
        <v>5.74</v>
      </c>
      <c r="AB504" s="41">
        <v>1020</v>
      </c>
      <c r="AC504" s="41">
        <v>3</v>
      </c>
      <c r="AD504" s="88">
        <v>386.9</v>
      </c>
      <c r="AE504" s="69">
        <v>58.7</v>
      </c>
      <c r="AF504" s="69">
        <v>76.5</v>
      </c>
      <c r="AG504" s="44">
        <f t="shared" si="284"/>
        <v>29.35</v>
      </c>
      <c r="AH504" s="44">
        <f t="shared" si="258"/>
        <v>2706.2385976369542</v>
      </c>
      <c r="AI504" s="44">
        <f t="shared" si="259"/>
        <v>207027.25271922699</v>
      </c>
      <c r="AJ504" s="44">
        <f t="shared" si="260"/>
        <v>1.8688360827775594</v>
      </c>
      <c r="AK504" s="45">
        <v>0</v>
      </c>
      <c r="AL504" s="43">
        <v>357.9</v>
      </c>
      <c r="AM504" s="43">
        <v>58.2</v>
      </c>
      <c r="AN504" s="69">
        <v>75.400000000000006</v>
      </c>
      <c r="AO504" s="44">
        <f t="shared" si="285"/>
        <v>29.1</v>
      </c>
      <c r="AP504" s="44">
        <f t="shared" si="261"/>
        <v>2660.3320749863728</v>
      </c>
      <c r="AQ504" s="46">
        <f t="shared" si="262"/>
        <v>207027.25271922699</v>
      </c>
      <c r="AR504" s="46">
        <f t="shared" si="263"/>
        <v>200589.03845397252</v>
      </c>
      <c r="AS504" s="47">
        <f t="shared" si="264"/>
        <v>3.1098390094496691</v>
      </c>
      <c r="AT504" s="46">
        <f t="shared" si="265"/>
        <v>1.8688360827775594</v>
      </c>
      <c r="AU504" s="46">
        <f t="shared" si="266"/>
        <v>1.7842450552557203</v>
      </c>
      <c r="AV504" s="47">
        <f t="shared" si="267"/>
        <v>4.5264016625853891</v>
      </c>
      <c r="AW504" s="48">
        <v>0</v>
      </c>
      <c r="AX504" s="70">
        <v>150</v>
      </c>
      <c r="AY504" s="70">
        <v>12</v>
      </c>
      <c r="AZ504" s="71">
        <v>327.5</v>
      </c>
      <c r="BA504" s="43">
        <f t="shared" si="282"/>
        <v>18.137404580152662</v>
      </c>
      <c r="BB504" s="71">
        <v>55.01</v>
      </c>
      <c r="BC504" s="69">
        <v>75</v>
      </c>
      <c r="BD504" s="54">
        <f t="shared" si="268"/>
        <v>27.504999999999999</v>
      </c>
      <c r="BE504" s="44">
        <f t="shared" si="269"/>
        <v>2376.6934607968342</v>
      </c>
      <c r="BF504" s="50">
        <f t="shared" si="283"/>
        <v>207027.25271922699</v>
      </c>
      <c r="BG504" s="50">
        <f t="shared" si="270"/>
        <v>178252.00955976258</v>
      </c>
      <c r="BH504" s="72">
        <f t="shared" si="271"/>
        <v>13.899253736651652</v>
      </c>
      <c r="BI504" s="73">
        <f t="shared" si="272"/>
        <v>1.8688360827775594</v>
      </c>
      <c r="BJ504" s="51">
        <f t="shared" si="273"/>
        <v>1.8372864396246766</v>
      </c>
      <c r="BK504" s="72">
        <f t="shared" si="274"/>
        <v>1.6881974531437818</v>
      </c>
      <c r="BL504" s="116">
        <v>0</v>
      </c>
      <c r="BM504" s="74">
        <v>1040</v>
      </c>
      <c r="BN504" s="74">
        <v>3</v>
      </c>
      <c r="BO504" s="71">
        <v>304.39999999999998</v>
      </c>
      <c r="BP504" s="71">
        <v>54</v>
      </c>
      <c r="BQ504" s="71">
        <v>73.5</v>
      </c>
      <c r="BR504" s="72">
        <f t="shared" si="275"/>
        <v>27</v>
      </c>
      <c r="BS504" s="54">
        <f t="shared" si="276"/>
        <v>2290.221044466959</v>
      </c>
      <c r="BT504" s="50">
        <f t="shared" si="277"/>
        <v>178252.00955976258</v>
      </c>
      <c r="BU504" s="50">
        <f t="shared" si="278"/>
        <v>168331.24676832149</v>
      </c>
      <c r="BV504" s="72">
        <f t="shared" si="279"/>
        <v>5.5655825793733609</v>
      </c>
      <c r="BW504" s="75">
        <f t="shared" si="280"/>
        <v>1.8372864396246766</v>
      </c>
      <c r="BX504" s="55">
        <f t="shared" si="281"/>
        <v>1.8083392468360513</v>
      </c>
      <c r="BY504" s="72">
        <f t="shared" si="289"/>
        <v>1.5755405452477358</v>
      </c>
      <c r="BZ504" s="83" t="s">
        <v>92</v>
      </c>
      <c r="CA504" s="83" t="s">
        <v>95</v>
      </c>
      <c r="CB504" s="112">
        <v>6</v>
      </c>
      <c r="CC504" s="112">
        <v>8</v>
      </c>
      <c r="CD504" s="112">
        <v>3</v>
      </c>
      <c r="CE504" s="112">
        <v>4</v>
      </c>
      <c r="CF504" s="83" t="s">
        <v>93</v>
      </c>
      <c r="CG504" s="71" t="s">
        <v>100</v>
      </c>
      <c r="CH504" s="62">
        <v>12.012705746462611</v>
      </c>
      <c r="CI504" s="63">
        <f>SUM(CI502:CI503)/1.8</f>
        <v>6.3482881610631319</v>
      </c>
      <c r="CJ504" s="64">
        <f>SUM((AF504-BQ504)/AF504)*100</f>
        <v>3.9215686274509802</v>
      </c>
      <c r="CK504" s="64">
        <f>SUM(BX504*CH504)</f>
        <v>21.723047262021304</v>
      </c>
      <c r="CL504" s="65" t="s">
        <v>93</v>
      </c>
    </row>
    <row r="505" spans="1:90" s="65" customFormat="1" ht="24.75" customHeight="1" x14ac:dyDescent="0.3">
      <c r="A505" s="61" t="s">
        <v>125</v>
      </c>
      <c r="B505" s="35">
        <v>3.0649999999999999</v>
      </c>
      <c r="C505" s="35">
        <v>1.97</v>
      </c>
      <c r="D505" s="35">
        <v>6.42</v>
      </c>
      <c r="E505" s="35">
        <v>4.59</v>
      </c>
      <c r="F505" s="35">
        <v>0.71594999999999998</v>
      </c>
      <c r="G505" s="66">
        <v>0.42604999999999998</v>
      </c>
      <c r="H505" s="66">
        <v>8.4099999999999994E-2</v>
      </c>
      <c r="I505" s="66">
        <v>5.0349999999999999E-2</v>
      </c>
      <c r="J505" s="66">
        <v>3.9399999999999998E-2</v>
      </c>
      <c r="K505" s="67">
        <v>5.0799999999999998E-2</v>
      </c>
      <c r="L505" s="66">
        <v>1.79443</v>
      </c>
      <c r="M505" s="68">
        <v>4.4699999999999997E-2</v>
      </c>
      <c r="N505" s="35">
        <v>4.1304999999999996</v>
      </c>
      <c r="O505" s="35">
        <v>19.438499999999998</v>
      </c>
      <c r="P505" s="35">
        <v>4.0990000000000002</v>
      </c>
      <c r="Q505" s="35">
        <v>15.933</v>
      </c>
      <c r="R505" s="35">
        <v>6.8235000000000001</v>
      </c>
      <c r="S505" s="35">
        <v>3.6880000000000002</v>
      </c>
      <c r="T505" s="35">
        <v>7.1905000000000001</v>
      </c>
      <c r="U505" s="35">
        <v>4.1449999999999996</v>
      </c>
      <c r="V505" s="35">
        <v>12.996500000000001</v>
      </c>
      <c r="W505" s="35">
        <v>4.3520000000000003</v>
      </c>
      <c r="X505" s="35">
        <v>9.61</v>
      </c>
      <c r="Y505" s="35">
        <v>5.1240000000000006</v>
      </c>
      <c r="Z505" s="35">
        <v>1.6419999999999999</v>
      </c>
      <c r="AA505" s="35">
        <v>7.3025000000000002</v>
      </c>
      <c r="AB505" s="41">
        <v>1020</v>
      </c>
      <c r="AC505" s="41">
        <v>3</v>
      </c>
      <c r="AD505" s="88">
        <v>388.2</v>
      </c>
      <c r="AE505" s="69">
        <v>55.8</v>
      </c>
      <c r="AF505" s="69">
        <v>76.2</v>
      </c>
      <c r="AG505" s="44">
        <f t="shared" si="284"/>
        <v>27.9</v>
      </c>
      <c r="AH505" s="44">
        <f t="shared" si="258"/>
        <v>2445.4471374808309</v>
      </c>
      <c r="AI505" s="44">
        <f t="shared" si="259"/>
        <v>186343.07187603932</v>
      </c>
      <c r="AJ505" s="44">
        <f t="shared" si="260"/>
        <v>2.0832542690840774</v>
      </c>
      <c r="AK505" s="45">
        <v>0</v>
      </c>
      <c r="AL505" s="43">
        <v>362.7</v>
      </c>
      <c r="AM505" s="43">
        <v>55.88</v>
      </c>
      <c r="AN505" s="69">
        <v>72.569999999999993</v>
      </c>
      <c r="AO505" s="44">
        <f t="shared" si="285"/>
        <v>27.94</v>
      </c>
      <c r="AP505" s="44">
        <f t="shared" si="261"/>
        <v>2452.4641988318895</v>
      </c>
      <c r="AQ505" s="46">
        <f t="shared" si="262"/>
        <v>186343.07187603932</v>
      </c>
      <c r="AR505" s="46">
        <f t="shared" si="263"/>
        <v>177975.32690923021</v>
      </c>
      <c r="AS505" s="47">
        <f t="shared" si="264"/>
        <v>4.49050500378977</v>
      </c>
      <c r="AT505" s="46">
        <f t="shared" si="265"/>
        <v>2.0832542690840774</v>
      </c>
      <c r="AU505" s="46">
        <f t="shared" si="266"/>
        <v>2.0379229317835827</v>
      </c>
      <c r="AV505" s="47">
        <f t="shared" si="267"/>
        <v>2.1759867709487528</v>
      </c>
      <c r="AW505" s="48">
        <v>0</v>
      </c>
      <c r="AX505" s="70">
        <v>150</v>
      </c>
      <c r="AY505" s="70">
        <v>12</v>
      </c>
      <c r="AZ505" s="71">
        <v>329.6</v>
      </c>
      <c r="BA505" s="43">
        <f t="shared" si="282"/>
        <v>17.779126213592221</v>
      </c>
      <c r="BB505" s="71">
        <v>55.29</v>
      </c>
      <c r="BC505" s="69">
        <v>72.44</v>
      </c>
      <c r="BD505" s="54">
        <f t="shared" si="268"/>
        <v>27.645</v>
      </c>
      <c r="BE505" s="44">
        <f t="shared" si="269"/>
        <v>2400.9496976752016</v>
      </c>
      <c r="BF505" s="50">
        <f t="shared" si="283"/>
        <v>186343.07187603932</v>
      </c>
      <c r="BG505" s="50">
        <f t="shared" si="270"/>
        <v>173924.79609959159</v>
      </c>
      <c r="BH505" s="72">
        <f t="shared" si="271"/>
        <v>6.6642004188428947</v>
      </c>
      <c r="BI505" s="73">
        <f t="shared" si="272"/>
        <v>2.0832542690840774</v>
      </c>
      <c r="BJ505" s="51">
        <f t="shared" si="273"/>
        <v>1.8950719356385892</v>
      </c>
      <c r="BK505" s="72">
        <f t="shared" si="274"/>
        <v>9.0330948189163838</v>
      </c>
      <c r="BL505" s="116">
        <v>0</v>
      </c>
      <c r="BM505" s="74">
        <v>1040</v>
      </c>
      <c r="BN505" s="74">
        <v>3</v>
      </c>
      <c r="BO505" s="71">
        <v>305.89999999999998</v>
      </c>
      <c r="BP505" s="71">
        <v>54</v>
      </c>
      <c r="BQ505" s="71">
        <v>71.400000000000006</v>
      </c>
      <c r="BR505" s="72">
        <f t="shared" si="275"/>
        <v>27</v>
      </c>
      <c r="BS505" s="54">
        <f t="shared" si="276"/>
        <v>2290.221044466959</v>
      </c>
      <c r="BT505" s="50">
        <f t="shared" si="277"/>
        <v>173924.79609959159</v>
      </c>
      <c r="BU505" s="50">
        <f t="shared" si="278"/>
        <v>163521.78257494088</v>
      </c>
      <c r="BV505" s="72">
        <f t="shared" si="279"/>
        <v>5.9813285730079633</v>
      </c>
      <c r="BW505" s="75">
        <f t="shared" si="280"/>
        <v>1.8950719356385892</v>
      </c>
      <c r="BX505" s="55">
        <f t="shared" si="281"/>
        <v>1.8706987850979926</v>
      </c>
      <c r="BY505" s="72">
        <f t="shared" si="289"/>
        <v>1.2861332639799514</v>
      </c>
      <c r="BZ505" s="83" t="s">
        <v>92</v>
      </c>
      <c r="CA505" s="83" t="s">
        <v>95</v>
      </c>
      <c r="CB505" s="112">
        <v>6</v>
      </c>
      <c r="CC505" s="112">
        <v>8</v>
      </c>
      <c r="CD505" s="112">
        <v>3</v>
      </c>
      <c r="CE505" s="112">
        <v>4</v>
      </c>
      <c r="CF505" s="83" t="s">
        <v>93</v>
      </c>
      <c r="CG505" s="71" t="s">
        <v>100</v>
      </c>
      <c r="CH505" s="62">
        <v>11.547344110854505</v>
      </c>
      <c r="CI505" s="63">
        <f>SUM(CI503:CI504)/1.8</f>
        <v>6.7501865833026544</v>
      </c>
      <c r="CJ505" s="64">
        <f>SUM((AF505-BQ505)/AF505)*100</f>
        <v>6.2992125984251928</v>
      </c>
      <c r="CK505" s="64">
        <f>SUM(BX505*CH505)</f>
        <v>21.601602599283982</v>
      </c>
      <c r="CL505" s="65" t="s">
        <v>93</v>
      </c>
    </row>
    <row r="506" spans="1:90" s="65" customFormat="1" ht="24.75" customHeight="1" x14ac:dyDescent="0.3">
      <c r="A506" s="61" t="s">
        <v>125</v>
      </c>
      <c r="B506" s="35">
        <v>3.46</v>
      </c>
      <c r="C506" s="35">
        <v>1.875</v>
      </c>
      <c r="D506" s="35">
        <v>6.5350000000000001</v>
      </c>
      <c r="E506" s="35">
        <v>4.79</v>
      </c>
      <c r="F506" s="35">
        <v>1.7696499999999999</v>
      </c>
      <c r="G506" s="66">
        <v>0.38919999999999999</v>
      </c>
      <c r="H506" s="66">
        <v>7.9149999999999998E-2</v>
      </c>
      <c r="I506" s="66">
        <v>5.0500000000000003E-2</v>
      </c>
      <c r="J506" s="66">
        <v>4.1050000000000003E-2</v>
      </c>
      <c r="K506" s="67">
        <v>5.28E-2</v>
      </c>
      <c r="L506" s="66">
        <v>1.79443</v>
      </c>
      <c r="M506" s="68">
        <v>0.10095</v>
      </c>
      <c r="N506" s="35">
        <v>4.26</v>
      </c>
      <c r="O506" s="35">
        <v>27.875</v>
      </c>
      <c r="P506" s="35">
        <v>3.415</v>
      </c>
      <c r="Q506" s="35">
        <v>15.25</v>
      </c>
      <c r="R506" s="35">
        <v>5.4799999999999995</v>
      </c>
      <c r="S506" s="35">
        <v>2.0249999999999999</v>
      </c>
      <c r="T506" s="35">
        <v>5.95</v>
      </c>
      <c r="U506" s="35">
        <v>2.11</v>
      </c>
      <c r="V506" s="35">
        <v>12.195</v>
      </c>
      <c r="W506" s="35">
        <v>6.3</v>
      </c>
      <c r="X506" s="35">
        <v>5.24</v>
      </c>
      <c r="Y506" s="35">
        <v>2.5750000000000002</v>
      </c>
      <c r="Z506" s="35">
        <v>0.99</v>
      </c>
      <c r="AA506" s="35">
        <v>8.8650000000000002</v>
      </c>
      <c r="AB506" s="41">
        <v>1020</v>
      </c>
      <c r="AC506" s="41">
        <v>3</v>
      </c>
      <c r="AD506" s="88">
        <v>387.8</v>
      </c>
      <c r="AE506" s="69">
        <v>59.4</v>
      </c>
      <c r="AF506" s="69">
        <v>76.099999999999994</v>
      </c>
      <c r="AG506" s="44">
        <f t="shared" si="284"/>
        <v>29.7</v>
      </c>
      <c r="AH506" s="44">
        <f t="shared" si="258"/>
        <v>2771.1674638050204</v>
      </c>
      <c r="AI506" s="44">
        <f t="shared" si="259"/>
        <v>210885.84399556203</v>
      </c>
      <c r="AJ506" s="44">
        <f t="shared" si="260"/>
        <v>1.8389095856436957</v>
      </c>
      <c r="AK506" s="45">
        <v>0</v>
      </c>
      <c r="AL506" s="43">
        <v>356</v>
      </c>
      <c r="AM506" s="43">
        <v>59.3</v>
      </c>
      <c r="AN506" s="69">
        <v>75.7</v>
      </c>
      <c r="AO506" s="44">
        <f t="shared" si="285"/>
        <v>29.65</v>
      </c>
      <c r="AP506" s="44">
        <f t="shared" si="261"/>
        <v>2761.8447876054929</v>
      </c>
      <c r="AQ506" s="46">
        <f t="shared" si="262"/>
        <v>210885.84399556203</v>
      </c>
      <c r="AR506" s="46">
        <f t="shared" si="263"/>
        <v>209071.65042173583</v>
      </c>
      <c r="AS506" s="47">
        <f t="shared" si="264"/>
        <v>0.86027280895363234</v>
      </c>
      <c r="AT506" s="46">
        <f t="shared" si="265"/>
        <v>1.8389095856436957</v>
      </c>
      <c r="AU506" s="46">
        <f t="shared" si="266"/>
        <v>1.7027655317298294</v>
      </c>
      <c r="AV506" s="47">
        <f t="shared" si="267"/>
        <v>7.4035208134613191</v>
      </c>
      <c r="AW506" s="48">
        <v>0</v>
      </c>
      <c r="AX506" s="70">
        <v>150</v>
      </c>
      <c r="AY506" s="70">
        <v>12</v>
      </c>
      <c r="AZ506" s="71">
        <v>326.7</v>
      </c>
      <c r="BA506" s="43">
        <f t="shared" si="282"/>
        <v>18.702173247627801</v>
      </c>
      <c r="BB506" s="71">
        <v>55.16</v>
      </c>
      <c r="BC506" s="69">
        <v>75</v>
      </c>
      <c r="BD506" s="54">
        <f t="shared" si="268"/>
        <v>27.58</v>
      </c>
      <c r="BE506" s="44">
        <f t="shared" si="269"/>
        <v>2389.6725581460591</v>
      </c>
      <c r="BF506" s="50">
        <f t="shared" si="283"/>
        <v>210885.84399556203</v>
      </c>
      <c r="BG506" s="50">
        <f t="shared" si="270"/>
        <v>179225.44186095442</v>
      </c>
      <c r="BH506" s="72">
        <f t="shared" si="271"/>
        <v>15.013052339005684</v>
      </c>
      <c r="BI506" s="73">
        <f t="shared" si="272"/>
        <v>1.8389095856436957</v>
      </c>
      <c r="BJ506" s="51">
        <f t="shared" si="273"/>
        <v>1.8228438809120548</v>
      </c>
      <c r="BK506" s="72">
        <f t="shared" si="274"/>
        <v>0.8736538684155668</v>
      </c>
      <c r="BL506" s="116">
        <v>0</v>
      </c>
      <c r="BM506" s="74">
        <v>1040</v>
      </c>
      <c r="BN506" s="74">
        <v>3</v>
      </c>
      <c r="BO506" s="71">
        <v>304.10000000000002</v>
      </c>
      <c r="BP506" s="71">
        <v>54</v>
      </c>
      <c r="BQ506" s="71">
        <v>74</v>
      </c>
      <c r="BR506" s="72">
        <f t="shared" si="275"/>
        <v>27</v>
      </c>
      <c r="BS506" s="54">
        <f t="shared" si="276"/>
        <v>2290.221044466959</v>
      </c>
      <c r="BT506" s="50">
        <f t="shared" si="277"/>
        <v>179225.44186095442</v>
      </c>
      <c r="BU506" s="50">
        <f t="shared" si="278"/>
        <v>169476.35729055497</v>
      </c>
      <c r="BV506" s="72">
        <f t="shared" si="279"/>
        <v>5.4395650914131553</v>
      </c>
      <c r="BW506" s="75">
        <f t="shared" si="280"/>
        <v>1.8228438809120548</v>
      </c>
      <c r="BX506" s="55">
        <f t="shared" si="281"/>
        <v>1.7943505799964918</v>
      </c>
      <c r="BY506" s="72">
        <f t="shared" si="289"/>
        <v>1.5631234914811503</v>
      </c>
      <c r="BZ506" s="83" t="s">
        <v>92</v>
      </c>
      <c r="CA506" s="83" t="s">
        <v>95</v>
      </c>
      <c r="CB506" s="112">
        <v>6</v>
      </c>
      <c r="CC506" s="112">
        <v>8</v>
      </c>
      <c r="CD506" s="112">
        <v>3</v>
      </c>
      <c r="CE506" s="112">
        <v>4</v>
      </c>
      <c r="CF506" s="83" t="s">
        <v>93</v>
      </c>
      <c r="CG506" s="71" t="s">
        <v>100</v>
      </c>
      <c r="CH506" s="62">
        <v>11.415259172976118</v>
      </c>
      <c r="CI506" s="63">
        <f>SUM(CI504:CI505)/1.9</f>
        <v>6.8939340759819929</v>
      </c>
      <c r="CJ506" s="64">
        <f>SUM((AF506-BQ506)/AF506)*100</f>
        <v>2.7595269382391518</v>
      </c>
      <c r="CK506" s="64">
        <f>SUM(BX506*CH506)</f>
        <v>20.48297691783997</v>
      </c>
      <c r="CL506" s="65" t="s">
        <v>93</v>
      </c>
    </row>
    <row r="507" spans="1:90" s="65" customFormat="1" ht="24.75" customHeight="1" x14ac:dyDescent="0.3">
      <c r="A507" s="61" t="s">
        <v>125</v>
      </c>
      <c r="B507" s="35">
        <v>3.44</v>
      </c>
      <c r="C507" s="35">
        <v>1.665</v>
      </c>
      <c r="D507" s="35">
        <v>6.125</v>
      </c>
      <c r="E507" s="35">
        <v>4.6349999999999998</v>
      </c>
      <c r="F507" s="35">
        <v>1.5987</v>
      </c>
      <c r="G507" s="66">
        <v>0.38774999999999998</v>
      </c>
      <c r="H507" s="66">
        <v>7.775E-2</v>
      </c>
      <c r="I507" s="66">
        <v>5.0299999999999997E-2</v>
      </c>
      <c r="J507" s="66">
        <v>4.1050000000000003E-2</v>
      </c>
      <c r="K507" s="67">
        <v>4.6800000000000001E-2</v>
      </c>
      <c r="L507" s="66">
        <v>1.79443</v>
      </c>
      <c r="M507" s="68">
        <v>0.10224999999999999</v>
      </c>
      <c r="N507" s="35">
        <v>4.8550000000000004</v>
      </c>
      <c r="O507" s="35">
        <v>15.94</v>
      </c>
      <c r="P507" s="35">
        <v>4.54</v>
      </c>
      <c r="Q507" s="35">
        <v>14.445</v>
      </c>
      <c r="R507" s="35">
        <v>5.71</v>
      </c>
      <c r="S507" s="35">
        <v>4.3899999999999997</v>
      </c>
      <c r="T507" s="35">
        <v>8.8949999999999996</v>
      </c>
      <c r="U507" s="35">
        <v>3.93</v>
      </c>
      <c r="V507" s="35">
        <v>14.81</v>
      </c>
      <c r="W507" s="35">
        <v>2.14</v>
      </c>
      <c r="X507" s="35">
        <v>12.559999999999999</v>
      </c>
      <c r="Y507" s="35">
        <v>7.7149999999999999</v>
      </c>
      <c r="Z507" s="35">
        <v>2.3849999999999998</v>
      </c>
      <c r="AA507" s="35">
        <v>5.74</v>
      </c>
      <c r="AB507" s="41">
        <v>1020</v>
      </c>
      <c r="AC507" s="41">
        <v>3</v>
      </c>
      <c r="AD507" s="88">
        <v>387.8</v>
      </c>
      <c r="AE507" s="69">
        <v>59.7</v>
      </c>
      <c r="AF507" s="69">
        <v>76.400000000000006</v>
      </c>
      <c r="AG507" s="44">
        <f t="shared" si="284"/>
        <v>29.85</v>
      </c>
      <c r="AH507" s="44">
        <f t="shared" si="258"/>
        <v>2799.2297401832116</v>
      </c>
      <c r="AI507" s="44">
        <f t="shared" si="259"/>
        <v>213861.15214999739</v>
      </c>
      <c r="AJ507" s="44">
        <f t="shared" si="260"/>
        <v>1.813326058058482</v>
      </c>
      <c r="AK507" s="45">
        <v>0</v>
      </c>
      <c r="AL507" s="43">
        <v>369.8</v>
      </c>
      <c r="AM507" s="43">
        <v>59.5</v>
      </c>
      <c r="AN507" s="69">
        <v>75.930000000000007</v>
      </c>
      <c r="AO507" s="44">
        <f t="shared" si="285"/>
        <v>29.75</v>
      </c>
      <c r="AP507" s="44">
        <f t="shared" si="261"/>
        <v>2780.5058479678164</v>
      </c>
      <c r="AQ507" s="46">
        <f t="shared" si="262"/>
        <v>213861.15214999739</v>
      </c>
      <c r="AR507" s="46">
        <f t="shared" si="263"/>
        <v>211123.80903619633</v>
      </c>
      <c r="AS507" s="47">
        <f t="shared" si="264"/>
        <v>1.2799627638221798</v>
      </c>
      <c r="AT507" s="46">
        <f t="shared" si="265"/>
        <v>1.813326058058482</v>
      </c>
      <c r="AU507" s="46">
        <f t="shared" si="266"/>
        <v>1.7515788564453159</v>
      </c>
      <c r="AV507" s="47">
        <f t="shared" si="267"/>
        <v>3.4051902215136391</v>
      </c>
      <c r="AW507" s="48">
        <v>0</v>
      </c>
      <c r="AX507" s="70">
        <v>150</v>
      </c>
      <c r="AY507" s="70">
        <v>12</v>
      </c>
      <c r="AZ507" s="71">
        <v>326.10000000000002</v>
      </c>
      <c r="BA507" s="43">
        <f t="shared" si="282"/>
        <v>18.92057651027292</v>
      </c>
      <c r="BB507" s="71">
        <v>55.17</v>
      </c>
      <c r="BC507" s="69">
        <v>76.58</v>
      </c>
      <c r="BD507" s="54">
        <f t="shared" si="268"/>
        <v>27.585000000000001</v>
      </c>
      <c r="BE507" s="44">
        <f t="shared" si="269"/>
        <v>2390.5390879397355</v>
      </c>
      <c r="BF507" s="50">
        <f t="shared" si="283"/>
        <v>213861.15214999739</v>
      </c>
      <c r="BG507" s="50">
        <f t="shared" si="270"/>
        <v>183067.48335442494</v>
      </c>
      <c r="BH507" s="72">
        <f t="shared" si="271"/>
        <v>14.398907181597181</v>
      </c>
      <c r="BI507" s="73">
        <f t="shared" si="272"/>
        <v>1.813326058058482</v>
      </c>
      <c r="BJ507" s="51">
        <f t="shared" si="273"/>
        <v>1.7813103344445895</v>
      </c>
      <c r="BK507" s="72">
        <f t="shared" si="274"/>
        <v>1.7655800770971959</v>
      </c>
      <c r="BL507" s="116">
        <v>0</v>
      </c>
      <c r="BM507" s="74">
        <v>1040</v>
      </c>
      <c r="BN507" s="74">
        <v>3</v>
      </c>
      <c r="BO507" s="71">
        <v>303.3</v>
      </c>
      <c r="BP507" s="71">
        <v>54</v>
      </c>
      <c r="BQ507" s="71">
        <v>75</v>
      </c>
      <c r="BR507" s="72">
        <f t="shared" si="275"/>
        <v>27</v>
      </c>
      <c r="BS507" s="54">
        <f t="shared" si="276"/>
        <v>2290.221044466959</v>
      </c>
      <c r="BT507" s="50">
        <f t="shared" si="277"/>
        <v>183067.48335442494</v>
      </c>
      <c r="BU507" s="50">
        <f t="shared" si="278"/>
        <v>171766.57833502191</v>
      </c>
      <c r="BV507" s="72">
        <f t="shared" si="279"/>
        <v>6.1730815392944951</v>
      </c>
      <c r="BW507" s="75">
        <f t="shared" si="280"/>
        <v>1.7813103344445895</v>
      </c>
      <c r="BX507" s="55">
        <f t="shared" si="281"/>
        <v>1.7657684221224277</v>
      </c>
      <c r="BY507" s="72">
        <f t="shared" si="289"/>
        <v>0.87249885781456449</v>
      </c>
      <c r="BZ507" s="83" t="s">
        <v>92</v>
      </c>
      <c r="CA507" s="83" t="s">
        <v>95</v>
      </c>
      <c r="CB507" s="112">
        <v>6</v>
      </c>
      <c r="CC507" s="112">
        <v>8</v>
      </c>
      <c r="CD507" s="112">
        <v>3</v>
      </c>
      <c r="CE507" s="112">
        <v>4</v>
      </c>
      <c r="CF507" s="83" t="s">
        <v>93</v>
      </c>
      <c r="CG507" s="71" t="s">
        <v>100</v>
      </c>
      <c r="CH507" s="129">
        <f>SUM(CH505:CH506)/2</f>
        <v>11.481301641915312</v>
      </c>
      <c r="CI507" s="63">
        <f>SUM(CI505:CI506)/1.9</f>
        <v>7.1811161364656044</v>
      </c>
      <c r="CJ507" s="64">
        <f>SUM((AF507-BQ507)/AF507)*100</f>
        <v>1.8324607329843003</v>
      </c>
      <c r="CK507" s="64">
        <f>SUM(BX507*CH507)</f>
        <v>20.273319884156439</v>
      </c>
      <c r="CL507" s="65" t="s">
        <v>93</v>
      </c>
    </row>
    <row r="508" spans="1:90" s="65" customFormat="1" ht="24.75" customHeight="1" x14ac:dyDescent="0.3">
      <c r="A508" s="61" t="s">
        <v>125</v>
      </c>
      <c r="B508" s="35">
        <v>3.4750000000000001</v>
      </c>
      <c r="C508" s="35">
        <v>1.675</v>
      </c>
      <c r="D508" s="35">
        <v>6.1349999999999998</v>
      </c>
      <c r="E508" s="35">
        <v>4.6500000000000004</v>
      </c>
      <c r="F508" s="35">
        <v>1.8468500000000001</v>
      </c>
      <c r="G508" s="66">
        <v>0.38974999999999999</v>
      </c>
      <c r="H508" s="66">
        <v>7.6649999999999996E-2</v>
      </c>
      <c r="I508" s="66">
        <v>4.9149999999999999E-2</v>
      </c>
      <c r="J508" s="66">
        <v>4.1099999999999998E-2</v>
      </c>
      <c r="K508" s="67">
        <v>5.0200000000000002E-2</v>
      </c>
      <c r="L508" s="66">
        <v>1.79443</v>
      </c>
      <c r="M508" s="68">
        <v>9.4049999999999995E-2</v>
      </c>
      <c r="N508" s="35">
        <v>4.1304999999999996</v>
      </c>
      <c r="O508" s="35">
        <v>19.438499999999998</v>
      </c>
      <c r="P508" s="35">
        <v>4.0990000000000002</v>
      </c>
      <c r="Q508" s="35">
        <v>15.933</v>
      </c>
      <c r="R508" s="35">
        <v>6.8235000000000001</v>
      </c>
      <c r="S508" s="35">
        <v>3.6880000000000002</v>
      </c>
      <c r="T508" s="35">
        <v>7.1905000000000001</v>
      </c>
      <c r="U508" s="35">
        <v>4.1449999999999996</v>
      </c>
      <c r="V508" s="35">
        <v>12.996500000000001</v>
      </c>
      <c r="W508" s="35">
        <v>4.3520000000000003</v>
      </c>
      <c r="X508" s="35">
        <v>9.61</v>
      </c>
      <c r="Y508" s="35">
        <v>5.1240000000000006</v>
      </c>
      <c r="Z508" s="35">
        <v>1.6419999999999999</v>
      </c>
      <c r="AA508" s="35">
        <v>7.3025000000000002</v>
      </c>
      <c r="AB508" s="41">
        <v>1040</v>
      </c>
      <c r="AC508" s="41">
        <v>3</v>
      </c>
      <c r="AD508" s="88">
        <v>387.6</v>
      </c>
      <c r="AE508" s="69">
        <v>59.3</v>
      </c>
      <c r="AF508" s="69">
        <v>77.400000000000006</v>
      </c>
      <c r="AG508" s="44">
        <f t="shared" si="284"/>
        <v>29.65</v>
      </c>
      <c r="AH508" s="44">
        <f t="shared" si="258"/>
        <v>2761.8447876054929</v>
      </c>
      <c r="AI508" s="44">
        <f t="shared" si="259"/>
        <v>213766.78656066518</v>
      </c>
      <c r="AJ508" s="44">
        <f t="shared" si="260"/>
        <v>1.8131909368904811</v>
      </c>
      <c r="AK508" s="45">
        <v>0</v>
      </c>
      <c r="AL508" s="43">
        <v>358.2</v>
      </c>
      <c r="AM508" s="43">
        <v>59</v>
      </c>
      <c r="AN508" s="69">
        <v>74.91</v>
      </c>
      <c r="AO508" s="44">
        <f t="shared" si="285"/>
        <v>29.5</v>
      </c>
      <c r="AP508" s="44">
        <f t="shared" si="261"/>
        <v>2733.9710067865176</v>
      </c>
      <c r="AQ508" s="46">
        <f t="shared" si="262"/>
        <v>213766.78656066518</v>
      </c>
      <c r="AR508" s="46">
        <f t="shared" si="263"/>
        <v>204801.76811837804</v>
      </c>
      <c r="AS508" s="47">
        <f t="shared" si="264"/>
        <v>4.1938313180111093</v>
      </c>
      <c r="AT508" s="46">
        <f t="shared" si="265"/>
        <v>1.8131909368904811</v>
      </c>
      <c r="AU508" s="46">
        <f t="shared" si="266"/>
        <v>1.7490083376280023</v>
      </c>
      <c r="AV508" s="47">
        <f t="shared" si="267"/>
        <v>3.5397595452659942</v>
      </c>
      <c r="AW508" s="48">
        <v>0</v>
      </c>
      <c r="AX508" s="70">
        <v>150</v>
      </c>
      <c r="AY508" s="70">
        <v>12</v>
      </c>
      <c r="AZ508" s="71">
        <v>326.89999999999998</v>
      </c>
      <c r="BA508" s="43">
        <f t="shared" si="282"/>
        <v>18.568369531966976</v>
      </c>
      <c r="BB508" s="71">
        <v>58</v>
      </c>
      <c r="BC508" s="69">
        <v>74.5</v>
      </c>
      <c r="BD508" s="54">
        <f t="shared" si="268"/>
        <v>29</v>
      </c>
      <c r="BE508" s="44">
        <f t="shared" si="269"/>
        <v>2642.079421669016</v>
      </c>
      <c r="BF508" s="50">
        <f t="shared" si="283"/>
        <v>213766.78656066518</v>
      </c>
      <c r="BG508" s="50">
        <f t="shared" si="270"/>
        <v>196834.91691434168</v>
      </c>
      <c r="BH508" s="72">
        <f t="shared" si="271"/>
        <v>7.9207204817659447</v>
      </c>
      <c r="BI508" s="73">
        <f t="shared" si="272"/>
        <v>1.8131909368904811</v>
      </c>
      <c r="BJ508" s="51">
        <f t="shared" si="273"/>
        <v>1.6607825741723448</v>
      </c>
      <c r="BK508" s="72">
        <f t="shared" si="274"/>
        <v>8.4055330090888241</v>
      </c>
      <c r="BL508" s="116">
        <v>0</v>
      </c>
      <c r="BM508" s="74">
        <v>1060</v>
      </c>
      <c r="BN508" s="74">
        <v>3</v>
      </c>
      <c r="BO508" s="71">
        <v>304.3</v>
      </c>
      <c r="BP508" s="71">
        <v>57</v>
      </c>
      <c r="BQ508" s="71">
        <v>75</v>
      </c>
      <c r="BR508" s="72">
        <f t="shared" si="275"/>
        <v>28.5</v>
      </c>
      <c r="BS508" s="54">
        <f t="shared" si="276"/>
        <v>2551.7586328783095</v>
      </c>
      <c r="BT508" s="50">
        <f t="shared" si="277"/>
        <v>196834.91691434168</v>
      </c>
      <c r="BU508" s="50">
        <f t="shared" si="278"/>
        <v>191381.89746587322</v>
      </c>
      <c r="BV508" s="72">
        <f t="shared" si="279"/>
        <v>2.7703516906207746</v>
      </c>
      <c r="BW508" s="75">
        <f t="shared" si="280"/>
        <v>1.6607825741723448</v>
      </c>
      <c r="BX508" s="55">
        <f t="shared" si="281"/>
        <v>1.5900145417581204</v>
      </c>
      <c r="BY508" s="72">
        <f t="shared" si="289"/>
        <v>4.2611256593592204</v>
      </c>
      <c r="BZ508" s="124" t="s">
        <v>77</v>
      </c>
      <c r="CA508" s="83" t="s">
        <v>95</v>
      </c>
      <c r="CB508" s="125">
        <v>6</v>
      </c>
      <c r="CC508" s="112">
        <v>8</v>
      </c>
      <c r="CD508" s="125">
        <v>4</v>
      </c>
      <c r="CE508" s="112">
        <v>4</v>
      </c>
      <c r="CF508" s="124" t="s">
        <v>126</v>
      </c>
      <c r="CG508" s="71" t="s">
        <v>100</v>
      </c>
      <c r="CH508" s="62">
        <v>14.453781512605049</v>
      </c>
      <c r="CI508" s="63">
        <f>SUM(CI506:CI507)/2</f>
        <v>7.0375251062237982</v>
      </c>
      <c r="CJ508" s="64">
        <f>SUM((AF508-BQ508)/AF508)*100</f>
        <v>3.1007751937984569</v>
      </c>
      <c r="CK508" s="64">
        <f>SUM(BX508*CH508)</f>
        <v>22.981722788436709</v>
      </c>
      <c r="CL508" s="65" t="s">
        <v>126</v>
      </c>
    </row>
    <row r="509" spans="1:90" s="65" customFormat="1" ht="24.75" customHeight="1" x14ac:dyDescent="0.3">
      <c r="A509" s="61" t="s">
        <v>125</v>
      </c>
      <c r="B509" s="35">
        <v>3.43</v>
      </c>
      <c r="C509" s="35">
        <v>1.68</v>
      </c>
      <c r="D509" s="35">
        <v>6.085</v>
      </c>
      <c r="E509" s="35">
        <v>4.5599999999999996</v>
      </c>
      <c r="F509" s="35">
        <v>1.77725</v>
      </c>
      <c r="G509" s="66">
        <v>0.41554999999999997</v>
      </c>
      <c r="H509" s="66">
        <v>8.2750000000000004E-2</v>
      </c>
      <c r="I509" s="66">
        <v>5.2699999999999997E-2</v>
      </c>
      <c r="J509" s="66">
        <v>4.7300000000000002E-2</v>
      </c>
      <c r="K509" s="67">
        <v>4.1099999999999998E-2</v>
      </c>
      <c r="L509" s="66">
        <v>1.79443</v>
      </c>
      <c r="M509" s="68">
        <v>5.9150000000000001E-2</v>
      </c>
      <c r="N509" s="35">
        <v>4.26</v>
      </c>
      <c r="O509" s="35">
        <v>27.875</v>
      </c>
      <c r="P509" s="35">
        <v>3.415</v>
      </c>
      <c r="Q509" s="35">
        <v>15.25</v>
      </c>
      <c r="R509" s="35">
        <v>5.4799999999999995</v>
      </c>
      <c r="S509" s="35">
        <v>2.0249999999999999</v>
      </c>
      <c r="T509" s="35">
        <v>5.95</v>
      </c>
      <c r="U509" s="35">
        <v>2.11</v>
      </c>
      <c r="V509" s="35">
        <v>12.195</v>
      </c>
      <c r="W509" s="35">
        <v>6.3</v>
      </c>
      <c r="X509" s="35">
        <v>5.24</v>
      </c>
      <c r="Y509" s="35">
        <v>2.5750000000000002</v>
      </c>
      <c r="Z509" s="35">
        <v>0.99</v>
      </c>
      <c r="AA509" s="35">
        <v>8.8650000000000002</v>
      </c>
      <c r="AB509" s="41">
        <v>1040</v>
      </c>
      <c r="AC509" s="41">
        <v>3</v>
      </c>
      <c r="AD509" s="88">
        <v>385.9</v>
      </c>
      <c r="AE509" s="69">
        <v>59.5</v>
      </c>
      <c r="AF509" s="69">
        <v>76.099999999999994</v>
      </c>
      <c r="AG509" s="44">
        <f t="shared" si="284"/>
        <v>29.75</v>
      </c>
      <c r="AH509" s="44">
        <f t="shared" si="258"/>
        <v>2780.5058479678164</v>
      </c>
      <c r="AI509" s="44">
        <f t="shared" si="259"/>
        <v>211596.49503035081</v>
      </c>
      <c r="AJ509" s="44">
        <f t="shared" si="260"/>
        <v>1.8237542164611356</v>
      </c>
      <c r="AK509" s="45">
        <v>0</v>
      </c>
      <c r="AL509" s="43">
        <v>363.7</v>
      </c>
      <c r="AM509" s="43">
        <v>58.9</v>
      </c>
      <c r="AN509" s="69">
        <v>75</v>
      </c>
      <c r="AO509" s="44">
        <f t="shared" si="285"/>
        <v>29.45</v>
      </c>
      <c r="AP509" s="44">
        <f t="shared" si="261"/>
        <v>2724.7111624400618</v>
      </c>
      <c r="AQ509" s="46">
        <f t="shared" si="262"/>
        <v>211596.49503035081</v>
      </c>
      <c r="AR509" s="46">
        <f t="shared" si="263"/>
        <v>204353.33718300462</v>
      </c>
      <c r="AS509" s="47">
        <f t="shared" si="264"/>
        <v>3.4230991615939796</v>
      </c>
      <c r="AT509" s="46">
        <f t="shared" si="265"/>
        <v>1.8237542164611356</v>
      </c>
      <c r="AU509" s="46">
        <f t="shared" si="266"/>
        <v>1.7797605119327979</v>
      </c>
      <c r="AV509" s="47">
        <f t="shared" si="267"/>
        <v>2.4122606067885752</v>
      </c>
      <c r="AW509" s="48">
        <v>0</v>
      </c>
      <c r="AX509" s="70">
        <v>150</v>
      </c>
      <c r="AY509" s="70">
        <v>12</v>
      </c>
      <c r="AZ509" s="71">
        <v>334.6</v>
      </c>
      <c r="BA509" s="43">
        <f t="shared" si="282"/>
        <v>15.331739390316782</v>
      </c>
      <c r="BB509" s="71">
        <v>59.89</v>
      </c>
      <c r="BC509" s="69">
        <v>72.17</v>
      </c>
      <c r="BD509" s="54">
        <f t="shared" si="268"/>
        <v>29.945</v>
      </c>
      <c r="BE509" s="44">
        <f t="shared" si="269"/>
        <v>2817.0756357917448</v>
      </c>
      <c r="BF509" s="50">
        <f t="shared" si="283"/>
        <v>211596.49503035081</v>
      </c>
      <c r="BG509" s="50">
        <f t="shared" si="270"/>
        <v>203308.34863509022</v>
      </c>
      <c r="BH509" s="72">
        <f t="shared" si="271"/>
        <v>3.9169582625041852</v>
      </c>
      <c r="BI509" s="73">
        <f t="shared" si="272"/>
        <v>1.8237542164611356</v>
      </c>
      <c r="BJ509" s="51">
        <f t="shared" si="273"/>
        <v>1.6457759961474074</v>
      </c>
      <c r="BK509" s="72">
        <f t="shared" si="274"/>
        <v>9.7588928764250973</v>
      </c>
      <c r="BL509" s="116">
        <v>0</v>
      </c>
      <c r="BM509" s="74">
        <v>1060</v>
      </c>
      <c r="BN509" s="74">
        <v>3</v>
      </c>
      <c r="BO509" s="71">
        <v>310.39999999999998</v>
      </c>
      <c r="BP509" s="71">
        <v>58</v>
      </c>
      <c r="BQ509" s="71">
        <v>74</v>
      </c>
      <c r="BR509" s="72">
        <f t="shared" si="275"/>
        <v>29</v>
      </c>
      <c r="BS509" s="54">
        <f t="shared" si="276"/>
        <v>2642.079421669016</v>
      </c>
      <c r="BT509" s="50">
        <f t="shared" si="277"/>
        <v>203308.34863509022</v>
      </c>
      <c r="BU509" s="50">
        <f t="shared" si="278"/>
        <v>195513.87720350717</v>
      </c>
      <c r="BV509" s="72">
        <f t="shared" si="279"/>
        <v>3.8338176882116262</v>
      </c>
      <c r="BW509" s="75">
        <f t="shared" si="280"/>
        <v>1.6457759961474074</v>
      </c>
      <c r="BX509" s="55">
        <f t="shared" si="281"/>
        <v>1.58761109154881</v>
      </c>
      <c r="BY509" s="72">
        <f t="shared" si="289"/>
        <v>3.5341932762876316</v>
      </c>
      <c r="BZ509" s="124" t="s">
        <v>77</v>
      </c>
      <c r="CA509" s="83" t="s">
        <v>95</v>
      </c>
      <c r="CB509" s="125">
        <v>6</v>
      </c>
      <c r="CC509" s="112">
        <v>8</v>
      </c>
      <c r="CD509" s="125">
        <v>4</v>
      </c>
      <c r="CE509" s="112">
        <v>4</v>
      </c>
      <c r="CF509" s="124" t="s">
        <v>126</v>
      </c>
      <c r="CG509" s="71" t="s">
        <v>100</v>
      </c>
      <c r="CH509" s="62">
        <v>11.212814645308937</v>
      </c>
      <c r="CI509" s="63">
        <f>SUM(CI507:CI508)/1.8</f>
        <v>7.8992451348274457</v>
      </c>
      <c r="CJ509" s="64">
        <f>SUM((AF509-BQ509)/AF509)*100</f>
        <v>2.7595269382391518</v>
      </c>
      <c r="CK509" s="64">
        <f>SUM(BX509*CH509)</f>
        <v>17.801588898373403</v>
      </c>
      <c r="CL509" s="65" t="s">
        <v>126</v>
      </c>
    </row>
    <row r="510" spans="1:90" s="65" customFormat="1" ht="24.75" customHeight="1" x14ac:dyDescent="0.3">
      <c r="A510" s="61" t="s">
        <v>125</v>
      </c>
      <c r="B510" s="35">
        <v>4.32</v>
      </c>
      <c r="C510" s="35">
        <v>1.865</v>
      </c>
      <c r="D510" s="35">
        <v>6.46</v>
      </c>
      <c r="E510" s="35">
        <v>4.415</v>
      </c>
      <c r="F510" s="35">
        <v>1.8653500000000001</v>
      </c>
      <c r="G510" s="66">
        <v>0.40539999999999998</v>
      </c>
      <c r="H510" s="66">
        <v>8.3049999999999999E-2</v>
      </c>
      <c r="I510" s="66">
        <v>4.6649999999999997E-2</v>
      </c>
      <c r="J510" s="66">
        <v>4.5100000000000001E-2</v>
      </c>
      <c r="K510" s="67">
        <v>5.2249999999999998E-2</v>
      </c>
      <c r="L510" s="66">
        <v>1.79443</v>
      </c>
      <c r="M510" s="68">
        <v>3.73E-2</v>
      </c>
      <c r="N510" s="35">
        <v>4.8550000000000004</v>
      </c>
      <c r="O510" s="35">
        <v>15.94</v>
      </c>
      <c r="P510" s="35">
        <v>4.54</v>
      </c>
      <c r="Q510" s="35">
        <v>14.445</v>
      </c>
      <c r="R510" s="35">
        <v>5.71</v>
      </c>
      <c r="S510" s="35">
        <v>4.3899999999999997</v>
      </c>
      <c r="T510" s="35">
        <v>8.8949999999999996</v>
      </c>
      <c r="U510" s="35">
        <v>3.93</v>
      </c>
      <c r="V510" s="35">
        <v>14.81</v>
      </c>
      <c r="W510" s="35">
        <v>2.14</v>
      </c>
      <c r="X510" s="35">
        <v>12.559999999999999</v>
      </c>
      <c r="Y510" s="35">
        <v>7.7149999999999999</v>
      </c>
      <c r="Z510" s="35">
        <v>2.3849999999999998</v>
      </c>
      <c r="AA510" s="35">
        <v>5.74</v>
      </c>
      <c r="AB510" s="41">
        <v>1040</v>
      </c>
      <c r="AC510" s="41">
        <v>3</v>
      </c>
      <c r="AD510" s="88">
        <v>387.1</v>
      </c>
      <c r="AE510" s="69">
        <v>59.7</v>
      </c>
      <c r="AF510" s="69">
        <v>76.3</v>
      </c>
      <c r="AG510" s="44">
        <f t="shared" si="284"/>
        <v>29.85</v>
      </c>
      <c r="AH510" s="44">
        <f t="shared" si="258"/>
        <v>2799.2297401832116</v>
      </c>
      <c r="AI510" s="44">
        <f t="shared" si="259"/>
        <v>213581.22917597904</v>
      </c>
      <c r="AJ510" s="44">
        <f t="shared" si="260"/>
        <v>1.8124251906100379</v>
      </c>
      <c r="AK510" s="45">
        <v>0</v>
      </c>
      <c r="AL510" s="43">
        <v>362</v>
      </c>
      <c r="AM510" s="43">
        <v>59</v>
      </c>
      <c r="AN510" s="69">
        <v>75</v>
      </c>
      <c r="AO510" s="44">
        <f t="shared" si="285"/>
        <v>29.5</v>
      </c>
      <c r="AP510" s="44">
        <f t="shared" si="261"/>
        <v>2733.9710067865176</v>
      </c>
      <c r="AQ510" s="46">
        <f t="shared" si="262"/>
        <v>213581.22917597904</v>
      </c>
      <c r="AR510" s="46">
        <f t="shared" si="263"/>
        <v>205047.82550898881</v>
      </c>
      <c r="AS510" s="47">
        <f t="shared" si="264"/>
        <v>3.9953902784027795</v>
      </c>
      <c r="AT510" s="46">
        <f t="shared" si="265"/>
        <v>1.8124251906100379</v>
      </c>
      <c r="AU510" s="46">
        <f t="shared" si="266"/>
        <v>1.765441789501595</v>
      </c>
      <c r="AV510" s="47">
        <f t="shared" si="267"/>
        <v>2.5922946421103825</v>
      </c>
      <c r="AW510" s="48">
        <v>0</v>
      </c>
      <c r="AX510" s="70">
        <v>150</v>
      </c>
      <c r="AY510" s="70">
        <v>12</v>
      </c>
      <c r="AZ510" s="71">
        <v>329.5</v>
      </c>
      <c r="BA510" s="43">
        <f t="shared" si="282"/>
        <v>17.481031866464349</v>
      </c>
      <c r="BB510" s="71">
        <v>55.52</v>
      </c>
      <c r="BC510" s="69">
        <v>75.900000000000006</v>
      </c>
      <c r="BD510" s="54">
        <f t="shared" si="268"/>
        <v>27.76</v>
      </c>
      <c r="BE510" s="44">
        <f t="shared" si="269"/>
        <v>2420.9665908869979</v>
      </c>
      <c r="BF510" s="50">
        <f t="shared" si="283"/>
        <v>213581.22917597904</v>
      </c>
      <c r="BG510" s="50">
        <f t="shared" si="270"/>
        <v>183751.36424832317</v>
      </c>
      <c r="BH510" s="72">
        <f t="shared" si="271"/>
        <v>13.966519924406711</v>
      </c>
      <c r="BI510" s="73">
        <f t="shared" si="272"/>
        <v>1.8124251906100379</v>
      </c>
      <c r="BJ510" s="51">
        <f t="shared" si="273"/>
        <v>1.7931839654518749</v>
      </c>
      <c r="BK510" s="72">
        <f t="shared" si="274"/>
        <v>1.0616286541287108</v>
      </c>
      <c r="BL510" s="116">
        <v>0</v>
      </c>
      <c r="BM510" s="74">
        <v>1060</v>
      </c>
      <c r="BN510" s="74">
        <v>3</v>
      </c>
      <c r="BO510" s="71">
        <v>310</v>
      </c>
      <c r="BP510" s="71">
        <v>55</v>
      </c>
      <c r="BQ510" s="71">
        <v>74</v>
      </c>
      <c r="BR510" s="72">
        <f t="shared" si="275"/>
        <v>27.5</v>
      </c>
      <c r="BS510" s="54">
        <f t="shared" si="276"/>
        <v>2375.8294442772813</v>
      </c>
      <c r="BT510" s="50">
        <f t="shared" si="277"/>
        <v>183751.36424832317</v>
      </c>
      <c r="BU510" s="50">
        <f t="shared" si="278"/>
        <v>175811.37887651881</v>
      </c>
      <c r="BV510" s="72">
        <f t="shared" si="279"/>
        <v>4.3210483929110834</v>
      </c>
      <c r="BW510" s="75">
        <f t="shared" si="280"/>
        <v>1.7931839654518749</v>
      </c>
      <c r="BX510" s="55">
        <f t="shared" si="281"/>
        <v>1.7632533342323002</v>
      </c>
      <c r="BY510" s="72">
        <f t="shared" si="289"/>
        <v>1.6691333291078267</v>
      </c>
      <c r="BZ510" s="124" t="s">
        <v>77</v>
      </c>
      <c r="CA510" s="83" t="s">
        <v>95</v>
      </c>
      <c r="CB510" s="125">
        <v>6</v>
      </c>
      <c r="CC510" s="112">
        <v>8</v>
      </c>
      <c r="CD510" s="125">
        <v>4</v>
      </c>
      <c r="CE510" s="112">
        <v>4</v>
      </c>
      <c r="CF510" s="124" t="s">
        <v>126</v>
      </c>
      <c r="CG510" s="71" t="s">
        <v>100</v>
      </c>
      <c r="CH510" s="62">
        <v>11.253644314868811</v>
      </c>
      <c r="CI510" s="63">
        <f>SUM(CI508:CI509)/1.8</f>
        <v>8.2982056894729137</v>
      </c>
      <c r="CJ510" s="64">
        <f>SUM((AF510-BQ510)/AF510)*100</f>
        <v>3.0144167758846621</v>
      </c>
      <c r="CK510" s="64">
        <f>SUM(BX510*CH510)</f>
        <v>19.843025860456802</v>
      </c>
      <c r="CL510" s="65" t="s">
        <v>126</v>
      </c>
    </row>
    <row r="511" spans="1:90" s="65" customFormat="1" ht="24.75" customHeight="1" x14ac:dyDescent="0.3">
      <c r="A511" s="61" t="s">
        <v>125</v>
      </c>
      <c r="B511" s="35">
        <v>3.1949999999999998</v>
      </c>
      <c r="C511" s="35">
        <v>1.8</v>
      </c>
      <c r="D511" s="35">
        <v>6.335</v>
      </c>
      <c r="E511" s="35">
        <v>4.6500000000000004</v>
      </c>
      <c r="F511" s="35">
        <v>2.0259499999999999</v>
      </c>
      <c r="G511" s="66">
        <v>0.41854999999999998</v>
      </c>
      <c r="H511" s="66">
        <v>8.4099999999999994E-2</v>
      </c>
      <c r="I511" s="66">
        <v>4.9950000000000001E-2</v>
      </c>
      <c r="J511" s="66">
        <v>4.7649999999999998E-2</v>
      </c>
      <c r="K511" s="67">
        <v>5.6099999999999997E-2</v>
      </c>
      <c r="L511" s="66">
        <v>1.79443</v>
      </c>
      <c r="M511" s="68">
        <v>4.53E-2</v>
      </c>
      <c r="N511" s="35">
        <v>4.1304999999999996</v>
      </c>
      <c r="O511" s="35">
        <v>19.438499999999998</v>
      </c>
      <c r="P511" s="35">
        <v>4.0990000000000002</v>
      </c>
      <c r="Q511" s="35">
        <v>15.933</v>
      </c>
      <c r="R511" s="35">
        <v>6.8235000000000001</v>
      </c>
      <c r="S511" s="35">
        <v>3.6880000000000002</v>
      </c>
      <c r="T511" s="35">
        <v>7.1905000000000001</v>
      </c>
      <c r="U511" s="35">
        <v>4.1449999999999996</v>
      </c>
      <c r="V511" s="35">
        <v>12.996500000000001</v>
      </c>
      <c r="W511" s="35">
        <v>4.3520000000000003</v>
      </c>
      <c r="X511" s="35">
        <v>9.61</v>
      </c>
      <c r="Y511" s="35">
        <v>5.1240000000000006</v>
      </c>
      <c r="Z511" s="35">
        <v>1.6419999999999999</v>
      </c>
      <c r="AA511" s="35">
        <v>7.3025000000000002</v>
      </c>
      <c r="AB511" s="41">
        <v>1040</v>
      </c>
      <c r="AC511" s="41">
        <v>3</v>
      </c>
      <c r="AD511" s="88">
        <v>389.1</v>
      </c>
      <c r="AE511" s="69">
        <v>58.9</v>
      </c>
      <c r="AF511" s="69">
        <v>76.599999999999994</v>
      </c>
      <c r="AG511" s="44">
        <f t="shared" si="284"/>
        <v>29.45</v>
      </c>
      <c r="AH511" s="44">
        <f t="shared" si="258"/>
        <v>2724.7111624400618</v>
      </c>
      <c r="AI511" s="44">
        <f t="shared" si="259"/>
        <v>208712.87504290871</v>
      </c>
      <c r="AJ511" s="44">
        <f t="shared" si="260"/>
        <v>1.8642836476667095</v>
      </c>
      <c r="AK511" s="45">
        <v>0</v>
      </c>
      <c r="AL511" s="43">
        <v>358.1</v>
      </c>
      <c r="AM511" s="43">
        <v>58.7</v>
      </c>
      <c r="AN511" s="69">
        <v>74.3</v>
      </c>
      <c r="AO511" s="44">
        <f t="shared" si="285"/>
        <v>29.35</v>
      </c>
      <c r="AP511" s="44">
        <f t="shared" si="261"/>
        <v>2706.2385976369542</v>
      </c>
      <c r="AQ511" s="46">
        <f t="shared" si="262"/>
        <v>208712.87504290871</v>
      </c>
      <c r="AR511" s="46">
        <f t="shared" si="263"/>
        <v>201073.52780442568</v>
      </c>
      <c r="AS511" s="47">
        <f t="shared" si="264"/>
        <v>3.660218487677136</v>
      </c>
      <c r="AT511" s="46">
        <f t="shared" si="265"/>
        <v>1.8642836476667095</v>
      </c>
      <c r="AU511" s="46">
        <f t="shared" si="266"/>
        <v>1.7809405539863319</v>
      </c>
      <c r="AV511" s="47">
        <f t="shared" si="267"/>
        <v>4.4705157278339991</v>
      </c>
      <c r="AW511" s="48">
        <v>0</v>
      </c>
      <c r="AX511" s="70">
        <v>150</v>
      </c>
      <c r="AY511" s="70">
        <v>12</v>
      </c>
      <c r="AZ511" s="71">
        <v>325.7</v>
      </c>
      <c r="BA511" s="43">
        <f t="shared" si="282"/>
        <v>19.465766042370291</v>
      </c>
      <c r="BB511" s="71">
        <v>57</v>
      </c>
      <c r="BC511" s="69">
        <v>71.83</v>
      </c>
      <c r="BD511" s="54">
        <f t="shared" si="268"/>
        <v>28.5</v>
      </c>
      <c r="BE511" s="44">
        <f t="shared" si="269"/>
        <v>2551.7586328783095</v>
      </c>
      <c r="BF511" s="50">
        <f t="shared" si="283"/>
        <v>208712.87504290871</v>
      </c>
      <c r="BG511" s="50">
        <f t="shared" si="270"/>
        <v>183292.82259964896</v>
      </c>
      <c r="BH511" s="72">
        <f t="shared" si="271"/>
        <v>12.179436672526171</v>
      </c>
      <c r="BI511" s="73">
        <f t="shared" si="272"/>
        <v>1.8642836476667095</v>
      </c>
      <c r="BJ511" s="51">
        <f t="shared" si="273"/>
        <v>1.7769381003608582</v>
      </c>
      <c r="BK511" s="72">
        <f t="shared" si="274"/>
        <v>4.685206964893502</v>
      </c>
      <c r="BL511" s="116">
        <v>0</v>
      </c>
      <c r="BM511" s="74">
        <v>1060</v>
      </c>
      <c r="BN511" s="74">
        <v>3</v>
      </c>
      <c r="BO511" s="71">
        <v>302.5</v>
      </c>
      <c r="BP511" s="71">
        <v>56</v>
      </c>
      <c r="BQ511" s="71">
        <v>70</v>
      </c>
      <c r="BR511" s="72">
        <f t="shared" si="275"/>
        <v>28</v>
      </c>
      <c r="BS511" s="54">
        <f t="shared" si="276"/>
        <v>2463.0086404143976</v>
      </c>
      <c r="BT511" s="50">
        <f t="shared" si="277"/>
        <v>183292.82259964896</v>
      </c>
      <c r="BU511" s="50">
        <f t="shared" si="278"/>
        <v>172410.60482900785</v>
      </c>
      <c r="BV511" s="72">
        <f t="shared" si="279"/>
        <v>5.9370670473061704</v>
      </c>
      <c r="BW511" s="75">
        <f t="shared" si="280"/>
        <v>1.7769381003608582</v>
      </c>
      <c r="BX511" s="55">
        <f t="shared" si="281"/>
        <v>1.7545324447995023</v>
      </c>
      <c r="BY511" s="72">
        <f t="shared" si="289"/>
        <v>1.2609136782426897</v>
      </c>
      <c r="BZ511" s="124" t="s">
        <v>77</v>
      </c>
      <c r="CA511" s="83" t="s">
        <v>95</v>
      </c>
      <c r="CB511" s="125">
        <v>6</v>
      </c>
      <c r="CC511" s="112">
        <v>8</v>
      </c>
      <c r="CD511" s="125">
        <v>4</v>
      </c>
      <c r="CE511" s="112">
        <v>4</v>
      </c>
      <c r="CF511" s="124" t="s">
        <v>126</v>
      </c>
      <c r="CG511" s="71" t="s">
        <v>100</v>
      </c>
      <c r="CH511" s="129">
        <f>SUM(CH509:CH510)/2</f>
        <v>11.233229480088873</v>
      </c>
      <c r="CI511" s="63">
        <f>SUM(CI509:CI510)/1.7</f>
        <v>9.5279122495884483</v>
      </c>
      <c r="CJ511" s="64">
        <f>SUM((AF511-BQ511)/AF511)*100</f>
        <v>8.6161879895561295</v>
      </c>
      <c r="CK511" s="64">
        <f>SUM(BX511*CH511)</f>
        <v>19.709065582694173</v>
      </c>
      <c r="CL511" s="65" t="s">
        <v>126</v>
      </c>
    </row>
    <row r="512" spans="1:90" s="65" customFormat="1" ht="24.75" customHeight="1" x14ac:dyDescent="0.3">
      <c r="A512" s="61" t="s">
        <v>125</v>
      </c>
      <c r="B512" s="35">
        <v>3.58</v>
      </c>
      <c r="C512" s="35">
        <v>1.94</v>
      </c>
      <c r="D512" s="35">
        <v>6.37</v>
      </c>
      <c r="E512" s="35">
        <v>5.0199999999999996</v>
      </c>
      <c r="F512" s="35">
        <v>0.73965000000000003</v>
      </c>
      <c r="G512" s="66">
        <v>0.45924999999999999</v>
      </c>
      <c r="H512" s="66">
        <v>7.7799999999999994E-2</v>
      </c>
      <c r="I512" s="66">
        <v>5.2249999999999998E-2</v>
      </c>
      <c r="J512" s="66">
        <v>4.0149999999999998E-2</v>
      </c>
      <c r="K512" s="67">
        <v>4.9349999999999998E-2</v>
      </c>
      <c r="L512" s="66">
        <v>1.79443</v>
      </c>
      <c r="M512" s="68">
        <v>2.955E-2</v>
      </c>
      <c r="N512" s="35">
        <v>4.26</v>
      </c>
      <c r="O512" s="35">
        <v>27.875</v>
      </c>
      <c r="P512" s="35">
        <v>3.415</v>
      </c>
      <c r="Q512" s="35">
        <v>15.25</v>
      </c>
      <c r="R512" s="35">
        <v>5.4799999999999995</v>
      </c>
      <c r="S512" s="35">
        <v>2.0249999999999999</v>
      </c>
      <c r="T512" s="35">
        <v>5.95</v>
      </c>
      <c r="U512" s="35">
        <v>2.11</v>
      </c>
      <c r="V512" s="35">
        <v>12.195</v>
      </c>
      <c r="W512" s="35">
        <v>6.3</v>
      </c>
      <c r="X512" s="35">
        <v>5.24</v>
      </c>
      <c r="Y512" s="35">
        <v>2.5750000000000002</v>
      </c>
      <c r="Z512" s="35">
        <v>0.99</v>
      </c>
      <c r="AA512" s="35">
        <v>8.8650000000000002</v>
      </c>
      <c r="AB512" s="41">
        <v>1060</v>
      </c>
      <c r="AC512" s="41">
        <v>3</v>
      </c>
      <c r="AD512" s="88">
        <v>388.4</v>
      </c>
      <c r="AE512" s="69">
        <v>59.5</v>
      </c>
      <c r="AF512" s="69">
        <v>76.2</v>
      </c>
      <c r="AG512" s="44">
        <f t="shared" si="284"/>
        <v>29.75</v>
      </c>
      <c r="AH512" s="44">
        <f t="shared" si="258"/>
        <v>2780.5058479678164</v>
      </c>
      <c r="AI512" s="44">
        <f t="shared" si="259"/>
        <v>211874.54561514762</v>
      </c>
      <c r="AJ512" s="44">
        <f t="shared" si="260"/>
        <v>1.8331602735587507</v>
      </c>
      <c r="AK512" s="45">
        <v>0</v>
      </c>
      <c r="AL512" s="43">
        <v>358.4</v>
      </c>
      <c r="AM512" s="43">
        <v>58.9</v>
      </c>
      <c r="AN512" s="69">
        <v>75.400000000000006</v>
      </c>
      <c r="AO512" s="44">
        <f t="shared" si="285"/>
        <v>29.45</v>
      </c>
      <c r="AP512" s="44">
        <f t="shared" si="261"/>
        <v>2724.7111624400618</v>
      </c>
      <c r="AQ512" s="46">
        <f t="shared" si="262"/>
        <v>211874.54561514762</v>
      </c>
      <c r="AR512" s="46">
        <f t="shared" si="263"/>
        <v>205443.22164798068</v>
      </c>
      <c r="AS512" s="47">
        <f t="shared" si="264"/>
        <v>3.0354396506170707</v>
      </c>
      <c r="AT512" s="46">
        <f t="shared" si="265"/>
        <v>1.8331602735587507</v>
      </c>
      <c r="AU512" s="46">
        <f t="shared" si="266"/>
        <v>1.7445209295544686</v>
      </c>
      <c r="AV512" s="47">
        <f t="shared" si="267"/>
        <v>4.8353297462749811</v>
      </c>
      <c r="AW512" s="48">
        <v>0</v>
      </c>
      <c r="AX512" s="70">
        <v>150</v>
      </c>
      <c r="AY512" s="70">
        <v>12</v>
      </c>
      <c r="AZ512" s="71">
        <v>325.60000000000002</v>
      </c>
      <c r="BA512" s="43">
        <f t="shared" si="282"/>
        <v>19.287469287469271</v>
      </c>
      <c r="BB512" s="71">
        <v>57</v>
      </c>
      <c r="BC512" s="69">
        <v>71.87</v>
      </c>
      <c r="BD512" s="54">
        <f t="shared" si="268"/>
        <v>28.5</v>
      </c>
      <c r="BE512" s="44">
        <f t="shared" si="269"/>
        <v>2551.7586328783095</v>
      </c>
      <c r="BF512" s="50">
        <f t="shared" si="283"/>
        <v>211874.54561514762</v>
      </c>
      <c r="BG512" s="50">
        <f t="shared" si="270"/>
        <v>183394.89294496411</v>
      </c>
      <c r="BH512" s="72">
        <f t="shared" si="271"/>
        <v>13.441752801166787</v>
      </c>
      <c r="BI512" s="73">
        <f t="shared" si="272"/>
        <v>1.8331602735587507</v>
      </c>
      <c r="BJ512" s="51">
        <f t="shared" si="273"/>
        <v>1.7754038554263936</v>
      </c>
      <c r="BK512" s="72">
        <f t="shared" si="274"/>
        <v>3.1506474892254466</v>
      </c>
      <c r="BL512" s="116">
        <v>0</v>
      </c>
      <c r="BM512" s="74">
        <v>1060</v>
      </c>
      <c r="BN512" s="74">
        <v>3</v>
      </c>
      <c r="BO512" s="71">
        <v>301.5</v>
      </c>
      <c r="BP512" s="71">
        <v>56</v>
      </c>
      <c r="BQ512" s="71">
        <v>70</v>
      </c>
      <c r="BR512" s="72">
        <f t="shared" si="275"/>
        <v>28</v>
      </c>
      <c r="BS512" s="54">
        <f t="shared" si="276"/>
        <v>2463.0086404143976</v>
      </c>
      <c r="BT512" s="50">
        <f t="shared" si="277"/>
        <v>183394.89294496411</v>
      </c>
      <c r="BU512" s="50">
        <f t="shared" si="278"/>
        <v>172410.60482900785</v>
      </c>
      <c r="BV512" s="72">
        <f t="shared" si="279"/>
        <v>5.9894187561987335</v>
      </c>
      <c r="BW512" s="75">
        <f t="shared" si="280"/>
        <v>1.7754038554263936</v>
      </c>
      <c r="BX512" s="55">
        <f t="shared" si="281"/>
        <v>1.7487323375439667</v>
      </c>
      <c r="BY512" s="72">
        <f t="shared" si="289"/>
        <v>1.5022789209850629</v>
      </c>
      <c r="BZ512" s="124" t="s">
        <v>77</v>
      </c>
      <c r="CA512" s="83" t="s">
        <v>95</v>
      </c>
      <c r="CB512" s="125">
        <v>6</v>
      </c>
      <c r="CC512" s="112">
        <v>8</v>
      </c>
      <c r="CD512" s="125">
        <v>4</v>
      </c>
      <c r="CE512" s="112">
        <v>4</v>
      </c>
      <c r="CF512" s="124" t="s">
        <v>126</v>
      </c>
      <c r="CG512" s="71" t="s">
        <v>100</v>
      </c>
      <c r="CH512" s="129">
        <f>SUM(CH510:CH511)/2</f>
        <v>11.243436897478842</v>
      </c>
      <c r="CI512" s="63">
        <f>SUM(CI510:CI511)/1.9</f>
        <v>9.3821673363480862</v>
      </c>
      <c r="CJ512" s="64">
        <f>SUM((AF512-BQ512)/AF512)*100</f>
        <v>8.1364829396325504</v>
      </c>
      <c r="CK512" s="64">
        <f>SUM(BX512*CH512)</f>
        <v>19.661761687756261</v>
      </c>
      <c r="CL512" s="65" t="s">
        <v>126</v>
      </c>
    </row>
    <row r="513" spans="1:90" s="65" customFormat="1" ht="24.75" customHeight="1" x14ac:dyDescent="0.3">
      <c r="A513" s="61" t="s">
        <v>125</v>
      </c>
      <c r="B513" s="35">
        <v>3.5950000000000002</v>
      </c>
      <c r="C513" s="35">
        <v>1.86</v>
      </c>
      <c r="D513" s="35">
        <v>6.46</v>
      </c>
      <c r="E513" s="35">
        <v>4.87</v>
      </c>
      <c r="F513" s="35">
        <v>0.75870000000000004</v>
      </c>
      <c r="G513" s="66">
        <v>0.47549999999999998</v>
      </c>
      <c r="H513" s="66">
        <v>7.6950000000000005E-2</v>
      </c>
      <c r="I513" s="66">
        <v>5.4649999999999997E-2</v>
      </c>
      <c r="J513" s="66">
        <v>3.9350000000000003E-2</v>
      </c>
      <c r="K513" s="67">
        <v>5.3949999999999998E-2</v>
      </c>
      <c r="L513" s="66">
        <v>1.79443</v>
      </c>
      <c r="M513" s="68">
        <v>3.6049999999999999E-2</v>
      </c>
      <c r="N513" s="35">
        <v>4.8550000000000004</v>
      </c>
      <c r="O513" s="35">
        <v>15.94</v>
      </c>
      <c r="P513" s="35">
        <v>4.54</v>
      </c>
      <c r="Q513" s="35">
        <v>14.445</v>
      </c>
      <c r="R513" s="35">
        <v>5.71</v>
      </c>
      <c r="S513" s="35">
        <v>4.3899999999999997</v>
      </c>
      <c r="T513" s="35">
        <v>8.8949999999999996</v>
      </c>
      <c r="U513" s="35">
        <v>3.93</v>
      </c>
      <c r="V513" s="35">
        <v>14.81</v>
      </c>
      <c r="W513" s="35">
        <v>2.14</v>
      </c>
      <c r="X513" s="35">
        <v>12.559999999999999</v>
      </c>
      <c r="Y513" s="35">
        <v>7.7149999999999999</v>
      </c>
      <c r="Z513" s="35">
        <v>2.3849999999999998</v>
      </c>
      <c r="AA513" s="35">
        <v>5.74</v>
      </c>
      <c r="AB513" s="41">
        <v>1060</v>
      </c>
      <c r="AC513" s="41">
        <v>3</v>
      </c>
      <c r="AD513" s="88">
        <v>388.9</v>
      </c>
      <c r="AE513" s="69">
        <v>60.2</v>
      </c>
      <c r="AF513" s="69">
        <v>75.8</v>
      </c>
      <c r="AG513" s="44">
        <f t="shared" si="284"/>
        <v>30.1</v>
      </c>
      <c r="AH513" s="44">
        <f t="shared" si="258"/>
        <v>2846.314360078889</v>
      </c>
      <c r="AI513" s="44">
        <f t="shared" si="259"/>
        <v>215750.62849397978</v>
      </c>
      <c r="AJ513" s="44">
        <f t="shared" si="260"/>
        <v>1.8025439958838949</v>
      </c>
      <c r="AK513" s="45">
        <v>0</v>
      </c>
      <c r="AL513" s="43">
        <v>355.2</v>
      </c>
      <c r="AM513" s="43">
        <v>60.1</v>
      </c>
      <c r="AN513" s="69">
        <v>75.099999999999994</v>
      </c>
      <c r="AO513" s="44">
        <f t="shared" si="285"/>
        <v>30.05</v>
      </c>
      <c r="AP513" s="44">
        <f t="shared" si="261"/>
        <v>2836.8660201732173</v>
      </c>
      <c r="AQ513" s="46">
        <f t="shared" si="262"/>
        <v>215750.62849397978</v>
      </c>
      <c r="AR513" s="46">
        <f t="shared" si="263"/>
        <v>213048.63811500859</v>
      </c>
      <c r="AS513" s="47">
        <f t="shared" si="264"/>
        <v>1.2523673269608009</v>
      </c>
      <c r="AT513" s="46">
        <f t="shared" si="265"/>
        <v>1.8025439958838949</v>
      </c>
      <c r="AU513" s="46">
        <f t="shared" si="266"/>
        <v>1.6672249263957031</v>
      </c>
      <c r="AV513" s="47">
        <f>((AT513-AU513)/AT513)*100</f>
        <v>7.5071160425039629</v>
      </c>
      <c r="AW513" s="48">
        <v>0</v>
      </c>
      <c r="AX513" s="70">
        <v>150</v>
      </c>
      <c r="AY513" s="70">
        <v>12</v>
      </c>
      <c r="AZ513" s="71">
        <v>322.39999999999998</v>
      </c>
      <c r="BA513" s="43">
        <f t="shared" si="282"/>
        <v>20.626550868486355</v>
      </c>
      <c r="BB513" s="71">
        <v>56</v>
      </c>
      <c r="BC513" s="69">
        <v>73</v>
      </c>
      <c r="BD513" s="54">
        <f t="shared" si="268"/>
        <v>28</v>
      </c>
      <c r="BE513" s="44">
        <f t="shared" si="269"/>
        <v>2463.0086404143976</v>
      </c>
      <c r="BF513" s="50">
        <f t="shared" si="283"/>
        <v>215750.62849397978</v>
      </c>
      <c r="BG513" s="50">
        <f t="shared" si="270"/>
        <v>179799.63075025103</v>
      </c>
      <c r="BH513" s="72">
        <f t="shared" si="271"/>
        <v>16.663218084081691</v>
      </c>
      <c r="BI513" s="73">
        <f t="shared" si="272"/>
        <v>1.8025439958838949</v>
      </c>
      <c r="BJ513" s="51">
        <f t="shared" si="273"/>
        <v>1.7931071307250162</v>
      </c>
      <c r="BK513" s="72">
        <f t="shared" si="274"/>
        <v>0.52353036488584026</v>
      </c>
      <c r="BL513" s="116">
        <v>0</v>
      </c>
      <c r="BM513" s="74">
        <v>1080</v>
      </c>
      <c r="BN513" s="74">
        <v>3</v>
      </c>
      <c r="BO513" s="71">
        <v>299.7</v>
      </c>
      <c r="BP513" s="71">
        <v>55</v>
      </c>
      <c r="BQ513" s="71">
        <v>72</v>
      </c>
      <c r="BR513" s="72">
        <f t="shared" si="275"/>
        <v>27.5</v>
      </c>
      <c r="BS513" s="54">
        <f t="shared" si="276"/>
        <v>2375.8294442772813</v>
      </c>
      <c r="BT513" s="50">
        <f t="shared" si="277"/>
        <v>179799.63075025103</v>
      </c>
      <c r="BU513" s="50">
        <f t="shared" si="278"/>
        <v>171059.71998796426</v>
      </c>
      <c r="BV513" s="72">
        <f t="shared" si="279"/>
        <v>4.8609169695275209</v>
      </c>
      <c r="BW513" s="75">
        <f t="shared" si="280"/>
        <v>1.7931071307250162</v>
      </c>
      <c r="BX513" s="55">
        <f t="shared" si="281"/>
        <v>1.752019704119046</v>
      </c>
      <c r="BY513" s="72">
        <f t="shared" si="289"/>
        <v>2.2914094702951244</v>
      </c>
      <c r="BZ513" s="124" t="s">
        <v>77</v>
      </c>
      <c r="CA513" s="83" t="s">
        <v>95</v>
      </c>
      <c r="CB513" s="125">
        <v>6</v>
      </c>
      <c r="CC513" s="112">
        <v>8</v>
      </c>
      <c r="CD513" s="125">
        <v>4</v>
      </c>
      <c r="CE513" s="112">
        <v>4</v>
      </c>
      <c r="CF513" s="124" t="s">
        <v>126</v>
      </c>
      <c r="CG513" s="71" t="s">
        <v>100</v>
      </c>
      <c r="CH513" s="62">
        <v>7.9360289680144707</v>
      </c>
      <c r="CI513" s="63">
        <v>10.119999999999999</v>
      </c>
      <c r="CJ513" s="64">
        <f>SUM((AF513-BQ513)/AF513)*100</f>
        <v>5.0131926121371997</v>
      </c>
      <c r="CK513" s="64">
        <f>SUM(BX513*CH513)</f>
        <v>13.904079124420891</v>
      </c>
      <c r="CL513" s="65" t="s">
        <v>126</v>
      </c>
    </row>
    <row r="514" spans="1:90" s="65" customFormat="1" ht="24.75" customHeight="1" x14ac:dyDescent="0.3">
      <c r="A514" s="61" t="s">
        <v>125</v>
      </c>
      <c r="B514" s="35">
        <v>3.7250000000000001</v>
      </c>
      <c r="C514" s="35">
        <v>2.04</v>
      </c>
      <c r="D514" s="35">
        <v>6.43</v>
      </c>
      <c r="E514" s="35">
        <v>4.9349999999999996</v>
      </c>
      <c r="F514" s="35">
        <v>0.63685000000000003</v>
      </c>
      <c r="G514" s="66">
        <v>0.50314999999999999</v>
      </c>
      <c r="H514" s="66">
        <v>7.6950000000000005E-2</v>
      </c>
      <c r="I514" s="66">
        <v>5.4300000000000001E-2</v>
      </c>
      <c r="J514" s="66">
        <v>3.9199999999999999E-2</v>
      </c>
      <c r="K514" s="67">
        <v>4.9950000000000001E-2</v>
      </c>
      <c r="L514" s="66">
        <v>1.79443</v>
      </c>
      <c r="M514" s="68">
        <v>3.6400000000000002E-2</v>
      </c>
      <c r="N514" s="35">
        <v>4.1304999999999996</v>
      </c>
      <c r="O514" s="35">
        <v>19.438499999999998</v>
      </c>
      <c r="P514" s="35">
        <v>4.0990000000000002</v>
      </c>
      <c r="Q514" s="35">
        <v>15.933</v>
      </c>
      <c r="R514" s="35">
        <v>6.8235000000000001</v>
      </c>
      <c r="S514" s="35">
        <v>3.6880000000000002</v>
      </c>
      <c r="T514" s="35">
        <v>7.1905000000000001</v>
      </c>
      <c r="U514" s="35">
        <v>4.1449999999999996</v>
      </c>
      <c r="V514" s="35">
        <v>12.996500000000001</v>
      </c>
      <c r="W514" s="35">
        <v>4.3520000000000003</v>
      </c>
      <c r="X514" s="35">
        <v>9.61</v>
      </c>
      <c r="Y514" s="35">
        <v>5.1240000000000006</v>
      </c>
      <c r="Z514" s="35">
        <v>1.6419999999999999</v>
      </c>
      <c r="AA514" s="35">
        <v>7.3025000000000002</v>
      </c>
      <c r="AB514" s="41">
        <v>1060</v>
      </c>
      <c r="AC514" s="41">
        <v>3</v>
      </c>
      <c r="AD514" s="88">
        <v>388.4</v>
      </c>
      <c r="AE514" s="69">
        <v>59.8</v>
      </c>
      <c r="AF514" s="69">
        <v>75</v>
      </c>
      <c r="AG514" s="44">
        <f t="shared" si="284"/>
        <v>29.9</v>
      </c>
      <c r="AH514" s="44">
        <f t="shared" ref="AH514:AH577" si="291">PI()*(AE514/2)^2</f>
        <v>2808.6152482358107</v>
      </c>
      <c r="AI514" s="44">
        <f t="shared" ref="AI514:AI577" si="292">PI()*(AE514/2)^2*AF514</f>
        <v>210646.1436176858</v>
      </c>
      <c r="AJ514" s="44">
        <f t="shared" ref="AJ514:AJ577" si="293">(AD514*1000/AI514)</f>
        <v>1.8438505131379488</v>
      </c>
      <c r="AK514" s="45">
        <v>0</v>
      </c>
      <c r="AL514" s="43">
        <v>362.6</v>
      </c>
      <c r="AM514" s="43">
        <v>59.7</v>
      </c>
      <c r="AN514" s="69">
        <v>73.69</v>
      </c>
      <c r="AO514" s="44">
        <f t="shared" si="285"/>
        <v>29.85</v>
      </c>
      <c r="AP514" s="44">
        <f t="shared" ref="AP514:AP577" si="294">PI()*(AM514/2)^2</f>
        <v>2799.2297401832116</v>
      </c>
      <c r="AQ514" s="46">
        <f t="shared" ref="AQ514:AQ577" si="295">SUM(AI514)</f>
        <v>210646.1436176858</v>
      </c>
      <c r="AR514" s="46">
        <f t="shared" ref="AR514:AR577" si="296">PI()*(AM514/2)^2*AN514</f>
        <v>206275.23955410084</v>
      </c>
      <c r="AS514" s="47">
        <f t="shared" ref="AS514:AS577" si="297">((AQ514-AR514)/AQ514)*100</f>
        <v>2.0749983780941967</v>
      </c>
      <c r="AT514" s="46">
        <f t="shared" ref="AT514:AT577" si="298">SUM(AJ514)</f>
        <v>1.8438505131379488</v>
      </c>
      <c r="AU514" s="46">
        <f t="shared" ref="AU514:AU577" si="299">(AL514*1000/AR514)</f>
        <v>1.7578454921871467</v>
      </c>
      <c r="AV514" s="47">
        <f t="shared" ref="AV514:AV577" si="300">((AT514-AU514)/AT514)*100</f>
        <v>4.664424818497614</v>
      </c>
      <c r="AW514" s="48">
        <v>0</v>
      </c>
      <c r="AX514" s="70">
        <v>150</v>
      </c>
      <c r="AY514" s="70">
        <v>12</v>
      </c>
      <c r="AZ514" s="71">
        <v>329.3</v>
      </c>
      <c r="BA514" s="43">
        <f t="shared" si="282"/>
        <v>17.947160643789847</v>
      </c>
      <c r="BB514" s="71">
        <v>55.95</v>
      </c>
      <c r="BC514" s="69">
        <v>74</v>
      </c>
      <c r="BD514" s="54">
        <f t="shared" ref="BD514:BD577" si="301">SUM(BB514/2)</f>
        <v>27.975000000000001</v>
      </c>
      <c r="BE514" s="44">
        <f t="shared" ref="BE514:BE577" si="302">PI()*(BB514/2)^2</f>
        <v>2458.6123741947808</v>
      </c>
      <c r="BF514" s="50">
        <f t="shared" si="283"/>
        <v>210646.1436176858</v>
      </c>
      <c r="BG514" s="50">
        <f t="shared" ref="BG514:BG577" si="303">PI()*(BB514/2)^2*BC514</f>
        <v>181937.31569041379</v>
      </c>
      <c r="BH514" s="72">
        <f t="shared" ref="BH514:BH577" si="304">((BF514-BG514)/BF514)*100</f>
        <v>13.62893591794273</v>
      </c>
      <c r="BI514" s="73">
        <f t="shared" ref="BI514:BI577" si="305">SUM(AJ514)</f>
        <v>1.8438505131379488</v>
      </c>
      <c r="BJ514" s="51">
        <f t="shared" ref="BJ514:BJ577" si="306">(AZ514*1000/BG514)</f>
        <v>1.8099640458603881</v>
      </c>
      <c r="BK514" s="72">
        <f t="shared" ref="BK514:BK577" si="307">((BI514-BJ514)/BI514)*100</f>
        <v>1.8378099003205632</v>
      </c>
      <c r="BL514" s="116">
        <v>0</v>
      </c>
      <c r="BM514" s="74">
        <v>1080</v>
      </c>
      <c r="BN514" s="74">
        <v>3</v>
      </c>
      <c r="BO514" s="71">
        <v>305.2</v>
      </c>
      <c r="BP514" s="71">
        <v>55</v>
      </c>
      <c r="BQ514" s="71">
        <v>73</v>
      </c>
      <c r="BR514" s="72">
        <f t="shared" ref="BR514:BR577" si="308">BP514/2</f>
        <v>27.5</v>
      </c>
      <c r="BS514" s="54">
        <f t="shared" ref="BS514:BS577" si="309">PI()*(BP514/2)^2</f>
        <v>2375.8294442772813</v>
      </c>
      <c r="BT514" s="50">
        <f t="shared" ref="BT514:BT577" si="310">SUM(BG514)</f>
        <v>181937.31569041379</v>
      </c>
      <c r="BU514" s="50">
        <f t="shared" ref="BU514:BU577" si="311">PI()*(BP514/2)^2*BQ514</f>
        <v>173435.54943224153</v>
      </c>
      <c r="BV514" s="72">
        <f t="shared" ref="BV514:BV577" si="312">((BT514-BU514)/BT514)*100</f>
        <v>4.6729095820227107</v>
      </c>
      <c r="BW514" s="75">
        <f t="shared" ref="BW514:BW577" si="313">SUM(BJ514)</f>
        <v>1.8099640458603881</v>
      </c>
      <c r="BX514" s="55">
        <f t="shared" ref="BX514:BX577" si="314">(BO514*1000/BU514)</f>
        <v>1.7597315025616285</v>
      </c>
      <c r="BY514" s="72">
        <f t="shared" si="289"/>
        <v>2.7753337649798979</v>
      </c>
      <c r="BZ514" s="124" t="s">
        <v>77</v>
      </c>
      <c r="CA514" s="83" t="s">
        <v>95</v>
      </c>
      <c r="CB514" s="125">
        <v>6</v>
      </c>
      <c r="CC514" s="112">
        <v>8</v>
      </c>
      <c r="CD514" s="125">
        <v>4</v>
      </c>
      <c r="CE514" s="112">
        <v>4</v>
      </c>
      <c r="CF514" s="124" t="s">
        <v>126</v>
      </c>
      <c r="CG514" s="71" t="s">
        <v>100</v>
      </c>
      <c r="CH514" s="62">
        <v>7.5317604355716981</v>
      </c>
      <c r="CI514" s="63">
        <v>10.050000000000001</v>
      </c>
      <c r="CJ514" s="64">
        <f>SUM((AF514-BQ514)/AF514)*100</f>
        <v>2.666666666666667</v>
      </c>
      <c r="CK514" s="64">
        <f>SUM(BX514*CH514)</f>
        <v>13.25387610822281</v>
      </c>
      <c r="CL514" s="65" t="s">
        <v>126</v>
      </c>
    </row>
    <row r="515" spans="1:90" s="65" customFormat="1" ht="24.75" customHeight="1" x14ac:dyDescent="0.3">
      <c r="A515" s="61" t="s">
        <v>125</v>
      </c>
      <c r="B515" s="35">
        <v>3.6349999999999998</v>
      </c>
      <c r="C515" s="35">
        <v>1.665</v>
      </c>
      <c r="D515" s="35">
        <v>5.47</v>
      </c>
      <c r="E515" s="35">
        <v>4.2300000000000004</v>
      </c>
      <c r="F515" s="35">
        <v>0.89224999999999999</v>
      </c>
      <c r="G515" s="66">
        <v>0.43919999999999998</v>
      </c>
      <c r="H515" s="66">
        <v>8.4099999999999994E-2</v>
      </c>
      <c r="I515" s="66">
        <v>4.5699999999999998E-2</v>
      </c>
      <c r="J515" s="66">
        <v>4.1750000000000002E-2</v>
      </c>
      <c r="K515" s="67">
        <v>4.7050000000000002E-2</v>
      </c>
      <c r="L515" s="66">
        <v>1.79443</v>
      </c>
      <c r="M515" s="68">
        <v>0.15395</v>
      </c>
      <c r="N515" s="35">
        <v>4.26</v>
      </c>
      <c r="O515" s="35">
        <v>27.875</v>
      </c>
      <c r="P515" s="35">
        <v>3.415</v>
      </c>
      <c r="Q515" s="35">
        <v>15.25</v>
      </c>
      <c r="R515" s="35">
        <v>5.4799999999999995</v>
      </c>
      <c r="S515" s="35">
        <v>2.0249999999999999</v>
      </c>
      <c r="T515" s="35">
        <v>5.95</v>
      </c>
      <c r="U515" s="35">
        <v>2.11</v>
      </c>
      <c r="V515" s="35">
        <v>12.195</v>
      </c>
      <c r="W515" s="35">
        <v>6.3</v>
      </c>
      <c r="X515" s="35">
        <v>5.24</v>
      </c>
      <c r="Y515" s="35">
        <v>2.5750000000000002</v>
      </c>
      <c r="Z515" s="35">
        <v>0.99</v>
      </c>
      <c r="AA515" s="35">
        <v>8.8650000000000002</v>
      </c>
      <c r="AB515" s="41">
        <v>1060</v>
      </c>
      <c r="AC515" s="41">
        <v>3</v>
      </c>
      <c r="AD515" s="88">
        <v>386.7</v>
      </c>
      <c r="AE515" s="69">
        <v>59.9</v>
      </c>
      <c r="AF515" s="69">
        <v>76.900000000000006</v>
      </c>
      <c r="AG515" s="44">
        <f t="shared" si="284"/>
        <v>29.95</v>
      </c>
      <c r="AH515" s="44">
        <f t="shared" si="291"/>
        <v>2818.0164642516784</v>
      </c>
      <c r="AI515" s="44">
        <f t="shared" si="292"/>
        <v>216705.46610095407</v>
      </c>
      <c r="AJ515" s="44">
        <f t="shared" si="293"/>
        <v>1.7844496816700164</v>
      </c>
      <c r="AK515" s="45">
        <v>0</v>
      </c>
      <c r="AL515" s="43">
        <v>365</v>
      </c>
      <c r="AM515" s="43">
        <v>59.8</v>
      </c>
      <c r="AN515" s="69">
        <v>73.91</v>
      </c>
      <c r="AO515" s="44">
        <f t="shared" si="285"/>
        <v>29.9</v>
      </c>
      <c r="AP515" s="44">
        <f t="shared" si="294"/>
        <v>2808.6152482358107</v>
      </c>
      <c r="AQ515" s="46">
        <f t="shared" si="295"/>
        <v>216705.46610095407</v>
      </c>
      <c r="AR515" s="46">
        <f t="shared" si="296"/>
        <v>207584.75299710876</v>
      </c>
      <c r="AS515" s="47">
        <f t="shared" si="297"/>
        <v>4.2088062050065442</v>
      </c>
      <c r="AT515" s="46">
        <f t="shared" si="298"/>
        <v>1.7844496816700164</v>
      </c>
      <c r="AU515" s="46">
        <f t="shared" si="299"/>
        <v>1.758317962808587</v>
      </c>
      <c r="AV515" s="47">
        <f t="shared" si="300"/>
        <v>1.4644133219253039</v>
      </c>
      <c r="AW515" s="48">
        <v>0</v>
      </c>
      <c r="AX515" s="70">
        <v>150</v>
      </c>
      <c r="AY515" s="70">
        <v>12</v>
      </c>
      <c r="AZ515" s="71">
        <v>329.3</v>
      </c>
      <c r="BA515" s="43">
        <f t="shared" ref="BA515:BA578" si="315">(AD515-AZ515)/AZ515*100</f>
        <v>17.430914060127538</v>
      </c>
      <c r="BB515" s="71">
        <v>57</v>
      </c>
      <c r="BC515" s="69">
        <v>74</v>
      </c>
      <c r="BD515" s="54">
        <f t="shared" si="301"/>
        <v>28.5</v>
      </c>
      <c r="BE515" s="44">
        <f t="shared" si="302"/>
        <v>2551.7586328783095</v>
      </c>
      <c r="BF515" s="50">
        <f t="shared" si="283"/>
        <v>216705.46610095407</v>
      </c>
      <c r="BG515" s="50">
        <f t="shared" si="303"/>
        <v>188830.13883299491</v>
      </c>
      <c r="BH515" s="72">
        <f t="shared" si="304"/>
        <v>12.86323218767966</v>
      </c>
      <c r="BI515" s="73">
        <f t="shared" si="305"/>
        <v>1.7844496816700164</v>
      </c>
      <c r="BJ515" s="51">
        <f t="shared" si="306"/>
        <v>1.7438953444356644</v>
      </c>
      <c r="BK515" s="72">
        <f t="shared" si="307"/>
        <v>2.2726523281059015</v>
      </c>
      <c r="BL515" s="116">
        <v>0</v>
      </c>
      <c r="BM515" s="74">
        <v>1080</v>
      </c>
      <c r="BN515" s="74">
        <v>3</v>
      </c>
      <c r="BO515" s="71">
        <v>305.89999999999998</v>
      </c>
      <c r="BP515" s="71">
        <v>56</v>
      </c>
      <c r="BQ515" s="71">
        <v>73</v>
      </c>
      <c r="BR515" s="72">
        <f t="shared" si="308"/>
        <v>28</v>
      </c>
      <c r="BS515" s="54">
        <f t="shared" si="309"/>
        <v>2463.0086404143976</v>
      </c>
      <c r="BT515" s="50">
        <f t="shared" si="310"/>
        <v>188830.13883299491</v>
      </c>
      <c r="BU515" s="50">
        <f t="shared" si="311"/>
        <v>179799.63075025103</v>
      </c>
      <c r="BV515" s="72">
        <f t="shared" si="312"/>
        <v>4.7823446715413578</v>
      </c>
      <c r="BW515" s="75">
        <f t="shared" si="313"/>
        <v>1.7438953444356644</v>
      </c>
      <c r="BX515" s="55">
        <f t="shared" si="314"/>
        <v>1.7013383104490769</v>
      </c>
      <c r="BY515" s="72">
        <f t="shared" si="289"/>
        <v>2.440343345280231</v>
      </c>
      <c r="BZ515" s="124" t="s">
        <v>77</v>
      </c>
      <c r="CA515" s="83" t="s">
        <v>95</v>
      </c>
      <c r="CB515" s="125">
        <v>6</v>
      </c>
      <c r="CC515" s="112">
        <v>8</v>
      </c>
      <c r="CD515" s="125">
        <v>4</v>
      </c>
      <c r="CE515" s="112">
        <v>4</v>
      </c>
      <c r="CF515" s="124" t="s">
        <v>126</v>
      </c>
      <c r="CG515" s="71" t="s">
        <v>100</v>
      </c>
      <c r="CH515" s="62">
        <v>5.6733167082294225</v>
      </c>
      <c r="CI515" s="63">
        <f>SUM(CI513:CI514)/2</f>
        <v>10.085000000000001</v>
      </c>
      <c r="CJ515" s="64">
        <f>SUM((AF515-BQ515)/AF515)*100</f>
        <v>5.0715214564369377</v>
      </c>
      <c r="CK515" s="64">
        <f>SUM(BX515*CH515)</f>
        <v>9.6522310630215635</v>
      </c>
      <c r="CL515" s="65" t="s">
        <v>126</v>
      </c>
    </row>
    <row r="516" spans="1:90" s="65" customFormat="1" ht="24.75" customHeight="1" x14ac:dyDescent="0.3">
      <c r="A516" s="61" t="s">
        <v>125</v>
      </c>
      <c r="B516" s="35">
        <v>3.69</v>
      </c>
      <c r="C516" s="35">
        <v>1.8049999999999999</v>
      </c>
      <c r="D516" s="35">
        <v>5.83</v>
      </c>
      <c r="E516" s="35">
        <v>4.4749999999999996</v>
      </c>
      <c r="F516" s="35">
        <v>0.92535000000000001</v>
      </c>
      <c r="G516" s="66">
        <v>0.44719999999999999</v>
      </c>
      <c r="H516" s="66">
        <v>8.3849999999999994E-2</v>
      </c>
      <c r="I516" s="66">
        <v>4.845E-2</v>
      </c>
      <c r="J516" s="66">
        <v>4.4999999999999998E-2</v>
      </c>
      <c r="K516" s="67">
        <v>4.7600000000000003E-2</v>
      </c>
      <c r="L516" s="66">
        <v>1.79443</v>
      </c>
      <c r="M516" s="68">
        <v>0.16875000000000001</v>
      </c>
      <c r="N516" s="35">
        <v>4.8550000000000004</v>
      </c>
      <c r="O516" s="35">
        <v>15.94</v>
      </c>
      <c r="P516" s="35">
        <v>4.54</v>
      </c>
      <c r="Q516" s="35">
        <v>14.445</v>
      </c>
      <c r="R516" s="35">
        <v>5.71</v>
      </c>
      <c r="S516" s="35">
        <v>4.3899999999999997</v>
      </c>
      <c r="T516" s="35">
        <v>8.8949999999999996</v>
      </c>
      <c r="U516" s="35">
        <v>3.93</v>
      </c>
      <c r="V516" s="35">
        <v>14.81</v>
      </c>
      <c r="W516" s="35">
        <v>2.14</v>
      </c>
      <c r="X516" s="35">
        <v>12.559999999999999</v>
      </c>
      <c r="Y516" s="35">
        <v>7.7149999999999999</v>
      </c>
      <c r="Z516" s="35">
        <v>2.3849999999999998</v>
      </c>
      <c r="AA516" s="35">
        <v>5.74</v>
      </c>
      <c r="AB516" s="41">
        <v>1060</v>
      </c>
      <c r="AC516" s="41">
        <v>3</v>
      </c>
      <c r="AD516" s="88">
        <v>388</v>
      </c>
      <c r="AE516" s="69">
        <v>59.5</v>
      </c>
      <c r="AF516" s="69">
        <v>74.900000000000006</v>
      </c>
      <c r="AG516" s="44">
        <f t="shared" si="284"/>
        <v>29.75</v>
      </c>
      <c r="AH516" s="44">
        <f t="shared" si="291"/>
        <v>2780.5058479678164</v>
      </c>
      <c r="AI516" s="44">
        <f t="shared" si="292"/>
        <v>208259.88801278945</v>
      </c>
      <c r="AJ516" s="44">
        <f t="shared" si="293"/>
        <v>1.8630567974576675</v>
      </c>
      <c r="AK516" s="45">
        <v>0</v>
      </c>
      <c r="AL516" s="43">
        <v>359.5</v>
      </c>
      <c r="AM516" s="43">
        <v>59</v>
      </c>
      <c r="AN516" s="69">
        <v>72.11</v>
      </c>
      <c r="AO516" s="44">
        <f t="shared" si="285"/>
        <v>29.5</v>
      </c>
      <c r="AP516" s="44">
        <f t="shared" si="294"/>
        <v>2733.9710067865176</v>
      </c>
      <c r="AQ516" s="46">
        <f t="shared" si="295"/>
        <v>208259.88801278945</v>
      </c>
      <c r="AR516" s="46">
        <f t="shared" si="296"/>
        <v>197146.64929937577</v>
      </c>
      <c r="AS516" s="47">
        <f t="shared" si="297"/>
        <v>5.3362358058750159</v>
      </c>
      <c r="AT516" s="46">
        <f t="shared" si="298"/>
        <v>1.8630567974576675</v>
      </c>
      <c r="AU516" s="46">
        <f t="shared" si="299"/>
        <v>1.8235156482628503</v>
      </c>
      <c r="AV516" s="47">
        <f t="shared" si="300"/>
        <v>2.122380232785988</v>
      </c>
      <c r="AW516" s="48">
        <v>0</v>
      </c>
      <c r="AX516" s="70">
        <v>150</v>
      </c>
      <c r="AY516" s="70">
        <v>12</v>
      </c>
      <c r="AZ516" s="71">
        <v>326</v>
      </c>
      <c r="BA516" s="43">
        <f t="shared" si="315"/>
        <v>19.018404907975462</v>
      </c>
      <c r="BB516" s="71">
        <v>58</v>
      </c>
      <c r="BC516" s="69">
        <v>72.489999999999995</v>
      </c>
      <c r="BD516" s="54">
        <f t="shared" si="301"/>
        <v>29</v>
      </c>
      <c r="BE516" s="44">
        <f t="shared" si="302"/>
        <v>2642.079421669016</v>
      </c>
      <c r="BF516" s="50">
        <f t="shared" si="283"/>
        <v>208259.88801278945</v>
      </c>
      <c r="BG516" s="50">
        <f t="shared" si="303"/>
        <v>191524.33727678694</v>
      </c>
      <c r="BH516" s="72">
        <f t="shared" si="304"/>
        <v>8.0358973087389547</v>
      </c>
      <c r="BI516" s="73">
        <f t="shared" si="305"/>
        <v>1.8630567974576675</v>
      </c>
      <c r="BJ516" s="51">
        <f t="shared" si="306"/>
        <v>1.7021335493717002</v>
      </c>
      <c r="BK516" s="72">
        <f t="shared" si="307"/>
        <v>8.6375921714015149</v>
      </c>
      <c r="BL516" s="116">
        <v>0</v>
      </c>
      <c r="BM516" s="74">
        <v>1080</v>
      </c>
      <c r="BN516" s="74">
        <v>3</v>
      </c>
      <c r="BO516" s="71">
        <v>302.7</v>
      </c>
      <c r="BP516" s="71">
        <v>57</v>
      </c>
      <c r="BQ516" s="71">
        <v>71</v>
      </c>
      <c r="BR516" s="72">
        <f t="shared" si="308"/>
        <v>28.5</v>
      </c>
      <c r="BS516" s="54">
        <f t="shared" si="309"/>
        <v>2551.7586328783095</v>
      </c>
      <c r="BT516" s="50">
        <f t="shared" si="310"/>
        <v>191524.33727678694</v>
      </c>
      <c r="BU516" s="50">
        <f t="shared" si="311"/>
        <v>181174.86293435999</v>
      </c>
      <c r="BV516" s="72">
        <f t="shared" si="312"/>
        <v>5.4037384958915755</v>
      </c>
      <c r="BW516" s="75">
        <f t="shared" si="313"/>
        <v>1.7021335493717002</v>
      </c>
      <c r="BX516" s="55">
        <f t="shared" si="314"/>
        <v>1.6707615786063479</v>
      </c>
      <c r="BY516" s="72">
        <f t="shared" si="289"/>
        <v>1.8430969048775601</v>
      </c>
      <c r="BZ516" s="124" t="s">
        <v>77</v>
      </c>
      <c r="CA516" s="83" t="s">
        <v>95</v>
      </c>
      <c r="CB516" s="125">
        <v>6</v>
      </c>
      <c r="CC516" s="112">
        <v>8</v>
      </c>
      <c r="CD516" s="125">
        <v>4</v>
      </c>
      <c r="CE516" s="112">
        <v>4</v>
      </c>
      <c r="CF516" s="124" t="s">
        <v>126</v>
      </c>
      <c r="CG516" s="71" t="s">
        <v>100</v>
      </c>
      <c r="CH516" s="129">
        <f>SUM(CH514:CH515)/2</f>
        <v>6.6025385719005598</v>
      </c>
      <c r="CI516" s="129">
        <f>SUM(CI514:CI515)/2</f>
        <v>10.067500000000001</v>
      </c>
      <c r="CJ516" s="64">
        <f>SUM((AF516-BQ516)/AF516)*100</f>
        <v>5.2069425901201676</v>
      </c>
      <c r="CK516" s="64">
        <f>SUM(BX516*CH516)</f>
        <v>11.031267767197882</v>
      </c>
      <c r="CL516" s="65" t="s">
        <v>126</v>
      </c>
    </row>
    <row r="517" spans="1:90" s="65" customFormat="1" ht="24.75" customHeight="1" x14ac:dyDescent="0.3">
      <c r="A517" s="61" t="s">
        <v>125</v>
      </c>
      <c r="B517" s="35">
        <v>3.72</v>
      </c>
      <c r="C517" s="35">
        <v>1.835</v>
      </c>
      <c r="D517" s="35">
        <v>5.8849999999999998</v>
      </c>
      <c r="E517" s="35">
        <v>4.62</v>
      </c>
      <c r="F517" s="35">
        <v>0.91595000000000004</v>
      </c>
      <c r="G517" s="66">
        <v>0.4496</v>
      </c>
      <c r="H517" s="66">
        <v>8.3799999999999999E-2</v>
      </c>
      <c r="I517" s="66">
        <v>5.0700000000000002E-2</v>
      </c>
      <c r="J517" s="66">
        <v>4.6449999999999998E-2</v>
      </c>
      <c r="K517" s="67">
        <v>4.7449999999999999E-2</v>
      </c>
      <c r="L517" s="66">
        <v>1.79443</v>
      </c>
      <c r="M517" s="68">
        <v>0.1736</v>
      </c>
      <c r="N517" s="35">
        <v>4.1304999999999996</v>
      </c>
      <c r="O517" s="35">
        <v>19.438499999999998</v>
      </c>
      <c r="P517" s="35">
        <v>4.0990000000000002</v>
      </c>
      <c r="Q517" s="35">
        <v>15.933</v>
      </c>
      <c r="R517" s="35">
        <v>6.8235000000000001</v>
      </c>
      <c r="S517" s="35">
        <v>3.6880000000000002</v>
      </c>
      <c r="T517" s="35">
        <v>7.1905000000000001</v>
      </c>
      <c r="U517" s="35">
        <v>4.1449999999999996</v>
      </c>
      <c r="V517" s="35">
        <v>12.996500000000001</v>
      </c>
      <c r="W517" s="35">
        <v>4.3520000000000003</v>
      </c>
      <c r="X517" s="35">
        <v>9.61</v>
      </c>
      <c r="Y517" s="35">
        <v>5.1240000000000006</v>
      </c>
      <c r="Z517" s="35">
        <v>1.6419999999999999</v>
      </c>
      <c r="AA517" s="35">
        <v>7.3025000000000002</v>
      </c>
      <c r="AB517" s="41">
        <v>1080</v>
      </c>
      <c r="AC517" s="41">
        <v>3</v>
      </c>
      <c r="AD517" s="88">
        <v>390.1</v>
      </c>
      <c r="AE517" s="69">
        <v>59.9</v>
      </c>
      <c r="AF517" s="69">
        <v>76.099999999999994</v>
      </c>
      <c r="AG517" s="44">
        <f t="shared" si="284"/>
        <v>29.95</v>
      </c>
      <c r="AH517" s="44">
        <f t="shared" si="291"/>
        <v>2818.0164642516784</v>
      </c>
      <c r="AI517" s="44">
        <f t="shared" si="292"/>
        <v>214451.05292955271</v>
      </c>
      <c r="AJ517" s="44">
        <f t="shared" si="293"/>
        <v>1.8190631133349953</v>
      </c>
      <c r="AK517" s="45">
        <v>0</v>
      </c>
      <c r="AL517" s="133">
        <v>384.6</v>
      </c>
      <c r="AM517" s="133">
        <v>59.8</v>
      </c>
      <c r="AN517" s="133">
        <v>75.900000000000006</v>
      </c>
      <c r="AO517" s="44">
        <f t="shared" si="285"/>
        <v>29.9</v>
      </c>
      <c r="AP517" s="44">
        <f t="shared" si="294"/>
        <v>2808.6152482358107</v>
      </c>
      <c r="AQ517" s="46">
        <f t="shared" si="295"/>
        <v>214451.05292955271</v>
      </c>
      <c r="AR517" s="46">
        <f t="shared" si="296"/>
        <v>213173.89734109805</v>
      </c>
      <c r="AS517" s="47">
        <f t="shared" si="297"/>
        <v>0.59554642936362756</v>
      </c>
      <c r="AT517" s="46">
        <f t="shared" si="298"/>
        <v>1.8190631133349953</v>
      </c>
      <c r="AU517" s="46">
        <f t="shared" si="299"/>
        <v>1.8041608508222011</v>
      </c>
      <c r="AV517" s="47">
        <f t="shared" si="300"/>
        <v>0.81922734860325686</v>
      </c>
      <c r="AW517" s="116">
        <v>0</v>
      </c>
      <c r="AX517" s="54">
        <v>150</v>
      </c>
      <c r="AY517" s="54">
        <v>12</v>
      </c>
      <c r="AZ517" s="71">
        <v>360</v>
      </c>
      <c r="BA517" s="43">
        <f t="shared" si="315"/>
        <v>8.3611111111111178</v>
      </c>
      <c r="BB517" s="138">
        <v>58.7</v>
      </c>
      <c r="BC517" s="138">
        <v>75.8</v>
      </c>
      <c r="BD517" s="54">
        <f t="shared" si="301"/>
        <v>29.35</v>
      </c>
      <c r="BE517" s="44">
        <f t="shared" si="302"/>
        <v>2706.2385976369542</v>
      </c>
      <c r="BF517" s="50">
        <f t="shared" si="283"/>
        <v>214451.05292955271</v>
      </c>
      <c r="BG517" s="50">
        <f t="shared" si="303"/>
        <v>205132.88570088113</v>
      </c>
      <c r="BH517" s="72">
        <f t="shared" si="304"/>
        <v>4.3451254267017285</v>
      </c>
      <c r="BI517" s="51">
        <f t="shared" si="305"/>
        <v>1.8190631133349953</v>
      </c>
      <c r="BJ517" s="51">
        <f t="shared" si="306"/>
        <v>1.7549599556891216</v>
      </c>
      <c r="BK517" s="72">
        <f t="shared" si="307"/>
        <v>3.5239655609501987</v>
      </c>
      <c r="BL517" s="48">
        <v>0</v>
      </c>
      <c r="BM517" s="74">
        <v>1100</v>
      </c>
      <c r="BN517" s="74">
        <v>3</v>
      </c>
      <c r="BO517" s="71">
        <v>304.7</v>
      </c>
      <c r="BP517" s="71">
        <v>56.1</v>
      </c>
      <c r="BQ517" s="71">
        <v>72</v>
      </c>
      <c r="BR517" s="72">
        <f t="shared" si="308"/>
        <v>28.05</v>
      </c>
      <c r="BS517" s="54">
        <f t="shared" si="309"/>
        <v>2471.8129538260832</v>
      </c>
      <c r="BT517" s="50">
        <f t="shared" si="310"/>
        <v>205132.88570088113</v>
      </c>
      <c r="BU517" s="50">
        <f t="shared" si="311"/>
        <v>177970.532675478</v>
      </c>
      <c r="BV517" s="72">
        <f t="shared" si="312"/>
        <v>13.241344961631601</v>
      </c>
      <c r="BW517" s="55">
        <f t="shared" si="313"/>
        <v>1.7549599556891216</v>
      </c>
      <c r="BX517" s="55">
        <f t="shared" si="314"/>
        <v>1.7120811823135238</v>
      </c>
      <c r="BY517" s="72">
        <f t="shared" si="289"/>
        <v>2.4432906994029109</v>
      </c>
      <c r="BZ517" s="83" t="s">
        <v>77</v>
      </c>
      <c r="CA517" s="83" t="s">
        <v>95</v>
      </c>
      <c r="CB517" s="112">
        <v>4</v>
      </c>
      <c r="CC517" s="112">
        <v>8</v>
      </c>
      <c r="CD517" s="112">
        <v>2</v>
      </c>
      <c r="CE517" s="112">
        <v>4</v>
      </c>
      <c r="CF517" s="83" t="s">
        <v>79</v>
      </c>
      <c r="CG517" s="71" t="s">
        <v>100</v>
      </c>
      <c r="CH517" s="129">
        <f>SUM(CH515:CH516)/1.6</f>
        <v>7.6724095500812384</v>
      </c>
      <c r="CI517" s="63">
        <v>18.899999999999999</v>
      </c>
      <c r="CJ517" s="64">
        <f>SUM((AF517-BQ517)/AF517)*100</f>
        <v>5.3876478318002556</v>
      </c>
      <c r="CK517" s="64">
        <f>SUM(BX517*CH517)</f>
        <v>13.135788013696658</v>
      </c>
      <c r="CL517" s="65" t="s">
        <v>79</v>
      </c>
    </row>
    <row r="518" spans="1:90" s="65" customFormat="1" ht="24.75" customHeight="1" x14ac:dyDescent="0.3">
      <c r="A518" s="61" t="s">
        <v>125</v>
      </c>
      <c r="B518" s="35">
        <v>3.2949999999999999</v>
      </c>
      <c r="C518" s="35">
        <v>1.9850000000000001</v>
      </c>
      <c r="D518" s="35">
        <v>6.5449999999999999</v>
      </c>
      <c r="E518" s="35">
        <v>4.9249999999999998</v>
      </c>
      <c r="F518" s="35">
        <v>0.70965</v>
      </c>
      <c r="G518" s="66">
        <v>0.41439999999999999</v>
      </c>
      <c r="H518" s="66">
        <v>7.7799999999999994E-2</v>
      </c>
      <c r="I518" s="66">
        <v>5.1499999999999997E-2</v>
      </c>
      <c r="J518" s="66">
        <v>3.73E-2</v>
      </c>
      <c r="K518" s="67">
        <v>5.8000000000000003E-2</v>
      </c>
      <c r="L518" s="66">
        <v>1.79443</v>
      </c>
      <c r="M518" s="68">
        <v>5.2499999999999998E-2</v>
      </c>
      <c r="N518" s="35">
        <v>4.26</v>
      </c>
      <c r="O518" s="35">
        <v>27.875</v>
      </c>
      <c r="P518" s="35">
        <v>3.415</v>
      </c>
      <c r="Q518" s="35">
        <v>15.25</v>
      </c>
      <c r="R518" s="35">
        <v>5.4799999999999995</v>
      </c>
      <c r="S518" s="35">
        <v>2.0249999999999999</v>
      </c>
      <c r="T518" s="35">
        <v>5.95</v>
      </c>
      <c r="U518" s="35">
        <v>2.11</v>
      </c>
      <c r="V518" s="35">
        <v>12.195</v>
      </c>
      <c r="W518" s="35">
        <v>6.3</v>
      </c>
      <c r="X518" s="35">
        <v>5.24</v>
      </c>
      <c r="Y518" s="35">
        <v>2.5750000000000002</v>
      </c>
      <c r="Z518" s="35">
        <v>0.99</v>
      </c>
      <c r="AA518" s="35">
        <v>8.8650000000000002</v>
      </c>
      <c r="AB518" s="41">
        <v>1080</v>
      </c>
      <c r="AC518" s="41">
        <v>3</v>
      </c>
      <c r="AD518" s="88">
        <v>390.2</v>
      </c>
      <c r="AE518" s="69">
        <v>59.1</v>
      </c>
      <c r="AF518" s="69">
        <v>76.400000000000006</v>
      </c>
      <c r="AG518" s="44">
        <f t="shared" si="284"/>
        <v>29.55</v>
      </c>
      <c r="AH518" s="44">
        <f t="shared" si="291"/>
        <v>2743.2465590962411</v>
      </c>
      <c r="AI518" s="44">
        <f t="shared" si="292"/>
        <v>209584.03711495284</v>
      </c>
      <c r="AJ518" s="44">
        <f t="shared" si="293"/>
        <v>1.861783012539179</v>
      </c>
      <c r="AK518" s="45">
        <v>0</v>
      </c>
      <c r="AL518" s="133">
        <v>385.2</v>
      </c>
      <c r="AM518" s="133">
        <v>59.3</v>
      </c>
      <c r="AN518" s="133">
        <v>75.8</v>
      </c>
      <c r="AO518" s="44">
        <f t="shared" si="285"/>
        <v>29.65</v>
      </c>
      <c r="AP518" s="44">
        <f t="shared" si="294"/>
        <v>2761.8447876054929</v>
      </c>
      <c r="AQ518" s="46">
        <f t="shared" si="295"/>
        <v>209584.03711495284</v>
      </c>
      <c r="AR518" s="46">
        <f t="shared" si="296"/>
        <v>209347.83490049635</v>
      </c>
      <c r="AS518" s="47">
        <f t="shared" si="297"/>
        <v>0.11270047934372554</v>
      </c>
      <c r="AT518" s="46">
        <f t="shared" si="298"/>
        <v>1.861783012539179</v>
      </c>
      <c r="AU518" s="46">
        <f t="shared" si="299"/>
        <v>1.8399999225360353</v>
      </c>
      <c r="AV518" s="47">
        <f t="shared" si="300"/>
        <v>1.1700122869546976</v>
      </c>
      <c r="AW518" s="116">
        <v>0</v>
      </c>
      <c r="AX518" s="54">
        <v>150</v>
      </c>
      <c r="AY518" s="54">
        <v>12</v>
      </c>
      <c r="AZ518" s="71">
        <v>361.2</v>
      </c>
      <c r="BA518" s="43">
        <f t="shared" si="315"/>
        <v>8.0287929125138433</v>
      </c>
      <c r="BB518" s="138">
        <v>58.6</v>
      </c>
      <c r="BC518" s="138">
        <v>75.7</v>
      </c>
      <c r="BD518" s="54">
        <f t="shared" si="301"/>
        <v>29.3</v>
      </c>
      <c r="BE518" s="44">
        <f t="shared" si="302"/>
        <v>2697.0258771803014</v>
      </c>
      <c r="BF518" s="50">
        <f t="shared" si="283"/>
        <v>209584.03711495284</v>
      </c>
      <c r="BG518" s="50">
        <f t="shared" si="303"/>
        <v>204164.85890254882</v>
      </c>
      <c r="BH518" s="72">
        <f t="shared" si="304"/>
        <v>2.5856827108601319</v>
      </c>
      <c r="BI518" s="51">
        <f t="shared" si="305"/>
        <v>1.861783012539179</v>
      </c>
      <c r="BJ518" s="51">
        <f t="shared" si="306"/>
        <v>1.7691585219002188</v>
      </c>
      <c r="BK518" s="72">
        <f t="shared" si="307"/>
        <v>4.975042204979351</v>
      </c>
      <c r="BL518" s="48">
        <v>0</v>
      </c>
      <c r="BM518" s="74">
        <v>1100</v>
      </c>
      <c r="BN518" s="74">
        <v>3</v>
      </c>
      <c r="BO518" s="71">
        <v>305</v>
      </c>
      <c r="BP518" s="71">
        <v>56.5</v>
      </c>
      <c r="BQ518" s="71">
        <v>73.099999999999994</v>
      </c>
      <c r="BR518" s="72">
        <f t="shared" si="308"/>
        <v>28.25</v>
      </c>
      <c r="BS518" s="54">
        <f t="shared" si="309"/>
        <v>2507.1872871055043</v>
      </c>
      <c r="BT518" s="50">
        <f t="shared" si="310"/>
        <v>204164.85890254882</v>
      </c>
      <c r="BU518" s="50">
        <f t="shared" si="311"/>
        <v>183275.39068741235</v>
      </c>
      <c r="BV518" s="72">
        <f t="shared" si="312"/>
        <v>10.231666863447519</v>
      </c>
      <c r="BW518" s="55">
        <f t="shared" si="313"/>
        <v>1.7691585219002188</v>
      </c>
      <c r="BX518" s="55">
        <f t="shared" si="314"/>
        <v>1.6641623234632552</v>
      </c>
      <c r="BY518" s="72">
        <f t="shared" si="289"/>
        <v>5.9348100883684092</v>
      </c>
      <c r="BZ518" s="83" t="s">
        <v>77</v>
      </c>
      <c r="CA518" s="83" t="s">
        <v>95</v>
      </c>
      <c r="CB518" s="112">
        <v>4</v>
      </c>
      <c r="CC518" s="112">
        <v>8</v>
      </c>
      <c r="CD518" s="112">
        <v>2</v>
      </c>
      <c r="CE518" s="112">
        <v>4</v>
      </c>
      <c r="CF518" s="83" t="s">
        <v>79</v>
      </c>
      <c r="CG518" s="71" t="s">
        <v>100</v>
      </c>
      <c r="CH518" s="129">
        <f>SUM(CH516:CH517)/2</f>
        <v>7.1374740609908986</v>
      </c>
      <c r="CI518" s="63">
        <v>17.5</v>
      </c>
      <c r="CJ518" s="64">
        <f>SUM((AF518-BQ518)/AF518)*100</f>
        <v>4.3193717277487051</v>
      </c>
      <c r="CK518" s="64">
        <f>SUM(BX518*CH518)</f>
        <v>11.877915416997329</v>
      </c>
      <c r="CL518" s="65" t="s">
        <v>79</v>
      </c>
    </row>
    <row r="519" spans="1:90" s="65" customFormat="1" ht="24.75" customHeight="1" x14ac:dyDescent="0.3">
      <c r="A519" s="61" t="s">
        <v>125</v>
      </c>
      <c r="B519" s="35">
        <v>3.2149999999999999</v>
      </c>
      <c r="C519" s="35">
        <v>1.9350000000000001</v>
      </c>
      <c r="D519" s="35">
        <v>6.28</v>
      </c>
      <c r="E519" s="35">
        <v>4.7850000000000001</v>
      </c>
      <c r="F519" s="35">
        <v>0.82869999999999999</v>
      </c>
      <c r="G519" s="66">
        <v>0.40400000000000003</v>
      </c>
      <c r="H519" s="66">
        <v>7.6950000000000005E-2</v>
      </c>
      <c r="I519" s="66">
        <v>5.16E-2</v>
      </c>
      <c r="J519" s="66">
        <v>3.6799999999999999E-2</v>
      </c>
      <c r="K519" s="67">
        <v>5.1499999999999997E-2</v>
      </c>
      <c r="L519" s="66">
        <v>1.79443</v>
      </c>
      <c r="M519" s="68">
        <v>4.5699999999999998E-2</v>
      </c>
      <c r="N519" s="35">
        <v>4.8550000000000004</v>
      </c>
      <c r="O519" s="35">
        <v>15.94</v>
      </c>
      <c r="P519" s="35">
        <v>4.54</v>
      </c>
      <c r="Q519" s="35">
        <v>14.445</v>
      </c>
      <c r="R519" s="35">
        <v>5.71</v>
      </c>
      <c r="S519" s="35">
        <v>4.3899999999999997</v>
      </c>
      <c r="T519" s="35">
        <v>8.8949999999999996</v>
      </c>
      <c r="U519" s="35">
        <v>3.93</v>
      </c>
      <c r="V519" s="35">
        <v>14.81</v>
      </c>
      <c r="W519" s="35">
        <v>2.14</v>
      </c>
      <c r="X519" s="35">
        <v>12.559999999999999</v>
      </c>
      <c r="Y519" s="35">
        <v>7.7149999999999999</v>
      </c>
      <c r="Z519" s="35">
        <v>2.3849999999999998</v>
      </c>
      <c r="AA519" s="35">
        <v>5.74</v>
      </c>
      <c r="AB519" s="41">
        <v>1080</v>
      </c>
      <c r="AC519" s="41">
        <v>3</v>
      </c>
      <c r="AD519" s="88">
        <v>388.2</v>
      </c>
      <c r="AE519" s="69">
        <v>56.2</v>
      </c>
      <c r="AF519" s="69">
        <v>75.3</v>
      </c>
      <c r="AG519" s="44">
        <f t="shared" si="284"/>
        <v>28.1</v>
      </c>
      <c r="AH519" s="44">
        <f t="shared" si="291"/>
        <v>2480.632975201037</v>
      </c>
      <c r="AI519" s="44">
        <f t="shared" si="292"/>
        <v>186791.66303263808</v>
      </c>
      <c r="AJ519" s="44">
        <f t="shared" si="293"/>
        <v>2.0782512115231282</v>
      </c>
      <c r="AK519" s="45">
        <v>0</v>
      </c>
      <c r="AL519" s="133">
        <v>384.2</v>
      </c>
      <c r="AM519" s="133">
        <v>56</v>
      </c>
      <c r="AN519" s="133">
        <v>75.290000000000006</v>
      </c>
      <c r="AO519" s="44">
        <f t="shared" si="285"/>
        <v>28</v>
      </c>
      <c r="AP519" s="44">
        <f t="shared" si="294"/>
        <v>2463.0086404143976</v>
      </c>
      <c r="AQ519" s="46">
        <f t="shared" si="295"/>
        <v>186791.66303263808</v>
      </c>
      <c r="AR519" s="46">
        <f t="shared" si="296"/>
        <v>185439.92053680003</v>
      </c>
      <c r="AS519" s="47">
        <f t="shared" si="297"/>
        <v>0.72366318383378181</v>
      </c>
      <c r="AT519" s="46">
        <f t="shared" si="298"/>
        <v>2.0782512115231282</v>
      </c>
      <c r="AU519" s="46">
        <f t="shared" si="299"/>
        <v>2.0718300508749228</v>
      </c>
      <c r="AV519" s="47">
        <f t="shared" si="300"/>
        <v>0.30896941681556461</v>
      </c>
      <c r="AW519" s="116">
        <v>0</v>
      </c>
      <c r="AX519" s="54">
        <v>150</v>
      </c>
      <c r="AY519" s="54">
        <v>12</v>
      </c>
      <c r="AZ519" s="71">
        <v>340</v>
      </c>
      <c r="BA519" s="43">
        <f t="shared" si="315"/>
        <v>14.17647058823529</v>
      </c>
      <c r="BB519" s="138">
        <v>56</v>
      </c>
      <c r="BC519" s="138">
        <v>71.7</v>
      </c>
      <c r="BD519" s="54">
        <f t="shared" si="301"/>
        <v>28</v>
      </c>
      <c r="BE519" s="44">
        <f t="shared" si="302"/>
        <v>2463.0086404143976</v>
      </c>
      <c r="BF519" s="50">
        <f t="shared" si="283"/>
        <v>186791.66303263808</v>
      </c>
      <c r="BG519" s="50">
        <f t="shared" si="303"/>
        <v>176597.71951771231</v>
      </c>
      <c r="BH519" s="72">
        <f t="shared" si="304"/>
        <v>5.4573867748822336</v>
      </c>
      <c r="BI519" s="51">
        <f t="shared" si="305"/>
        <v>2.0782512115231282</v>
      </c>
      <c r="BJ519" s="51">
        <f t="shared" si="306"/>
        <v>1.9252796747802785</v>
      </c>
      <c r="BK519" s="72">
        <f t="shared" si="307"/>
        <v>7.3605893211888702</v>
      </c>
      <c r="BL519" s="48">
        <v>0</v>
      </c>
      <c r="BM519" s="74">
        <v>1100</v>
      </c>
      <c r="BN519" s="74">
        <v>3</v>
      </c>
      <c r="BO519" s="71">
        <v>304.10000000000002</v>
      </c>
      <c r="BP519" s="71">
        <v>55.9</v>
      </c>
      <c r="BQ519" s="71">
        <v>70</v>
      </c>
      <c r="BR519" s="72">
        <f t="shared" si="308"/>
        <v>27.95</v>
      </c>
      <c r="BS519" s="54">
        <f t="shared" si="309"/>
        <v>2454.2200349659802</v>
      </c>
      <c r="BT519" s="50">
        <f t="shared" si="310"/>
        <v>176597.71951771231</v>
      </c>
      <c r="BU519" s="50">
        <f t="shared" si="311"/>
        <v>171795.4024476186</v>
      </c>
      <c r="BV519" s="72">
        <f t="shared" si="312"/>
        <v>2.7193539549711141</v>
      </c>
      <c r="BW519" s="55">
        <f t="shared" si="313"/>
        <v>1.9252796747802785</v>
      </c>
      <c r="BX519" s="55">
        <f t="shared" si="314"/>
        <v>1.7701288606528445</v>
      </c>
      <c r="BY519" s="72">
        <f t="shared" si="289"/>
        <v>8.0586117518297975</v>
      </c>
      <c r="BZ519" s="83" t="s">
        <v>77</v>
      </c>
      <c r="CA519" s="83" t="s">
        <v>95</v>
      </c>
      <c r="CB519" s="112">
        <v>4</v>
      </c>
      <c r="CC519" s="112">
        <v>8</v>
      </c>
      <c r="CD519" s="112">
        <v>2</v>
      </c>
      <c r="CE519" s="112">
        <v>4</v>
      </c>
      <c r="CF519" s="83" t="s">
        <v>79</v>
      </c>
      <c r="CG519" s="71" t="s">
        <v>100</v>
      </c>
      <c r="CH519" s="129">
        <f>SUM(CH517:CH518)/1.9</f>
        <v>7.7946755847748097</v>
      </c>
      <c r="CI519" s="63">
        <f>SUM(CI517:CI518)/2</f>
        <v>18.2</v>
      </c>
      <c r="CJ519" s="64">
        <f>SUM((AF519-BQ519)/AF519)*100</f>
        <v>7.0385126162018556</v>
      </c>
      <c r="CK519" s="64">
        <f>SUM(BX519*CH519)</f>
        <v>13.797580212035978</v>
      </c>
      <c r="CL519" s="65" t="s">
        <v>79</v>
      </c>
    </row>
    <row r="520" spans="1:90" s="65" customFormat="1" ht="24.75" customHeight="1" x14ac:dyDescent="0.3">
      <c r="A520" s="61" t="s">
        <v>125</v>
      </c>
      <c r="B520" s="35">
        <v>3.29</v>
      </c>
      <c r="C520" s="35">
        <v>1.87</v>
      </c>
      <c r="D520" s="35">
        <v>6.12</v>
      </c>
      <c r="E520" s="35">
        <v>4.59</v>
      </c>
      <c r="F520" s="35">
        <v>0.74185000000000001</v>
      </c>
      <c r="G520" s="66">
        <v>0.41799999999999998</v>
      </c>
      <c r="H520" s="66">
        <v>7.6950000000000005E-2</v>
      </c>
      <c r="I520" s="66">
        <v>4.9450000000000001E-2</v>
      </c>
      <c r="J520" s="66">
        <v>3.4000000000000002E-2</v>
      </c>
      <c r="K520" s="67">
        <v>4.4749999999999998E-2</v>
      </c>
      <c r="L520" s="66">
        <v>1.79443</v>
      </c>
      <c r="M520" s="68">
        <v>4.8050000000000002E-2</v>
      </c>
      <c r="N520" s="35">
        <v>4.1304999999999996</v>
      </c>
      <c r="O520" s="35">
        <v>19.438499999999998</v>
      </c>
      <c r="P520" s="35">
        <v>4.0990000000000002</v>
      </c>
      <c r="Q520" s="35">
        <v>15.933</v>
      </c>
      <c r="R520" s="35">
        <v>6.8235000000000001</v>
      </c>
      <c r="S520" s="35">
        <v>3.6880000000000002</v>
      </c>
      <c r="T520" s="35">
        <v>7.1905000000000001</v>
      </c>
      <c r="U520" s="35">
        <v>4.1449999999999996</v>
      </c>
      <c r="V520" s="35">
        <v>12.996500000000001</v>
      </c>
      <c r="W520" s="35">
        <v>4.3520000000000003</v>
      </c>
      <c r="X520" s="35">
        <v>9.61</v>
      </c>
      <c r="Y520" s="35">
        <v>5.1240000000000006</v>
      </c>
      <c r="Z520" s="35">
        <v>1.6419999999999999</v>
      </c>
      <c r="AA520" s="35">
        <v>7.3025000000000002</v>
      </c>
      <c r="AB520" s="41">
        <v>1080</v>
      </c>
      <c r="AC520" s="41">
        <v>3</v>
      </c>
      <c r="AD520" s="88">
        <v>383.7</v>
      </c>
      <c r="AE520" s="69">
        <v>60.5</v>
      </c>
      <c r="AF520" s="69">
        <v>76.099999999999994</v>
      </c>
      <c r="AG520" s="44">
        <f t="shared" si="284"/>
        <v>30.25</v>
      </c>
      <c r="AH520" s="44">
        <f t="shared" si="291"/>
        <v>2874.7536275755101</v>
      </c>
      <c r="AI520" s="44">
        <f t="shared" si="292"/>
        <v>218768.7510584963</v>
      </c>
      <c r="AJ520" s="44">
        <f t="shared" si="293"/>
        <v>1.7539067995017394</v>
      </c>
      <c r="AK520" s="45">
        <v>0</v>
      </c>
      <c r="AL520" s="43">
        <v>356.3</v>
      </c>
      <c r="AM520" s="43">
        <v>60</v>
      </c>
      <c r="AN520" s="69">
        <v>74.58</v>
      </c>
      <c r="AO520" s="44">
        <f t="shared" ref="AO520:AO523" si="316">SUM(BB520/2)</f>
        <v>29.02</v>
      </c>
      <c r="AP520" s="44">
        <f t="shared" si="294"/>
        <v>2827.4333882308138</v>
      </c>
      <c r="AQ520" s="46">
        <f t="shared" si="295"/>
        <v>218768.7510584963</v>
      </c>
      <c r="AR520" s="46">
        <f t="shared" si="296"/>
        <v>210869.98209425408</v>
      </c>
      <c r="AS520" s="47">
        <f t="shared" si="297"/>
        <v>3.6105563184982379</v>
      </c>
      <c r="AT520" s="46">
        <f t="shared" si="298"/>
        <v>1.7539067995017394</v>
      </c>
      <c r="AU520" s="46">
        <f t="shared" si="299"/>
        <v>1.6896667627198925</v>
      </c>
      <c r="AV520" s="47">
        <f t="shared" si="300"/>
        <v>3.6626824640908326</v>
      </c>
      <c r="AW520" s="48">
        <v>0</v>
      </c>
      <c r="AX520" s="70">
        <v>150</v>
      </c>
      <c r="AY520" s="70">
        <v>12</v>
      </c>
      <c r="AZ520" s="71">
        <v>327.10000000000002</v>
      </c>
      <c r="BA520" s="43">
        <f t="shared" si="315"/>
        <v>17.303576887801881</v>
      </c>
      <c r="BB520" s="71">
        <v>58.04</v>
      </c>
      <c r="BC520" s="69">
        <v>72</v>
      </c>
      <c r="BD520" s="54">
        <f t="shared" si="301"/>
        <v>29.02</v>
      </c>
      <c r="BE520" s="44">
        <f t="shared" si="302"/>
        <v>2645.7249257842413</v>
      </c>
      <c r="BF520" s="50">
        <f t="shared" ref="BF520:BF583" si="317">SUM(AI520)</f>
        <v>218768.7510584963</v>
      </c>
      <c r="BG520" s="50">
        <f t="shared" si="303"/>
        <v>190492.19465646538</v>
      </c>
      <c r="BH520" s="72">
        <f t="shared" si="304"/>
        <v>12.925317836856001</v>
      </c>
      <c r="BI520" s="51">
        <f t="shared" si="305"/>
        <v>1.7539067995017394</v>
      </c>
      <c r="BJ520" s="51">
        <f t="shared" si="306"/>
        <v>1.717130723334328</v>
      </c>
      <c r="BK520" s="72">
        <f t="shared" si="307"/>
        <v>2.096809031007747</v>
      </c>
      <c r="BL520" s="116">
        <v>0</v>
      </c>
      <c r="BM520" s="74">
        <f t="shared" ref="BM520:BN551" si="318">SUM(AB520)</f>
        <v>1080</v>
      </c>
      <c r="BN520" s="74">
        <f t="shared" si="318"/>
        <v>3</v>
      </c>
      <c r="BO520" s="71">
        <v>305.39999999999998</v>
      </c>
      <c r="BP520" s="71">
        <v>57.25</v>
      </c>
      <c r="BQ520" s="71">
        <v>71</v>
      </c>
      <c r="BR520" s="72">
        <f t="shared" si="308"/>
        <v>28.625</v>
      </c>
      <c r="BS520" s="54">
        <f t="shared" si="309"/>
        <v>2574.1915679203489</v>
      </c>
      <c r="BT520" s="50">
        <f t="shared" si="310"/>
        <v>190492.19465646538</v>
      </c>
      <c r="BU520" s="50">
        <f t="shared" si="311"/>
        <v>182767.60132234477</v>
      </c>
      <c r="BV520" s="72">
        <f t="shared" si="312"/>
        <v>4.0550707854729602</v>
      </c>
      <c r="BW520" s="75">
        <f t="shared" si="313"/>
        <v>1.717130723334328</v>
      </c>
      <c r="BX520" s="55">
        <f t="shared" si="314"/>
        <v>1.6709744932383837</v>
      </c>
      <c r="BY520" s="72">
        <f t="shared" si="289"/>
        <v>2.6879858049664453</v>
      </c>
      <c r="BZ520" s="83" t="s">
        <v>92</v>
      </c>
      <c r="CA520" s="83" t="s">
        <v>95</v>
      </c>
      <c r="CB520" s="112">
        <v>6</v>
      </c>
      <c r="CC520" s="112">
        <v>8</v>
      </c>
      <c r="CD520" s="112">
        <v>3</v>
      </c>
      <c r="CE520" s="112">
        <v>4</v>
      </c>
      <c r="CF520" s="83" t="s">
        <v>93</v>
      </c>
      <c r="CG520" s="71" t="s">
        <v>100</v>
      </c>
      <c r="CH520" s="62">
        <v>20.3</v>
      </c>
      <c r="CI520" s="63">
        <v>6.52</v>
      </c>
      <c r="CJ520" s="64">
        <f>SUM((AF520-BQ520)/AF520)*100</f>
        <v>6.7017082785808073</v>
      </c>
      <c r="CK520" s="64">
        <f>SUM(BX520*CH520)</f>
        <v>33.920782212739191</v>
      </c>
      <c r="CL520" s="65" t="s">
        <v>93</v>
      </c>
    </row>
    <row r="521" spans="1:90" s="65" customFormat="1" ht="24.75" customHeight="1" x14ac:dyDescent="0.3">
      <c r="A521" s="61" t="s">
        <v>125</v>
      </c>
      <c r="B521" s="35">
        <v>3.3450000000000002</v>
      </c>
      <c r="C521" s="35">
        <v>1.76</v>
      </c>
      <c r="D521" s="35">
        <v>6.23</v>
      </c>
      <c r="E521" s="35">
        <v>4.57</v>
      </c>
      <c r="F521" s="35">
        <v>1.72725</v>
      </c>
      <c r="G521" s="66">
        <v>0.39500000000000002</v>
      </c>
      <c r="H521" s="66">
        <v>8.4099999999999994E-2</v>
      </c>
      <c r="I521" s="66">
        <v>5.305E-2</v>
      </c>
      <c r="J521" s="66">
        <v>4.53E-2</v>
      </c>
      <c r="K521" s="67">
        <v>5.1700000000000003E-2</v>
      </c>
      <c r="L521" s="66">
        <v>1.79443</v>
      </c>
      <c r="M521" s="68">
        <v>9.715E-2</v>
      </c>
      <c r="N521" s="35">
        <v>4.26</v>
      </c>
      <c r="O521" s="35">
        <v>27.875</v>
      </c>
      <c r="P521" s="35">
        <v>3.415</v>
      </c>
      <c r="Q521" s="35">
        <v>15.25</v>
      </c>
      <c r="R521" s="35">
        <v>5.4799999999999995</v>
      </c>
      <c r="S521" s="35">
        <v>2.0249999999999999</v>
      </c>
      <c r="T521" s="35">
        <v>5.95</v>
      </c>
      <c r="U521" s="35">
        <v>2.11</v>
      </c>
      <c r="V521" s="35">
        <v>12.195</v>
      </c>
      <c r="W521" s="35">
        <v>6.3</v>
      </c>
      <c r="X521" s="35">
        <v>5.24</v>
      </c>
      <c r="Y521" s="35">
        <v>2.5750000000000002</v>
      </c>
      <c r="Z521" s="35">
        <v>0.99</v>
      </c>
      <c r="AA521" s="35">
        <v>8.8650000000000002</v>
      </c>
      <c r="AB521" s="41">
        <v>1100</v>
      </c>
      <c r="AC521" s="41">
        <v>3</v>
      </c>
      <c r="AD521" s="88">
        <v>384.3</v>
      </c>
      <c r="AE521" s="69">
        <v>60.3</v>
      </c>
      <c r="AF521" s="69">
        <v>76.2</v>
      </c>
      <c r="AG521" s="44">
        <f t="shared" si="284"/>
        <v>30.15</v>
      </c>
      <c r="AH521" s="44">
        <f t="shared" si="291"/>
        <v>2855.7784079478274</v>
      </c>
      <c r="AI521" s="44">
        <f t="shared" si="292"/>
        <v>217610.31468562447</v>
      </c>
      <c r="AJ521" s="44">
        <f t="shared" si="293"/>
        <v>1.7660008467667878</v>
      </c>
      <c r="AK521" s="45">
        <v>0</v>
      </c>
      <c r="AL521" s="43">
        <v>325.89999999999998</v>
      </c>
      <c r="AM521" s="43">
        <v>60.2</v>
      </c>
      <c r="AN521" s="69">
        <v>76.12</v>
      </c>
      <c r="AO521" s="44">
        <f t="shared" si="316"/>
        <v>29</v>
      </c>
      <c r="AP521" s="44">
        <f t="shared" si="294"/>
        <v>2846.314360078889</v>
      </c>
      <c r="AQ521" s="46">
        <f t="shared" si="295"/>
        <v>217610.31468562447</v>
      </c>
      <c r="AR521" s="46">
        <f t="shared" si="296"/>
        <v>216661.44908920504</v>
      </c>
      <c r="AS521" s="47">
        <f t="shared" si="297"/>
        <v>0.43603888804178825</v>
      </c>
      <c r="AT521" s="46">
        <f t="shared" si="298"/>
        <v>1.7660008467667878</v>
      </c>
      <c r="AU521" s="46">
        <f t="shared" si="299"/>
        <v>1.5041900687455416</v>
      </c>
      <c r="AV521" s="47">
        <f t="shared" si="300"/>
        <v>14.825065259768817</v>
      </c>
      <c r="AW521" s="48">
        <v>0</v>
      </c>
      <c r="AX521" s="70">
        <v>150</v>
      </c>
      <c r="AY521" s="70">
        <v>12</v>
      </c>
      <c r="AZ521" s="71">
        <v>328.4</v>
      </c>
      <c r="BA521" s="43">
        <f t="shared" si="315"/>
        <v>17.021924482338623</v>
      </c>
      <c r="BB521" s="71">
        <v>58</v>
      </c>
      <c r="BC521" s="69">
        <v>73</v>
      </c>
      <c r="BD521" s="54">
        <f t="shared" si="301"/>
        <v>29</v>
      </c>
      <c r="BE521" s="44">
        <f t="shared" si="302"/>
        <v>2642.079421669016</v>
      </c>
      <c r="BF521" s="50">
        <f t="shared" si="317"/>
        <v>217610.31468562447</v>
      </c>
      <c r="BG521" s="50">
        <f t="shared" si="303"/>
        <v>192871.79778183816</v>
      </c>
      <c r="BH521" s="72">
        <f t="shared" si="304"/>
        <v>11.368264845131698</v>
      </c>
      <c r="BI521" s="51">
        <f t="shared" si="305"/>
        <v>1.7660008467667878</v>
      </c>
      <c r="BJ521" s="51">
        <f t="shared" si="306"/>
        <v>1.7026854303056842</v>
      </c>
      <c r="BK521" s="72">
        <f t="shared" si="307"/>
        <v>3.5852427011585024</v>
      </c>
      <c r="BL521" s="116">
        <v>0</v>
      </c>
      <c r="BM521" s="74">
        <f t="shared" si="318"/>
        <v>1100</v>
      </c>
      <c r="BN521" s="74">
        <f t="shared" si="318"/>
        <v>3</v>
      </c>
      <c r="BO521" s="71">
        <v>305.2</v>
      </c>
      <c r="BP521" s="71">
        <v>57</v>
      </c>
      <c r="BQ521" s="71">
        <v>72</v>
      </c>
      <c r="BR521" s="72">
        <f t="shared" si="308"/>
        <v>28.5</v>
      </c>
      <c r="BS521" s="54">
        <f t="shared" si="309"/>
        <v>2551.7586328783095</v>
      </c>
      <c r="BT521" s="50">
        <f t="shared" si="310"/>
        <v>192871.79778183816</v>
      </c>
      <c r="BU521" s="50">
        <f t="shared" si="311"/>
        <v>183726.6215672383</v>
      </c>
      <c r="BV521" s="72">
        <f t="shared" si="312"/>
        <v>4.741582916619147</v>
      </c>
      <c r="BW521" s="75">
        <f t="shared" si="313"/>
        <v>1.7026854303056842</v>
      </c>
      <c r="BX521" s="55">
        <f t="shared" si="314"/>
        <v>1.6611637300928987</v>
      </c>
      <c r="BY521" s="72">
        <f t="shared" si="289"/>
        <v>2.438600781668228</v>
      </c>
      <c r="BZ521" s="83" t="s">
        <v>92</v>
      </c>
      <c r="CA521" s="83" t="s">
        <v>95</v>
      </c>
      <c r="CB521" s="112">
        <v>6</v>
      </c>
      <c r="CC521" s="112">
        <v>8</v>
      </c>
      <c r="CD521" s="112">
        <v>3</v>
      </c>
      <c r="CE521" s="112">
        <v>4</v>
      </c>
      <c r="CF521" s="83" t="s">
        <v>93</v>
      </c>
      <c r="CG521" s="71" t="s">
        <v>100</v>
      </c>
      <c r="CH521" s="62">
        <v>21.5</v>
      </c>
      <c r="CI521" s="63">
        <v>6.32</v>
      </c>
      <c r="CJ521" s="64">
        <f>SUM((AF521-BQ521)/AF521)*100</f>
        <v>5.5118110236220508</v>
      </c>
      <c r="CK521" s="64">
        <f>SUM(BX521*CH521)</f>
        <v>35.715020196997322</v>
      </c>
      <c r="CL521" s="65" t="s">
        <v>93</v>
      </c>
    </row>
    <row r="522" spans="1:90" s="65" customFormat="1" ht="24.75" customHeight="1" x14ac:dyDescent="0.3">
      <c r="A522" s="61" t="s">
        <v>125</v>
      </c>
      <c r="B522" s="35">
        <v>3.33</v>
      </c>
      <c r="C522" s="35">
        <v>1.85</v>
      </c>
      <c r="D522" s="35">
        <v>6.44</v>
      </c>
      <c r="E522" s="35">
        <v>4.5949999999999998</v>
      </c>
      <c r="F522" s="35">
        <v>1.5703499999999999</v>
      </c>
      <c r="G522" s="66">
        <v>0.40605000000000002</v>
      </c>
      <c r="H522" s="66">
        <v>8.3849999999999994E-2</v>
      </c>
      <c r="I522" s="66">
        <v>5.2749999999999998E-2</v>
      </c>
      <c r="J522" s="66">
        <v>4.6449999999999998E-2</v>
      </c>
      <c r="K522" s="67">
        <v>4.8149999999999998E-2</v>
      </c>
      <c r="L522" s="66">
        <v>1.79443</v>
      </c>
      <c r="M522" s="68">
        <v>9.4399999999999998E-2</v>
      </c>
      <c r="N522" s="35">
        <v>4.8550000000000004</v>
      </c>
      <c r="O522" s="35">
        <v>15.94</v>
      </c>
      <c r="P522" s="35">
        <v>4.54</v>
      </c>
      <c r="Q522" s="35">
        <v>14.445</v>
      </c>
      <c r="R522" s="35">
        <v>5.71</v>
      </c>
      <c r="S522" s="35">
        <v>4.3899999999999997</v>
      </c>
      <c r="T522" s="35">
        <v>8.8949999999999996</v>
      </c>
      <c r="U522" s="35">
        <v>3.93</v>
      </c>
      <c r="V522" s="35">
        <v>14.81</v>
      </c>
      <c r="W522" s="35">
        <v>2.14</v>
      </c>
      <c r="X522" s="35">
        <v>12.559999999999999</v>
      </c>
      <c r="Y522" s="35">
        <v>7.7149999999999999</v>
      </c>
      <c r="Z522" s="35">
        <v>2.3849999999999998</v>
      </c>
      <c r="AA522" s="35">
        <v>5.74</v>
      </c>
      <c r="AB522" s="41">
        <v>1100</v>
      </c>
      <c r="AC522" s="41">
        <v>3</v>
      </c>
      <c r="AD522" s="88">
        <v>386.6</v>
      </c>
      <c r="AE522" s="69">
        <v>60.4</v>
      </c>
      <c r="AF522" s="69">
        <v>76.8</v>
      </c>
      <c r="AG522" s="44">
        <f t="shared" si="284"/>
        <v>30.2</v>
      </c>
      <c r="AH522" s="44">
        <f t="shared" si="291"/>
        <v>2865.2581637800349</v>
      </c>
      <c r="AI522" s="44">
        <f t="shared" si="292"/>
        <v>220051.82697830666</v>
      </c>
      <c r="AJ522" s="44">
        <f t="shared" si="293"/>
        <v>1.7568588514291779</v>
      </c>
      <c r="AK522" s="45">
        <v>0</v>
      </c>
      <c r="AL522" s="43">
        <v>356.9</v>
      </c>
      <c r="AM522" s="43">
        <v>60.31</v>
      </c>
      <c r="AN522" s="69">
        <v>76.790000000000006</v>
      </c>
      <c r="AO522" s="44">
        <f t="shared" si="316"/>
        <v>29.5</v>
      </c>
      <c r="AP522" s="44">
        <f t="shared" si="294"/>
        <v>2856.7256766727019</v>
      </c>
      <c r="AQ522" s="46">
        <f t="shared" si="295"/>
        <v>220051.82697830666</v>
      </c>
      <c r="AR522" s="46">
        <f t="shared" si="296"/>
        <v>219367.96471169678</v>
      </c>
      <c r="AS522" s="47">
        <f t="shared" si="297"/>
        <v>0.31077327373305508</v>
      </c>
      <c r="AT522" s="46">
        <f t="shared" si="298"/>
        <v>1.7568588514291779</v>
      </c>
      <c r="AU522" s="46">
        <f t="shared" si="299"/>
        <v>1.6269467625733502</v>
      </c>
      <c r="AV522" s="47">
        <f t="shared" si="300"/>
        <v>7.3945660887979772</v>
      </c>
      <c r="AW522" s="48">
        <v>0</v>
      </c>
      <c r="AX522" s="70">
        <v>150</v>
      </c>
      <c r="AY522" s="70">
        <v>12</v>
      </c>
      <c r="AZ522" s="71">
        <v>326.60000000000002</v>
      </c>
      <c r="BA522" s="43">
        <f t="shared" si="315"/>
        <v>18.37109614206981</v>
      </c>
      <c r="BB522" s="71">
        <v>59</v>
      </c>
      <c r="BC522" s="69">
        <v>75</v>
      </c>
      <c r="BD522" s="54">
        <f t="shared" si="301"/>
        <v>29.5</v>
      </c>
      <c r="BE522" s="44">
        <f t="shared" si="302"/>
        <v>2733.9710067865176</v>
      </c>
      <c r="BF522" s="50">
        <f t="shared" si="317"/>
        <v>220051.82697830666</v>
      </c>
      <c r="BG522" s="50">
        <f t="shared" si="303"/>
        <v>205047.82550898881</v>
      </c>
      <c r="BH522" s="72">
        <f t="shared" si="304"/>
        <v>6.8183944097846503</v>
      </c>
      <c r="BI522" s="51">
        <f t="shared" si="305"/>
        <v>1.7568588514291779</v>
      </c>
      <c r="BJ522" s="51">
        <f t="shared" si="306"/>
        <v>1.5927991393680137</v>
      </c>
      <c r="BK522" s="72">
        <f t="shared" si="307"/>
        <v>9.3382409137594706</v>
      </c>
      <c r="BL522" s="116">
        <v>0</v>
      </c>
      <c r="BM522" s="74">
        <f t="shared" si="318"/>
        <v>1100</v>
      </c>
      <c r="BN522" s="74">
        <f t="shared" si="318"/>
        <v>3</v>
      </c>
      <c r="BO522" s="71">
        <v>303.3</v>
      </c>
      <c r="BP522" s="71">
        <v>58</v>
      </c>
      <c r="BQ522" s="71">
        <v>73</v>
      </c>
      <c r="BR522" s="72">
        <f t="shared" si="308"/>
        <v>29</v>
      </c>
      <c r="BS522" s="54">
        <f t="shared" si="309"/>
        <v>2642.079421669016</v>
      </c>
      <c r="BT522" s="50">
        <f t="shared" si="310"/>
        <v>205047.82550898881</v>
      </c>
      <c r="BU522" s="50">
        <f t="shared" si="311"/>
        <v>192871.79778183816</v>
      </c>
      <c r="BV522" s="72">
        <f t="shared" si="312"/>
        <v>5.9381403811165416</v>
      </c>
      <c r="BW522" s="75">
        <f t="shared" si="313"/>
        <v>1.5927991393680137</v>
      </c>
      <c r="BX522" s="55">
        <f t="shared" si="314"/>
        <v>1.5725471711684349</v>
      </c>
      <c r="BY522" s="72">
        <f t="shared" si="289"/>
        <v>1.2714703127987794</v>
      </c>
      <c r="BZ522" s="83" t="s">
        <v>92</v>
      </c>
      <c r="CA522" s="83" t="s">
        <v>95</v>
      </c>
      <c r="CB522" s="112">
        <v>6</v>
      </c>
      <c r="CC522" s="112">
        <v>8</v>
      </c>
      <c r="CD522" s="112">
        <v>3</v>
      </c>
      <c r="CE522" s="112">
        <v>4</v>
      </c>
      <c r="CF522" s="83" t="s">
        <v>93</v>
      </c>
      <c r="CG522" s="71" t="s">
        <v>100</v>
      </c>
      <c r="CH522" s="62">
        <v>22.3</v>
      </c>
      <c r="CI522" s="63">
        <f>SUM(CI520:CI521)/2</f>
        <v>6.42</v>
      </c>
      <c r="CJ522" s="64">
        <f>SUM((AF522-BQ522)/AF522)*100</f>
        <v>4.9479166666666625</v>
      </c>
      <c r="CK522" s="64">
        <f>SUM(BX522*CH522)</f>
        <v>35.067801917056102</v>
      </c>
      <c r="CL522" s="65" t="s">
        <v>93</v>
      </c>
    </row>
    <row r="523" spans="1:90" s="65" customFormat="1" ht="24.75" customHeight="1" x14ac:dyDescent="0.3">
      <c r="A523" s="61" t="s">
        <v>125</v>
      </c>
      <c r="B523" s="35">
        <v>3.25</v>
      </c>
      <c r="C523" s="35">
        <v>1.7749999999999999</v>
      </c>
      <c r="D523" s="35">
        <v>6.4349999999999996</v>
      </c>
      <c r="E523" s="35">
        <v>4.6500000000000004</v>
      </c>
      <c r="F523" s="35">
        <v>1.8209500000000001</v>
      </c>
      <c r="G523" s="66">
        <v>0.39779999999999999</v>
      </c>
      <c r="H523" s="66">
        <v>8.3799999999999999E-2</v>
      </c>
      <c r="I523" s="66">
        <v>5.0049999999999997E-2</v>
      </c>
      <c r="J523" s="66">
        <v>4.65E-2</v>
      </c>
      <c r="K523" s="67">
        <v>5.6250000000000001E-2</v>
      </c>
      <c r="L523" s="66">
        <v>1.79443</v>
      </c>
      <c r="M523" s="68">
        <v>9.0700000000000003E-2</v>
      </c>
      <c r="N523" s="35">
        <v>4.1304999999999996</v>
      </c>
      <c r="O523" s="35">
        <v>19.438499999999998</v>
      </c>
      <c r="P523" s="35">
        <v>4.0990000000000002</v>
      </c>
      <c r="Q523" s="35">
        <v>15.933</v>
      </c>
      <c r="R523" s="35">
        <v>6.8235000000000001</v>
      </c>
      <c r="S523" s="35">
        <v>3.6880000000000002</v>
      </c>
      <c r="T523" s="35">
        <v>7.1905000000000001</v>
      </c>
      <c r="U523" s="35">
        <v>4.1449999999999996</v>
      </c>
      <c r="V523" s="35">
        <v>12.996500000000001</v>
      </c>
      <c r="W523" s="35">
        <v>4.3520000000000003</v>
      </c>
      <c r="X523" s="35">
        <v>9.61</v>
      </c>
      <c r="Y523" s="35">
        <v>5.1240000000000006</v>
      </c>
      <c r="Z523" s="35">
        <v>1.6419999999999999</v>
      </c>
      <c r="AA523" s="35">
        <v>7.3025000000000002</v>
      </c>
      <c r="AB523" s="41">
        <v>1100</v>
      </c>
      <c r="AC523" s="41">
        <v>3</v>
      </c>
      <c r="AD523" s="88">
        <v>387.7</v>
      </c>
      <c r="AE523" s="69">
        <v>60.6</v>
      </c>
      <c r="AF523" s="69">
        <v>76.8</v>
      </c>
      <c r="AG523" s="44">
        <f t="shared" si="284"/>
        <v>30.3</v>
      </c>
      <c r="AH523" s="44">
        <f t="shared" si="291"/>
        <v>2884.2647993342534</v>
      </c>
      <c r="AI523" s="44">
        <f t="shared" si="292"/>
        <v>221511.53658887066</v>
      </c>
      <c r="AJ523" s="44">
        <f t="shared" si="293"/>
        <v>1.7502474406991184</v>
      </c>
      <c r="AK523" s="45">
        <v>0</v>
      </c>
      <c r="AL523" s="43">
        <v>356.8</v>
      </c>
      <c r="AM523" s="43">
        <v>60.57</v>
      </c>
      <c r="AN523" s="69">
        <v>76.63</v>
      </c>
      <c r="AO523" s="44">
        <f t="shared" si="316"/>
        <v>29.5</v>
      </c>
      <c r="AP523" s="44">
        <f t="shared" si="294"/>
        <v>2881.4097984704872</v>
      </c>
      <c r="AQ523" s="46">
        <f t="shared" si="295"/>
        <v>221511.53658887066</v>
      </c>
      <c r="AR523" s="46">
        <f t="shared" si="296"/>
        <v>220802.43285679343</v>
      </c>
      <c r="AS523" s="47">
        <f t="shared" si="297"/>
        <v>0.32012045196243633</v>
      </c>
      <c r="AT523" s="46">
        <f t="shared" si="298"/>
        <v>1.7502474406991184</v>
      </c>
      <c r="AU523" s="46">
        <f t="shared" si="299"/>
        <v>1.6159242241294096</v>
      </c>
      <c r="AV523" s="47">
        <f t="shared" si="300"/>
        <v>7.6745272380489684</v>
      </c>
      <c r="AW523" s="48">
        <v>0</v>
      </c>
      <c r="AX523" s="70">
        <v>150</v>
      </c>
      <c r="AY523" s="70">
        <v>12</v>
      </c>
      <c r="AZ523" s="71">
        <v>326</v>
      </c>
      <c r="BA523" s="43">
        <f t="shared" si="315"/>
        <v>18.926380368098155</v>
      </c>
      <c r="BB523" s="71">
        <v>59</v>
      </c>
      <c r="BC523" s="69">
        <v>75</v>
      </c>
      <c r="BD523" s="54">
        <f t="shared" si="301"/>
        <v>29.5</v>
      </c>
      <c r="BE523" s="44">
        <f t="shared" si="302"/>
        <v>2733.9710067865176</v>
      </c>
      <c r="BF523" s="50">
        <f t="shared" si="317"/>
        <v>221511.53658887066</v>
      </c>
      <c r="BG523" s="50">
        <f t="shared" si="303"/>
        <v>205047.82550898881</v>
      </c>
      <c r="BH523" s="72">
        <f t="shared" si="304"/>
        <v>7.4324395620255155</v>
      </c>
      <c r="BI523" s="51">
        <f t="shared" si="305"/>
        <v>1.7502474406991184</v>
      </c>
      <c r="BJ523" s="51">
        <f t="shared" si="306"/>
        <v>1.5898729927555799</v>
      </c>
      <c r="BK523" s="72">
        <f t="shared" si="307"/>
        <v>9.162958574558953</v>
      </c>
      <c r="BL523" s="116">
        <v>0</v>
      </c>
      <c r="BM523" s="74">
        <f t="shared" si="318"/>
        <v>1100</v>
      </c>
      <c r="BN523" s="74">
        <f t="shared" si="318"/>
        <v>3</v>
      </c>
      <c r="BO523" s="71">
        <v>303.7</v>
      </c>
      <c r="BP523" s="71">
        <v>58</v>
      </c>
      <c r="BQ523" s="71">
        <v>74</v>
      </c>
      <c r="BR523" s="72">
        <f t="shared" si="308"/>
        <v>29</v>
      </c>
      <c r="BS523" s="54">
        <f t="shared" si="309"/>
        <v>2642.079421669016</v>
      </c>
      <c r="BT523" s="50">
        <f t="shared" si="310"/>
        <v>205047.82550898881</v>
      </c>
      <c r="BU523" s="50">
        <f t="shared" si="311"/>
        <v>195513.87720350717</v>
      </c>
      <c r="BV523" s="72">
        <f t="shared" si="312"/>
        <v>4.6496217562003315</v>
      </c>
      <c r="BW523" s="75">
        <f t="shared" si="313"/>
        <v>1.5898729927555799</v>
      </c>
      <c r="BX523" s="55">
        <f t="shared" si="314"/>
        <v>1.5533424243021055</v>
      </c>
      <c r="BY523" s="72">
        <f t="shared" si="289"/>
        <v>2.2977035662552772</v>
      </c>
      <c r="BZ523" s="83" t="s">
        <v>92</v>
      </c>
      <c r="CA523" s="83" t="s">
        <v>95</v>
      </c>
      <c r="CB523" s="112">
        <v>6</v>
      </c>
      <c r="CC523" s="112">
        <v>8</v>
      </c>
      <c r="CD523" s="112">
        <v>3</v>
      </c>
      <c r="CE523" s="112">
        <v>4</v>
      </c>
      <c r="CF523" s="83" t="s">
        <v>93</v>
      </c>
      <c r="CG523" s="71" t="s">
        <v>100</v>
      </c>
      <c r="CH523" s="129">
        <f>SUM(CH521:CH522)/2</f>
        <v>21.9</v>
      </c>
      <c r="CI523" s="63">
        <f>SUM(CI521:CI522)/2</f>
        <v>6.37</v>
      </c>
      <c r="CJ523" s="64">
        <f>SUM((AF523-BQ523)/AF523)*100</f>
        <v>3.6458333333333299</v>
      </c>
      <c r="CK523" s="64">
        <f>SUM(BX523*CH523)</f>
        <v>34.018199092216108</v>
      </c>
      <c r="CL523" s="65" t="s">
        <v>93</v>
      </c>
    </row>
    <row r="524" spans="1:90" s="65" customFormat="1" ht="24.75" customHeight="1" x14ac:dyDescent="0.3">
      <c r="A524" s="61" t="s">
        <v>125</v>
      </c>
      <c r="B524" s="35">
        <v>3.5449999999999999</v>
      </c>
      <c r="C524" s="35">
        <v>1.7949999999999999</v>
      </c>
      <c r="D524" s="35">
        <v>6.39</v>
      </c>
      <c r="E524" s="35">
        <v>4.78</v>
      </c>
      <c r="F524" s="35">
        <v>1.81965</v>
      </c>
      <c r="G524" s="66">
        <v>0.40975</v>
      </c>
      <c r="H524" s="66">
        <v>7.7799999999999994E-2</v>
      </c>
      <c r="I524" s="66">
        <v>5.015E-2</v>
      </c>
      <c r="J524" s="66">
        <v>4.3049999999999998E-2</v>
      </c>
      <c r="K524" s="67">
        <v>4.2200000000000001E-2</v>
      </c>
      <c r="L524" s="66">
        <v>1.79443</v>
      </c>
      <c r="M524" s="68">
        <v>6.2950000000000006E-2</v>
      </c>
      <c r="N524" s="35">
        <v>4.26</v>
      </c>
      <c r="O524" s="35">
        <v>27.875</v>
      </c>
      <c r="P524" s="35">
        <v>3.415</v>
      </c>
      <c r="Q524" s="35">
        <v>15.25</v>
      </c>
      <c r="R524" s="35">
        <v>5.4799999999999995</v>
      </c>
      <c r="S524" s="35">
        <v>2.0249999999999999</v>
      </c>
      <c r="T524" s="35">
        <v>5.95</v>
      </c>
      <c r="U524" s="35">
        <v>2.11</v>
      </c>
      <c r="V524" s="35">
        <v>12.195</v>
      </c>
      <c r="W524" s="35">
        <v>6.3</v>
      </c>
      <c r="X524" s="35">
        <v>5.24</v>
      </c>
      <c r="Y524" s="35">
        <v>2.5750000000000002</v>
      </c>
      <c r="Z524" s="35">
        <v>0.99</v>
      </c>
      <c r="AA524" s="35">
        <v>8.8650000000000002</v>
      </c>
      <c r="AB524" s="41">
        <v>1000</v>
      </c>
      <c r="AC524" s="41">
        <v>6</v>
      </c>
      <c r="AD524" s="88">
        <v>387.8</v>
      </c>
      <c r="AE524" s="69">
        <v>60.7</v>
      </c>
      <c r="AF524" s="69">
        <v>76.900000000000006</v>
      </c>
      <c r="AG524" s="44">
        <f t="shared" si="284"/>
        <v>30.35</v>
      </c>
      <c r="AH524" s="44">
        <f t="shared" si="291"/>
        <v>2893.7916790562645</v>
      </c>
      <c r="AI524" s="44">
        <f t="shared" si="292"/>
        <v>222532.58011942674</v>
      </c>
      <c r="AJ524" s="44">
        <f t="shared" si="293"/>
        <v>1.7426661740581044</v>
      </c>
      <c r="AK524" s="45">
        <v>0</v>
      </c>
      <c r="AL524" s="43">
        <v>360.4</v>
      </c>
      <c r="AM524" s="43">
        <v>60.1</v>
      </c>
      <c r="AN524" s="69">
        <v>74.930000000000007</v>
      </c>
      <c r="AO524" s="44">
        <f t="shared" ref="AO524:AO587" si="319">SUM(AM524/2)</f>
        <v>30.05</v>
      </c>
      <c r="AP524" s="44">
        <f t="shared" si="294"/>
        <v>2836.8660201732173</v>
      </c>
      <c r="AQ524" s="46">
        <f t="shared" si="295"/>
        <v>222532.58011942674</v>
      </c>
      <c r="AR524" s="46">
        <f t="shared" si="296"/>
        <v>212566.37089157919</v>
      </c>
      <c r="AS524" s="47">
        <f t="shared" si="297"/>
        <v>4.4785393772448838</v>
      </c>
      <c r="AT524" s="46">
        <f t="shared" si="298"/>
        <v>1.7426661740581044</v>
      </c>
      <c r="AU524" s="46">
        <f t="shared" si="299"/>
        <v>1.6954704475988081</v>
      </c>
      <c r="AV524" s="47">
        <f t="shared" si="300"/>
        <v>2.7082482670443317</v>
      </c>
      <c r="AW524" s="48">
        <v>0</v>
      </c>
      <c r="AX524" s="70">
        <v>150</v>
      </c>
      <c r="AY524" s="70">
        <v>12</v>
      </c>
      <c r="AZ524" s="71">
        <v>328.9</v>
      </c>
      <c r="BA524" s="43">
        <f t="shared" si="315"/>
        <v>17.908178777744009</v>
      </c>
      <c r="BB524" s="71">
        <v>58.01</v>
      </c>
      <c r="BC524" s="69">
        <v>74.56</v>
      </c>
      <c r="BD524" s="54">
        <f t="shared" si="301"/>
        <v>29.004999999999999</v>
      </c>
      <c r="BE524" s="44">
        <f t="shared" si="302"/>
        <v>2642.9905620783729</v>
      </c>
      <c r="BF524" s="50">
        <f t="shared" si="317"/>
        <v>222532.58011942674</v>
      </c>
      <c r="BG524" s="50">
        <f t="shared" si="303"/>
        <v>197061.37630856349</v>
      </c>
      <c r="BH524" s="72">
        <f t="shared" si="304"/>
        <v>11.44605603242168</v>
      </c>
      <c r="BI524" s="73">
        <f t="shared" si="305"/>
        <v>1.7426661740581044</v>
      </c>
      <c r="BJ524" s="51">
        <f t="shared" si="306"/>
        <v>1.6690231549230652</v>
      </c>
      <c r="BK524" s="72">
        <f t="shared" si="307"/>
        <v>4.2258821701662184</v>
      </c>
      <c r="BL524" s="116">
        <v>0</v>
      </c>
      <c r="BM524" s="74">
        <f t="shared" si="318"/>
        <v>1000</v>
      </c>
      <c r="BN524" s="74">
        <f t="shared" si="318"/>
        <v>6</v>
      </c>
      <c r="BO524" s="71">
        <v>306.3</v>
      </c>
      <c r="BP524" s="71">
        <v>57</v>
      </c>
      <c r="BQ524" s="71">
        <v>73</v>
      </c>
      <c r="BR524" s="72">
        <f t="shared" si="308"/>
        <v>28.5</v>
      </c>
      <c r="BS524" s="54">
        <f t="shared" si="309"/>
        <v>2551.7586328783095</v>
      </c>
      <c r="BT524" s="50">
        <f t="shared" si="310"/>
        <v>197061.37630856349</v>
      </c>
      <c r="BU524" s="50">
        <f t="shared" si="311"/>
        <v>186278.3802001166</v>
      </c>
      <c r="BV524" s="72">
        <f t="shared" si="312"/>
        <v>5.4718972892803732</v>
      </c>
      <c r="BW524" s="75">
        <f t="shared" si="313"/>
        <v>1.6690231549230652</v>
      </c>
      <c r="BX524" s="55">
        <f t="shared" si="314"/>
        <v>1.6443132030187595</v>
      </c>
      <c r="BY524" s="72">
        <f t="shared" si="289"/>
        <v>1.4805038403103952</v>
      </c>
      <c r="BZ524" s="83" t="s">
        <v>92</v>
      </c>
      <c r="CA524" s="83" t="s">
        <v>95</v>
      </c>
      <c r="CB524" s="112">
        <v>6</v>
      </c>
      <c r="CC524" s="112">
        <v>8</v>
      </c>
      <c r="CD524" s="112">
        <v>3</v>
      </c>
      <c r="CE524" s="112">
        <v>4</v>
      </c>
      <c r="CF524" s="83" t="s">
        <v>93</v>
      </c>
      <c r="CG524" s="71" t="s">
        <v>100</v>
      </c>
      <c r="CH524" s="62">
        <v>14.273672379881978</v>
      </c>
      <c r="CI524" s="63">
        <f>SUM(CI522:CI523)/1.8</f>
        <v>7.1055555555555552</v>
      </c>
      <c r="CJ524" s="64">
        <f>SUM((AF524-BQ524)/AF524)*100</f>
        <v>5.0715214564369377</v>
      </c>
      <c r="CK524" s="64">
        <f>SUM(BX524*CH524)</f>
        <v>23.470387949804135</v>
      </c>
      <c r="CL524" s="65" t="s">
        <v>93</v>
      </c>
    </row>
    <row r="525" spans="1:90" s="65" customFormat="1" ht="24.75" customHeight="1" x14ac:dyDescent="0.3">
      <c r="A525" s="61" t="s">
        <v>125</v>
      </c>
      <c r="B525" s="35">
        <v>4.43</v>
      </c>
      <c r="C525" s="35">
        <v>1.68</v>
      </c>
      <c r="D525" s="35">
        <v>6.1449999999999996</v>
      </c>
      <c r="E525" s="35">
        <v>4.4550000000000001</v>
      </c>
      <c r="F525" s="35">
        <v>1.8936999999999999</v>
      </c>
      <c r="G525" s="66">
        <v>0.3871</v>
      </c>
      <c r="H525" s="66">
        <v>7.6950000000000005E-2</v>
      </c>
      <c r="I525" s="66">
        <v>4.4200000000000003E-2</v>
      </c>
      <c r="J525" s="66">
        <v>3.9699999999999999E-2</v>
      </c>
      <c r="K525" s="67">
        <v>5.0900000000000001E-2</v>
      </c>
      <c r="L525" s="66">
        <v>1.79443</v>
      </c>
      <c r="M525" s="68">
        <v>4.5150000000000003E-2</v>
      </c>
      <c r="N525" s="35">
        <v>4.8550000000000004</v>
      </c>
      <c r="O525" s="35">
        <v>15.94</v>
      </c>
      <c r="P525" s="35">
        <v>4.54</v>
      </c>
      <c r="Q525" s="35">
        <v>14.445</v>
      </c>
      <c r="R525" s="35">
        <v>5.71</v>
      </c>
      <c r="S525" s="35">
        <v>4.3899999999999997</v>
      </c>
      <c r="T525" s="35">
        <v>8.8949999999999996</v>
      </c>
      <c r="U525" s="35">
        <v>3.93</v>
      </c>
      <c r="V525" s="35">
        <v>14.81</v>
      </c>
      <c r="W525" s="35">
        <v>2.14</v>
      </c>
      <c r="X525" s="35">
        <v>12.559999999999999</v>
      </c>
      <c r="Y525" s="35">
        <v>7.7149999999999999</v>
      </c>
      <c r="Z525" s="35">
        <v>2.3849999999999998</v>
      </c>
      <c r="AA525" s="35">
        <v>5.74</v>
      </c>
      <c r="AB525" s="41">
        <v>1000</v>
      </c>
      <c r="AC525" s="41">
        <v>6</v>
      </c>
      <c r="AD525" s="88">
        <v>386</v>
      </c>
      <c r="AE525" s="69">
        <v>60.5</v>
      </c>
      <c r="AF525" s="69">
        <v>76.400000000000006</v>
      </c>
      <c r="AG525" s="44">
        <f t="shared" si="284"/>
        <v>30.25</v>
      </c>
      <c r="AH525" s="44">
        <f t="shared" si="291"/>
        <v>2874.7536275755101</v>
      </c>
      <c r="AI525" s="44">
        <f t="shared" si="292"/>
        <v>219631.17714676898</v>
      </c>
      <c r="AJ525" s="44">
        <f t="shared" si="293"/>
        <v>1.7574918325099842</v>
      </c>
      <c r="AK525" s="45">
        <v>0</v>
      </c>
      <c r="AL525" s="43">
        <v>359.4</v>
      </c>
      <c r="AM525" s="43">
        <v>59.9</v>
      </c>
      <c r="AN525" s="69">
        <v>74.94</v>
      </c>
      <c r="AO525" s="44">
        <f t="shared" si="319"/>
        <v>29.95</v>
      </c>
      <c r="AP525" s="44">
        <f t="shared" si="294"/>
        <v>2818.0164642516784</v>
      </c>
      <c r="AQ525" s="46">
        <f t="shared" si="295"/>
        <v>219631.17714676898</v>
      </c>
      <c r="AR525" s="46">
        <f t="shared" si="296"/>
        <v>211182.15383102078</v>
      </c>
      <c r="AS525" s="47">
        <f t="shared" si="297"/>
        <v>3.8469143704958255</v>
      </c>
      <c r="AT525" s="46">
        <f t="shared" si="298"/>
        <v>1.7574918325099842</v>
      </c>
      <c r="AU525" s="46">
        <f t="shared" si="299"/>
        <v>1.7018483497785377</v>
      </c>
      <c r="AV525" s="47">
        <f t="shared" si="300"/>
        <v>3.1660734748325141</v>
      </c>
      <c r="AW525" s="48">
        <v>0</v>
      </c>
      <c r="AX525" s="70">
        <v>150</v>
      </c>
      <c r="AY525" s="70">
        <v>12</v>
      </c>
      <c r="AZ525" s="71">
        <v>329</v>
      </c>
      <c r="BA525" s="43">
        <f t="shared" si="315"/>
        <v>17.325227963525837</v>
      </c>
      <c r="BB525" s="71">
        <v>57.63</v>
      </c>
      <c r="BC525" s="69">
        <v>74.900000000000006</v>
      </c>
      <c r="BD525" s="54">
        <f t="shared" si="301"/>
        <v>28.815000000000001</v>
      </c>
      <c r="BE525" s="44">
        <f t="shared" si="302"/>
        <v>2608.4776535045671</v>
      </c>
      <c r="BF525" s="50">
        <f t="shared" si="317"/>
        <v>219631.17714676898</v>
      </c>
      <c r="BG525" s="50">
        <f t="shared" si="303"/>
        <v>195374.9762474921</v>
      </c>
      <c r="BH525" s="72">
        <f t="shared" si="304"/>
        <v>11.044060872590791</v>
      </c>
      <c r="BI525" s="73">
        <f t="shared" si="305"/>
        <v>1.7574918325099842</v>
      </c>
      <c r="BJ525" s="51">
        <f t="shared" si="306"/>
        <v>1.683941343558951</v>
      </c>
      <c r="BK525" s="72">
        <f t="shared" si="307"/>
        <v>4.1849690331699101</v>
      </c>
      <c r="BL525" s="116">
        <v>0</v>
      </c>
      <c r="BM525" s="74">
        <f t="shared" si="318"/>
        <v>1000</v>
      </c>
      <c r="BN525" s="74">
        <f t="shared" si="318"/>
        <v>6</v>
      </c>
      <c r="BO525" s="71">
        <v>306.10000000000002</v>
      </c>
      <c r="BP525" s="71">
        <v>57</v>
      </c>
      <c r="BQ525" s="71">
        <v>73</v>
      </c>
      <c r="BR525" s="72">
        <f t="shared" si="308"/>
        <v>28.5</v>
      </c>
      <c r="BS525" s="54">
        <f t="shared" si="309"/>
        <v>2551.7586328783095</v>
      </c>
      <c r="BT525" s="50">
        <f t="shared" si="310"/>
        <v>195374.9762474921</v>
      </c>
      <c r="BU525" s="50">
        <f t="shared" si="311"/>
        <v>186278.3802001166</v>
      </c>
      <c r="BV525" s="72">
        <f t="shared" si="312"/>
        <v>4.6559678327752394</v>
      </c>
      <c r="BW525" s="75">
        <f t="shared" si="313"/>
        <v>1.683941343558951</v>
      </c>
      <c r="BX525" s="55">
        <f t="shared" si="314"/>
        <v>1.6432395411166905</v>
      </c>
      <c r="BY525" s="72">
        <f t="shared" si="289"/>
        <v>2.4170558314245487</v>
      </c>
      <c r="BZ525" s="83" t="s">
        <v>92</v>
      </c>
      <c r="CA525" s="83" t="s">
        <v>95</v>
      </c>
      <c r="CB525" s="112">
        <v>6</v>
      </c>
      <c r="CC525" s="112">
        <v>8</v>
      </c>
      <c r="CD525" s="112">
        <v>3</v>
      </c>
      <c r="CE525" s="112">
        <v>4</v>
      </c>
      <c r="CF525" s="83" t="s">
        <v>93</v>
      </c>
      <c r="CG525" s="71" t="s">
        <v>100</v>
      </c>
      <c r="CH525" s="62">
        <v>13.310676862078729</v>
      </c>
      <c r="CI525" s="63">
        <f>SUM(CI523:CI524)/1.9</f>
        <v>7.0923976608187136</v>
      </c>
      <c r="CJ525" s="64">
        <f>SUM((AF525-BQ525)/AF525)*100</f>
        <v>4.4502617801047188</v>
      </c>
      <c r="CK525" s="64">
        <f>SUM(BX525*CH525)</f>
        <v>21.872630538794802</v>
      </c>
      <c r="CL525" s="65" t="s">
        <v>93</v>
      </c>
    </row>
    <row r="526" spans="1:90" s="65" customFormat="1" ht="24.75" customHeight="1" x14ac:dyDescent="0.3">
      <c r="A526" s="61" t="s">
        <v>125</v>
      </c>
      <c r="B526" s="35">
        <v>3.42</v>
      </c>
      <c r="C526" s="35">
        <v>1.7</v>
      </c>
      <c r="D526" s="35">
        <v>6.0350000000000001</v>
      </c>
      <c r="E526" s="35">
        <v>4.6500000000000004</v>
      </c>
      <c r="F526" s="35">
        <v>2.05185</v>
      </c>
      <c r="G526" s="66">
        <v>0.41049999999999998</v>
      </c>
      <c r="H526" s="66">
        <v>7.6950000000000005E-2</v>
      </c>
      <c r="I526" s="66">
        <v>4.9050000000000003E-2</v>
      </c>
      <c r="J526" s="66">
        <v>4.2250000000000003E-2</v>
      </c>
      <c r="K526" s="67">
        <v>5.0049999999999997E-2</v>
      </c>
      <c r="L526" s="66">
        <v>1.79443</v>
      </c>
      <c r="M526" s="68">
        <v>4.8649999999999999E-2</v>
      </c>
      <c r="N526" s="35">
        <v>4.1304999999999996</v>
      </c>
      <c r="O526" s="35">
        <v>19.438499999999998</v>
      </c>
      <c r="P526" s="35">
        <v>4.0990000000000002</v>
      </c>
      <c r="Q526" s="35">
        <v>15.933</v>
      </c>
      <c r="R526" s="35">
        <v>6.8235000000000001</v>
      </c>
      <c r="S526" s="35">
        <v>3.6880000000000002</v>
      </c>
      <c r="T526" s="35">
        <v>7.1905000000000001</v>
      </c>
      <c r="U526" s="35">
        <v>4.1449999999999996</v>
      </c>
      <c r="V526" s="35">
        <v>12.996500000000001</v>
      </c>
      <c r="W526" s="35">
        <v>4.3520000000000003</v>
      </c>
      <c r="X526" s="35">
        <v>9.61</v>
      </c>
      <c r="Y526" s="35">
        <v>5.1240000000000006</v>
      </c>
      <c r="Z526" s="35">
        <v>1.6419999999999999</v>
      </c>
      <c r="AA526" s="35">
        <v>7.3025000000000002</v>
      </c>
      <c r="AB526" s="41">
        <v>1000</v>
      </c>
      <c r="AC526" s="41">
        <v>6</v>
      </c>
      <c r="AD526" s="88">
        <v>390.3</v>
      </c>
      <c r="AE526" s="69">
        <v>60.4</v>
      </c>
      <c r="AF526" s="69">
        <v>76.5</v>
      </c>
      <c r="AG526" s="44">
        <f t="shared" si="284"/>
        <v>30.2</v>
      </c>
      <c r="AH526" s="44">
        <f t="shared" si="291"/>
        <v>2865.2581637800349</v>
      </c>
      <c r="AI526" s="44">
        <f t="shared" si="292"/>
        <v>219192.24952917267</v>
      </c>
      <c r="AJ526" s="44">
        <f t="shared" si="293"/>
        <v>1.7806286528760422</v>
      </c>
      <c r="AK526" s="45">
        <v>0</v>
      </c>
      <c r="AL526" s="43">
        <v>360</v>
      </c>
      <c r="AM526" s="43">
        <v>59.6</v>
      </c>
      <c r="AN526" s="69">
        <v>73.22</v>
      </c>
      <c r="AO526" s="44">
        <f t="shared" si="319"/>
        <v>29.8</v>
      </c>
      <c r="AP526" s="44">
        <f t="shared" si="294"/>
        <v>2789.8599400938801</v>
      </c>
      <c r="AQ526" s="46">
        <f t="shared" si="295"/>
        <v>219192.24952917267</v>
      </c>
      <c r="AR526" s="46">
        <f t="shared" si="296"/>
        <v>204273.54481367391</v>
      </c>
      <c r="AS526" s="47">
        <f t="shared" si="297"/>
        <v>6.8062190828116833</v>
      </c>
      <c r="AT526" s="46">
        <f t="shared" si="298"/>
        <v>1.7806286528760422</v>
      </c>
      <c r="AU526" s="46">
        <f t="shared" si="299"/>
        <v>1.7623427464793369</v>
      </c>
      <c r="AV526" s="47">
        <f t="shared" si="300"/>
        <v>1.0269354234623966</v>
      </c>
      <c r="AW526" s="48">
        <v>0</v>
      </c>
      <c r="AX526" s="70">
        <v>150</v>
      </c>
      <c r="AY526" s="70">
        <v>12</v>
      </c>
      <c r="AZ526" s="71">
        <v>328.7</v>
      </c>
      <c r="BA526" s="43">
        <f t="shared" si="315"/>
        <v>18.740492850623678</v>
      </c>
      <c r="BB526" s="71">
        <v>58</v>
      </c>
      <c r="BC526" s="69">
        <v>73.53</v>
      </c>
      <c r="BD526" s="54">
        <f t="shared" si="301"/>
        <v>29</v>
      </c>
      <c r="BE526" s="44">
        <f t="shared" si="302"/>
        <v>2642.079421669016</v>
      </c>
      <c r="BF526" s="50">
        <f t="shared" si="317"/>
        <v>219192.24952917267</v>
      </c>
      <c r="BG526" s="50">
        <f t="shared" si="303"/>
        <v>194272.09987532275</v>
      </c>
      <c r="BH526" s="72">
        <f t="shared" si="304"/>
        <v>11.369083399334908</v>
      </c>
      <c r="BI526" s="73">
        <f t="shared" si="305"/>
        <v>1.7806286528760422</v>
      </c>
      <c r="BJ526" s="51">
        <f t="shared" si="306"/>
        <v>1.6919567977643137</v>
      </c>
      <c r="BK526" s="72">
        <f t="shared" si="307"/>
        <v>4.9798061470316766</v>
      </c>
      <c r="BL526" s="116">
        <v>0</v>
      </c>
      <c r="BM526" s="74">
        <f t="shared" si="318"/>
        <v>1000</v>
      </c>
      <c r="BN526" s="74">
        <f t="shared" si="318"/>
        <v>6</v>
      </c>
      <c r="BO526" s="71">
        <v>305.2</v>
      </c>
      <c r="BP526" s="71">
        <v>57</v>
      </c>
      <c r="BQ526" s="71">
        <v>72</v>
      </c>
      <c r="BR526" s="72">
        <f t="shared" si="308"/>
        <v>28.5</v>
      </c>
      <c r="BS526" s="54">
        <f t="shared" si="309"/>
        <v>2551.7586328783095</v>
      </c>
      <c r="BT526" s="50">
        <f t="shared" si="310"/>
        <v>194272.09987532275</v>
      </c>
      <c r="BU526" s="50">
        <f t="shared" si="311"/>
        <v>183726.6215672383</v>
      </c>
      <c r="BV526" s="72">
        <f t="shared" si="312"/>
        <v>5.4282000940187407</v>
      </c>
      <c r="BW526" s="75">
        <f t="shared" si="313"/>
        <v>1.6919567977643137</v>
      </c>
      <c r="BX526" s="55">
        <f t="shared" si="314"/>
        <v>1.6611637300928987</v>
      </c>
      <c r="BY526" s="72">
        <f t="shared" si="289"/>
        <v>1.8199677268417109</v>
      </c>
      <c r="BZ526" s="83" t="s">
        <v>92</v>
      </c>
      <c r="CA526" s="83" t="s">
        <v>95</v>
      </c>
      <c r="CB526" s="112">
        <v>6</v>
      </c>
      <c r="CC526" s="112">
        <v>8</v>
      </c>
      <c r="CD526" s="112">
        <v>3</v>
      </c>
      <c r="CE526" s="112">
        <v>4</v>
      </c>
      <c r="CF526" s="83" t="s">
        <v>93</v>
      </c>
      <c r="CG526" s="71" t="s">
        <v>100</v>
      </c>
      <c r="CH526" s="62">
        <v>17.200217037438968</v>
      </c>
      <c r="CI526" s="63">
        <f>SUM(CI524:CI525)/2</f>
        <v>7.0989766081871348</v>
      </c>
      <c r="CJ526" s="64">
        <f>SUM((AF526-BQ526)/AF526)*100</f>
        <v>5.8823529411764701</v>
      </c>
      <c r="CK526" s="64">
        <f>SUM(BX526*CH526)</f>
        <v>28.572376692319544</v>
      </c>
      <c r="CL526" s="65" t="s">
        <v>93</v>
      </c>
    </row>
    <row r="527" spans="1:90" s="65" customFormat="1" ht="24.75" customHeight="1" x14ac:dyDescent="0.3">
      <c r="A527" s="61" t="s">
        <v>125</v>
      </c>
      <c r="B527" s="35">
        <v>3.4649999999999999</v>
      </c>
      <c r="C527" s="35">
        <v>1.825</v>
      </c>
      <c r="D527" s="35">
        <v>6.0650000000000004</v>
      </c>
      <c r="E527" s="35">
        <v>4.8</v>
      </c>
      <c r="F527" s="35">
        <v>0.69725000000000004</v>
      </c>
      <c r="G527" s="66">
        <v>0.46505000000000002</v>
      </c>
      <c r="H527" s="66">
        <v>8.2750000000000004E-2</v>
      </c>
      <c r="I527" s="66">
        <v>5.4800000000000001E-2</v>
      </c>
      <c r="J527" s="66">
        <v>4.4400000000000002E-2</v>
      </c>
      <c r="K527" s="67">
        <v>4.8250000000000001E-2</v>
      </c>
      <c r="L527" s="66">
        <v>1.79443</v>
      </c>
      <c r="M527" s="68">
        <v>2.5749999999999999E-2</v>
      </c>
      <c r="N527" s="35">
        <v>4.26</v>
      </c>
      <c r="O527" s="35">
        <v>27.875</v>
      </c>
      <c r="P527" s="35">
        <v>3.415</v>
      </c>
      <c r="Q527" s="35">
        <v>15.25</v>
      </c>
      <c r="R527" s="35">
        <v>5.4799999999999995</v>
      </c>
      <c r="S527" s="35">
        <v>2.0249999999999999</v>
      </c>
      <c r="T527" s="35">
        <v>5.95</v>
      </c>
      <c r="U527" s="35">
        <v>2.11</v>
      </c>
      <c r="V527" s="35">
        <v>12.195</v>
      </c>
      <c r="W527" s="35">
        <v>6.3</v>
      </c>
      <c r="X527" s="35">
        <v>5.24</v>
      </c>
      <c r="Y527" s="35">
        <v>2.5750000000000002</v>
      </c>
      <c r="Z527" s="35">
        <v>0.99</v>
      </c>
      <c r="AA527" s="35">
        <v>8.8650000000000002</v>
      </c>
      <c r="AB527" s="41">
        <v>1000</v>
      </c>
      <c r="AC527" s="41">
        <v>6</v>
      </c>
      <c r="AD527" s="88">
        <v>388</v>
      </c>
      <c r="AE527" s="69">
        <v>60.3</v>
      </c>
      <c r="AF527" s="69">
        <v>76.3</v>
      </c>
      <c r="AG527" s="44">
        <f t="shared" si="284"/>
        <v>30.15</v>
      </c>
      <c r="AH527" s="44">
        <f t="shared" si="291"/>
        <v>2855.7784079478274</v>
      </c>
      <c r="AI527" s="44">
        <f t="shared" si="292"/>
        <v>217895.89252641922</v>
      </c>
      <c r="AJ527" s="44">
        <f t="shared" si="293"/>
        <v>1.7806668840852802</v>
      </c>
      <c r="AK527" s="45">
        <v>0</v>
      </c>
      <c r="AL527" s="43">
        <v>362</v>
      </c>
      <c r="AM527" s="43">
        <v>59.8</v>
      </c>
      <c r="AN527" s="69">
        <v>73.33</v>
      </c>
      <c r="AO527" s="44">
        <f t="shared" si="319"/>
        <v>29.9</v>
      </c>
      <c r="AP527" s="44">
        <f t="shared" si="294"/>
        <v>2808.6152482358107</v>
      </c>
      <c r="AQ527" s="46">
        <f t="shared" si="295"/>
        <v>217895.89252641922</v>
      </c>
      <c r="AR527" s="46">
        <f t="shared" si="296"/>
        <v>205955.75615313198</v>
      </c>
      <c r="AS527" s="47">
        <f t="shared" si="297"/>
        <v>5.4797436678800802</v>
      </c>
      <c r="AT527" s="46">
        <f t="shared" si="298"/>
        <v>1.7806668840852802</v>
      </c>
      <c r="AU527" s="46">
        <f t="shared" si="299"/>
        <v>1.7576590563016175</v>
      </c>
      <c r="AV527" s="47">
        <f t="shared" si="300"/>
        <v>1.2920905077359113</v>
      </c>
      <c r="AW527" s="48">
        <v>0</v>
      </c>
      <c r="AX527" s="70">
        <v>150</v>
      </c>
      <c r="AY527" s="70">
        <v>12</v>
      </c>
      <c r="AZ527" s="71">
        <v>329.3</v>
      </c>
      <c r="BA527" s="43">
        <f t="shared" si="315"/>
        <v>17.825690859398723</v>
      </c>
      <c r="BB527" s="71">
        <v>58</v>
      </c>
      <c r="BC527" s="69">
        <v>74</v>
      </c>
      <c r="BD527" s="54">
        <f t="shared" si="301"/>
        <v>29</v>
      </c>
      <c r="BE527" s="44">
        <f t="shared" si="302"/>
        <v>2642.079421669016</v>
      </c>
      <c r="BF527" s="50">
        <f t="shared" si="317"/>
        <v>217895.89252641922</v>
      </c>
      <c r="BG527" s="50">
        <f t="shared" si="303"/>
        <v>195513.87720350717</v>
      </c>
      <c r="BH527" s="72">
        <f t="shared" si="304"/>
        <v>10.271884918711029</v>
      </c>
      <c r="BI527" s="73">
        <f t="shared" si="305"/>
        <v>1.7806668840852802</v>
      </c>
      <c r="BJ527" s="51">
        <f t="shared" si="306"/>
        <v>1.6842794215432444</v>
      </c>
      <c r="BK527" s="72">
        <f t="shared" si="307"/>
        <v>5.412997984266414</v>
      </c>
      <c r="BL527" s="116">
        <v>0</v>
      </c>
      <c r="BM527" s="74">
        <f t="shared" si="318"/>
        <v>1000</v>
      </c>
      <c r="BN527" s="74">
        <f t="shared" si="318"/>
        <v>6</v>
      </c>
      <c r="BO527" s="71">
        <v>306.2</v>
      </c>
      <c r="BP527" s="71">
        <v>57</v>
      </c>
      <c r="BQ527" s="71">
        <v>73</v>
      </c>
      <c r="BR527" s="72">
        <f t="shared" si="308"/>
        <v>28.5</v>
      </c>
      <c r="BS527" s="54">
        <f t="shared" si="309"/>
        <v>2551.7586328783095</v>
      </c>
      <c r="BT527" s="50">
        <f t="shared" si="310"/>
        <v>195513.87720350717</v>
      </c>
      <c r="BU527" s="50">
        <f t="shared" si="311"/>
        <v>186278.3802001166</v>
      </c>
      <c r="BV527" s="72">
        <f t="shared" si="312"/>
        <v>4.7237040845839777</v>
      </c>
      <c r="BW527" s="75">
        <f t="shared" si="313"/>
        <v>1.6842794215432444</v>
      </c>
      <c r="BX527" s="55">
        <f t="shared" si="314"/>
        <v>1.643776372067725</v>
      </c>
      <c r="BY527" s="72">
        <f t="shared" si="289"/>
        <v>2.4047701917777951</v>
      </c>
      <c r="BZ527" s="83" t="s">
        <v>92</v>
      </c>
      <c r="CA527" s="83" t="s">
        <v>95</v>
      </c>
      <c r="CB527" s="112">
        <v>6</v>
      </c>
      <c r="CC527" s="112">
        <v>8</v>
      </c>
      <c r="CD527" s="112">
        <v>3</v>
      </c>
      <c r="CE527" s="112">
        <v>4</v>
      </c>
      <c r="CF527" s="83" t="s">
        <v>93</v>
      </c>
      <c r="CG527" s="71" t="s">
        <v>100</v>
      </c>
      <c r="CH527" s="129">
        <f>SUM(CH525:CH526)/1.8</f>
        <v>16.950496610843164</v>
      </c>
      <c r="CI527" s="63">
        <f>SUM(CI525:CI526)/1.9</f>
        <v>7.4691443521083416</v>
      </c>
      <c r="CJ527" s="64">
        <f>SUM((AF527-BQ527)/AF527)*100</f>
        <v>4.325032765399734</v>
      </c>
      <c r="CK527" s="64">
        <f>SUM(BX527*CH527)</f>
        <v>27.862825823718044</v>
      </c>
      <c r="CL527" s="65" t="s">
        <v>93</v>
      </c>
    </row>
    <row r="528" spans="1:90" s="65" customFormat="1" ht="24.75" customHeight="1" x14ac:dyDescent="0.3">
      <c r="A528" s="61" t="s">
        <v>125</v>
      </c>
      <c r="B528" s="35">
        <v>3.4849999999999999</v>
      </c>
      <c r="C528" s="35">
        <v>2.0449999999999999</v>
      </c>
      <c r="D528" s="35">
        <v>6.7750000000000004</v>
      </c>
      <c r="E528" s="35">
        <v>4.83</v>
      </c>
      <c r="F528" s="35">
        <v>0.73035000000000005</v>
      </c>
      <c r="G528" s="66">
        <v>0.49380000000000002</v>
      </c>
      <c r="H528" s="66">
        <v>8.3049999999999999E-2</v>
      </c>
      <c r="I528" s="66">
        <v>5.7099999999999998E-2</v>
      </c>
      <c r="J528" s="66">
        <v>4.4749999999999998E-2</v>
      </c>
      <c r="K528" s="67">
        <v>5.5300000000000002E-2</v>
      </c>
      <c r="L528" s="66">
        <v>1.79443</v>
      </c>
      <c r="M528" s="68">
        <v>2.8199999999999999E-2</v>
      </c>
      <c r="N528" s="35">
        <v>4.8550000000000004</v>
      </c>
      <c r="O528" s="35">
        <v>15.94</v>
      </c>
      <c r="P528" s="35">
        <v>4.54</v>
      </c>
      <c r="Q528" s="35">
        <v>14.445</v>
      </c>
      <c r="R528" s="35">
        <v>5.71</v>
      </c>
      <c r="S528" s="35">
        <v>4.3899999999999997</v>
      </c>
      <c r="T528" s="35">
        <v>8.8949999999999996</v>
      </c>
      <c r="U528" s="35">
        <v>3.93</v>
      </c>
      <c r="V528" s="35">
        <v>14.81</v>
      </c>
      <c r="W528" s="35">
        <v>2.14</v>
      </c>
      <c r="X528" s="35">
        <v>12.559999999999999</v>
      </c>
      <c r="Y528" s="35">
        <v>7.7149999999999999</v>
      </c>
      <c r="Z528" s="35">
        <v>2.3849999999999998</v>
      </c>
      <c r="AA528" s="35">
        <v>5.74</v>
      </c>
      <c r="AB528" s="41">
        <v>1020</v>
      </c>
      <c r="AC528" s="41">
        <v>6</v>
      </c>
      <c r="AD528" s="88">
        <v>386.2</v>
      </c>
      <c r="AE528" s="69">
        <v>60.4</v>
      </c>
      <c r="AF528" s="69">
        <v>76.8</v>
      </c>
      <c r="AG528" s="44">
        <f t="shared" ref="AG528:AG591" si="320">SUM(AE528/2)</f>
        <v>30.2</v>
      </c>
      <c r="AH528" s="44">
        <f t="shared" si="291"/>
        <v>2865.2581637800349</v>
      </c>
      <c r="AI528" s="44">
        <f t="shared" si="292"/>
        <v>220051.82697830666</v>
      </c>
      <c r="AJ528" s="44">
        <f t="shared" si="293"/>
        <v>1.7550410978322515</v>
      </c>
      <c r="AK528" s="45">
        <v>0</v>
      </c>
      <c r="AL528" s="43">
        <v>363.2</v>
      </c>
      <c r="AM528" s="43">
        <v>60.2</v>
      </c>
      <c r="AN528" s="69">
        <v>75.400000000000006</v>
      </c>
      <c r="AO528" s="44">
        <f t="shared" si="319"/>
        <v>30.1</v>
      </c>
      <c r="AP528" s="44">
        <f t="shared" si="294"/>
        <v>2846.314360078889</v>
      </c>
      <c r="AQ528" s="46">
        <f t="shared" si="295"/>
        <v>220051.82697830666</v>
      </c>
      <c r="AR528" s="46">
        <f t="shared" si="296"/>
        <v>214612.10274994824</v>
      </c>
      <c r="AS528" s="47">
        <f t="shared" si="297"/>
        <v>2.4720195705962866</v>
      </c>
      <c r="AT528" s="46">
        <f t="shared" si="298"/>
        <v>1.7550410978322515</v>
      </c>
      <c r="AU528" s="46">
        <f t="shared" si="299"/>
        <v>1.6923556283457903</v>
      </c>
      <c r="AV528" s="47">
        <f t="shared" si="300"/>
        <v>3.5717379817422761</v>
      </c>
      <c r="AW528" s="48">
        <v>0</v>
      </c>
      <c r="AX528" s="70">
        <v>150</v>
      </c>
      <c r="AY528" s="70">
        <v>12</v>
      </c>
      <c r="AZ528" s="71">
        <v>329.7</v>
      </c>
      <c r="BA528" s="43">
        <f t="shared" si="315"/>
        <v>17.136791022141338</v>
      </c>
      <c r="BB528" s="71">
        <v>58</v>
      </c>
      <c r="BC528" s="69">
        <v>74</v>
      </c>
      <c r="BD528" s="54">
        <f t="shared" si="301"/>
        <v>29</v>
      </c>
      <c r="BE528" s="44">
        <f t="shared" si="302"/>
        <v>2642.079421669016</v>
      </c>
      <c r="BF528" s="50">
        <f t="shared" si="317"/>
        <v>220051.82697830666</v>
      </c>
      <c r="BG528" s="50">
        <f t="shared" si="303"/>
        <v>195513.87720350717</v>
      </c>
      <c r="BH528" s="72">
        <f t="shared" si="304"/>
        <v>11.150986616084088</v>
      </c>
      <c r="BI528" s="73">
        <f t="shared" si="305"/>
        <v>1.7550410978322515</v>
      </c>
      <c r="BJ528" s="51">
        <f t="shared" si="306"/>
        <v>1.6863253121251374</v>
      </c>
      <c r="BK528" s="72">
        <f t="shared" si="307"/>
        <v>3.9153376973330594</v>
      </c>
      <c r="BL528" s="116">
        <v>0</v>
      </c>
      <c r="BM528" s="74">
        <f t="shared" si="318"/>
        <v>1020</v>
      </c>
      <c r="BN528" s="74">
        <f t="shared" si="318"/>
        <v>6</v>
      </c>
      <c r="BO528" s="71">
        <v>305</v>
      </c>
      <c r="BP528" s="71">
        <v>57.4</v>
      </c>
      <c r="BQ528" s="71">
        <v>72.900000000000006</v>
      </c>
      <c r="BR528" s="72">
        <f t="shared" si="308"/>
        <v>28.7</v>
      </c>
      <c r="BS528" s="54">
        <f t="shared" si="309"/>
        <v>2587.6984528353764</v>
      </c>
      <c r="BT528" s="50">
        <f t="shared" si="310"/>
        <v>195513.87720350717</v>
      </c>
      <c r="BU528" s="50">
        <f t="shared" si="311"/>
        <v>188643.21721169897</v>
      </c>
      <c r="BV528" s="72">
        <f t="shared" si="312"/>
        <v>3.5141546421570116</v>
      </c>
      <c r="BW528" s="75">
        <f t="shared" si="313"/>
        <v>1.6863253121251374</v>
      </c>
      <c r="BX528" s="55">
        <f t="shared" si="314"/>
        <v>1.6168087276507974</v>
      </c>
      <c r="BY528" s="72">
        <f t="shared" si="289"/>
        <v>4.1223709313082599</v>
      </c>
      <c r="BZ528" s="83" t="s">
        <v>92</v>
      </c>
      <c r="CA528" s="83" t="s">
        <v>95</v>
      </c>
      <c r="CB528" s="112">
        <v>6</v>
      </c>
      <c r="CC528" s="112">
        <v>8</v>
      </c>
      <c r="CD528" s="112">
        <v>3</v>
      </c>
      <c r="CE528" s="112">
        <v>4</v>
      </c>
      <c r="CF528" s="83" t="s">
        <v>93</v>
      </c>
      <c r="CG528" s="71" t="s">
        <v>100</v>
      </c>
      <c r="CH528" s="62">
        <v>14.036568213783399</v>
      </c>
      <c r="CI528" s="63">
        <f>SUM(CI526:CI527)/1.7</f>
        <v>8.5694829178208689</v>
      </c>
      <c r="CJ528" s="64">
        <f>SUM((AF528-BQ528)/AF528)*100</f>
        <v>5.0781249999999893</v>
      </c>
      <c r="CK528" s="64">
        <f>SUM(BX528*CH528)</f>
        <v>22.694445994310762</v>
      </c>
      <c r="CL528" s="65" t="s">
        <v>93</v>
      </c>
    </row>
    <row r="529" spans="1:90" s="65" customFormat="1" ht="24.75" customHeight="1" x14ac:dyDescent="0.3">
      <c r="A529" s="61" t="s">
        <v>125</v>
      </c>
      <c r="B529" s="35">
        <v>3.5</v>
      </c>
      <c r="C529" s="35">
        <v>2.14</v>
      </c>
      <c r="D529" s="35">
        <v>6.73</v>
      </c>
      <c r="E529" s="35">
        <v>4.9349999999999996</v>
      </c>
      <c r="F529" s="35">
        <v>0.61094999999999999</v>
      </c>
      <c r="G529" s="66">
        <v>0.51119999999999999</v>
      </c>
      <c r="H529" s="66">
        <v>8.4099999999999994E-2</v>
      </c>
      <c r="I529" s="66">
        <v>5.5199999999999999E-2</v>
      </c>
      <c r="J529" s="66">
        <v>4.4600000000000001E-2</v>
      </c>
      <c r="K529" s="67">
        <v>5.6000000000000001E-2</v>
      </c>
      <c r="L529" s="66">
        <v>1.79443</v>
      </c>
      <c r="M529" s="68">
        <v>3.3050000000000003E-2</v>
      </c>
      <c r="N529" s="35">
        <v>4.1304999999999996</v>
      </c>
      <c r="O529" s="35">
        <v>19.438499999999998</v>
      </c>
      <c r="P529" s="35">
        <v>4.0990000000000002</v>
      </c>
      <c r="Q529" s="35">
        <v>15.933</v>
      </c>
      <c r="R529" s="35">
        <v>6.8235000000000001</v>
      </c>
      <c r="S529" s="35">
        <v>3.6880000000000002</v>
      </c>
      <c r="T529" s="35">
        <v>7.1905000000000001</v>
      </c>
      <c r="U529" s="35">
        <v>4.1449999999999996</v>
      </c>
      <c r="V529" s="35">
        <v>12.996500000000001</v>
      </c>
      <c r="W529" s="35">
        <v>4.3520000000000003</v>
      </c>
      <c r="X529" s="35">
        <v>9.61</v>
      </c>
      <c r="Y529" s="35">
        <v>5.1240000000000006</v>
      </c>
      <c r="Z529" s="35">
        <v>1.6419999999999999</v>
      </c>
      <c r="AA529" s="35">
        <v>7.3025000000000002</v>
      </c>
      <c r="AB529" s="41">
        <v>1020</v>
      </c>
      <c r="AC529" s="41">
        <v>6</v>
      </c>
      <c r="AD529" s="88">
        <v>387.2</v>
      </c>
      <c r="AE529" s="69">
        <v>60.4</v>
      </c>
      <c r="AF529" s="69">
        <v>76.3</v>
      </c>
      <c r="AG529" s="44">
        <f t="shared" si="320"/>
        <v>30.2</v>
      </c>
      <c r="AH529" s="44">
        <f t="shared" si="291"/>
        <v>2865.2581637800349</v>
      </c>
      <c r="AI529" s="44">
        <f t="shared" si="292"/>
        <v>218619.19789641665</v>
      </c>
      <c r="AJ529" s="44">
        <f t="shared" si="293"/>
        <v>1.7711161861615563</v>
      </c>
      <c r="AK529" s="45">
        <v>0</v>
      </c>
      <c r="AL529" s="43">
        <v>361.5</v>
      </c>
      <c r="AM529" s="43">
        <v>59.9</v>
      </c>
      <c r="AN529" s="69">
        <v>72.47</v>
      </c>
      <c r="AO529" s="44">
        <f t="shared" si="319"/>
        <v>29.95</v>
      </c>
      <c r="AP529" s="44">
        <f t="shared" si="294"/>
        <v>2818.0164642516784</v>
      </c>
      <c r="AQ529" s="46">
        <f t="shared" si="295"/>
        <v>218619.19789641665</v>
      </c>
      <c r="AR529" s="46">
        <f t="shared" si="296"/>
        <v>204221.65316431914</v>
      </c>
      <c r="AS529" s="47">
        <f t="shared" si="297"/>
        <v>6.5856726539263803</v>
      </c>
      <c r="AT529" s="46">
        <f t="shared" si="298"/>
        <v>1.7711161861615563</v>
      </c>
      <c r="AU529" s="46">
        <f t="shared" si="299"/>
        <v>1.7701355091329756</v>
      </c>
      <c r="AV529" s="47">
        <f t="shared" si="300"/>
        <v>5.5370564406963169E-2</v>
      </c>
      <c r="AW529" s="48">
        <v>0</v>
      </c>
      <c r="AX529" s="70">
        <v>150</v>
      </c>
      <c r="AY529" s="70">
        <v>12</v>
      </c>
      <c r="AZ529" s="71">
        <v>330</v>
      </c>
      <c r="BA529" s="43">
        <f t="shared" si="315"/>
        <v>17.333333333333332</v>
      </c>
      <c r="BB529" s="71">
        <v>58</v>
      </c>
      <c r="BC529" s="69">
        <v>73</v>
      </c>
      <c r="BD529" s="54">
        <f t="shared" si="301"/>
        <v>29</v>
      </c>
      <c r="BE529" s="44">
        <f t="shared" si="302"/>
        <v>2642.079421669016</v>
      </c>
      <c r="BF529" s="50">
        <f t="shared" si="317"/>
        <v>218619.19789641665</v>
      </c>
      <c r="BG529" s="50">
        <f t="shared" si="303"/>
        <v>192871.79778183816</v>
      </c>
      <c r="BH529" s="72">
        <f t="shared" si="304"/>
        <v>11.777282307465875</v>
      </c>
      <c r="BI529" s="73">
        <f t="shared" si="305"/>
        <v>1.7711161861615563</v>
      </c>
      <c r="BJ529" s="51">
        <f t="shared" si="306"/>
        <v>1.7109810962267837</v>
      </c>
      <c r="BK529" s="72">
        <f t="shared" si="307"/>
        <v>3.3953215720477421</v>
      </c>
      <c r="BL529" s="116">
        <v>0</v>
      </c>
      <c r="BM529" s="74">
        <f t="shared" si="318"/>
        <v>1020</v>
      </c>
      <c r="BN529" s="74">
        <f t="shared" si="318"/>
        <v>6</v>
      </c>
      <c r="BO529" s="71">
        <v>304.5</v>
      </c>
      <c r="BP529" s="71">
        <v>57</v>
      </c>
      <c r="BQ529" s="71">
        <v>72</v>
      </c>
      <c r="BR529" s="72">
        <f t="shared" si="308"/>
        <v>28.5</v>
      </c>
      <c r="BS529" s="54">
        <f t="shared" si="309"/>
        <v>2551.7586328783095</v>
      </c>
      <c r="BT529" s="50">
        <f t="shared" si="310"/>
        <v>192871.79778183816</v>
      </c>
      <c r="BU529" s="50">
        <f t="shared" si="311"/>
        <v>183726.6215672383</v>
      </c>
      <c r="BV529" s="72">
        <f t="shared" si="312"/>
        <v>4.741582916619147</v>
      </c>
      <c r="BW529" s="75">
        <f t="shared" si="313"/>
        <v>1.7109810962267837</v>
      </c>
      <c r="BX529" s="55">
        <f t="shared" si="314"/>
        <v>1.6573537215376399</v>
      </c>
      <c r="BY529" s="72">
        <f t="shared" si="289"/>
        <v>3.1343055050349724</v>
      </c>
      <c r="BZ529" s="83" t="s">
        <v>92</v>
      </c>
      <c r="CA529" s="83" t="s">
        <v>95</v>
      </c>
      <c r="CB529" s="112">
        <v>6</v>
      </c>
      <c r="CC529" s="112">
        <v>8</v>
      </c>
      <c r="CD529" s="112">
        <v>3</v>
      </c>
      <c r="CE529" s="112">
        <v>4</v>
      </c>
      <c r="CF529" s="83" t="s">
        <v>93</v>
      </c>
      <c r="CG529" s="71" t="s">
        <v>100</v>
      </c>
      <c r="CH529" s="62">
        <v>13.987001977959876</v>
      </c>
      <c r="CI529" s="63">
        <f>SUM(CI527:CI528)/1.8</f>
        <v>8.9103484832940065</v>
      </c>
      <c r="CJ529" s="64">
        <f>SUM((AF529-BQ529)/AF529)*100</f>
        <v>5.635648754914806</v>
      </c>
      <c r="CK529" s="64">
        <f>SUM(BX529*CH529)</f>
        <v>23.181409781326131</v>
      </c>
      <c r="CL529" s="65" t="s">
        <v>93</v>
      </c>
    </row>
    <row r="530" spans="1:90" s="65" customFormat="1" ht="24.75" customHeight="1" x14ac:dyDescent="0.3">
      <c r="A530" s="61" t="s">
        <v>125</v>
      </c>
      <c r="B530" s="35">
        <v>3.75</v>
      </c>
      <c r="C530" s="35">
        <v>1.78</v>
      </c>
      <c r="D530" s="35">
        <v>5.7750000000000004</v>
      </c>
      <c r="E530" s="35">
        <v>4.45</v>
      </c>
      <c r="F530" s="35">
        <v>0.93464999999999998</v>
      </c>
      <c r="G530" s="66">
        <v>0.43340000000000001</v>
      </c>
      <c r="H530" s="66">
        <v>7.9149999999999998E-2</v>
      </c>
      <c r="I530" s="66">
        <v>4.3150000000000001E-2</v>
      </c>
      <c r="J530" s="66">
        <v>3.7499999999999999E-2</v>
      </c>
      <c r="K530" s="67">
        <v>4.8149999999999998E-2</v>
      </c>
      <c r="L530" s="66">
        <v>1.79443</v>
      </c>
      <c r="M530" s="68">
        <v>0.15775</v>
      </c>
      <c r="N530" s="35">
        <v>4.26</v>
      </c>
      <c r="O530" s="35">
        <v>27.875</v>
      </c>
      <c r="P530" s="35">
        <v>3.415</v>
      </c>
      <c r="Q530" s="35">
        <v>15.25</v>
      </c>
      <c r="R530" s="35">
        <v>5.4799999999999995</v>
      </c>
      <c r="S530" s="35">
        <v>2.0249999999999999</v>
      </c>
      <c r="T530" s="35">
        <v>5.95</v>
      </c>
      <c r="U530" s="35">
        <v>2.11</v>
      </c>
      <c r="V530" s="35">
        <v>12.195</v>
      </c>
      <c r="W530" s="35">
        <v>6.3</v>
      </c>
      <c r="X530" s="35">
        <v>5.24</v>
      </c>
      <c r="Y530" s="35">
        <v>2.5750000000000002</v>
      </c>
      <c r="Z530" s="35">
        <v>0.99</v>
      </c>
      <c r="AA530" s="35">
        <v>8.8650000000000002</v>
      </c>
      <c r="AB530" s="41">
        <v>1020</v>
      </c>
      <c r="AC530" s="41">
        <v>6</v>
      </c>
      <c r="AD530" s="88">
        <v>385.6</v>
      </c>
      <c r="AE530" s="69">
        <v>60.4</v>
      </c>
      <c r="AF530" s="69">
        <v>76.599999999999994</v>
      </c>
      <c r="AG530" s="44">
        <f t="shared" si="320"/>
        <v>30.2</v>
      </c>
      <c r="AH530" s="44">
        <f t="shared" si="291"/>
        <v>2865.2581637800349</v>
      </c>
      <c r="AI530" s="44">
        <f t="shared" si="292"/>
        <v>219478.77534555065</v>
      </c>
      <c r="AJ530" s="44">
        <f t="shared" si="293"/>
        <v>1.7568897010333033</v>
      </c>
      <c r="AK530" s="45">
        <v>0</v>
      </c>
      <c r="AL530" s="43">
        <v>363.7</v>
      </c>
      <c r="AM530" s="43">
        <v>59.8</v>
      </c>
      <c r="AN530" s="69">
        <v>75.3</v>
      </c>
      <c r="AO530" s="44">
        <f t="shared" si="319"/>
        <v>29.9</v>
      </c>
      <c r="AP530" s="44">
        <f t="shared" si="294"/>
        <v>2808.6152482358107</v>
      </c>
      <c r="AQ530" s="46">
        <f t="shared" si="295"/>
        <v>219478.77534555065</v>
      </c>
      <c r="AR530" s="46">
        <f t="shared" si="296"/>
        <v>211488.72819215653</v>
      </c>
      <c r="AS530" s="47">
        <f t="shared" si="297"/>
        <v>3.6404646147740105</v>
      </c>
      <c r="AT530" s="46">
        <f t="shared" si="298"/>
        <v>1.7568897010333033</v>
      </c>
      <c r="AU530" s="46">
        <f t="shared" si="299"/>
        <v>1.7197134008463366</v>
      </c>
      <c r="AV530" s="47">
        <f t="shared" si="300"/>
        <v>2.1160292626851711</v>
      </c>
      <c r="AW530" s="48">
        <v>0</v>
      </c>
      <c r="AX530" s="70">
        <v>150</v>
      </c>
      <c r="AY530" s="70">
        <v>12</v>
      </c>
      <c r="AZ530" s="71">
        <v>328.2</v>
      </c>
      <c r="BA530" s="43">
        <f t="shared" si="315"/>
        <v>17.489335770871431</v>
      </c>
      <c r="BB530" s="71">
        <v>58</v>
      </c>
      <c r="BC530" s="69">
        <v>75</v>
      </c>
      <c r="BD530" s="54">
        <f t="shared" si="301"/>
        <v>29</v>
      </c>
      <c r="BE530" s="44">
        <f t="shared" si="302"/>
        <v>2642.079421669016</v>
      </c>
      <c r="BF530" s="50">
        <f t="shared" si="317"/>
        <v>219478.77534555065</v>
      </c>
      <c r="BG530" s="50">
        <f t="shared" si="303"/>
        <v>198155.95662517622</v>
      </c>
      <c r="BH530" s="72">
        <f t="shared" si="304"/>
        <v>9.7152076262515443</v>
      </c>
      <c r="BI530" s="73">
        <f t="shared" si="305"/>
        <v>1.7568897010333033</v>
      </c>
      <c r="BJ530" s="51">
        <f t="shared" si="306"/>
        <v>1.6562711794771319</v>
      </c>
      <c r="BK530" s="72">
        <f t="shared" si="307"/>
        <v>5.7270824398932572</v>
      </c>
      <c r="BL530" s="116">
        <v>0</v>
      </c>
      <c r="BM530" s="74">
        <f t="shared" si="318"/>
        <v>1020</v>
      </c>
      <c r="BN530" s="74">
        <f t="shared" si="318"/>
        <v>6</v>
      </c>
      <c r="BO530" s="71">
        <v>305.60000000000002</v>
      </c>
      <c r="BP530" s="71">
        <v>57.2</v>
      </c>
      <c r="BQ530" s="71">
        <v>73</v>
      </c>
      <c r="BR530" s="72">
        <f t="shared" si="308"/>
        <v>28.6</v>
      </c>
      <c r="BS530" s="54">
        <f t="shared" si="309"/>
        <v>2569.6971269303071</v>
      </c>
      <c r="BT530" s="50">
        <f t="shared" si="310"/>
        <v>198155.95662517622</v>
      </c>
      <c r="BU530" s="50">
        <f t="shared" si="311"/>
        <v>187587.89026591243</v>
      </c>
      <c r="BV530" s="72">
        <f t="shared" si="312"/>
        <v>5.3332065001981812</v>
      </c>
      <c r="BW530" s="75">
        <f t="shared" si="313"/>
        <v>1.6562711794771319</v>
      </c>
      <c r="BX530" s="55">
        <f t="shared" si="314"/>
        <v>1.6291030277423626</v>
      </c>
      <c r="BY530" s="72">
        <f t="shared" si="289"/>
        <v>1.6403202610423966</v>
      </c>
      <c r="BZ530" s="83" t="s">
        <v>92</v>
      </c>
      <c r="CA530" s="83" t="s">
        <v>95</v>
      </c>
      <c r="CB530" s="112">
        <v>6</v>
      </c>
      <c r="CC530" s="112">
        <v>8</v>
      </c>
      <c r="CD530" s="112">
        <v>3</v>
      </c>
      <c r="CE530" s="112">
        <v>4</v>
      </c>
      <c r="CF530" s="83" t="s">
        <v>93</v>
      </c>
      <c r="CG530" s="71" t="s">
        <v>100</v>
      </c>
      <c r="CH530" s="62">
        <v>13.566552901023904</v>
      </c>
      <c r="CI530" s="62">
        <f>SUM(CI528:CI529)/1.9</f>
        <v>9.1999112637446725</v>
      </c>
      <c r="CJ530" s="64">
        <f>SUM((AF530-BQ530)/AF530)*100</f>
        <v>4.6997389033942492</v>
      </c>
      <c r="CK530" s="64">
        <f>SUM(BX530*CH530)</f>
        <v>22.101312407084976</v>
      </c>
      <c r="CL530" s="65" t="s">
        <v>93</v>
      </c>
    </row>
    <row r="531" spans="1:90" s="65" customFormat="1" ht="24.75" customHeight="1" x14ac:dyDescent="0.3">
      <c r="A531" s="61" t="s">
        <v>125</v>
      </c>
      <c r="B531" s="35">
        <v>3.8</v>
      </c>
      <c r="C531" s="35">
        <v>1.62</v>
      </c>
      <c r="D531" s="35">
        <v>5.5149999999999997</v>
      </c>
      <c r="E531" s="35">
        <v>4.5149999999999997</v>
      </c>
      <c r="F531" s="35">
        <v>0.95369999999999999</v>
      </c>
      <c r="G531" s="66">
        <v>0.4289</v>
      </c>
      <c r="H531" s="66">
        <v>7.775E-2</v>
      </c>
      <c r="I531" s="66">
        <v>4.5999999999999999E-2</v>
      </c>
      <c r="J531" s="66">
        <v>3.9600000000000003E-2</v>
      </c>
      <c r="K531" s="67">
        <v>4.6249999999999999E-2</v>
      </c>
      <c r="L531" s="66">
        <v>1.79443</v>
      </c>
      <c r="M531" s="68">
        <v>0.17660000000000001</v>
      </c>
      <c r="N531" s="35">
        <v>4.8550000000000004</v>
      </c>
      <c r="O531" s="35">
        <v>15.94</v>
      </c>
      <c r="P531" s="35">
        <v>4.54</v>
      </c>
      <c r="Q531" s="35">
        <v>14.445</v>
      </c>
      <c r="R531" s="35">
        <v>5.71</v>
      </c>
      <c r="S531" s="35">
        <v>4.3899999999999997</v>
      </c>
      <c r="T531" s="35">
        <v>8.8949999999999996</v>
      </c>
      <c r="U531" s="35">
        <v>3.93</v>
      </c>
      <c r="V531" s="35">
        <v>14.81</v>
      </c>
      <c r="W531" s="35">
        <v>2.14</v>
      </c>
      <c r="X531" s="35">
        <v>12.559999999999999</v>
      </c>
      <c r="Y531" s="35">
        <v>7.7149999999999999</v>
      </c>
      <c r="Z531" s="35">
        <v>2.3849999999999998</v>
      </c>
      <c r="AA531" s="35">
        <v>5.74</v>
      </c>
      <c r="AB531" s="41">
        <v>1020</v>
      </c>
      <c r="AC531" s="41">
        <v>6</v>
      </c>
      <c r="AD531" s="88">
        <v>389.6</v>
      </c>
      <c r="AE531" s="69">
        <v>60.4</v>
      </c>
      <c r="AF531" s="69">
        <v>75.599999999999994</v>
      </c>
      <c r="AG531" s="44">
        <f t="shared" si="320"/>
        <v>30.2</v>
      </c>
      <c r="AH531" s="44">
        <f t="shared" si="291"/>
        <v>2865.2581637800349</v>
      </c>
      <c r="AI531" s="44">
        <f t="shared" si="292"/>
        <v>216613.51718177061</v>
      </c>
      <c r="AJ531" s="44">
        <f t="shared" si="293"/>
        <v>1.7985950510792375</v>
      </c>
      <c r="AK531" s="45">
        <v>0</v>
      </c>
      <c r="AL531" s="43">
        <v>360.9</v>
      </c>
      <c r="AM531" s="43">
        <v>59.9</v>
      </c>
      <c r="AN531" s="69">
        <v>72.510000000000005</v>
      </c>
      <c r="AO531" s="44">
        <f t="shared" si="319"/>
        <v>29.95</v>
      </c>
      <c r="AP531" s="44">
        <f t="shared" si="294"/>
        <v>2818.0164642516784</v>
      </c>
      <c r="AQ531" s="46">
        <f t="shared" si="295"/>
        <v>216613.51718177061</v>
      </c>
      <c r="AR531" s="46">
        <f t="shared" si="296"/>
        <v>204334.3738228892</v>
      </c>
      <c r="AS531" s="47">
        <f t="shared" si="297"/>
        <v>5.6686874940391663</v>
      </c>
      <c r="AT531" s="46">
        <f t="shared" si="298"/>
        <v>1.7985950510792375</v>
      </c>
      <c r="AU531" s="46">
        <f t="shared" si="299"/>
        <v>1.7662226538194552</v>
      </c>
      <c r="AV531" s="47">
        <f t="shared" si="300"/>
        <v>1.7998713629483947</v>
      </c>
      <c r="AW531" s="48">
        <v>0</v>
      </c>
      <c r="AX531" s="70">
        <v>150</v>
      </c>
      <c r="AY531" s="70">
        <v>12</v>
      </c>
      <c r="AZ531" s="71">
        <v>328.8</v>
      </c>
      <c r="BA531" s="43">
        <f t="shared" si="315"/>
        <v>18.491484184914846</v>
      </c>
      <c r="BB531" s="71">
        <v>59</v>
      </c>
      <c r="BC531" s="69">
        <v>74</v>
      </c>
      <c r="BD531" s="54">
        <f t="shared" si="301"/>
        <v>29.5</v>
      </c>
      <c r="BE531" s="44">
        <f t="shared" si="302"/>
        <v>2733.9710067865176</v>
      </c>
      <c r="BF531" s="50">
        <f t="shared" si="317"/>
        <v>216613.51718177061</v>
      </c>
      <c r="BG531" s="50">
        <f t="shared" si="303"/>
        <v>202313.8545022023</v>
      </c>
      <c r="BH531" s="72">
        <f t="shared" si="304"/>
        <v>6.6014636877756754</v>
      </c>
      <c r="BI531" s="73">
        <f t="shared" si="305"/>
        <v>1.7985950510792375</v>
      </c>
      <c r="BJ531" s="51">
        <f t="shared" si="306"/>
        <v>1.6251976455543278</v>
      </c>
      <c r="BK531" s="72">
        <f t="shared" si="307"/>
        <v>9.6407140351500171</v>
      </c>
      <c r="BL531" s="116">
        <v>0</v>
      </c>
      <c r="BM531" s="74">
        <f t="shared" si="318"/>
        <v>1020</v>
      </c>
      <c r="BN531" s="74">
        <f t="shared" si="318"/>
        <v>6</v>
      </c>
      <c r="BO531" s="71">
        <v>304.10000000000002</v>
      </c>
      <c r="BP531" s="71">
        <v>58</v>
      </c>
      <c r="BQ531" s="71">
        <v>73</v>
      </c>
      <c r="BR531" s="72">
        <f t="shared" si="308"/>
        <v>29</v>
      </c>
      <c r="BS531" s="54">
        <f t="shared" si="309"/>
        <v>2642.079421669016</v>
      </c>
      <c r="BT531" s="50">
        <f t="shared" si="310"/>
        <v>202313.8545022023</v>
      </c>
      <c r="BU531" s="50">
        <f t="shared" si="311"/>
        <v>192871.79778183816</v>
      </c>
      <c r="BV531" s="72">
        <f t="shared" si="312"/>
        <v>4.6670341700505524</v>
      </c>
      <c r="BW531" s="75">
        <f t="shared" si="313"/>
        <v>1.6251976455543278</v>
      </c>
      <c r="BX531" s="55">
        <f t="shared" si="314"/>
        <v>1.5766950041289847</v>
      </c>
      <c r="BY531" s="72">
        <f t="shared" si="289"/>
        <v>2.9844149453465194</v>
      </c>
      <c r="BZ531" s="83" t="s">
        <v>92</v>
      </c>
      <c r="CA531" s="83" t="s">
        <v>95</v>
      </c>
      <c r="CB531" s="112">
        <v>6</v>
      </c>
      <c r="CC531" s="112">
        <v>8</v>
      </c>
      <c r="CD531" s="112">
        <v>3</v>
      </c>
      <c r="CE531" s="112">
        <v>4</v>
      </c>
      <c r="CF531" s="83" t="s">
        <v>93</v>
      </c>
      <c r="CG531" s="71" t="s">
        <v>100</v>
      </c>
      <c r="CH531" s="129">
        <f>SUM(CH529:CH530)/2</f>
        <v>13.776777439491891</v>
      </c>
      <c r="CI531" s="129">
        <f>SUM(CI529:CI530)/2</f>
        <v>9.0551298735193395</v>
      </c>
      <c r="CJ531" s="64">
        <f>SUM((AF531-BQ531)/AF531)*100</f>
        <v>3.439153439153432</v>
      </c>
      <c r="CK531" s="64">
        <f>SUM(BX531*CH531)</f>
        <v>21.721776161843771</v>
      </c>
      <c r="CL531" s="65" t="s">
        <v>93</v>
      </c>
    </row>
    <row r="532" spans="1:90" s="65" customFormat="1" ht="24.75" customHeight="1" x14ac:dyDescent="0.3">
      <c r="A532" s="61" t="s">
        <v>125</v>
      </c>
      <c r="B532" s="35">
        <v>3.9449999999999998</v>
      </c>
      <c r="C532" s="35">
        <v>1.7350000000000001</v>
      </c>
      <c r="D532" s="35">
        <v>5.585</v>
      </c>
      <c r="E532" s="35">
        <v>4.62</v>
      </c>
      <c r="F532" s="35">
        <v>0.94184999999999997</v>
      </c>
      <c r="G532" s="66">
        <v>0.44155</v>
      </c>
      <c r="H532" s="66">
        <v>7.6649999999999996E-2</v>
      </c>
      <c r="I532" s="66">
        <v>4.9799999999999997E-2</v>
      </c>
      <c r="J532" s="66">
        <v>4.1050000000000003E-2</v>
      </c>
      <c r="K532" s="67">
        <v>4.1399999999999999E-2</v>
      </c>
      <c r="L532" s="66">
        <v>1.79443</v>
      </c>
      <c r="M532" s="68">
        <v>0.17695</v>
      </c>
      <c r="N532" s="35">
        <v>4.1304999999999996</v>
      </c>
      <c r="O532" s="35">
        <v>19.438499999999998</v>
      </c>
      <c r="P532" s="35">
        <v>4.0990000000000002</v>
      </c>
      <c r="Q532" s="35">
        <v>15.933</v>
      </c>
      <c r="R532" s="35">
        <v>6.8235000000000001</v>
      </c>
      <c r="S532" s="35">
        <v>3.6880000000000002</v>
      </c>
      <c r="T532" s="35">
        <v>7.1905000000000001</v>
      </c>
      <c r="U532" s="35">
        <v>4.1449999999999996</v>
      </c>
      <c r="V532" s="35">
        <v>12.996500000000001</v>
      </c>
      <c r="W532" s="35">
        <v>4.3520000000000003</v>
      </c>
      <c r="X532" s="35">
        <v>9.61</v>
      </c>
      <c r="Y532" s="35">
        <v>5.1240000000000006</v>
      </c>
      <c r="Z532" s="35">
        <v>1.6419999999999999</v>
      </c>
      <c r="AA532" s="35">
        <v>7.3025000000000002</v>
      </c>
      <c r="AB532" s="41">
        <v>1040</v>
      </c>
      <c r="AC532" s="41">
        <v>6</v>
      </c>
      <c r="AD532" s="88">
        <v>387</v>
      </c>
      <c r="AE532" s="69">
        <v>60.5</v>
      </c>
      <c r="AF532" s="69">
        <v>76.8</v>
      </c>
      <c r="AG532" s="44">
        <f t="shared" si="320"/>
        <v>30.25</v>
      </c>
      <c r="AH532" s="44">
        <f t="shared" si="291"/>
        <v>2874.7536275755101</v>
      </c>
      <c r="AI532" s="44">
        <f t="shared" si="292"/>
        <v>220781.07859779918</v>
      </c>
      <c r="AJ532" s="44">
        <f t="shared" si="293"/>
        <v>1.7528676028664794</v>
      </c>
      <c r="AK532" s="45">
        <v>0</v>
      </c>
      <c r="AL532" s="43">
        <v>360.1</v>
      </c>
      <c r="AM532" s="43">
        <v>58.9</v>
      </c>
      <c r="AN532" s="69">
        <v>75.599999999999994</v>
      </c>
      <c r="AO532" s="44">
        <f t="shared" si="319"/>
        <v>29.45</v>
      </c>
      <c r="AP532" s="44">
        <f t="shared" si="294"/>
        <v>2724.7111624400618</v>
      </c>
      <c r="AQ532" s="46">
        <f t="shared" si="295"/>
        <v>220781.07859779918</v>
      </c>
      <c r="AR532" s="46">
        <f t="shared" si="296"/>
        <v>205988.16388046867</v>
      </c>
      <c r="AS532" s="47">
        <f t="shared" si="297"/>
        <v>6.7002638139471298</v>
      </c>
      <c r="AT532" s="46">
        <f t="shared" si="298"/>
        <v>1.7528676028664794</v>
      </c>
      <c r="AU532" s="46">
        <f t="shared" si="299"/>
        <v>1.7481586961907178</v>
      </c>
      <c r="AV532" s="47">
        <f t="shared" si="300"/>
        <v>0.26864017955839903</v>
      </c>
      <c r="AW532" s="48">
        <v>0</v>
      </c>
      <c r="AX532" s="70">
        <v>150</v>
      </c>
      <c r="AY532" s="70">
        <v>12</v>
      </c>
      <c r="AZ532" s="71">
        <v>327.39999999999998</v>
      </c>
      <c r="BA532" s="43">
        <f t="shared" si="315"/>
        <v>18.204031765424567</v>
      </c>
      <c r="BB532" s="71">
        <v>59</v>
      </c>
      <c r="BC532" s="69">
        <v>75</v>
      </c>
      <c r="BD532" s="54">
        <f t="shared" si="301"/>
        <v>29.5</v>
      </c>
      <c r="BE532" s="44">
        <f t="shared" si="302"/>
        <v>2733.9710067865176</v>
      </c>
      <c r="BF532" s="50">
        <f t="shared" si="317"/>
        <v>220781.07859779918</v>
      </c>
      <c r="BG532" s="50">
        <f t="shared" si="303"/>
        <v>205047.82550898881</v>
      </c>
      <c r="BH532" s="72">
        <f t="shared" si="304"/>
        <v>7.1261781982105044</v>
      </c>
      <c r="BI532" s="73">
        <f t="shared" si="305"/>
        <v>1.7528676028664794</v>
      </c>
      <c r="BJ532" s="51">
        <f t="shared" si="306"/>
        <v>1.5967006681845917</v>
      </c>
      <c r="BK532" s="72">
        <f t="shared" si="307"/>
        <v>8.9092259122426913</v>
      </c>
      <c r="BL532" s="116">
        <v>0</v>
      </c>
      <c r="BM532" s="74">
        <f t="shared" si="318"/>
        <v>1040</v>
      </c>
      <c r="BN532" s="74">
        <f t="shared" si="318"/>
        <v>6</v>
      </c>
      <c r="BO532" s="71">
        <v>303.39999999999998</v>
      </c>
      <c r="BP532" s="71">
        <v>58.2</v>
      </c>
      <c r="BQ532" s="71">
        <v>73.400000000000006</v>
      </c>
      <c r="BR532" s="72">
        <f t="shared" si="308"/>
        <v>29.1</v>
      </c>
      <c r="BS532" s="54">
        <f t="shared" si="309"/>
        <v>2660.3320749863728</v>
      </c>
      <c r="BT532" s="50">
        <f t="shared" si="310"/>
        <v>205047.82550898881</v>
      </c>
      <c r="BU532" s="50">
        <f t="shared" si="311"/>
        <v>195268.37430399979</v>
      </c>
      <c r="BV532" s="72">
        <f t="shared" si="312"/>
        <v>4.7693513358230222</v>
      </c>
      <c r="BW532" s="75">
        <f t="shared" si="313"/>
        <v>1.5967006681845917</v>
      </c>
      <c r="BX532" s="55">
        <f t="shared" si="314"/>
        <v>1.5537590307770861</v>
      </c>
      <c r="BY532" s="72">
        <f t="shared" si="289"/>
        <v>2.689398098413093</v>
      </c>
      <c r="BZ532" s="83" t="s">
        <v>92</v>
      </c>
      <c r="CA532" s="83" t="s">
        <v>95</v>
      </c>
      <c r="CB532" s="112">
        <v>6</v>
      </c>
      <c r="CC532" s="112">
        <v>8</v>
      </c>
      <c r="CD532" s="112">
        <v>3</v>
      </c>
      <c r="CE532" s="112">
        <v>4</v>
      </c>
      <c r="CF532" s="83" t="s">
        <v>93</v>
      </c>
      <c r="CG532" s="71" t="s">
        <v>100</v>
      </c>
      <c r="CH532" s="129">
        <f>SUM(CH530:CH531)/2</f>
        <v>13.671665170257898</v>
      </c>
      <c r="CI532" s="129">
        <f>SUM(CI530:CI531)/1.9</f>
        <v>9.6079163880336917</v>
      </c>
      <c r="CJ532" s="64">
        <f>SUM((AF532-BQ532)/AF532)*100</f>
        <v>4.4270833333333224</v>
      </c>
      <c r="CK532" s="64">
        <f>SUM(BX532*CH532)</f>
        <v>21.242473224048755</v>
      </c>
      <c r="CL532" s="65" t="s">
        <v>93</v>
      </c>
    </row>
    <row r="533" spans="1:90" s="65" customFormat="1" ht="24.75" customHeight="1" x14ac:dyDescent="0.3">
      <c r="A533" s="61" t="s">
        <v>125</v>
      </c>
      <c r="B533" s="35">
        <v>3.18</v>
      </c>
      <c r="C533" s="35">
        <v>1.87</v>
      </c>
      <c r="D533" s="35">
        <v>6.24</v>
      </c>
      <c r="E533" s="35">
        <v>4.7050000000000001</v>
      </c>
      <c r="F533" s="35">
        <v>0.66725000000000001</v>
      </c>
      <c r="G533" s="66">
        <v>0.42020000000000002</v>
      </c>
      <c r="H533" s="66">
        <v>8.2750000000000004E-2</v>
      </c>
      <c r="I533" s="66">
        <v>5.4050000000000001E-2</v>
      </c>
      <c r="J533" s="66">
        <v>4.1549999999999997E-2</v>
      </c>
      <c r="K533" s="67">
        <v>5.6899999999999999E-2</v>
      </c>
      <c r="L533" s="66">
        <v>1.79443</v>
      </c>
      <c r="M533" s="68">
        <v>4.87E-2</v>
      </c>
      <c r="N533" s="35">
        <v>4.26</v>
      </c>
      <c r="O533" s="35">
        <v>27.875</v>
      </c>
      <c r="P533" s="35">
        <v>3.415</v>
      </c>
      <c r="Q533" s="35">
        <v>15.25</v>
      </c>
      <c r="R533" s="35">
        <v>5.4799999999999995</v>
      </c>
      <c r="S533" s="35">
        <v>2.0249999999999999</v>
      </c>
      <c r="T533" s="35">
        <v>5.95</v>
      </c>
      <c r="U533" s="35">
        <v>2.11</v>
      </c>
      <c r="V533" s="35">
        <v>12.195</v>
      </c>
      <c r="W533" s="35">
        <v>6.3</v>
      </c>
      <c r="X533" s="35">
        <v>5.24</v>
      </c>
      <c r="Y533" s="35">
        <v>2.5750000000000002</v>
      </c>
      <c r="Z533" s="35">
        <v>0.99</v>
      </c>
      <c r="AA533" s="35">
        <v>8.8650000000000002</v>
      </c>
      <c r="AB533" s="41">
        <v>1040</v>
      </c>
      <c r="AC533" s="41">
        <v>6</v>
      </c>
      <c r="AD533" s="88">
        <v>388.4</v>
      </c>
      <c r="AE533" s="69">
        <v>60.4</v>
      </c>
      <c r="AF533" s="69">
        <v>76.099999999999994</v>
      </c>
      <c r="AG533" s="44">
        <f t="shared" si="320"/>
        <v>30.2</v>
      </c>
      <c r="AH533" s="44">
        <f t="shared" si="291"/>
        <v>2865.2581637800349</v>
      </c>
      <c r="AI533" s="44">
        <f t="shared" si="292"/>
        <v>218046.14626366063</v>
      </c>
      <c r="AJ533" s="44">
        <f t="shared" si="293"/>
        <v>1.7812743158062885</v>
      </c>
      <c r="AK533" s="45">
        <v>0</v>
      </c>
      <c r="AL533" s="43">
        <v>362.9</v>
      </c>
      <c r="AM533" s="43">
        <v>59.8</v>
      </c>
      <c r="AN533" s="69">
        <v>73.13</v>
      </c>
      <c r="AO533" s="44">
        <f t="shared" si="319"/>
        <v>29.9</v>
      </c>
      <c r="AP533" s="44">
        <f t="shared" si="294"/>
        <v>2808.6152482358107</v>
      </c>
      <c r="AQ533" s="46">
        <f t="shared" si="295"/>
        <v>218046.14626366063</v>
      </c>
      <c r="AR533" s="46">
        <f t="shared" si="296"/>
        <v>205394.03310348484</v>
      </c>
      <c r="AS533" s="47">
        <f t="shared" si="297"/>
        <v>5.8024933606837994</v>
      </c>
      <c r="AT533" s="46">
        <f t="shared" si="298"/>
        <v>1.7812743158062885</v>
      </c>
      <c r="AU533" s="46">
        <f t="shared" si="299"/>
        <v>1.7668478218019024</v>
      </c>
      <c r="AV533" s="47">
        <f t="shared" si="300"/>
        <v>0.80989737944186357</v>
      </c>
      <c r="AW533" s="48">
        <v>0</v>
      </c>
      <c r="AX533" s="70">
        <v>150</v>
      </c>
      <c r="AY533" s="70">
        <v>12</v>
      </c>
      <c r="AZ533" s="71">
        <v>329.5</v>
      </c>
      <c r="BA533" s="43">
        <f t="shared" si="315"/>
        <v>17.875569044006063</v>
      </c>
      <c r="BB533" s="71">
        <v>58</v>
      </c>
      <c r="BC533" s="69">
        <v>74</v>
      </c>
      <c r="BD533" s="54">
        <f t="shared" si="301"/>
        <v>29</v>
      </c>
      <c r="BE533" s="44">
        <f t="shared" si="302"/>
        <v>2642.079421669016</v>
      </c>
      <c r="BF533" s="50">
        <f t="shared" si="317"/>
        <v>218046.14626366063</v>
      </c>
      <c r="BG533" s="50">
        <f t="shared" si="303"/>
        <v>195513.87720350717</v>
      </c>
      <c r="BH533" s="72">
        <f t="shared" si="304"/>
        <v>10.333715796521126</v>
      </c>
      <c r="BI533" s="73">
        <f t="shared" si="305"/>
        <v>1.7812743158062885</v>
      </c>
      <c r="BJ533" s="51">
        <f t="shared" si="306"/>
        <v>1.6853023668341909</v>
      </c>
      <c r="BK533" s="72">
        <f t="shared" si="307"/>
        <v>5.3878253405712071</v>
      </c>
      <c r="BL533" s="116">
        <v>0</v>
      </c>
      <c r="BM533" s="74">
        <f t="shared" si="318"/>
        <v>1040</v>
      </c>
      <c r="BN533" s="74">
        <f t="shared" si="318"/>
        <v>6</v>
      </c>
      <c r="BO533" s="71">
        <v>305.3</v>
      </c>
      <c r="BP533" s="71">
        <v>57.1</v>
      </c>
      <c r="BQ533" s="71">
        <v>72.900000000000006</v>
      </c>
      <c r="BR533" s="72">
        <f t="shared" si="308"/>
        <v>28.55</v>
      </c>
      <c r="BS533" s="54">
        <f t="shared" si="309"/>
        <v>2560.7200259226747</v>
      </c>
      <c r="BT533" s="50">
        <f t="shared" si="310"/>
        <v>195513.87720350717</v>
      </c>
      <c r="BU533" s="50">
        <f t="shared" si="311"/>
        <v>186676.489889763</v>
      </c>
      <c r="BV533" s="72">
        <f t="shared" si="312"/>
        <v>4.520081868432019</v>
      </c>
      <c r="BW533" s="75">
        <f t="shared" si="313"/>
        <v>1.6853023668341909</v>
      </c>
      <c r="BX533" s="55">
        <f t="shared" si="314"/>
        <v>1.6354496497137216</v>
      </c>
      <c r="BY533" s="72">
        <f t="shared" si="289"/>
        <v>2.9580874092117155</v>
      </c>
      <c r="BZ533" s="83" t="s">
        <v>92</v>
      </c>
      <c r="CA533" s="83" t="s">
        <v>95</v>
      </c>
      <c r="CB533" s="112">
        <v>6</v>
      </c>
      <c r="CC533" s="112">
        <v>8</v>
      </c>
      <c r="CD533" s="112">
        <v>3</v>
      </c>
      <c r="CE533" s="112">
        <v>4</v>
      </c>
      <c r="CF533" s="83" t="s">
        <v>93</v>
      </c>
      <c r="CG533" s="71" t="s">
        <v>100</v>
      </c>
      <c r="CH533" s="129">
        <f>SUM(CH531:CH532)/2</f>
        <v>13.724221304874895</v>
      </c>
      <c r="CI533" s="129">
        <f>SUM(CI531:CI532)/2</f>
        <v>9.3315231307765156</v>
      </c>
      <c r="CJ533" s="64">
        <f>SUM((AF533-BQ533)/AF533)*100</f>
        <v>4.204993429697752</v>
      </c>
      <c r="CK533" s="64">
        <f>SUM(BX533*CH533)</f>
        <v>22.445272925651242</v>
      </c>
      <c r="CL533" s="65" t="s">
        <v>93</v>
      </c>
    </row>
    <row r="534" spans="1:90" s="65" customFormat="1" ht="24.75" customHeight="1" x14ac:dyDescent="0.3">
      <c r="A534" s="61" t="s">
        <v>125</v>
      </c>
      <c r="B534" s="35">
        <v>3.105</v>
      </c>
      <c r="C534" s="35">
        <v>2.12</v>
      </c>
      <c r="D534" s="35">
        <v>6.5949999999999998</v>
      </c>
      <c r="E534" s="35">
        <v>4.7450000000000001</v>
      </c>
      <c r="F534" s="35">
        <v>0.80035000000000001</v>
      </c>
      <c r="G534" s="66">
        <v>0.42230000000000001</v>
      </c>
      <c r="H534" s="66">
        <v>8.3049999999999999E-2</v>
      </c>
      <c r="I534" s="66">
        <v>5.4050000000000001E-2</v>
      </c>
      <c r="J534" s="66">
        <v>4.2200000000000001E-2</v>
      </c>
      <c r="K534" s="67">
        <v>5.2850000000000001E-2</v>
      </c>
      <c r="L534" s="66">
        <v>1.79443</v>
      </c>
      <c r="M534" s="68">
        <v>3.7850000000000002E-2</v>
      </c>
      <c r="N534" s="35">
        <v>4.8550000000000004</v>
      </c>
      <c r="O534" s="35">
        <v>15.94</v>
      </c>
      <c r="P534" s="35">
        <v>4.54</v>
      </c>
      <c r="Q534" s="35">
        <v>14.445</v>
      </c>
      <c r="R534" s="35">
        <v>5.71</v>
      </c>
      <c r="S534" s="35">
        <v>4.3899999999999997</v>
      </c>
      <c r="T534" s="35">
        <v>8.8949999999999996</v>
      </c>
      <c r="U534" s="35">
        <v>3.93</v>
      </c>
      <c r="V534" s="35">
        <v>14.81</v>
      </c>
      <c r="W534" s="35">
        <v>2.14</v>
      </c>
      <c r="X534" s="35">
        <v>12.559999999999999</v>
      </c>
      <c r="Y534" s="35">
        <v>7.7149999999999999</v>
      </c>
      <c r="Z534" s="35">
        <v>2.3849999999999998</v>
      </c>
      <c r="AA534" s="35">
        <v>5.74</v>
      </c>
      <c r="AB534" s="41">
        <v>1040</v>
      </c>
      <c r="AC534" s="41">
        <v>6</v>
      </c>
      <c r="AD534" s="88">
        <v>387.2</v>
      </c>
      <c r="AE534" s="69">
        <v>60.4</v>
      </c>
      <c r="AF534" s="69">
        <v>76.7</v>
      </c>
      <c r="AG534" s="44">
        <f t="shared" si="320"/>
        <v>30.2</v>
      </c>
      <c r="AH534" s="44">
        <f t="shared" si="291"/>
        <v>2865.2581637800349</v>
      </c>
      <c r="AI534" s="44">
        <f t="shared" si="292"/>
        <v>219765.30116192868</v>
      </c>
      <c r="AJ534" s="44">
        <f t="shared" si="293"/>
        <v>1.7618795958817046</v>
      </c>
      <c r="AK534" s="45">
        <v>0</v>
      </c>
      <c r="AL534" s="43">
        <v>359.9</v>
      </c>
      <c r="AM534" s="43">
        <v>59.8</v>
      </c>
      <c r="AN534" s="69">
        <v>75.8</v>
      </c>
      <c r="AO534" s="44">
        <f t="shared" si="319"/>
        <v>29.9</v>
      </c>
      <c r="AP534" s="44">
        <f t="shared" si="294"/>
        <v>2808.6152482358107</v>
      </c>
      <c r="AQ534" s="46">
        <f t="shared" si="295"/>
        <v>219765.30116192868</v>
      </c>
      <c r="AR534" s="46">
        <f t="shared" si="296"/>
        <v>212893.03581627444</v>
      </c>
      <c r="AS534" s="47">
        <f t="shared" si="297"/>
        <v>3.1270929984486431</v>
      </c>
      <c r="AT534" s="46">
        <f t="shared" si="298"/>
        <v>1.7618795958817046</v>
      </c>
      <c r="AU534" s="46">
        <f t="shared" si="299"/>
        <v>1.6905203057491829</v>
      </c>
      <c r="AV534" s="47">
        <f t="shared" si="300"/>
        <v>4.0501797227983172</v>
      </c>
      <c r="AW534" s="48">
        <v>0</v>
      </c>
      <c r="AX534" s="70">
        <v>150</v>
      </c>
      <c r="AY534" s="70">
        <v>12</v>
      </c>
      <c r="AZ534" s="71">
        <v>327.7</v>
      </c>
      <c r="BA534" s="43">
        <f t="shared" si="315"/>
        <v>18.156850778150748</v>
      </c>
      <c r="BB534" s="71">
        <v>57</v>
      </c>
      <c r="BC534" s="69">
        <v>75</v>
      </c>
      <c r="BD534" s="54">
        <f t="shared" si="301"/>
        <v>28.5</v>
      </c>
      <c r="BE534" s="44">
        <f t="shared" si="302"/>
        <v>2551.7586328783095</v>
      </c>
      <c r="BF534" s="50">
        <f t="shared" si="317"/>
        <v>219765.30116192868</v>
      </c>
      <c r="BG534" s="50">
        <f t="shared" si="303"/>
        <v>191381.89746587322</v>
      </c>
      <c r="BH534" s="72">
        <f t="shared" si="304"/>
        <v>12.915325370287572</v>
      </c>
      <c r="BI534" s="73">
        <f t="shared" si="305"/>
        <v>1.7618795958817046</v>
      </c>
      <c r="BJ534" s="51">
        <f t="shared" si="306"/>
        <v>1.7122831591657446</v>
      </c>
      <c r="BK534" s="72">
        <f t="shared" si="307"/>
        <v>2.8149731021284849</v>
      </c>
      <c r="BL534" s="116">
        <v>0</v>
      </c>
      <c r="BM534" s="74">
        <f t="shared" si="318"/>
        <v>1040</v>
      </c>
      <c r="BN534" s="74">
        <f t="shared" si="318"/>
        <v>6</v>
      </c>
      <c r="BO534" s="71">
        <v>303.3</v>
      </c>
      <c r="BP534" s="71">
        <v>57</v>
      </c>
      <c r="BQ534" s="71">
        <v>74.099999999999994</v>
      </c>
      <c r="BR534" s="72">
        <f t="shared" si="308"/>
        <v>28.5</v>
      </c>
      <c r="BS534" s="54">
        <f t="shared" si="309"/>
        <v>2551.7586328783095</v>
      </c>
      <c r="BT534" s="50">
        <f t="shared" si="310"/>
        <v>191381.89746587322</v>
      </c>
      <c r="BU534" s="50">
        <f t="shared" si="311"/>
        <v>189085.31469628273</v>
      </c>
      <c r="BV534" s="72">
        <f t="shared" si="312"/>
        <v>1.2000000000000051</v>
      </c>
      <c r="BW534" s="75">
        <f t="shared" si="313"/>
        <v>1.7122831591657446</v>
      </c>
      <c r="BX534" s="55">
        <f t="shared" si="314"/>
        <v>1.6040378412632097</v>
      </c>
      <c r="BY534" s="72">
        <f t="shared" si="289"/>
        <v>6.3216949441512922</v>
      </c>
      <c r="BZ534" s="83" t="s">
        <v>92</v>
      </c>
      <c r="CA534" s="83" t="s">
        <v>95</v>
      </c>
      <c r="CB534" s="112">
        <v>6</v>
      </c>
      <c r="CC534" s="112">
        <v>8</v>
      </c>
      <c r="CD534" s="112">
        <v>3</v>
      </c>
      <c r="CE534" s="112">
        <v>4</v>
      </c>
      <c r="CF534" s="83" t="s">
        <v>93</v>
      </c>
      <c r="CG534" s="71" t="s">
        <v>100</v>
      </c>
      <c r="CH534" s="129">
        <f>SUM(CH532:CH533)/2</f>
        <v>13.697943237566395</v>
      </c>
      <c r="CI534" s="129">
        <f>SUM(CI532:CI533)/1.9</f>
        <v>9.9681260625316881</v>
      </c>
      <c r="CJ534" s="64">
        <f>SUM((AF534-BQ534)/AF534)*100</f>
        <v>3.3898305084745872</v>
      </c>
      <c r="CK534" s="64">
        <f>SUM(BX534*CH534)</f>
        <v>21.972019300531983</v>
      </c>
      <c r="CL534" s="65" t="s">
        <v>93</v>
      </c>
    </row>
    <row r="535" spans="1:90" s="65" customFormat="1" ht="24.75" customHeight="1" x14ac:dyDescent="0.3">
      <c r="A535" s="61" t="s">
        <v>125</v>
      </c>
      <c r="B535" s="35">
        <v>3.0649999999999999</v>
      </c>
      <c r="C535" s="35">
        <v>1.97</v>
      </c>
      <c r="D535" s="35">
        <v>6.42</v>
      </c>
      <c r="E535" s="35">
        <v>4.59</v>
      </c>
      <c r="F535" s="35">
        <v>0.71594999999999998</v>
      </c>
      <c r="G535" s="66">
        <v>0.42604999999999998</v>
      </c>
      <c r="H535" s="66">
        <v>8.4099999999999994E-2</v>
      </c>
      <c r="I535" s="66">
        <v>5.0349999999999999E-2</v>
      </c>
      <c r="J535" s="66">
        <v>3.9399999999999998E-2</v>
      </c>
      <c r="K535" s="67">
        <v>5.0799999999999998E-2</v>
      </c>
      <c r="L535" s="66">
        <v>1.79443</v>
      </c>
      <c r="M535" s="68">
        <v>4.4699999999999997E-2</v>
      </c>
      <c r="N535" s="35">
        <v>4.1304999999999996</v>
      </c>
      <c r="O535" s="35">
        <v>19.438499999999998</v>
      </c>
      <c r="P535" s="35">
        <v>4.0990000000000002</v>
      </c>
      <c r="Q535" s="35">
        <v>15.933</v>
      </c>
      <c r="R535" s="35">
        <v>6.8235000000000001</v>
      </c>
      <c r="S535" s="35">
        <v>3.6880000000000002</v>
      </c>
      <c r="T535" s="35">
        <v>7.1905000000000001</v>
      </c>
      <c r="U535" s="35">
        <v>4.1449999999999996</v>
      </c>
      <c r="V535" s="35">
        <v>12.996500000000001</v>
      </c>
      <c r="W535" s="35">
        <v>4.3520000000000003</v>
      </c>
      <c r="X535" s="35">
        <v>9.61</v>
      </c>
      <c r="Y535" s="35">
        <v>5.1240000000000006</v>
      </c>
      <c r="Z535" s="35">
        <v>1.6419999999999999</v>
      </c>
      <c r="AA535" s="35">
        <v>7.3025000000000002</v>
      </c>
      <c r="AB535" s="41">
        <v>1040</v>
      </c>
      <c r="AC535" s="41">
        <v>6</v>
      </c>
      <c r="AD535" s="88">
        <v>386.6</v>
      </c>
      <c r="AE535" s="69">
        <v>60.4</v>
      </c>
      <c r="AF535" s="69">
        <v>76.8</v>
      </c>
      <c r="AG535" s="44">
        <f t="shared" si="320"/>
        <v>30.2</v>
      </c>
      <c r="AH535" s="44">
        <f t="shared" si="291"/>
        <v>2865.2581637800349</v>
      </c>
      <c r="AI535" s="44">
        <f t="shared" si="292"/>
        <v>220051.82697830666</v>
      </c>
      <c r="AJ535" s="44">
        <f t="shared" si="293"/>
        <v>1.7568588514291779</v>
      </c>
      <c r="AK535" s="45">
        <v>0</v>
      </c>
      <c r="AL535" s="43">
        <v>362.9</v>
      </c>
      <c r="AM535" s="43">
        <v>59.8</v>
      </c>
      <c r="AN535" s="69">
        <v>74.5</v>
      </c>
      <c r="AO535" s="44">
        <f t="shared" si="319"/>
        <v>29.9</v>
      </c>
      <c r="AP535" s="44">
        <f t="shared" si="294"/>
        <v>2808.6152482358107</v>
      </c>
      <c r="AQ535" s="46">
        <f t="shared" si="295"/>
        <v>220051.82697830666</v>
      </c>
      <c r="AR535" s="46">
        <f t="shared" si="296"/>
        <v>209241.83599356789</v>
      </c>
      <c r="AS535" s="47">
        <f t="shared" si="297"/>
        <v>4.9124749988121916</v>
      </c>
      <c r="AT535" s="46">
        <f t="shared" si="298"/>
        <v>1.7568588514291779</v>
      </c>
      <c r="AU535" s="46">
        <f t="shared" si="299"/>
        <v>1.7343567947432634</v>
      </c>
      <c r="AV535" s="47">
        <f t="shared" si="300"/>
        <v>1.2808118687286316</v>
      </c>
      <c r="AW535" s="48">
        <v>0</v>
      </c>
      <c r="AX535" s="70">
        <v>150</v>
      </c>
      <c r="AY535" s="70">
        <v>12</v>
      </c>
      <c r="AZ535" s="71">
        <v>331.4</v>
      </c>
      <c r="BA535" s="43">
        <f t="shared" si="315"/>
        <v>16.656608328304181</v>
      </c>
      <c r="BB535" s="71">
        <v>59</v>
      </c>
      <c r="BC535" s="69">
        <v>74</v>
      </c>
      <c r="BD535" s="54">
        <f t="shared" si="301"/>
        <v>29.5</v>
      </c>
      <c r="BE535" s="44">
        <f t="shared" si="302"/>
        <v>2733.9710067865176</v>
      </c>
      <c r="BF535" s="50">
        <f t="shared" si="317"/>
        <v>220051.82697830666</v>
      </c>
      <c r="BG535" s="50">
        <f t="shared" si="303"/>
        <v>202313.8545022023</v>
      </c>
      <c r="BH535" s="72">
        <f t="shared" si="304"/>
        <v>8.0608158176541842</v>
      </c>
      <c r="BI535" s="73">
        <f t="shared" si="305"/>
        <v>1.7568588514291779</v>
      </c>
      <c r="BJ535" s="51">
        <f t="shared" si="306"/>
        <v>1.6380489651359618</v>
      </c>
      <c r="BK535" s="72">
        <f t="shared" si="307"/>
        <v>6.7626312834731177</v>
      </c>
      <c r="BL535" s="116">
        <v>0</v>
      </c>
      <c r="BM535" s="74">
        <f t="shared" si="318"/>
        <v>1040</v>
      </c>
      <c r="BN535" s="74">
        <f t="shared" si="318"/>
        <v>6</v>
      </c>
      <c r="BO535" s="71">
        <v>306.10000000000002</v>
      </c>
      <c r="BP535" s="71">
        <v>58</v>
      </c>
      <c r="BQ535" s="71">
        <v>73.5</v>
      </c>
      <c r="BR535" s="72">
        <f t="shared" si="308"/>
        <v>29</v>
      </c>
      <c r="BS535" s="54">
        <f t="shared" si="309"/>
        <v>2642.079421669016</v>
      </c>
      <c r="BT535" s="50">
        <f t="shared" si="310"/>
        <v>202313.8545022023</v>
      </c>
      <c r="BU535" s="50">
        <f t="shared" si="311"/>
        <v>194192.83749267267</v>
      </c>
      <c r="BV535" s="72">
        <f t="shared" si="312"/>
        <v>4.0140686506673386</v>
      </c>
      <c r="BW535" s="75">
        <f t="shared" si="313"/>
        <v>1.6380489651359618</v>
      </c>
      <c r="BX535" s="55">
        <f t="shared" si="314"/>
        <v>1.5762682287988601</v>
      </c>
      <c r="BY535" s="72">
        <f t="shared" si="289"/>
        <v>3.7716049795845841</v>
      </c>
      <c r="BZ535" s="83" t="s">
        <v>92</v>
      </c>
      <c r="CA535" s="83" t="s">
        <v>95</v>
      </c>
      <c r="CB535" s="112">
        <v>6</v>
      </c>
      <c r="CC535" s="112">
        <v>8</v>
      </c>
      <c r="CD535" s="112">
        <v>3</v>
      </c>
      <c r="CE535" s="112">
        <v>4</v>
      </c>
      <c r="CF535" s="83" t="s">
        <v>93</v>
      </c>
      <c r="CG535" s="71" t="s">
        <v>100</v>
      </c>
      <c r="CH535" s="129">
        <f>SUM(CH533:CH534)/2</f>
        <v>13.711082271220645</v>
      </c>
      <c r="CI535" s="129">
        <f>SUM(CI533:CI534)/2</f>
        <v>9.6498245966541027</v>
      </c>
      <c r="CJ535" s="64">
        <f>SUM((AF535-BQ535)/AF535)*100</f>
        <v>4.2968749999999964</v>
      </c>
      <c r="CK535" s="64">
        <f>SUM(BX535*CH535)</f>
        <v>21.612343366572418</v>
      </c>
      <c r="CL535" s="65" t="s">
        <v>93</v>
      </c>
    </row>
    <row r="536" spans="1:90" s="65" customFormat="1" ht="24.75" customHeight="1" x14ac:dyDescent="0.3">
      <c r="A536" s="61" t="s">
        <v>125</v>
      </c>
      <c r="B536" s="35">
        <v>3.46</v>
      </c>
      <c r="C536" s="35">
        <v>1.875</v>
      </c>
      <c r="D536" s="35">
        <v>6.5350000000000001</v>
      </c>
      <c r="E536" s="35">
        <v>4.79</v>
      </c>
      <c r="F536" s="35">
        <v>1.7696499999999999</v>
      </c>
      <c r="G536" s="66">
        <v>0.38919999999999999</v>
      </c>
      <c r="H536" s="66">
        <v>7.9149999999999998E-2</v>
      </c>
      <c r="I536" s="66">
        <v>5.0500000000000003E-2</v>
      </c>
      <c r="J536" s="66">
        <v>4.1050000000000003E-2</v>
      </c>
      <c r="K536" s="67">
        <v>5.28E-2</v>
      </c>
      <c r="L536" s="66">
        <v>1.79443</v>
      </c>
      <c r="M536" s="68">
        <v>0.10095</v>
      </c>
      <c r="N536" s="35">
        <v>4.26</v>
      </c>
      <c r="O536" s="35">
        <v>27.875</v>
      </c>
      <c r="P536" s="35">
        <v>3.415</v>
      </c>
      <c r="Q536" s="35">
        <v>15.25</v>
      </c>
      <c r="R536" s="35">
        <v>5.4799999999999995</v>
      </c>
      <c r="S536" s="35">
        <v>2.0249999999999999</v>
      </c>
      <c r="T536" s="35">
        <v>5.95</v>
      </c>
      <c r="U536" s="35">
        <v>2.11</v>
      </c>
      <c r="V536" s="35">
        <v>12.195</v>
      </c>
      <c r="W536" s="35">
        <v>6.3</v>
      </c>
      <c r="X536" s="35">
        <v>5.24</v>
      </c>
      <c r="Y536" s="35">
        <v>2.5750000000000002</v>
      </c>
      <c r="Z536" s="35">
        <v>0.99</v>
      </c>
      <c r="AA536" s="35">
        <v>8.8650000000000002</v>
      </c>
      <c r="AB536" s="41">
        <v>1040</v>
      </c>
      <c r="AC536" s="41">
        <v>6</v>
      </c>
      <c r="AD536" s="88">
        <v>385.2</v>
      </c>
      <c r="AE536" s="69">
        <v>60.3</v>
      </c>
      <c r="AF536" s="69">
        <v>76.7</v>
      </c>
      <c r="AG536" s="44">
        <f t="shared" si="320"/>
        <v>30.15</v>
      </c>
      <c r="AH536" s="44">
        <f t="shared" si="291"/>
        <v>2855.7784079478274</v>
      </c>
      <c r="AI536" s="44">
        <f t="shared" si="292"/>
        <v>219038.20388959837</v>
      </c>
      <c r="AJ536" s="44">
        <f t="shared" si="293"/>
        <v>1.7585973275883509</v>
      </c>
      <c r="AK536" s="45">
        <v>0</v>
      </c>
      <c r="AL536" s="43">
        <v>363.8</v>
      </c>
      <c r="AM536" s="43">
        <v>59.8</v>
      </c>
      <c r="AN536" s="69">
        <v>75.400000000000006</v>
      </c>
      <c r="AO536" s="44">
        <f t="shared" si="319"/>
        <v>29.9</v>
      </c>
      <c r="AP536" s="44">
        <f t="shared" si="294"/>
        <v>2808.6152482358107</v>
      </c>
      <c r="AQ536" s="46">
        <f t="shared" si="295"/>
        <v>219038.20388959837</v>
      </c>
      <c r="AR536" s="46">
        <f t="shared" si="296"/>
        <v>211769.58971698015</v>
      </c>
      <c r="AS536" s="47">
        <f t="shared" si="297"/>
        <v>3.3184230164167245</v>
      </c>
      <c r="AT536" s="46">
        <f t="shared" si="298"/>
        <v>1.7585973275883509</v>
      </c>
      <c r="AU536" s="46">
        <f t="shared" si="299"/>
        <v>1.7179048251743849</v>
      </c>
      <c r="AV536" s="47">
        <f t="shared" si="300"/>
        <v>2.3139181309782564</v>
      </c>
      <c r="AW536" s="48">
        <v>0</v>
      </c>
      <c r="AX536" s="70">
        <v>150</v>
      </c>
      <c r="AY536" s="70">
        <v>12</v>
      </c>
      <c r="AZ536" s="71">
        <v>331</v>
      </c>
      <c r="BA536" s="43">
        <f t="shared" si="315"/>
        <v>16.374622356495465</v>
      </c>
      <c r="BB536" s="71">
        <v>59</v>
      </c>
      <c r="BC536" s="69">
        <v>73</v>
      </c>
      <c r="BD536" s="54">
        <f t="shared" si="301"/>
        <v>29.5</v>
      </c>
      <c r="BE536" s="44">
        <f t="shared" si="302"/>
        <v>2733.9710067865176</v>
      </c>
      <c r="BF536" s="50">
        <f t="shared" si="317"/>
        <v>219038.20388959837</v>
      </c>
      <c r="BG536" s="50">
        <f t="shared" si="303"/>
        <v>199579.88349541579</v>
      </c>
      <c r="BH536" s="72">
        <f t="shared" si="304"/>
        <v>8.8835281008741909</v>
      </c>
      <c r="BI536" s="73">
        <f t="shared" si="305"/>
        <v>1.7585973275883509</v>
      </c>
      <c r="BJ536" s="51">
        <f t="shared" si="306"/>
        <v>1.6584837820471161</v>
      </c>
      <c r="BK536" s="72">
        <f t="shared" si="307"/>
        <v>5.6928066459946951</v>
      </c>
      <c r="BL536" s="116">
        <v>0</v>
      </c>
      <c r="BM536" s="74">
        <f t="shared" si="318"/>
        <v>1040</v>
      </c>
      <c r="BN536" s="74">
        <f t="shared" si="318"/>
        <v>6</v>
      </c>
      <c r="BO536" s="71">
        <v>306.10000000000002</v>
      </c>
      <c r="BP536" s="71">
        <v>58</v>
      </c>
      <c r="BQ536" s="71">
        <v>72.400000000000006</v>
      </c>
      <c r="BR536" s="72">
        <f t="shared" si="308"/>
        <v>29</v>
      </c>
      <c r="BS536" s="54">
        <f t="shared" si="309"/>
        <v>2642.079421669016</v>
      </c>
      <c r="BT536" s="50">
        <f t="shared" si="310"/>
        <v>199579.88349541579</v>
      </c>
      <c r="BU536" s="50">
        <f t="shared" si="311"/>
        <v>191286.55012883677</v>
      </c>
      <c r="BV536" s="72">
        <f t="shared" si="312"/>
        <v>4.1553954343146602</v>
      </c>
      <c r="BW536" s="75">
        <f t="shared" si="313"/>
        <v>1.6584837820471161</v>
      </c>
      <c r="BX536" s="55">
        <f t="shared" si="314"/>
        <v>1.6002170554795054</v>
      </c>
      <c r="BY536" s="72">
        <f t="shared" si="289"/>
        <v>3.5132527190401772</v>
      </c>
      <c r="BZ536" s="83" t="s">
        <v>92</v>
      </c>
      <c r="CA536" s="83" t="s">
        <v>95</v>
      </c>
      <c r="CB536" s="112">
        <v>6</v>
      </c>
      <c r="CC536" s="112">
        <v>8</v>
      </c>
      <c r="CD536" s="112">
        <v>3</v>
      </c>
      <c r="CE536" s="112">
        <v>4</v>
      </c>
      <c r="CF536" s="83" t="s">
        <v>93</v>
      </c>
      <c r="CG536" s="71" t="s">
        <v>100</v>
      </c>
      <c r="CH536" s="62">
        <v>11.980369515011548</v>
      </c>
      <c r="CI536" s="63">
        <f>SUM(CI534:CI535)/1.7</f>
        <v>11.539970975991642</v>
      </c>
      <c r="CJ536" s="64">
        <f>SUM((AF536-BQ536)/AF536)*100</f>
        <v>5.6062581486310261</v>
      </c>
      <c r="CK536" s="64">
        <f>SUM(BX536*CH536)</f>
        <v>19.171191628868211</v>
      </c>
      <c r="CL536" s="65" t="s">
        <v>93</v>
      </c>
    </row>
    <row r="537" spans="1:90" s="65" customFormat="1" ht="24.75" customHeight="1" x14ac:dyDescent="0.3">
      <c r="A537" s="61" t="s">
        <v>125</v>
      </c>
      <c r="B537" s="35">
        <v>3.44</v>
      </c>
      <c r="C537" s="35">
        <v>1.665</v>
      </c>
      <c r="D537" s="35">
        <v>6.125</v>
      </c>
      <c r="E537" s="35">
        <v>4.6349999999999998</v>
      </c>
      <c r="F537" s="35">
        <v>1.5987</v>
      </c>
      <c r="G537" s="66">
        <v>0.38774999999999998</v>
      </c>
      <c r="H537" s="66">
        <v>7.775E-2</v>
      </c>
      <c r="I537" s="66">
        <v>5.0299999999999997E-2</v>
      </c>
      <c r="J537" s="66">
        <v>4.1050000000000003E-2</v>
      </c>
      <c r="K537" s="67">
        <v>4.6800000000000001E-2</v>
      </c>
      <c r="L537" s="66">
        <v>1.79443</v>
      </c>
      <c r="M537" s="68">
        <v>0.10224999999999999</v>
      </c>
      <c r="N537" s="35">
        <v>4.8550000000000004</v>
      </c>
      <c r="O537" s="35">
        <v>15.94</v>
      </c>
      <c r="P537" s="35">
        <v>4.54</v>
      </c>
      <c r="Q537" s="35">
        <v>14.445</v>
      </c>
      <c r="R537" s="35">
        <v>5.71</v>
      </c>
      <c r="S537" s="35">
        <v>4.3899999999999997</v>
      </c>
      <c r="T537" s="35">
        <v>8.8949999999999996</v>
      </c>
      <c r="U537" s="35">
        <v>3.93</v>
      </c>
      <c r="V537" s="35">
        <v>14.81</v>
      </c>
      <c r="W537" s="35">
        <v>2.14</v>
      </c>
      <c r="X537" s="35">
        <v>12.559999999999999</v>
      </c>
      <c r="Y537" s="35">
        <v>7.7149999999999999</v>
      </c>
      <c r="Z537" s="35">
        <v>2.3849999999999998</v>
      </c>
      <c r="AA537" s="35">
        <v>5.74</v>
      </c>
      <c r="AB537" s="41">
        <v>1040</v>
      </c>
      <c r="AC537" s="41">
        <v>6</v>
      </c>
      <c r="AD537" s="88">
        <v>388.8</v>
      </c>
      <c r="AE537" s="69">
        <v>60.5</v>
      </c>
      <c r="AF537" s="69">
        <v>76.7</v>
      </c>
      <c r="AG537" s="44">
        <f t="shared" si="320"/>
        <v>30.25</v>
      </c>
      <c r="AH537" s="44">
        <f t="shared" si="291"/>
        <v>2874.7536275755101</v>
      </c>
      <c r="AI537" s="44">
        <f t="shared" si="292"/>
        <v>220493.60323504164</v>
      </c>
      <c r="AJ537" s="44">
        <f t="shared" si="293"/>
        <v>1.7633164604124465</v>
      </c>
      <c r="AK537" s="45">
        <v>0</v>
      </c>
      <c r="AL537" s="43">
        <v>363</v>
      </c>
      <c r="AM537" s="43">
        <v>60</v>
      </c>
      <c r="AN537" s="69">
        <v>75.400000000000006</v>
      </c>
      <c r="AO537" s="44">
        <f t="shared" si="319"/>
        <v>30</v>
      </c>
      <c r="AP537" s="44">
        <f t="shared" si="294"/>
        <v>2827.4333882308138</v>
      </c>
      <c r="AQ537" s="46">
        <f t="shared" si="295"/>
        <v>220493.60323504164</v>
      </c>
      <c r="AR537" s="46">
        <f t="shared" si="296"/>
        <v>213188.47747260338</v>
      </c>
      <c r="AS537" s="47">
        <f t="shared" si="297"/>
        <v>3.3130783184903292</v>
      </c>
      <c r="AT537" s="46">
        <f t="shared" si="298"/>
        <v>1.7633164604124465</v>
      </c>
      <c r="AU537" s="46">
        <f t="shared" si="299"/>
        <v>1.702718666146714</v>
      </c>
      <c r="AV537" s="47">
        <f t="shared" si="300"/>
        <v>3.4365807627950384</v>
      </c>
      <c r="AW537" s="48">
        <v>0</v>
      </c>
      <c r="AX537" s="70">
        <v>150</v>
      </c>
      <c r="AY537" s="70">
        <v>12</v>
      </c>
      <c r="AZ537" s="71">
        <v>330.1</v>
      </c>
      <c r="BA537" s="43">
        <f t="shared" si="315"/>
        <v>17.782490154498632</v>
      </c>
      <c r="BB537" s="71">
        <v>58</v>
      </c>
      <c r="BC537" s="69">
        <v>75</v>
      </c>
      <c r="BD537" s="54">
        <f t="shared" si="301"/>
        <v>29</v>
      </c>
      <c r="BE537" s="44">
        <f t="shared" si="302"/>
        <v>2642.079421669016</v>
      </c>
      <c r="BF537" s="50">
        <f t="shared" si="317"/>
        <v>220493.60323504164</v>
      </c>
      <c r="BG537" s="50">
        <f t="shared" si="303"/>
        <v>198155.95662517622</v>
      </c>
      <c r="BH537" s="72">
        <f t="shared" si="304"/>
        <v>10.130745872955755</v>
      </c>
      <c r="BI537" s="73">
        <f t="shared" si="305"/>
        <v>1.7633164604124465</v>
      </c>
      <c r="BJ537" s="51">
        <f t="shared" si="306"/>
        <v>1.665859586670936</v>
      </c>
      <c r="BK537" s="72">
        <f t="shared" si="307"/>
        <v>5.5269077292407811</v>
      </c>
      <c r="BL537" s="116">
        <v>0</v>
      </c>
      <c r="BM537" s="74">
        <f t="shared" si="318"/>
        <v>1040</v>
      </c>
      <c r="BN537" s="74">
        <f t="shared" si="318"/>
        <v>6</v>
      </c>
      <c r="BO537" s="71">
        <v>305.10000000000002</v>
      </c>
      <c r="BP537" s="71">
        <v>57</v>
      </c>
      <c r="BQ537" s="71">
        <v>74</v>
      </c>
      <c r="BR537" s="72">
        <f t="shared" si="308"/>
        <v>28.5</v>
      </c>
      <c r="BS537" s="54">
        <f t="shared" si="309"/>
        <v>2551.7586328783095</v>
      </c>
      <c r="BT537" s="50">
        <f t="shared" si="310"/>
        <v>198155.95662517622</v>
      </c>
      <c r="BU537" s="50">
        <f t="shared" si="311"/>
        <v>188830.13883299491</v>
      </c>
      <c r="BV537" s="72">
        <f t="shared" si="312"/>
        <v>4.7063020214030926</v>
      </c>
      <c r="BW537" s="75">
        <f t="shared" si="313"/>
        <v>1.665859586670936</v>
      </c>
      <c r="BX537" s="55">
        <f t="shared" si="314"/>
        <v>1.6157378365846378</v>
      </c>
      <c r="BY537" s="72">
        <f t="shared" si="289"/>
        <v>3.0087619921473618</v>
      </c>
      <c r="BZ537" s="83" t="s">
        <v>92</v>
      </c>
      <c r="CA537" s="83" t="s">
        <v>95</v>
      </c>
      <c r="CB537" s="112">
        <v>6</v>
      </c>
      <c r="CC537" s="112">
        <v>8</v>
      </c>
      <c r="CD537" s="112">
        <v>3</v>
      </c>
      <c r="CE537" s="112">
        <v>4</v>
      </c>
      <c r="CF537" s="83" t="s">
        <v>93</v>
      </c>
      <c r="CG537" s="71" t="s">
        <v>100</v>
      </c>
      <c r="CH537" s="62">
        <v>11.44927536231884</v>
      </c>
      <c r="CI537" s="63">
        <f>SUM(CI535:CI536)/1.7</f>
        <v>12.464585630968084</v>
      </c>
      <c r="CJ537" s="64">
        <f>SUM((AF537-BQ537)/AF537)*100</f>
        <v>3.5202086049543708</v>
      </c>
      <c r="CK537" s="64">
        <f>SUM(BX537*CH537)</f>
        <v>18.499027404374836</v>
      </c>
      <c r="CL537" s="65" t="s">
        <v>93</v>
      </c>
    </row>
    <row r="538" spans="1:90" s="65" customFormat="1" ht="24.75" customHeight="1" x14ac:dyDescent="0.3">
      <c r="A538" s="61" t="s">
        <v>125</v>
      </c>
      <c r="B538" s="35">
        <v>3.4750000000000001</v>
      </c>
      <c r="C538" s="35">
        <v>1.675</v>
      </c>
      <c r="D538" s="35">
        <v>6.1349999999999998</v>
      </c>
      <c r="E538" s="35">
        <v>4.6500000000000004</v>
      </c>
      <c r="F538" s="35">
        <v>1.8468500000000001</v>
      </c>
      <c r="G538" s="66">
        <v>0.38974999999999999</v>
      </c>
      <c r="H538" s="66">
        <v>7.6649999999999996E-2</v>
      </c>
      <c r="I538" s="66">
        <v>4.9149999999999999E-2</v>
      </c>
      <c r="J538" s="66">
        <v>4.1099999999999998E-2</v>
      </c>
      <c r="K538" s="67">
        <v>5.0200000000000002E-2</v>
      </c>
      <c r="L538" s="66">
        <v>1.79443</v>
      </c>
      <c r="M538" s="68">
        <v>9.4049999999999995E-2</v>
      </c>
      <c r="N538" s="35">
        <v>4.1304999999999996</v>
      </c>
      <c r="O538" s="35">
        <v>19.438499999999998</v>
      </c>
      <c r="P538" s="35">
        <v>4.0990000000000002</v>
      </c>
      <c r="Q538" s="35">
        <v>15.933</v>
      </c>
      <c r="R538" s="35">
        <v>6.8235000000000001</v>
      </c>
      <c r="S538" s="35">
        <v>3.6880000000000002</v>
      </c>
      <c r="T538" s="35">
        <v>7.1905000000000001</v>
      </c>
      <c r="U538" s="35">
        <v>4.1449999999999996</v>
      </c>
      <c r="V538" s="35">
        <v>12.996500000000001</v>
      </c>
      <c r="W538" s="35">
        <v>4.3520000000000003</v>
      </c>
      <c r="X538" s="35">
        <v>9.61</v>
      </c>
      <c r="Y538" s="35">
        <v>5.1240000000000006</v>
      </c>
      <c r="Z538" s="35">
        <v>1.6419999999999999</v>
      </c>
      <c r="AA538" s="35">
        <v>7.3025000000000002</v>
      </c>
      <c r="AB538" s="41">
        <v>1040</v>
      </c>
      <c r="AC538" s="41">
        <v>6</v>
      </c>
      <c r="AD538" s="88">
        <v>386</v>
      </c>
      <c r="AE538" s="69">
        <v>60.4</v>
      </c>
      <c r="AF538" s="69">
        <v>76.5</v>
      </c>
      <c r="AG538" s="44">
        <f t="shared" si="320"/>
        <v>30.2</v>
      </c>
      <c r="AH538" s="44">
        <f t="shared" si="291"/>
        <v>2865.2581637800349</v>
      </c>
      <c r="AI538" s="44">
        <f t="shared" si="292"/>
        <v>219192.24952917267</v>
      </c>
      <c r="AJ538" s="44">
        <f t="shared" si="293"/>
        <v>1.7610111709201954</v>
      </c>
      <c r="AK538" s="45">
        <v>0</v>
      </c>
      <c r="AL538" s="43">
        <v>364.1</v>
      </c>
      <c r="AM538" s="43">
        <v>59.7</v>
      </c>
      <c r="AN538" s="69">
        <v>74</v>
      </c>
      <c r="AO538" s="44">
        <f t="shared" si="319"/>
        <v>29.85</v>
      </c>
      <c r="AP538" s="44">
        <f t="shared" si="294"/>
        <v>2799.2297401832116</v>
      </c>
      <c r="AQ538" s="46">
        <f t="shared" si="295"/>
        <v>219192.24952917267</v>
      </c>
      <c r="AR538" s="46">
        <f t="shared" si="296"/>
        <v>207143.00077355767</v>
      </c>
      <c r="AS538" s="47">
        <f t="shared" si="297"/>
        <v>5.497114419646187</v>
      </c>
      <c r="AT538" s="46">
        <f t="shared" si="298"/>
        <v>1.7610111709201954</v>
      </c>
      <c r="AU538" s="46">
        <f t="shared" si="299"/>
        <v>1.7577229191442625</v>
      </c>
      <c r="AV538" s="47">
        <f t="shared" si="300"/>
        <v>0.18672520823446634</v>
      </c>
      <c r="AW538" s="48">
        <v>0</v>
      </c>
      <c r="AX538" s="70">
        <v>150</v>
      </c>
      <c r="AY538" s="70">
        <v>12</v>
      </c>
      <c r="AZ538" s="71">
        <v>331.2</v>
      </c>
      <c r="BA538" s="43">
        <f t="shared" si="315"/>
        <v>16.545893719806767</v>
      </c>
      <c r="BB538" s="71">
        <v>58</v>
      </c>
      <c r="BC538" s="69">
        <v>74</v>
      </c>
      <c r="BD538" s="54">
        <f t="shared" si="301"/>
        <v>29</v>
      </c>
      <c r="BE538" s="44">
        <f t="shared" si="302"/>
        <v>2642.079421669016</v>
      </c>
      <c r="BF538" s="50">
        <f t="shared" si="317"/>
        <v>219192.24952917267</v>
      </c>
      <c r="BG538" s="50">
        <f t="shared" si="303"/>
        <v>195513.87720350717</v>
      </c>
      <c r="BH538" s="72">
        <f t="shared" si="304"/>
        <v>10.802559112617756</v>
      </c>
      <c r="BI538" s="73">
        <f t="shared" si="305"/>
        <v>1.7610111709201954</v>
      </c>
      <c r="BJ538" s="51">
        <f t="shared" si="306"/>
        <v>1.6939974018072352</v>
      </c>
      <c r="BK538" s="72">
        <f t="shared" si="307"/>
        <v>3.8054141972275484</v>
      </c>
      <c r="BL538" s="116">
        <v>0</v>
      </c>
      <c r="BM538" s="74">
        <f t="shared" si="318"/>
        <v>1040</v>
      </c>
      <c r="BN538" s="74">
        <f t="shared" si="318"/>
        <v>6</v>
      </c>
      <c r="BO538" s="71">
        <v>305.60000000000002</v>
      </c>
      <c r="BP538" s="71">
        <v>57</v>
      </c>
      <c r="BQ538" s="71">
        <v>72.099999999999994</v>
      </c>
      <c r="BR538" s="72">
        <f t="shared" si="308"/>
        <v>28.5</v>
      </c>
      <c r="BS538" s="54">
        <f t="shared" si="309"/>
        <v>2551.7586328783095</v>
      </c>
      <c r="BT538" s="50">
        <f t="shared" si="310"/>
        <v>195513.87720350717</v>
      </c>
      <c r="BU538" s="50">
        <f t="shared" si="311"/>
        <v>183981.79743052612</v>
      </c>
      <c r="BV538" s="72">
        <f t="shared" si="312"/>
        <v>5.8983433492945911</v>
      </c>
      <c r="BW538" s="75">
        <f t="shared" si="313"/>
        <v>1.6939974018072352</v>
      </c>
      <c r="BX538" s="55">
        <f t="shared" si="314"/>
        <v>1.6610338863299696</v>
      </c>
      <c r="BY538" s="72">
        <f t="shared" si="289"/>
        <v>1.9459011827349086</v>
      </c>
      <c r="BZ538" s="83" t="s">
        <v>92</v>
      </c>
      <c r="CA538" s="83" t="s">
        <v>95</v>
      </c>
      <c r="CB538" s="112">
        <v>6</v>
      </c>
      <c r="CC538" s="112">
        <v>8</v>
      </c>
      <c r="CD538" s="112">
        <v>3</v>
      </c>
      <c r="CE538" s="112">
        <v>4</v>
      </c>
      <c r="CF538" s="83" t="s">
        <v>93</v>
      </c>
      <c r="CG538" s="71" t="s">
        <v>100</v>
      </c>
      <c r="CH538" s="62">
        <v>11.443508568109216</v>
      </c>
      <c r="CI538" s="63">
        <f>SUM(CI536:CI537)/1.9</f>
        <v>12.63397716155775</v>
      </c>
      <c r="CJ538" s="64">
        <f>SUM((AF538-BQ538)/AF538)*100</f>
        <v>5.7516339869281117</v>
      </c>
      <c r="CK538" s="64">
        <f>SUM(BX538*CH538)</f>
        <v>19.008055510136757</v>
      </c>
      <c r="CL538" s="65" t="s">
        <v>93</v>
      </c>
    </row>
    <row r="539" spans="1:90" s="65" customFormat="1" ht="24.75" customHeight="1" x14ac:dyDescent="0.3">
      <c r="A539" s="61" t="s">
        <v>125</v>
      </c>
      <c r="B539" s="35">
        <v>3.43</v>
      </c>
      <c r="C539" s="35">
        <v>1.68</v>
      </c>
      <c r="D539" s="35">
        <v>6.085</v>
      </c>
      <c r="E539" s="35">
        <v>4.5599999999999996</v>
      </c>
      <c r="F539" s="35">
        <v>1.77725</v>
      </c>
      <c r="G539" s="66">
        <v>0.41554999999999997</v>
      </c>
      <c r="H539" s="66">
        <v>8.2750000000000004E-2</v>
      </c>
      <c r="I539" s="66">
        <v>5.2699999999999997E-2</v>
      </c>
      <c r="J539" s="66">
        <v>4.7300000000000002E-2</v>
      </c>
      <c r="K539" s="67">
        <v>4.1099999999999998E-2</v>
      </c>
      <c r="L539" s="66">
        <v>1.79443</v>
      </c>
      <c r="M539" s="68">
        <v>5.9150000000000001E-2</v>
      </c>
      <c r="N539" s="35">
        <v>4.26</v>
      </c>
      <c r="O539" s="35">
        <v>27.875</v>
      </c>
      <c r="P539" s="35">
        <v>3.415</v>
      </c>
      <c r="Q539" s="35">
        <v>15.25</v>
      </c>
      <c r="R539" s="35">
        <v>5.4799999999999995</v>
      </c>
      <c r="S539" s="35">
        <v>2.0249999999999999</v>
      </c>
      <c r="T539" s="35">
        <v>5.95</v>
      </c>
      <c r="U539" s="35">
        <v>2.11</v>
      </c>
      <c r="V539" s="35">
        <v>12.195</v>
      </c>
      <c r="W539" s="35">
        <v>6.3</v>
      </c>
      <c r="X539" s="35">
        <v>5.24</v>
      </c>
      <c r="Y539" s="35">
        <v>2.5750000000000002</v>
      </c>
      <c r="Z539" s="35">
        <v>0.99</v>
      </c>
      <c r="AA539" s="35">
        <v>8.8650000000000002</v>
      </c>
      <c r="AB539" s="41">
        <v>1040</v>
      </c>
      <c r="AC539" s="41">
        <v>6</v>
      </c>
      <c r="AD539" s="88">
        <v>388.2</v>
      </c>
      <c r="AE539" s="69">
        <v>60.5</v>
      </c>
      <c r="AF539" s="69">
        <v>76.099999999999994</v>
      </c>
      <c r="AG539" s="44">
        <f t="shared" si="320"/>
        <v>30.25</v>
      </c>
      <c r="AH539" s="44">
        <f t="shared" si="291"/>
        <v>2874.7536275755101</v>
      </c>
      <c r="AI539" s="44">
        <f t="shared" si="292"/>
        <v>218768.7510584963</v>
      </c>
      <c r="AJ539" s="44">
        <f t="shared" si="293"/>
        <v>1.7744764648594611</v>
      </c>
      <c r="AK539" s="45">
        <v>0</v>
      </c>
      <c r="AL539" s="43">
        <v>363.3</v>
      </c>
      <c r="AM539" s="43">
        <v>59.8</v>
      </c>
      <c r="AN539" s="69">
        <v>75</v>
      </c>
      <c r="AO539" s="44">
        <f t="shared" si="319"/>
        <v>29.9</v>
      </c>
      <c r="AP539" s="44">
        <f t="shared" si="294"/>
        <v>2808.6152482358107</v>
      </c>
      <c r="AQ539" s="46">
        <f t="shared" si="295"/>
        <v>218768.7510584963</v>
      </c>
      <c r="AR539" s="46">
        <f t="shared" si="296"/>
        <v>210646.1436176858</v>
      </c>
      <c r="AS539" s="47">
        <f t="shared" si="297"/>
        <v>3.7128737086580577</v>
      </c>
      <c r="AT539" s="46">
        <f t="shared" si="298"/>
        <v>1.7744764648594611</v>
      </c>
      <c r="AU539" s="46">
        <f t="shared" si="299"/>
        <v>1.7246933352806817</v>
      </c>
      <c r="AV539" s="47">
        <f t="shared" si="300"/>
        <v>2.8055108402196942</v>
      </c>
      <c r="AW539" s="48">
        <v>0</v>
      </c>
      <c r="AX539" s="70">
        <v>150</v>
      </c>
      <c r="AY539" s="70">
        <v>12</v>
      </c>
      <c r="AZ539" s="71">
        <v>330.1</v>
      </c>
      <c r="BA539" s="43">
        <f t="shared" si="315"/>
        <v>17.600727052408349</v>
      </c>
      <c r="BB539" s="71">
        <v>59</v>
      </c>
      <c r="BC539" s="69">
        <v>74</v>
      </c>
      <c r="BD539" s="54">
        <f t="shared" si="301"/>
        <v>29.5</v>
      </c>
      <c r="BE539" s="44">
        <f t="shared" si="302"/>
        <v>2733.9710067865176</v>
      </c>
      <c r="BF539" s="50">
        <f t="shared" si="317"/>
        <v>218768.7510584963</v>
      </c>
      <c r="BG539" s="50">
        <f t="shared" si="303"/>
        <v>202313.8545022023</v>
      </c>
      <c r="BH539" s="72">
        <f t="shared" si="304"/>
        <v>7.5215936813087829</v>
      </c>
      <c r="BI539" s="73">
        <f t="shared" si="305"/>
        <v>1.7744764648594611</v>
      </c>
      <c r="BJ539" s="51">
        <f t="shared" si="306"/>
        <v>1.6316233053451448</v>
      </c>
      <c r="BK539" s="72">
        <f t="shared" si="307"/>
        <v>8.0504397969364074</v>
      </c>
      <c r="BL539" s="116">
        <v>0</v>
      </c>
      <c r="BM539" s="74">
        <f t="shared" si="318"/>
        <v>1040</v>
      </c>
      <c r="BN539" s="74">
        <f t="shared" si="318"/>
        <v>6</v>
      </c>
      <c r="BO539" s="71">
        <v>304.89999999999998</v>
      </c>
      <c r="BP539" s="71">
        <v>58</v>
      </c>
      <c r="BQ539" s="71">
        <v>72.5</v>
      </c>
      <c r="BR539" s="72">
        <f t="shared" si="308"/>
        <v>29</v>
      </c>
      <c r="BS539" s="54">
        <f t="shared" si="309"/>
        <v>2642.079421669016</v>
      </c>
      <c r="BT539" s="50">
        <f t="shared" si="310"/>
        <v>202313.8545022023</v>
      </c>
      <c r="BU539" s="50">
        <f t="shared" si="311"/>
        <v>191550.75807100366</v>
      </c>
      <c r="BV539" s="72">
        <f t="shared" si="312"/>
        <v>5.3199996894337671</v>
      </c>
      <c r="BW539" s="75">
        <f t="shared" si="313"/>
        <v>1.6316233053451448</v>
      </c>
      <c r="BX539" s="55">
        <f t="shared" si="314"/>
        <v>1.5917452014832552</v>
      </c>
      <c r="BY539" s="72">
        <f t="shared" si="289"/>
        <v>2.4440754021623894</v>
      </c>
      <c r="BZ539" s="83" t="s">
        <v>92</v>
      </c>
      <c r="CA539" s="83" t="s">
        <v>95</v>
      </c>
      <c r="CB539" s="112">
        <v>6</v>
      </c>
      <c r="CC539" s="112">
        <v>8</v>
      </c>
      <c r="CD539" s="112">
        <v>3</v>
      </c>
      <c r="CE539" s="112">
        <v>4</v>
      </c>
      <c r="CF539" s="83" t="s">
        <v>93</v>
      </c>
      <c r="CG539" s="71" t="s">
        <v>100</v>
      </c>
      <c r="CH539" s="129">
        <f>SUM(CH537:CH538)/2</f>
        <v>11.446391965214028</v>
      </c>
      <c r="CI539" s="129">
        <f>SUM(CI537:CI538)/2</f>
        <v>12.549281396262916</v>
      </c>
      <c r="CJ539" s="64">
        <f>SUM((AF539-BQ539)/AF539)*100</f>
        <v>4.7306176084099798</v>
      </c>
      <c r="CK539" s="64">
        <f>SUM(BX539*CH539)</f>
        <v>18.219739484925917</v>
      </c>
      <c r="CL539" s="65" t="s">
        <v>93</v>
      </c>
    </row>
    <row r="540" spans="1:90" s="65" customFormat="1" ht="24.75" customHeight="1" x14ac:dyDescent="0.3">
      <c r="A540" s="61" t="s">
        <v>125</v>
      </c>
      <c r="B540" s="35">
        <v>4.32</v>
      </c>
      <c r="C540" s="35">
        <v>1.865</v>
      </c>
      <c r="D540" s="35">
        <v>6.46</v>
      </c>
      <c r="E540" s="35">
        <v>4.415</v>
      </c>
      <c r="F540" s="35">
        <v>1.8653500000000001</v>
      </c>
      <c r="G540" s="66">
        <v>0.40539999999999998</v>
      </c>
      <c r="H540" s="66">
        <v>8.3049999999999999E-2</v>
      </c>
      <c r="I540" s="66">
        <v>4.6649999999999997E-2</v>
      </c>
      <c r="J540" s="66">
        <v>4.5100000000000001E-2</v>
      </c>
      <c r="K540" s="67">
        <v>5.2249999999999998E-2</v>
      </c>
      <c r="L540" s="66">
        <v>1.79443</v>
      </c>
      <c r="M540" s="68">
        <v>3.73E-2</v>
      </c>
      <c r="N540" s="35">
        <v>4.8550000000000004</v>
      </c>
      <c r="O540" s="35">
        <v>15.94</v>
      </c>
      <c r="P540" s="35">
        <v>4.54</v>
      </c>
      <c r="Q540" s="35">
        <v>14.445</v>
      </c>
      <c r="R540" s="35">
        <v>5.71</v>
      </c>
      <c r="S540" s="35">
        <v>4.3899999999999997</v>
      </c>
      <c r="T540" s="35">
        <v>8.8949999999999996</v>
      </c>
      <c r="U540" s="35">
        <v>3.93</v>
      </c>
      <c r="V540" s="35">
        <v>14.81</v>
      </c>
      <c r="W540" s="35">
        <v>2.14</v>
      </c>
      <c r="X540" s="35">
        <v>12.559999999999999</v>
      </c>
      <c r="Y540" s="35">
        <v>7.7149999999999999</v>
      </c>
      <c r="Z540" s="35">
        <v>2.3849999999999998</v>
      </c>
      <c r="AA540" s="35">
        <v>5.74</v>
      </c>
      <c r="AB540" s="41">
        <v>1060</v>
      </c>
      <c r="AC540" s="41">
        <v>6</v>
      </c>
      <c r="AD540" s="88">
        <v>382</v>
      </c>
      <c r="AE540" s="69">
        <v>60.4</v>
      </c>
      <c r="AF540" s="69">
        <v>76.8</v>
      </c>
      <c r="AG540" s="44">
        <f t="shared" si="320"/>
        <v>30.2</v>
      </c>
      <c r="AH540" s="44">
        <f t="shared" si="291"/>
        <v>2865.2581637800349</v>
      </c>
      <c r="AI540" s="44">
        <f t="shared" si="292"/>
        <v>220051.82697830666</v>
      </c>
      <c r="AJ540" s="44">
        <f t="shared" si="293"/>
        <v>1.7359546850645264</v>
      </c>
      <c r="AK540" s="45">
        <v>0</v>
      </c>
      <c r="AL540" s="43">
        <v>361.8</v>
      </c>
      <c r="AM540" s="43">
        <v>60</v>
      </c>
      <c r="AN540" s="69">
        <v>76.599999999999994</v>
      </c>
      <c r="AO540" s="44">
        <f t="shared" si="319"/>
        <v>30</v>
      </c>
      <c r="AP540" s="44">
        <f t="shared" si="294"/>
        <v>2827.4333882308138</v>
      </c>
      <c r="AQ540" s="46">
        <f t="shared" si="295"/>
        <v>220051.82697830666</v>
      </c>
      <c r="AR540" s="46">
        <f t="shared" si="296"/>
        <v>216581.39753848032</v>
      </c>
      <c r="AS540" s="47">
        <f t="shared" si="297"/>
        <v>1.5770963992807339</v>
      </c>
      <c r="AT540" s="46">
        <f t="shared" si="298"/>
        <v>1.7359546850645264</v>
      </c>
      <c r="AU540" s="46">
        <f t="shared" si="299"/>
        <v>1.6705035802334709</v>
      </c>
      <c r="AV540" s="47">
        <f t="shared" si="300"/>
        <v>3.770323349691739</v>
      </c>
      <c r="AW540" s="48">
        <v>0</v>
      </c>
      <c r="AX540" s="70">
        <v>150</v>
      </c>
      <c r="AY540" s="70">
        <v>12</v>
      </c>
      <c r="AZ540" s="71">
        <v>329</v>
      </c>
      <c r="BA540" s="43">
        <f t="shared" si="315"/>
        <v>16.109422492401215</v>
      </c>
      <c r="BB540" s="71">
        <v>58</v>
      </c>
      <c r="BC540" s="69">
        <v>74</v>
      </c>
      <c r="BD540" s="54">
        <f t="shared" si="301"/>
        <v>29</v>
      </c>
      <c r="BE540" s="44">
        <f t="shared" si="302"/>
        <v>2642.079421669016</v>
      </c>
      <c r="BF540" s="50">
        <f t="shared" si="317"/>
        <v>220051.82697830666</v>
      </c>
      <c r="BG540" s="50">
        <f t="shared" si="303"/>
        <v>195513.87720350717</v>
      </c>
      <c r="BH540" s="72">
        <f t="shared" si="304"/>
        <v>11.150986616084088</v>
      </c>
      <c r="BI540" s="73">
        <f t="shared" si="305"/>
        <v>1.7359546850645264</v>
      </c>
      <c r="BJ540" s="51">
        <f t="shared" si="306"/>
        <v>1.682745003606825</v>
      </c>
      <c r="BK540" s="72">
        <f t="shared" si="307"/>
        <v>3.0651538266232801</v>
      </c>
      <c r="BL540" s="116">
        <v>0</v>
      </c>
      <c r="BM540" s="74">
        <f t="shared" si="318"/>
        <v>1060</v>
      </c>
      <c r="BN540" s="74">
        <f t="shared" si="318"/>
        <v>6</v>
      </c>
      <c r="BO540" s="71">
        <v>309</v>
      </c>
      <c r="BP540" s="71">
        <v>57</v>
      </c>
      <c r="BQ540" s="71">
        <v>73</v>
      </c>
      <c r="BR540" s="72">
        <f t="shared" si="308"/>
        <v>28.5</v>
      </c>
      <c r="BS540" s="54">
        <f t="shared" si="309"/>
        <v>2551.7586328783095</v>
      </c>
      <c r="BT540" s="50">
        <f t="shared" si="310"/>
        <v>195513.87720350717</v>
      </c>
      <c r="BU540" s="50">
        <f t="shared" si="311"/>
        <v>186278.3802001166</v>
      </c>
      <c r="BV540" s="72">
        <f t="shared" si="312"/>
        <v>4.7237040845839777</v>
      </c>
      <c r="BW540" s="75">
        <f t="shared" si="313"/>
        <v>1.682745003606825</v>
      </c>
      <c r="BX540" s="55">
        <f t="shared" si="314"/>
        <v>1.6588076386966917</v>
      </c>
      <c r="BY540" s="72">
        <f t="shared" si="289"/>
        <v>1.4225188521627194</v>
      </c>
      <c r="BZ540" s="83" t="s">
        <v>92</v>
      </c>
      <c r="CA540" s="83" t="s">
        <v>95</v>
      </c>
      <c r="CB540" s="112">
        <v>6</v>
      </c>
      <c r="CC540" s="112">
        <v>8</v>
      </c>
      <c r="CD540" s="112">
        <v>3</v>
      </c>
      <c r="CE540" s="112">
        <v>4</v>
      </c>
      <c r="CF540" s="83" t="s">
        <v>93</v>
      </c>
      <c r="CG540" s="71" t="s">
        <v>100</v>
      </c>
      <c r="CH540" s="129">
        <f>SUM(CH538:CH539)/2</f>
        <v>11.444950266661621</v>
      </c>
      <c r="CI540" s="129">
        <f>SUM(CI538:CI539)/2</f>
        <v>12.591629278910332</v>
      </c>
      <c r="CJ540" s="64">
        <f>SUM((AF540-BQ540)/AF540)*100</f>
        <v>4.9479166666666625</v>
      </c>
      <c r="CK540" s="64">
        <f>SUM(BX540*CH540)</f>
        <v>18.984970926842035</v>
      </c>
      <c r="CL540" s="65" t="s">
        <v>93</v>
      </c>
    </row>
    <row r="541" spans="1:90" s="65" customFormat="1" ht="24.75" customHeight="1" x14ac:dyDescent="0.3">
      <c r="A541" s="61" t="s">
        <v>125</v>
      </c>
      <c r="B541" s="35">
        <v>3.1949999999999998</v>
      </c>
      <c r="C541" s="35">
        <v>1.8</v>
      </c>
      <c r="D541" s="35">
        <v>6.335</v>
      </c>
      <c r="E541" s="35">
        <v>4.6500000000000004</v>
      </c>
      <c r="F541" s="35">
        <v>2.0259499999999999</v>
      </c>
      <c r="G541" s="66">
        <v>0.41854999999999998</v>
      </c>
      <c r="H541" s="66">
        <v>8.4099999999999994E-2</v>
      </c>
      <c r="I541" s="66">
        <v>4.9950000000000001E-2</v>
      </c>
      <c r="J541" s="66">
        <v>4.7649999999999998E-2</v>
      </c>
      <c r="K541" s="67">
        <v>5.6099999999999997E-2</v>
      </c>
      <c r="L541" s="66">
        <v>1.79443</v>
      </c>
      <c r="M541" s="68">
        <v>4.53E-2</v>
      </c>
      <c r="N541" s="35">
        <v>4.1304999999999996</v>
      </c>
      <c r="O541" s="35">
        <v>19.438499999999998</v>
      </c>
      <c r="P541" s="35">
        <v>4.0990000000000002</v>
      </c>
      <c r="Q541" s="35">
        <v>15.933</v>
      </c>
      <c r="R541" s="35">
        <v>6.8235000000000001</v>
      </c>
      <c r="S541" s="35">
        <v>3.6880000000000002</v>
      </c>
      <c r="T541" s="35">
        <v>7.1905000000000001</v>
      </c>
      <c r="U541" s="35">
        <v>4.1449999999999996</v>
      </c>
      <c r="V541" s="35">
        <v>12.996500000000001</v>
      </c>
      <c r="W541" s="35">
        <v>4.3520000000000003</v>
      </c>
      <c r="X541" s="35">
        <v>9.61</v>
      </c>
      <c r="Y541" s="35">
        <v>5.1240000000000006</v>
      </c>
      <c r="Z541" s="35">
        <v>1.6419999999999999</v>
      </c>
      <c r="AA541" s="35">
        <v>7.3025000000000002</v>
      </c>
      <c r="AB541" s="41">
        <v>1060</v>
      </c>
      <c r="AC541" s="41">
        <v>6</v>
      </c>
      <c r="AD541" s="88">
        <v>388</v>
      </c>
      <c r="AE541" s="69">
        <v>60.5</v>
      </c>
      <c r="AF541" s="69">
        <v>76.2</v>
      </c>
      <c r="AG541" s="44">
        <f t="shared" si="320"/>
        <v>30.25</v>
      </c>
      <c r="AH541" s="44">
        <f t="shared" si="291"/>
        <v>2874.7536275755101</v>
      </c>
      <c r="AI541" s="44">
        <f t="shared" si="292"/>
        <v>219056.22642125387</v>
      </c>
      <c r="AJ541" s="44">
        <f t="shared" si="293"/>
        <v>1.7712347479859372</v>
      </c>
      <c r="AK541" s="45">
        <v>0</v>
      </c>
      <c r="AL541" s="43">
        <v>362.2</v>
      </c>
      <c r="AM541" s="43">
        <v>59.8</v>
      </c>
      <c r="AN541" s="69">
        <v>75.8</v>
      </c>
      <c r="AO541" s="44">
        <f t="shared" si="319"/>
        <v>29.9</v>
      </c>
      <c r="AP541" s="44">
        <f t="shared" si="294"/>
        <v>2808.6152482358107</v>
      </c>
      <c r="AQ541" s="46">
        <f t="shared" si="295"/>
        <v>219056.22642125387</v>
      </c>
      <c r="AR541" s="46">
        <f t="shared" si="296"/>
        <v>212893.03581627444</v>
      </c>
      <c r="AS541" s="47">
        <f t="shared" si="297"/>
        <v>2.8135199376288775</v>
      </c>
      <c r="AT541" s="46">
        <f t="shared" si="298"/>
        <v>1.7712347479859372</v>
      </c>
      <c r="AU541" s="46">
        <f t="shared" si="299"/>
        <v>1.7013238531324091</v>
      </c>
      <c r="AV541" s="47">
        <f t="shared" si="300"/>
        <v>3.9470146423574533</v>
      </c>
      <c r="AW541" s="48">
        <v>0</v>
      </c>
      <c r="AX541" s="70">
        <v>150</v>
      </c>
      <c r="AY541" s="70">
        <v>12</v>
      </c>
      <c r="AZ541" s="71">
        <v>328.8</v>
      </c>
      <c r="BA541" s="43">
        <f t="shared" si="315"/>
        <v>18.004866180048655</v>
      </c>
      <c r="BB541" s="71">
        <v>57.8</v>
      </c>
      <c r="BC541" s="69">
        <v>75.099999999999994</v>
      </c>
      <c r="BD541" s="54">
        <f t="shared" si="301"/>
        <v>28.9</v>
      </c>
      <c r="BE541" s="44">
        <f t="shared" si="302"/>
        <v>2623.8896002047309</v>
      </c>
      <c r="BF541" s="50">
        <f t="shared" si="317"/>
        <v>219056.22642125387</v>
      </c>
      <c r="BG541" s="50">
        <f t="shared" si="303"/>
        <v>197054.10897537527</v>
      </c>
      <c r="BH541" s="72">
        <f t="shared" si="304"/>
        <v>10.044050244692725</v>
      </c>
      <c r="BI541" s="73">
        <f t="shared" si="305"/>
        <v>1.7712347479859372</v>
      </c>
      <c r="BJ541" s="51">
        <f t="shared" si="306"/>
        <v>1.6685772334800095</v>
      </c>
      <c r="BK541" s="72">
        <f t="shared" si="307"/>
        <v>5.7958164282097009</v>
      </c>
      <c r="BL541" s="116">
        <v>0</v>
      </c>
      <c r="BM541" s="74">
        <f t="shared" si="318"/>
        <v>1060</v>
      </c>
      <c r="BN541" s="74">
        <f t="shared" si="318"/>
        <v>6</v>
      </c>
      <c r="BO541" s="71">
        <v>303.8</v>
      </c>
      <c r="BP541" s="71">
        <v>58.4</v>
      </c>
      <c r="BQ541" s="71">
        <v>69.3</v>
      </c>
      <c r="BR541" s="72">
        <f t="shared" si="308"/>
        <v>29.2</v>
      </c>
      <c r="BS541" s="54">
        <f t="shared" si="309"/>
        <v>2678.6475601568013</v>
      </c>
      <c r="BT541" s="50">
        <f t="shared" si="310"/>
        <v>197054.10897537527</v>
      </c>
      <c r="BU541" s="50">
        <f t="shared" si="311"/>
        <v>185630.27591886633</v>
      </c>
      <c r="BV541" s="72">
        <f t="shared" si="312"/>
        <v>5.7973077120338115</v>
      </c>
      <c r="BW541" s="75">
        <f t="shared" si="313"/>
        <v>1.6685772334800095</v>
      </c>
      <c r="BX541" s="55">
        <f t="shared" si="314"/>
        <v>1.6365864808215997</v>
      </c>
      <c r="BY541" s="72">
        <f t="shared" si="289"/>
        <v>1.9172473420178096</v>
      </c>
      <c r="BZ541" s="83" t="s">
        <v>92</v>
      </c>
      <c r="CA541" s="83" t="s">
        <v>95</v>
      </c>
      <c r="CB541" s="112">
        <v>6</v>
      </c>
      <c r="CC541" s="112">
        <v>8</v>
      </c>
      <c r="CD541" s="112">
        <v>3</v>
      </c>
      <c r="CE541" s="112">
        <v>4</v>
      </c>
      <c r="CF541" s="83" t="s">
        <v>93</v>
      </c>
      <c r="CG541" s="71" t="s">
        <v>100</v>
      </c>
      <c r="CH541" s="129">
        <f>SUM(CH539:CH540)/2</f>
        <v>11.445671115937824</v>
      </c>
      <c r="CI541" s="129">
        <f>SUM(CI539:CI540)/1.9</f>
        <v>13.232058250091184</v>
      </c>
      <c r="CJ541" s="64">
        <f>SUM((AF541-BQ541)/AF541)*100</f>
        <v>9.0551181102362275</v>
      </c>
      <c r="CK541" s="64">
        <f>SUM(BX541*CH541)</f>
        <v>18.731830612274116</v>
      </c>
      <c r="CL541" s="65" t="s">
        <v>93</v>
      </c>
    </row>
    <row r="542" spans="1:90" s="65" customFormat="1" ht="24.75" customHeight="1" x14ac:dyDescent="0.3">
      <c r="A542" s="61" t="s">
        <v>125</v>
      </c>
      <c r="B542" s="35">
        <v>3.58</v>
      </c>
      <c r="C542" s="35">
        <v>1.94</v>
      </c>
      <c r="D542" s="35">
        <v>6.37</v>
      </c>
      <c r="E542" s="35">
        <v>5.0199999999999996</v>
      </c>
      <c r="F542" s="35">
        <v>0.73965000000000003</v>
      </c>
      <c r="G542" s="66">
        <v>0.45924999999999999</v>
      </c>
      <c r="H542" s="66">
        <v>7.7799999999999994E-2</v>
      </c>
      <c r="I542" s="66">
        <v>5.2249999999999998E-2</v>
      </c>
      <c r="J542" s="66">
        <v>4.0149999999999998E-2</v>
      </c>
      <c r="K542" s="67">
        <v>4.9349999999999998E-2</v>
      </c>
      <c r="L542" s="66">
        <v>1.79443</v>
      </c>
      <c r="M542" s="68">
        <v>2.955E-2</v>
      </c>
      <c r="N542" s="35">
        <v>4.26</v>
      </c>
      <c r="O542" s="35">
        <v>27.875</v>
      </c>
      <c r="P542" s="35">
        <v>3.415</v>
      </c>
      <c r="Q542" s="35">
        <v>15.25</v>
      </c>
      <c r="R542" s="35">
        <v>5.4799999999999995</v>
      </c>
      <c r="S542" s="35">
        <v>2.0249999999999999</v>
      </c>
      <c r="T542" s="35">
        <v>5.95</v>
      </c>
      <c r="U542" s="35">
        <v>2.11</v>
      </c>
      <c r="V542" s="35">
        <v>12.195</v>
      </c>
      <c r="W542" s="35">
        <v>6.3</v>
      </c>
      <c r="X542" s="35">
        <v>5.24</v>
      </c>
      <c r="Y542" s="35">
        <v>2.5750000000000002</v>
      </c>
      <c r="Z542" s="35">
        <v>0.99</v>
      </c>
      <c r="AA542" s="35">
        <v>8.8650000000000002</v>
      </c>
      <c r="AB542" s="41">
        <v>1060</v>
      </c>
      <c r="AC542" s="41">
        <v>6</v>
      </c>
      <c r="AD542" s="88">
        <v>386.7</v>
      </c>
      <c r="AE542" s="69">
        <v>60.3</v>
      </c>
      <c r="AF542" s="69">
        <v>76.2</v>
      </c>
      <c r="AG542" s="44">
        <f t="shared" si="320"/>
        <v>30.15</v>
      </c>
      <c r="AH542" s="44">
        <f t="shared" si="291"/>
        <v>2855.7784079478274</v>
      </c>
      <c r="AI542" s="44">
        <f t="shared" si="292"/>
        <v>217610.31468562447</v>
      </c>
      <c r="AJ542" s="44">
        <f t="shared" si="293"/>
        <v>1.7770297357395703</v>
      </c>
      <c r="AK542" s="45">
        <v>0</v>
      </c>
      <c r="AL542" s="43">
        <v>362.6</v>
      </c>
      <c r="AM542" s="43">
        <v>60</v>
      </c>
      <c r="AN542" s="69">
        <v>75.8</v>
      </c>
      <c r="AO542" s="44">
        <f t="shared" si="319"/>
        <v>30</v>
      </c>
      <c r="AP542" s="44">
        <f t="shared" si="294"/>
        <v>2827.4333882308138</v>
      </c>
      <c r="AQ542" s="46">
        <f t="shared" si="295"/>
        <v>217610.31468562447</v>
      </c>
      <c r="AR542" s="46">
        <f t="shared" si="296"/>
        <v>214319.45082789566</v>
      </c>
      <c r="AS542" s="47">
        <f t="shared" si="297"/>
        <v>1.5122738379763967</v>
      </c>
      <c r="AT542" s="46">
        <f t="shared" si="298"/>
        <v>1.7770297357395703</v>
      </c>
      <c r="AU542" s="46">
        <f t="shared" si="299"/>
        <v>1.6918669705400544</v>
      </c>
      <c r="AV542" s="47">
        <f t="shared" si="300"/>
        <v>4.7924220673815903</v>
      </c>
      <c r="AW542" s="48">
        <v>0</v>
      </c>
      <c r="AX542" s="70">
        <v>150</v>
      </c>
      <c r="AY542" s="70">
        <v>12</v>
      </c>
      <c r="AZ542" s="71">
        <v>328.4</v>
      </c>
      <c r="BA542" s="43">
        <f t="shared" si="315"/>
        <v>17.752740560292331</v>
      </c>
      <c r="BB542" s="71">
        <v>58</v>
      </c>
      <c r="BC542" s="69">
        <v>74.8</v>
      </c>
      <c r="BD542" s="54">
        <f t="shared" si="301"/>
        <v>29</v>
      </c>
      <c r="BE542" s="44">
        <f t="shared" si="302"/>
        <v>2642.079421669016</v>
      </c>
      <c r="BF542" s="50">
        <f t="shared" si="317"/>
        <v>217610.31468562447</v>
      </c>
      <c r="BG542" s="50">
        <f t="shared" si="303"/>
        <v>197627.54074084238</v>
      </c>
      <c r="BH542" s="72">
        <f t="shared" si="304"/>
        <v>9.1828248002171424</v>
      </c>
      <c r="BI542" s="73">
        <f t="shared" si="305"/>
        <v>1.7770297357395703</v>
      </c>
      <c r="BJ542" s="51">
        <f t="shared" si="306"/>
        <v>1.6617117167421784</v>
      </c>
      <c r="BK542" s="72">
        <f t="shared" si="307"/>
        <v>6.4893691241130789</v>
      </c>
      <c r="BL542" s="116">
        <v>0</v>
      </c>
      <c r="BM542" s="74">
        <f t="shared" si="318"/>
        <v>1060</v>
      </c>
      <c r="BN542" s="74">
        <f t="shared" si="318"/>
        <v>6</v>
      </c>
      <c r="BO542" s="71">
        <v>303.60000000000002</v>
      </c>
      <c r="BP542" s="71">
        <v>58</v>
      </c>
      <c r="BQ542" s="71">
        <v>73.400000000000006</v>
      </c>
      <c r="BR542" s="72">
        <f t="shared" si="308"/>
        <v>29</v>
      </c>
      <c r="BS542" s="54">
        <f t="shared" si="309"/>
        <v>2642.079421669016</v>
      </c>
      <c r="BT542" s="50">
        <f t="shared" si="310"/>
        <v>197627.54074084238</v>
      </c>
      <c r="BU542" s="50">
        <f t="shared" si="311"/>
        <v>193928.62955050578</v>
      </c>
      <c r="BV542" s="72">
        <f t="shared" si="312"/>
        <v>1.8716577540106836</v>
      </c>
      <c r="BW542" s="75">
        <f t="shared" si="313"/>
        <v>1.6617117167421784</v>
      </c>
      <c r="BX542" s="55">
        <f t="shared" si="314"/>
        <v>1.5655243926783486</v>
      </c>
      <c r="BY542" s="72">
        <f t="shared" si="289"/>
        <v>5.7884483267896254</v>
      </c>
      <c r="BZ542" s="83" t="s">
        <v>92</v>
      </c>
      <c r="CA542" s="83" t="s">
        <v>95</v>
      </c>
      <c r="CB542" s="112">
        <v>6</v>
      </c>
      <c r="CC542" s="112">
        <v>8</v>
      </c>
      <c r="CD542" s="112">
        <v>3</v>
      </c>
      <c r="CE542" s="112">
        <v>4</v>
      </c>
      <c r="CF542" s="83" t="s">
        <v>93</v>
      </c>
      <c r="CG542" s="71" t="s">
        <v>100</v>
      </c>
      <c r="CH542" s="129">
        <f>SUM(CH540:CH541)/2</f>
        <v>11.445310691299722</v>
      </c>
      <c r="CI542" s="129">
        <f>SUM(CI540:CI541)/2</f>
        <v>12.911843764500759</v>
      </c>
      <c r="CJ542" s="64">
        <f>SUM((AF542-BQ542)/AF542)*100</f>
        <v>3.6745406824146944</v>
      </c>
      <c r="CK542" s="64">
        <f>SUM(BX542*CH542)</f>
        <v>17.917913069012009</v>
      </c>
      <c r="CL542" s="65" t="s">
        <v>93</v>
      </c>
    </row>
    <row r="543" spans="1:90" s="65" customFormat="1" ht="24.75" customHeight="1" x14ac:dyDescent="0.3">
      <c r="A543" s="61" t="s">
        <v>125</v>
      </c>
      <c r="B543" s="35">
        <v>3.5950000000000002</v>
      </c>
      <c r="C543" s="35">
        <v>1.86</v>
      </c>
      <c r="D543" s="35">
        <v>6.46</v>
      </c>
      <c r="E543" s="35">
        <v>4.87</v>
      </c>
      <c r="F543" s="35">
        <v>0.75870000000000004</v>
      </c>
      <c r="G543" s="66">
        <v>0.47549999999999998</v>
      </c>
      <c r="H543" s="66">
        <v>7.6950000000000005E-2</v>
      </c>
      <c r="I543" s="66">
        <v>5.4649999999999997E-2</v>
      </c>
      <c r="J543" s="66">
        <v>3.9350000000000003E-2</v>
      </c>
      <c r="K543" s="67">
        <v>5.3949999999999998E-2</v>
      </c>
      <c r="L543" s="66">
        <v>1.79443</v>
      </c>
      <c r="M543" s="68">
        <v>3.6049999999999999E-2</v>
      </c>
      <c r="N543" s="35">
        <v>4.8550000000000004</v>
      </c>
      <c r="O543" s="35">
        <v>15.94</v>
      </c>
      <c r="P543" s="35">
        <v>4.54</v>
      </c>
      <c r="Q543" s="35">
        <v>14.445</v>
      </c>
      <c r="R543" s="35">
        <v>5.71</v>
      </c>
      <c r="S543" s="35">
        <v>4.3899999999999997</v>
      </c>
      <c r="T543" s="35">
        <v>8.8949999999999996</v>
      </c>
      <c r="U543" s="35">
        <v>3.93</v>
      </c>
      <c r="V543" s="35">
        <v>14.81</v>
      </c>
      <c r="W543" s="35">
        <v>2.14</v>
      </c>
      <c r="X543" s="35">
        <v>12.559999999999999</v>
      </c>
      <c r="Y543" s="35">
        <v>7.7149999999999999</v>
      </c>
      <c r="Z543" s="35">
        <v>2.3849999999999998</v>
      </c>
      <c r="AA543" s="35">
        <v>5.74</v>
      </c>
      <c r="AB543" s="41">
        <v>1060</v>
      </c>
      <c r="AC543" s="41">
        <v>6</v>
      </c>
      <c r="AD543" s="88">
        <v>386.6</v>
      </c>
      <c r="AE543" s="69">
        <v>60.4</v>
      </c>
      <c r="AF543" s="69">
        <v>76.8</v>
      </c>
      <c r="AG543" s="44">
        <f t="shared" si="320"/>
        <v>30.2</v>
      </c>
      <c r="AH543" s="44">
        <f t="shared" si="291"/>
        <v>2865.2581637800349</v>
      </c>
      <c r="AI543" s="44">
        <f t="shared" si="292"/>
        <v>220051.82697830666</v>
      </c>
      <c r="AJ543" s="44">
        <f t="shared" si="293"/>
        <v>1.7568588514291779</v>
      </c>
      <c r="AK543" s="45">
        <v>0</v>
      </c>
      <c r="AL543" s="43">
        <v>365.3</v>
      </c>
      <c r="AM543" s="43">
        <v>59.8</v>
      </c>
      <c r="AN543" s="69">
        <v>75.900000000000006</v>
      </c>
      <c r="AO543" s="44">
        <f t="shared" si="319"/>
        <v>29.9</v>
      </c>
      <c r="AP543" s="44">
        <f t="shared" si="294"/>
        <v>2808.6152482358107</v>
      </c>
      <c r="AQ543" s="46">
        <f t="shared" si="295"/>
        <v>220051.82697830666</v>
      </c>
      <c r="AR543" s="46">
        <f t="shared" si="296"/>
        <v>213173.89734109805</v>
      </c>
      <c r="AS543" s="47">
        <f t="shared" si="297"/>
        <v>3.1255953343603258</v>
      </c>
      <c r="AT543" s="46">
        <f t="shared" si="298"/>
        <v>1.7568588514291779</v>
      </c>
      <c r="AU543" s="46">
        <f t="shared" si="299"/>
        <v>1.7136244378714249</v>
      </c>
      <c r="AV543" s="47">
        <f t="shared" si="300"/>
        <v>2.4608928328295923</v>
      </c>
      <c r="AW543" s="48">
        <v>0</v>
      </c>
      <c r="AX543" s="70">
        <v>150</v>
      </c>
      <c r="AY543" s="70">
        <v>12</v>
      </c>
      <c r="AZ543" s="71">
        <v>331.6</v>
      </c>
      <c r="BA543" s="43">
        <f t="shared" si="315"/>
        <v>16.586248492159228</v>
      </c>
      <c r="BB543" s="71">
        <v>57</v>
      </c>
      <c r="BC543" s="69">
        <v>74.5</v>
      </c>
      <c r="BD543" s="54">
        <f t="shared" si="301"/>
        <v>28.5</v>
      </c>
      <c r="BE543" s="44">
        <f t="shared" si="302"/>
        <v>2551.7586328783095</v>
      </c>
      <c r="BF543" s="50">
        <f t="shared" si="317"/>
        <v>220051.82697830666</v>
      </c>
      <c r="BG543" s="50">
        <f t="shared" si="303"/>
        <v>190106.01814943406</v>
      </c>
      <c r="BH543" s="72">
        <f t="shared" si="304"/>
        <v>13.608525427886923</v>
      </c>
      <c r="BI543" s="73">
        <f t="shared" si="305"/>
        <v>1.7568588514291779</v>
      </c>
      <c r="BJ543" s="51">
        <f t="shared" si="306"/>
        <v>1.7442898611412905</v>
      </c>
      <c r="BK543" s="72">
        <f t="shared" si="307"/>
        <v>0.7154240238288182</v>
      </c>
      <c r="BL543" s="116">
        <v>0</v>
      </c>
      <c r="BM543" s="74">
        <f t="shared" si="318"/>
        <v>1060</v>
      </c>
      <c r="BN543" s="74">
        <f t="shared" si="318"/>
        <v>6</v>
      </c>
      <c r="BO543" s="71">
        <v>305.39999999999998</v>
      </c>
      <c r="BP543" s="71">
        <v>56.2</v>
      </c>
      <c r="BQ543" s="71">
        <v>73.5</v>
      </c>
      <c r="BR543" s="72">
        <f t="shared" si="308"/>
        <v>28.1</v>
      </c>
      <c r="BS543" s="54">
        <f t="shared" si="309"/>
        <v>2480.632975201037</v>
      </c>
      <c r="BT543" s="50">
        <f t="shared" si="310"/>
        <v>190106.01814943406</v>
      </c>
      <c r="BU543" s="50">
        <f t="shared" si="311"/>
        <v>182326.52367727621</v>
      </c>
      <c r="BV543" s="72">
        <f t="shared" si="312"/>
        <v>4.0921873741223322</v>
      </c>
      <c r="BW543" s="75">
        <f t="shared" si="313"/>
        <v>1.7442898611412905</v>
      </c>
      <c r="BX543" s="55">
        <f t="shared" si="314"/>
        <v>1.6750168535027179</v>
      </c>
      <c r="BY543" s="72">
        <f t="shared" si="289"/>
        <v>3.971416057721461</v>
      </c>
      <c r="BZ543" s="83" t="s">
        <v>92</v>
      </c>
      <c r="CA543" s="83" t="s">
        <v>95</v>
      </c>
      <c r="CB543" s="112">
        <v>6</v>
      </c>
      <c r="CC543" s="112">
        <v>8</v>
      </c>
      <c r="CD543" s="112">
        <v>3</v>
      </c>
      <c r="CE543" s="112">
        <v>4</v>
      </c>
      <c r="CF543" s="83" t="s">
        <v>93</v>
      </c>
      <c r="CG543" s="71" t="s">
        <v>100</v>
      </c>
      <c r="CH543" s="129">
        <f>SUM(CH541:CH542)/1.9</f>
        <v>12.047885161703972</v>
      </c>
      <c r="CI543" s="129">
        <f>SUM(CI541:CI542)/2</f>
        <v>13.071951007295972</v>
      </c>
      <c r="CJ543" s="64">
        <f>SUM((AF543-BQ543)/AF543)*100</f>
        <v>4.2968749999999964</v>
      </c>
      <c r="CK543" s="64">
        <f>SUM(BX543*CH543)</f>
        <v>20.18041069491947</v>
      </c>
      <c r="CL543" s="65" t="s">
        <v>93</v>
      </c>
    </row>
    <row r="544" spans="1:90" s="65" customFormat="1" ht="24.75" customHeight="1" x14ac:dyDescent="0.3">
      <c r="A544" s="61" t="s">
        <v>125</v>
      </c>
      <c r="B544" s="35">
        <v>3.7250000000000001</v>
      </c>
      <c r="C544" s="35">
        <v>2.04</v>
      </c>
      <c r="D544" s="35">
        <v>6.43</v>
      </c>
      <c r="E544" s="35">
        <v>4.9349999999999996</v>
      </c>
      <c r="F544" s="35">
        <v>0.63685000000000003</v>
      </c>
      <c r="G544" s="66">
        <v>0.50314999999999999</v>
      </c>
      <c r="H544" s="66">
        <v>7.6950000000000005E-2</v>
      </c>
      <c r="I544" s="66">
        <v>5.4300000000000001E-2</v>
      </c>
      <c r="J544" s="66">
        <v>3.9199999999999999E-2</v>
      </c>
      <c r="K544" s="67">
        <v>4.9950000000000001E-2</v>
      </c>
      <c r="L544" s="66">
        <v>1.79443</v>
      </c>
      <c r="M544" s="68">
        <v>3.6400000000000002E-2</v>
      </c>
      <c r="N544" s="35">
        <v>4.1304999999999996</v>
      </c>
      <c r="O544" s="35">
        <v>19.438499999999998</v>
      </c>
      <c r="P544" s="35">
        <v>4.0990000000000002</v>
      </c>
      <c r="Q544" s="35">
        <v>15.933</v>
      </c>
      <c r="R544" s="35">
        <v>6.8235000000000001</v>
      </c>
      <c r="S544" s="35">
        <v>3.6880000000000002</v>
      </c>
      <c r="T544" s="35">
        <v>7.1905000000000001</v>
      </c>
      <c r="U544" s="35">
        <v>4.1449999999999996</v>
      </c>
      <c r="V544" s="35">
        <v>12.996500000000001</v>
      </c>
      <c r="W544" s="35">
        <v>4.3520000000000003</v>
      </c>
      <c r="X544" s="35">
        <v>9.61</v>
      </c>
      <c r="Y544" s="35">
        <v>5.1240000000000006</v>
      </c>
      <c r="Z544" s="35">
        <v>1.6419999999999999</v>
      </c>
      <c r="AA544" s="35">
        <v>7.3025000000000002</v>
      </c>
      <c r="AB544" s="41">
        <v>1060</v>
      </c>
      <c r="AC544" s="41">
        <v>6</v>
      </c>
      <c r="AD544" s="88">
        <v>382</v>
      </c>
      <c r="AE544" s="69">
        <v>60.4</v>
      </c>
      <c r="AF544" s="69">
        <v>76.8</v>
      </c>
      <c r="AG544" s="44">
        <f t="shared" si="320"/>
        <v>30.2</v>
      </c>
      <c r="AH544" s="44">
        <f t="shared" si="291"/>
        <v>2865.2581637800349</v>
      </c>
      <c r="AI544" s="44">
        <f t="shared" si="292"/>
        <v>220051.82697830666</v>
      </c>
      <c r="AJ544" s="44">
        <f t="shared" si="293"/>
        <v>1.7359546850645264</v>
      </c>
      <c r="AK544" s="45">
        <v>0</v>
      </c>
      <c r="AL544" s="43">
        <v>363.2</v>
      </c>
      <c r="AM544" s="43">
        <v>60.3</v>
      </c>
      <c r="AN544" s="69">
        <v>76</v>
      </c>
      <c r="AO544" s="44">
        <f t="shared" si="319"/>
        <v>30.15</v>
      </c>
      <c r="AP544" s="44">
        <f t="shared" si="294"/>
        <v>2855.7784079478274</v>
      </c>
      <c r="AQ544" s="46">
        <f t="shared" si="295"/>
        <v>220051.82697830666</v>
      </c>
      <c r="AR544" s="46">
        <f t="shared" si="296"/>
        <v>217039.15900403488</v>
      </c>
      <c r="AS544" s="47">
        <f t="shared" si="297"/>
        <v>1.3690720116442294</v>
      </c>
      <c r="AT544" s="46">
        <f t="shared" si="298"/>
        <v>1.7359546850645264</v>
      </c>
      <c r="AU544" s="46">
        <f t="shared" si="299"/>
        <v>1.6734307378754998</v>
      </c>
      <c r="AV544" s="47">
        <f t="shared" si="300"/>
        <v>3.6017038766598106</v>
      </c>
      <c r="AW544" s="48">
        <v>0</v>
      </c>
      <c r="AX544" s="70">
        <v>150</v>
      </c>
      <c r="AY544" s="70">
        <v>12</v>
      </c>
      <c r="AZ544" s="71">
        <v>318.60000000000002</v>
      </c>
      <c r="BA544" s="43">
        <f t="shared" si="315"/>
        <v>19.899560577526671</v>
      </c>
      <c r="BB544" s="71">
        <v>59</v>
      </c>
      <c r="BC544" s="69">
        <v>72.52</v>
      </c>
      <c r="BD544" s="54">
        <f t="shared" si="301"/>
        <v>29.5</v>
      </c>
      <c r="BE544" s="44">
        <f t="shared" si="302"/>
        <v>2733.9710067865176</v>
      </c>
      <c r="BF544" s="50">
        <f t="shared" si="317"/>
        <v>220051.82697830666</v>
      </c>
      <c r="BG544" s="50">
        <f t="shared" si="303"/>
        <v>198267.57741215825</v>
      </c>
      <c r="BH544" s="72">
        <f t="shared" si="304"/>
        <v>9.899599501301104</v>
      </c>
      <c r="BI544" s="73">
        <f t="shared" si="305"/>
        <v>1.7359546850645264</v>
      </c>
      <c r="BJ544" s="51">
        <f t="shared" si="306"/>
        <v>1.6069193166046254</v>
      </c>
      <c r="BK544" s="72">
        <f t="shared" si="307"/>
        <v>7.4331069566545001</v>
      </c>
      <c r="BL544" s="116">
        <v>0</v>
      </c>
      <c r="BM544" s="74">
        <f t="shared" si="318"/>
        <v>1060</v>
      </c>
      <c r="BN544" s="74">
        <f t="shared" si="318"/>
        <v>6</v>
      </c>
      <c r="BO544" s="71">
        <v>293.2</v>
      </c>
      <c r="BP544" s="71">
        <v>58</v>
      </c>
      <c r="BQ544" s="71">
        <v>71.400000000000006</v>
      </c>
      <c r="BR544" s="72">
        <f t="shared" si="308"/>
        <v>29</v>
      </c>
      <c r="BS544" s="54">
        <f t="shared" si="309"/>
        <v>2642.079421669016</v>
      </c>
      <c r="BT544" s="50">
        <f t="shared" si="310"/>
        <v>198267.57741215825</v>
      </c>
      <c r="BU544" s="50">
        <f t="shared" si="311"/>
        <v>188644.47070716775</v>
      </c>
      <c r="BV544" s="72">
        <f t="shared" si="312"/>
        <v>4.8535957470171738</v>
      </c>
      <c r="BW544" s="75">
        <f t="shared" si="313"/>
        <v>1.6069193166046254</v>
      </c>
      <c r="BX544" s="55">
        <f t="shared" si="314"/>
        <v>1.5542464557847204</v>
      </c>
      <c r="BY544" s="72">
        <f t="shared" si="289"/>
        <v>3.2778783773164926</v>
      </c>
      <c r="BZ544" s="124" t="s">
        <v>77</v>
      </c>
      <c r="CA544" s="124" t="s">
        <v>73</v>
      </c>
      <c r="CB544" s="125">
        <v>3</v>
      </c>
      <c r="CC544" s="125">
        <v>7</v>
      </c>
      <c r="CD544" s="125">
        <v>3</v>
      </c>
      <c r="CE544" s="125">
        <v>6</v>
      </c>
      <c r="CF544" s="124" t="s">
        <v>85</v>
      </c>
      <c r="CG544" s="126" t="s">
        <v>75</v>
      </c>
      <c r="CH544" s="62">
        <v>12.150089338892201</v>
      </c>
      <c r="CI544" s="63">
        <f>SUM(CI542:CI543)/1.7</f>
        <v>15.284585159880431</v>
      </c>
      <c r="CJ544" s="64">
        <f>SUM((AF544-BQ544)/AF544)*100</f>
        <v>7.0312499999999893</v>
      </c>
      <c r="CK544" s="64">
        <f>SUM(BX544*CH544)</f>
        <v>18.884233292440921</v>
      </c>
      <c r="CL544" s="65" t="s">
        <v>85</v>
      </c>
    </row>
    <row r="545" spans="1:90" s="65" customFormat="1" ht="24.75" customHeight="1" x14ac:dyDescent="0.3">
      <c r="A545" s="61" t="s">
        <v>125</v>
      </c>
      <c r="B545" s="35">
        <v>3.6349999999999998</v>
      </c>
      <c r="C545" s="35">
        <v>1.665</v>
      </c>
      <c r="D545" s="35">
        <v>5.47</v>
      </c>
      <c r="E545" s="35">
        <v>4.2300000000000004</v>
      </c>
      <c r="F545" s="35">
        <v>0.89224999999999999</v>
      </c>
      <c r="G545" s="66">
        <v>0.43919999999999998</v>
      </c>
      <c r="H545" s="66">
        <v>8.4099999999999994E-2</v>
      </c>
      <c r="I545" s="66">
        <v>4.5699999999999998E-2</v>
      </c>
      <c r="J545" s="66">
        <v>4.1750000000000002E-2</v>
      </c>
      <c r="K545" s="67">
        <v>4.7050000000000002E-2</v>
      </c>
      <c r="L545" s="66">
        <v>1.79443</v>
      </c>
      <c r="M545" s="68">
        <v>0.15395</v>
      </c>
      <c r="N545" s="35">
        <v>4.26</v>
      </c>
      <c r="O545" s="35">
        <v>27.875</v>
      </c>
      <c r="P545" s="35">
        <v>3.415</v>
      </c>
      <c r="Q545" s="35">
        <v>15.25</v>
      </c>
      <c r="R545" s="35">
        <v>5.4799999999999995</v>
      </c>
      <c r="S545" s="35">
        <v>2.0249999999999999</v>
      </c>
      <c r="T545" s="35">
        <v>5.95</v>
      </c>
      <c r="U545" s="35">
        <v>2.11</v>
      </c>
      <c r="V545" s="35">
        <v>12.195</v>
      </c>
      <c r="W545" s="35">
        <v>6.3</v>
      </c>
      <c r="X545" s="35">
        <v>5.24</v>
      </c>
      <c r="Y545" s="35">
        <v>2.5750000000000002</v>
      </c>
      <c r="Z545" s="35">
        <v>0.99</v>
      </c>
      <c r="AA545" s="35">
        <v>8.8650000000000002</v>
      </c>
      <c r="AB545" s="41">
        <v>1060</v>
      </c>
      <c r="AC545" s="41">
        <v>6</v>
      </c>
      <c r="AD545" s="88">
        <v>388</v>
      </c>
      <c r="AE545" s="69">
        <v>60.5</v>
      </c>
      <c r="AF545" s="69">
        <v>76.2</v>
      </c>
      <c r="AG545" s="44">
        <f t="shared" si="320"/>
        <v>30.25</v>
      </c>
      <c r="AH545" s="44">
        <f t="shared" si="291"/>
        <v>2874.7536275755101</v>
      </c>
      <c r="AI545" s="44">
        <f t="shared" si="292"/>
        <v>219056.22642125387</v>
      </c>
      <c r="AJ545" s="44">
        <f t="shared" si="293"/>
        <v>1.7712347479859372</v>
      </c>
      <c r="AK545" s="45">
        <v>0</v>
      </c>
      <c r="AL545" s="43">
        <v>360.9</v>
      </c>
      <c r="AM545" s="43">
        <v>60.4</v>
      </c>
      <c r="AN545" s="69">
        <v>72.650000000000006</v>
      </c>
      <c r="AO545" s="44">
        <f t="shared" si="319"/>
        <v>30.2</v>
      </c>
      <c r="AP545" s="44">
        <f t="shared" si="294"/>
        <v>2865.2581637800349</v>
      </c>
      <c r="AQ545" s="46">
        <f t="shared" si="295"/>
        <v>219056.22642125387</v>
      </c>
      <c r="AR545" s="46">
        <f t="shared" si="296"/>
        <v>208161.00559861955</v>
      </c>
      <c r="AS545" s="47">
        <f t="shared" si="297"/>
        <v>4.9737097185643915</v>
      </c>
      <c r="AT545" s="46">
        <f t="shared" si="298"/>
        <v>1.7712347479859372</v>
      </c>
      <c r="AU545" s="46">
        <f t="shared" si="299"/>
        <v>1.73375411481195</v>
      </c>
      <c r="AV545" s="47">
        <f t="shared" si="300"/>
        <v>2.1160737286012625</v>
      </c>
      <c r="AW545" s="48">
        <v>0</v>
      </c>
      <c r="AX545" s="70">
        <v>150</v>
      </c>
      <c r="AY545" s="70">
        <v>12</v>
      </c>
      <c r="AZ545" s="71">
        <v>320.10000000000002</v>
      </c>
      <c r="BA545" s="43">
        <f t="shared" si="315"/>
        <v>21.212121212121204</v>
      </c>
      <c r="BB545" s="71">
        <v>58.16</v>
      </c>
      <c r="BC545" s="69">
        <v>72.349999999999994</v>
      </c>
      <c r="BD545" s="54">
        <f t="shared" si="301"/>
        <v>29.08</v>
      </c>
      <c r="BE545" s="44">
        <f t="shared" si="302"/>
        <v>2656.6765177746552</v>
      </c>
      <c r="BF545" s="50">
        <f t="shared" si="317"/>
        <v>219056.22642125387</v>
      </c>
      <c r="BG545" s="50">
        <f t="shared" si="303"/>
        <v>192210.54606099628</v>
      </c>
      <c r="BH545" s="72">
        <f t="shared" si="304"/>
        <v>12.255155125621622</v>
      </c>
      <c r="BI545" s="73">
        <f t="shared" si="305"/>
        <v>1.7712347479859372</v>
      </c>
      <c r="BJ545" s="51">
        <f t="shared" si="306"/>
        <v>1.665361274705599</v>
      </c>
      <c r="BK545" s="72">
        <f t="shared" si="307"/>
        <v>5.9773823543562692</v>
      </c>
      <c r="BL545" s="116">
        <v>0</v>
      </c>
      <c r="BM545" s="74">
        <f t="shared" si="318"/>
        <v>1060</v>
      </c>
      <c r="BN545" s="74">
        <f t="shared" si="318"/>
        <v>6</v>
      </c>
      <c r="BO545" s="71">
        <v>296.10000000000002</v>
      </c>
      <c r="BP545" s="71">
        <v>57</v>
      </c>
      <c r="BQ545" s="71">
        <v>71.8</v>
      </c>
      <c r="BR545" s="72">
        <f t="shared" si="308"/>
        <v>28.5</v>
      </c>
      <c r="BS545" s="54">
        <f t="shared" si="309"/>
        <v>2551.7586328783095</v>
      </c>
      <c r="BT545" s="50">
        <f t="shared" si="310"/>
        <v>192210.54606099628</v>
      </c>
      <c r="BU545" s="50">
        <f t="shared" si="311"/>
        <v>183216.26984066263</v>
      </c>
      <c r="BV545" s="72">
        <f t="shared" si="312"/>
        <v>4.6793874762102767</v>
      </c>
      <c r="BW545" s="75">
        <f t="shared" si="313"/>
        <v>1.665361274705599</v>
      </c>
      <c r="BX545" s="55">
        <f t="shared" si="314"/>
        <v>1.6161228490106734</v>
      </c>
      <c r="BY545" s="72">
        <f t="shared" si="289"/>
        <v>2.9566212714793654</v>
      </c>
      <c r="BZ545" s="124" t="s">
        <v>77</v>
      </c>
      <c r="CA545" s="124" t="s">
        <v>73</v>
      </c>
      <c r="CB545" s="125">
        <v>3</v>
      </c>
      <c r="CC545" s="125">
        <v>7</v>
      </c>
      <c r="CD545" s="125">
        <v>3</v>
      </c>
      <c r="CE545" s="125">
        <v>6</v>
      </c>
      <c r="CF545" s="124" t="s">
        <v>85</v>
      </c>
      <c r="CG545" s="126" t="s">
        <v>75</v>
      </c>
      <c r="CH545" s="62">
        <v>11.734997029114675</v>
      </c>
      <c r="CI545" s="63">
        <f>SUM(CI543:CI544)/1.7</f>
        <v>16.680315392456706</v>
      </c>
      <c r="CJ545" s="64">
        <f>SUM((AF545-BQ545)/AF545)*100</f>
        <v>5.7742782152231049</v>
      </c>
      <c r="CK545" s="64">
        <f>SUM(BX545*CH545)</f>
        <v>18.965196831824596</v>
      </c>
      <c r="CL545" s="65" t="s">
        <v>85</v>
      </c>
    </row>
    <row r="546" spans="1:90" s="65" customFormat="1" ht="24.75" customHeight="1" x14ac:dyDescent="0.3">
      <c r="A546" s="61" t="s">
        <v>125</v>
      </c>
      <c r="B546" s="35">
        <v>3.69</v>
      </c>
      <c r="C546" s="35">
        <v>1.8049999999999999</v>
      </c>
      <c r="D546" s="35">
        <v>5.83</v>
      </c>
      <c r="E546" s="35">
        <v>4.4749999999999996</v>
      </c>
      <c r="F546" s="35">
        <v>0.92535000000000001</v>
      </c>
      <c r="G546" s="66">
        <v>0.44719999999999999</v>
      </c>
      <c r="H546" s="66">
        <v>8.3849999999999994E-2</v>
      </c>
      <c r="I546" s="66">
        <v>4.845E-2</v>
      </c>
      <c r="J546" s="66">
        <v>4.4999999999999998E-2</v>
      </c>
      <c r="K546" s="67">
        <v>4.7600000000000003E-2</v>
      </c>
      <c r="L546" s="66">
        <v>1.79443</v>
      </c>
      <c r="M546" s="68">
        <v>0.16875000000000001</v>
      </c>
      <c r="N546" s="35">
        <v>4.8550000000000004</v>
      </c>
      <c r="O546" s="35">
        <v>15.94</v>
      </c>
      <c r="P546" s="35">
        <v>4.54</v>
      </c>
      <c r="Q546" s="35">
        <v>14.445</v>
      </c>
      <c r="R546" s="35">
        <v>5.71</v>
      </c>
      <c r="S546" s="35">
        <v>4.3899999999999997</v>
      </c>
      <c r="T546" s="35">
        <v>8.8949999999999996</v>
      </c>
      <c r="U546" s="35">
        <v>3.93</v>
      </c>
      <c r="V546" s="35">
        <v>14.81</v>
      </c>
      <c r="W546" s="35">
        <v>2.14</v>
      </c>
      <c r="X546" s="35">
        <v>12.559999999999999</v>
      </c>
      <c r="Y546" s="35">
        <v>7.7149999999999999</v>
      </c>
      <c r="Z546" s="35">
        <v>2.3849999999999998</v>
      </c>
      <c r="AA546" s="35">
        <v>5.74</v>
      </c>
      <c r="AB546" s="41">
        <v>1060</v>
      </c>
      <c r="AC546" s="41">
        <v>6</v>
      </c>
      <c r="AD546" s="88">
        <v>388.4</v>
      </c>
      <c r="AE546" s="69">
        <v>60.4</v>
      </c>
      <c r="AF546" s="69">
        <v>76.099999999999994</v>
      </c>
      <c r="AG546" s="44">
        <f t="shared" si="320"/>
        <v>30.2</v>
      </c>
      <c r="AH546" s="44">
        <f t="shared" si="291"/>
        <v>2865.2581637800349</v>
      </c>
      <c r="AI546" s="44">
        <f t="shared" si="292"/>
        <v>218046.14626366063</v>
      </c>
      <c r="AJ546" s="44">
        <f t="shared" si="293"/>
        <v>1.7812743158062885</v>
      </c>
      <c r="AK546" s="45">
        <v>0</v>
      </c>
      <c r="AL546" s="43">
        <v>363.5</v>
      </c>
      <c r="AM546" s="43">
        <v>60.3</v>
      </c>
      <c r="AN546" s="69">
        <v>72.5</v>
      </c>
      <c r="AO546" s="44">
        <f t="shared" si="319"/>
        <v>30.15</v>
      </c>
      <c r="AP546" s="44">
        <f t="shared" si="294"/>
        <v>2855.7784079478274</v>
      </c>
      <c r="AQ546" s="46">
        <f t="shared" si="295"/>
        <v>218046.14626366063</v>
      </c>
      <c r="AR546" s="46">
        <f t="shared" si="296"/>
        <v>207043.93457621749</v>
      </c>
      <c r="AS546" s="47">
        <f t="shared" si="297"/>
        <v>5.0458179958563925</v>
      </c>
      <c r="AT546" s="46">
        <f t="shared" si="298"/>
        <v>1.7812743158062885</v>
      </c>
      <c r="AU546" s="46">
        <f t="shared" si="299"/>
        <v>1.7556660171862584</v>
      </c>
      <c r="AV546" s="47">
        <f t="shared" si="300"/>
        <v>1.4376392447133328</v>
      </c>
      <c r="AW546" s="48">
        <v>0</v>
      </c>
      <c r="AX546" s="70">
        <v>150</v>
      </c>
      <c r="AY546" s="70">
        <v>12</v>
      </c>
      <c r="AZ546" s="71">
        <v>321.8</v>
      </c>
      <c r="BA546" s="43">
        <f t="shared" si="315"/>
        <v>20.696084524549399</v>
      </c>
      <c r="BB546" s="71">
        <v>58</v>
      </c>
      <c r="BC546" s="69">
        <v>72.650000000000006</v>
      </c>
      <c r="BD546" s="54">
        <f t="shared" si="301"/>
        <v>29</v>
      </c>
      <c r="BE546" s="44">
        <f t="shared" si="302"/>
        <v>2642.079421669016</v>
      </c>
      <c r="BF546" s="50">
        <f t="shared" si="317"/>
        <v>218046.14626366063</v>
      </c>
      <c r="BG546" s="50">
        <f t="shared" si="303"/>
        <v>191947.06998425402</v>
      </c>
      <c r="BH546" s="72">
        <f t="shared" si="304"/>
        <v>11.969519629962962</v>
      </c>
      <c r="BI546" s="73">
        <f t="shared" si="305"/>
        <v>1.7812743158062885</v>
      </c>
      <c r="BJ546" s="51">
        <f t="shared" si="306"/>
        <v>1.6765038404931016</v>
      </c>
      <c r="BK546" s="72">
        <f t="shared" si="307"/>
        <v>5.8817709537210048</v>
      </c>
      <c r="BL546" s="116">
        <v>0</v>
      </c>
      <c r="BM546" s="74">
        <f t="shared" si="318"/>
        <v>1060</v>
      </c>
      <c r="BN546" s="74">
        <f t="shared" si="318"/>
        <v>6</v>
      </c>
      <c r="BO546" s="71">
        <v>296.5</v>
      </c>
      <c r="BP546" s="71">
        <v>57</v>
      </c>
      <c r="BQ546" s="71">
        <v>71</v>
      </c>
      <c r="BR546" s="72">
        <f t="shared" si="308"/>
        <v>28.5</v>
      </c>
      <c r="BS546" s="54">
        <f t="shared" si="309"/>
        <v>2551.7586328783095</v>
      </c>
      <c r="BT546" s="50">
        <f t="shared" si="310"/>
        <v>191947.06998425402</v>
      </c>
      <c r="BU546" s="50">
        <f t="shared" si="311"/>
        <v>181174.86293435999</v>
      </c>
      <c r="BV546" s="72">
        <f t="shared" si="312"/>
        <v>5.6120716251504676</v>
      </c>
      <c r="BW546" s="75">
        <f t="shared" si="313"/>
        <v>1.6765038404931016</v>
      </c>
      <c r="BX546" s="55">
        <f t="shared" si="314"/>
        <v>1.6365404957277243</v>
      </c>
      <c r="BY546" s="72">
        <f t="shared" si="289"/>
        <v>2.3837311791438016</v>
      </c>
      <c r="BZ546" s="124" t="s">
        <v>77</v>
      </c>
      <c r="CA546" s="124" t="s">
        <v>73</v>
      </c>
      <c r="CB546" s="125">
        <v>3</v>
      </c>
      <c r="CC546" s="125">
        <v>7</v>
      </c>
      <c r="CD546" s="125">
        <v>3</v>
      </c>
      <c r="CE546" s="125">
        <v>6</v>
      </c>
      <c r="CF546" s="124" t="s">
        <v>85</v>
      </c>
      <c r="CG546" s="126" t="s">
        <v>75</v>
      </c>
      <c r="CH546" s="63">
        <v>11.4</v>
      </c>
      <c r="CI546" s="63">
        <f>SUM(CI544:CI545)/1.8</f>
        <v>17.758278084631741</v>
      </c>
      <c r="CJ546" s="64">
        <f>SUM((AF546-BQ546)/AF546)*100</f>
        <v>6.7017082785808073</v>
      </c>
      <c r="CK546" s="64">
        <f>SUM(BX546*CH546)</f>
        <v>18.656561651296059</v>
      </c>
      <c r="CL546" s="65" t="s">
        <v>85</v>
      </c>
    </row>
    <row r="547" spans="1:90" s="65" customFormat="1" ht="24.75" customHeight="1" x14ac:dyDescent="0.3">
      <c r="A547" s="61" t="s">
        <v>125</v>
      </c>
      <c r="B547" s="35">
        <v>3.72</v>
      </c>
      <c r="C547" s="35">
        <v>1.835</v>
      </c>
      <c r="D547" s="35">
        <v>5.8849999999999998</v>
      </c>
      <c r="E547" s="35">
        <v>4.62</v>
      </c>
      <c r="F547" s="35">
        <v>0.91595000000000004</v>
      </c>
      <c r="G547" s="66">
        <v>0.4496</v>
      </c>
      <c r="H547" s="66">
        <v>8.3799999999999999E-2</v>
      </c>
      <c r="I547" s="66">
        <v>5.0700000000000002E-2</v>
      </c>
      <c r="J547" s="66">
        <v>4.6449999999999998E-2</v>
      </c>
      <c r="K547" s="67">
        <v>4.7449999999999999E-2</v>
      </c>
      <c r="L547" s="66">
        <v>1.79443</v>
      </c>
      <c r="M547" s="68">
        <v>0.1736</v>
      </c>
      <c r="N547" s="35">
        <v>4.1304999999999996</v>
      </c>
      <c r="O547" s="35">
        <v>19.438499999999998</v>
      </c>
      <c r="P547" s="35">
        <v>4.0990000000000002</v>
      </c>
      <c r="Q547" s="35">
        <v>15.933</v>
      </c>
      <c r="R547" s="35">
        <v>6.8235000000000001</v>
      </c>
      <c r="S547" s="35">
        <v>3.6880000000000002</v>
      </c>
      <c r="T547" s="35">
        <v>7.1905000000000001</v>
      </c>
      <c r="U547" s="35">
        <v>4.1449999999999996</v>
      </c>
      <c r="V547" s="35">
        <v>12.996500000000001</v>
      </c>
      <c r="W547" s="35">
        <v>4.3520000000000003</v>
      </c>
      <c r="X547" s="35">
        <v>9.61</v>
      </c>
      <c r="Y547" s="35">
        <v>5.1240000000000006</v>
      </c>
      <c r="Z547" s="35">
        <v>1.6419999999999999</v>
      </c>
      <c r="AA547" s="35">
        <v>7.3025000000000002</v>
      </c>
      <c r="AB547" s="41">
        <v>1060</v>
      </c>
      <c r="AC547" s="41">
        <v>6</v>
      </c>
      <c r="AD547" s="88">
        <v>387.8</v>
      </c>
      <c r="AE547" s="69">
        <v>60.5</v>
      </c>
      <c r="AF547" s="69">
        <v>76.099999999999994</v>
      </c>
      <c r="AG547" s="44">
        <f t="shared" si="320"/>
        <v>30.25</v>
      </c>
      <c r="AH547" s="44">
        <f t="shared" si="291"/>
        <v>2874.7536275755101</v>
      </c>
      <c r="AI547" s="44">
        <f t="shared" si="292"/>
        <v>218768.7510584963</v>
      </c>
      <c r="AJ547" s="44">
        <f t="shared" si="293"/>
        <v>1.7726480501609969</v>
      </c>
      <c r="AK547" s="45">
        <v>0</v>
      </c>
      <c r="AL547" s="43">
        <v>359.5</v>
      </c>
      <c r="AM547" s="43">
        <v>60.3</v>
      </c>
      <c r="AN547" s="69">
        <v>72.510000000000005</v>
      </c>
      <c r="AO547" s="44">
        <f t="shared" si="319"/>
        <v>30.15</v>
      </c>
      <c r="AP547" s="44">
        <f t="shared" si="294"/>
        <v>2855.7784079478274</v>
      </c>
      <c r="AQ547" s="46">
        <f t="shared" si="295"/>
        <v>218768.7510584963</v>
      </c>
      <c r="AR547" s="46">
        <f t="shared" si="296"/>
        <v>207072.49236029698</v>
      </c>
      <c r="AS547" s="47">
        <f t="shared" si="297"/>
        <v>5.3464028302067117</v>
      </c>
      <c r="AT547" s="46">
        <f t="shared" si="298"/>
        <v>1.7726480501609969</v>
      </c>
      <c r="AU547" s="46">
        <f t="shared" si="299"/>
        <v>1.7361069831259186</v>
      </c>
      <c r="AV547" s="47">
        <f t="shared" si="300"/>
        <v>2.061383083447363</v>
      </c>
      <c r="AW547" s="48">
        <v>0</v>
      </c>
      <c r="AX547" s="70">
        <v>150</v>
      </c>
      <c r="AY547" s="70">
        <v>12</v>
      </c>
      <c r="AZ547" s="71">
        <v>322.3</v>
      </c>
      <c r="BA547" s="43">
        <f t="shared" si="315"/>
        <v>20.322680732237046</v>
      </c>
      <c r="BB547" s="71">
        <v>58.91</v>
      </c>
      <c r="BC547" s="69">
        <v>72.650000000000006</v>
      </c>
      <c r="BD547" s="54">
        <f t="shared" si="301"/>
        <v>29.454999999999998</v>
      </c>
      <c r="BE547" s="44">
        <f t="shared" si="302"/>
        <v>2725.6364400163598</v>
      </c>
      <c r="BF547" s="50">
        <f t="shared" si="317"/>
        <v>218768.7510584963</v>
      </c>
      <c r="BG547" s="50">
        <f t="shared" si="303"/>
        <v>198017.48736718856</v>
      </c>
      <c r="BH547" s="72">
        <f t="shared" si="304"/>
        <v>9.4854788862231469</v>
      </c>
      <c r="BI547" s="73">
        <f t="shared" si="305"/>
        <v>1.7726480501609969</v>
      </c>
      <c r="BJ547" s="51">
        <f t="shared" si="306"/>
        <v>1.6276340250815899</v>
      </c>
      <c r="BK547" s="72">
        <f t="shared" si="307"/>
        <v>8.1806439279492835</v>
      </c>
      <c r="BL547" s="116">
        <v>0</v>
      </c>
      <c r="BM547" s="74">
        <f t="shared" si="318"/>
        <v>1060</v>
      </c>
      <c r="BN547" s="74">
        <f t="shared" si="318"/>
        <v>6</v>
      </c>
      <c r="BO547" s="71">
        <v>296.2</v>
      </c>
      <c r="BP547" s="71">
        <v>57.4</v>
      </c>
      <c r="BQ547" s="71">
        <v>71.5</v>
      </c>
      <c r="BR547" s="72">
        <f t="shared" si="308"/>
        <v>28.7</v>
      </c>
      <c r="BS547" s="54">
        <f t="shared" si="309"/>
        <v>2587.6984528353764</v>
      </c>
      <c r="BT547" s="50">
        <f t="shared" si="310"/>
        <v>198017.48736718856</v>
      </c>
      <c r="BU547" s="50">
        <f t="shared" si="311"/>
        <v>185020.4393777294</v>
      </c>
      <c r="BV547" s="72">
        <f t="shared" si="312"/>
        <v>6.5635859550921483</v>
      </c>
      <c r="BW547" s="75">
        <f t="shared" si="313"/>
        <v>1.6276340250815899</v>
      </c>
      <c r="BX547" s="55">
        <f t="shared" si="314"/>
        <v>1.6009042081847584</v>
      </c>
      <c r="BY547" s="72">
        <f t="shared" si="289"/>
        <v>1.6422498230516902</v>
      </c>
      <c r="BZ547" s="124" t="s">
        <v>77</v>
      </c>
      <c r="CA547" s="124" t="s">
        <v>73</v>
      </c>
      <c r="CB547" s="125">
        <v>3</v>
      </c>
      <c r="CC547" s="125">
        <v>7</v>
      </c>
      <c r="CD547" s="125">
        <v>3</v>
      </c>
      <c r="CE547" s="125">
        <v>6</v>
      </c>
      <c r="CF547" s="124" t="s">
        <v>85</v>
      </c>
      <c r="CG547" s="126" t="s">
        <v>75</v>
      </c>
      <c r="CH547" s="63">
        <f t="shared" ref="CH547:CH551" si="321">SUM(CH545:CH546)/2</f>
        <v>11.567498514557338</v>
      </c>
      <c r="CI547" s="63">
        <f>SUM(CI545:CI546)/2</f>
        <v>17.219296738544223</v>
      </c>
      <c r="CJ547" s="64">
        <f>SUM((AF547-BQ547)/AF547)*100</f>
        <v>6.0446780551905315</v>
      </c>
      <c r="CK547" s="64">
        <f>SUM(BX547*CH547)</f>
        <v>18.518457050125782</v>
      </c>
      <c r="CL547" s="65" t="s">
        <v>85</v>
      </c>
    </row>
    <row r="548" spans="1:90" s="65" customFormat="1" ht="24.75" customHeight="1" x14ac:dyDescent="0.3">
      <c r="A548" s="61" t="s">
        <v>125</v>
      </c>
      <c r="B548" s="35">
        <v>3.2949999999999999</v>
      </c>
      <c r="C548" s="35">
        <v>1.9850000000000001</v>
      </c>
      <c r="D548" s="35">
        <v>6.5449999999999999</v>
      </c>
      <c r="E548" s="35">
        <v>4.9249999999999998</v>
      </c>
      <c r="F548" s="35">
        <v>0.70965</v>
      </c>
      <c r="G548" s="66">
        <v>0.41439999999999999</v>
      </c>
      <c r="H548" s="66">
        <v>7.7799999999999994E-2</v>
      </c>
      <c r="I548" s="66">
        <v>5.1499999999999997E-2</v>
      </c>
      <c r="J548" s="66">
        <v>3.73E-2</v>
      </c>
      <c r="K548" s="67">
        <v>5.8000000000000003E-2</v>
      </c>
      <c r="L548" s="66">
        <v>1.79443</v>
      </c>
      <c r="M548" s="68">
        <v>5.2499999999999998E-2</v>
      </c>
      <c r="N548" s="35">
        <v>4.26</v>
      </c>
      <c r="O548" s="35">
        <v>27.875</v>
      </c>
      <c r="P548" s="35">
        <v>3.415</v>
      </c>
      <c r="Q548" s="35">
        <v>15.25</v>
      </c>
      <c r="R548" s="35">
        <v>5.4799999999999995</v>
      </c>
      <c r="S548" s="35">
        <v>2.0249999999999999</v>
      </c>
      <c r="T548" s="35">
        <v>5.95</v>
      </c>
      <c r="U548" s="35">
        <v>2.11</v>
      </c>
      <c r="V548" s="35">
        <v>12.195</v>
      </c>
      <c r="W548" s="35">
        <v>6.3</v>
      </c>
      <c r="X548" s="35">
        <v>5.24</v>
      </c>
      <c r="Y548" s="35">
        <v>2.5750000000000002</v>
      </c>
      <c r="Z548" s="35">
        <v>0.99</v>
      </c>
      <c r="AA548" s="35">
        <v>8.8650000000000002</v>
      </c>
      <c r="AB548" s="41">
        <v>1080</v>
      </c>
      <c r="AC548" s="41">
        <v>6</v>
      </c>
      <c r="AD548" s="88">
        <v>387.8</v>
      </c>
      <c r="AE548" s="69">
        <v>60.3</v>
      </c>
      <c r="AF548" s="69">
        <v>76.400000000000006</v>
      </c>
      <c r="AG548" s="44">
        <f t="shared" si="320"/>
        <v>30.15</v>
      </c>
      <c r="AH548" s="44">
        <f t="shared" si="291"/>
        <v>2855.7784079478274</v>
      </c>
      <c r="AI548" s="44">
        <f t="shared" si="292"/>
        <v>218181.47036721403</v>
      </c>
      <c r="AJ548" s="44">
        <f t="shared" si="293"/>
        <v>1.7774195001404409</v>
      </c>
      <c r="AK548" s="45">
        <v>0</v>
      </c>
      <c r="AL548" s="43">
        <v>359.5</v>
      </c>
      <c r="AM548" s="43">
        <v>60.3</v>
      </c>
      <c r="AN548" s="69">
        <v>72.489999999999995</v>
      </c>
      <c r="AO548" s="44">
        <f t="shared" si="319"/>
        <v>30.15</v>
      </c>
      <c r="AP548" s="44">
        <f t="shared" si="294"/>
        <v>2855.7784079478274</v>
      </c>
      <c r="AQ548" s="46">
        <f t="shared" si="295"/>
        <v>218181.47036721403</v>
      </c>
      <c r="AR548" s="46">
        <f t="shared" si="296"/>
        <v>207015.37679213801</v>
      </c>
      <c r="AS548" s="47">
        <f t="shared" si="297"/>
        <v>5.1178010471204276</v>
      </c>
      <c r="AT548" s="46">
        <f t="shared" si="298"/>
        <v>1.7774195001404409</v>
      </c>
      <c r="AU548" s="46">
        <f t="shared" si="299"/>
        <v>1.7365859752581096</v>
      </c>
      <c r="AV548" s="47">
        <f t="shared" si="300"/>
        <v>2.2973487620173434</v>
      </c>
      <c r="AW548" s="48">
        <v>0</v>
      </c>
      <c r="AX548" s="70">
        <v>150</v>
      </c>
      <c r="AY548" s="70">
        <v>12</v>
      </c>
      <c r="AZ548" s="71">
        <v>322.60000000000002</v>
      </c>
      <c r="BA548" s="43">
        <f t="shared" si="315"/>
        <v>20.210787352758828</v>
      </c>
      <c r="BB548" s="71">
        <v>58.9</v>
      </c>
      <c r="BC548" s="69">
        <v>71.75</v>
      </c>
      <c r="BD548" s="54">
        <f t="shared" si="301"/>
        <v>29.45</v>
      </c>
      <c r="BE548" s="44">
        <f t="shared" si="302"/>
        <v>2724.7111624400618</v>
      </c>
      <c r="BF548" s="50">
        <f t="shared" si="317"/>
        <v>218181.47036721403</v>
      </c>
      <c r="BG548" s="50">
        <f t="shared" si="303"/>
        <v>195498.02590507444</v>
      </c>
      <c r="BH548" s="72">
        <f t="shared" si="304"/>
        <v>10.396595285549152</v>
      </c>
      <c r="BI548" s="73">
        <f t="shared" si="305"/>
        <v>1.7774195001404409</v>
      </c>
      <c r="BJ548" s="51">
        <f t="shared" si="306"/>
        <v>1.6501445398565862</v>
      </c>
      <c r="BK548" s="72">
        <f t="shared" si="307"/>
        <v>7.1606596120836006</v>
      </c>
      <c r="BL548" s="116">
        <v>0</v>
      </c>
      <c r="BM548" s="74">
        <f t="shared" si="318"/>
        <v>1080</v>
      </c>
      <c r="BN548" s="74">
        <f t="shared" si="318"/>
        <v>6</v>
      </c>
      <c r="BO548" s="71">
        <v>296.39999999999998</v>
      </c>
      <c r="BP548" s="71">
        <v>57</v>
      </c>
      <c r="BQ548" s="71">
        <v>71</v>
      </c>
      <c r="BR548" s="72">
        <f t="shared" si="308"/>
        <v>28.5</v>
      </c>
      <c r="BS548" s="54">
        <f t="shared" si="309"/>
        <v>2551.7586328783095</v>
      </c>
      <c r="BT548" s="50">
        <f t="shared" si="310"/>
        <v>195498.02590507444</v>
      </c>
      <c r="BU548" s="50">
        <f t="shared" si="311"/>
        <v>181174.86293435999</v>
      </c>
      <c r="BV548" s="72">
        <f t="shared" si="312"/>
        <v>7.3265000525729942</v>
      </c>
      <c r="BW548" s="75">
        <f t="shared" si="313"/>
        <v>1.6501445398565862</v>
      </c>
      <c r="BX548" s="55">
        <f t="shared" si="314"/>
        <v>1.6359885427780692</v>
      </c>
      <c r="BY548" s="72">
        <f t="shared" si="289"/>
        <v>0.85786406806201942</v>
      </c>
      <c r="BZ548" s="124" t="s">
        <v>77</v>
      </c>
      <c r="CA548" s="124" t="s">
        <v>73</v>
      </c>
      <c r="CB548" s="125">
        <v>3</v>
      </c>
      <c r="CC548" s="125">
        <v>7</v>
      </c>
      <c r="CD548" s="125">
        <v>3</v>
      </c>
      <c r="CE548" s="125">
        <v>6</v>
      </c>
      <c r="CF548" s="124" t="s">
        <v>85</v>
      </c>
      <c r="CG548" s="126" t="s">
        <v>75</v>
      </c>
      <c r="CH548" s="63">
        <f t="shared" si="321"/>
        <v>11.483749257278669</v>
      </c>
      <c r="CI548" s="63">
        <f>SUM(CI546:CI547)/2</f>
        <v>17.488787411587982</v>
      </c>
      <c r="CJ548" s="64">
        <f>SUM((AF548-BQ548)/AF548)*100</f>
        <v>7.0680628272251385</v>
      </c>
      <c r="CK548" s="64">
        <f>SUM(BX548*CH548)</f>
        <v>18.787282213044065</v>
      </c>
      <c r="CL548" s="65" t="s">
        <v>85</v>
      </c>
    </row>
    <row r="549" spans="1:90" s="65" customFormat="1" ht="24.75" customHeight="1" x14ac:dyDescent="0.3">
      <c r="A549" s="61" t="s">
        <v>125</v>
      </c>
      <c r="B549" s="35">
        <v>3.2149999999999999</v>
      </c>
      <c r="C549" s="35">
        <v>1.9350000000000001</v>
      </c>
      <c r="D549" s="35">
        <v>6.28</v>
      </c>
      <c r="E549" s="35">
        <v>4.7850000000000001</v>
      </c>
      <c r="F549" s="35">
        <v>0.82869999999999999</v>
      </c>
      <c r="G549" s="66">
        <v>0.40400000000000003</v>
      </c>
      <c r="H549" s="66">
        <v>7.6950000000000005E-2</v>
      </c>
      <c r="I549" s="66">
        <v>5.16E-2</v>
      </c>
      <c r="J549" s="66">
        <v>3.6799999999999999E-2</v>
      </c>
      <c r="K549" s="67">
        <v>5.1499999999999997E-2</v>
      </c>
      <c r="L549" s="66">
        <v>1.79443</v>
      </c>
      <c r="M549" s="68">
        <v>4.5699999999999998E-2</v>
      </c>
      <c r="N549" s="35">
        <v>4.8550000000000004</v>
      </c>
      <c r="O549" s="35">
        <v>15.94</v>
      </c>
      <c r="P549" s="35">
        <v>4.54</v>
      </c>
      <c r="Q549" s="35">
        <v>14.445</v>
      </c>
      <c r="R549" s="35">
        <v>5.71</v>
      </c>
      <c r="S549" s="35">
        <v>4.3899999999999997</v>
      </c>
      <c r="T549" s="35">
        <v>8.8949999999999996</v>
      </c>
      <c r="U549" s="35">
        <v>3.93</v>
      </c>
      <c r="V549" s="35">
        <v>14.81</v>
      </c>
      <c r="W549" s="35">
        <v>2.14</v>
      </c>
      <c r="X549" s="35">
        <v>12.559999999999999</v>
      </c>
      <c r="Y549" s="35">
        <v>7.7149999999999999</v>
      </c>
      <c r="Z549" s="35">
        <v>2.3849999999999998</v>
      </c>
      <c r="AA549" s="35">
        <v>5.74</v>
      </c>
      <c r="AB549" s="41">
        <v>1080</v>
      </c>
      <c r="AC549" s="41">
        <v>6</v>
      </c>
      <c r="AD549" s="88">
        <v>386.7</v>
      </c>
      <c r="AE549" s="69">
        <v>60.3</v>
      </c>
      <c r="AF549" s="69">
        <v>76.2</v>
      </c>
      <c r="AG549" s="44">
        <f t="shared" si="320"/>
        <v>30.15</v>
      </c>
      <c r="AH549" s="44">
        <f t="shared" si="291"/>
        <v>2855.7784079478274</v>
      </c>
      <c r="AI549" s="44">
        <f t="shared" si="292"/>
        <v>217610.31468562447</v>
      </c>
      <c r="AJ549" s="44">
        <f t="shared" si="293"/>
        <v>1.7770297357395703</v>
      </c>
      <c r="AK549" s="45">
        <v>0</v>
      </c>
      <c r="AL549" s="43">
        <v>359.7</v>
      </c>
      <c r="AM549" s="43">
        <v>60.2</v>
      </c>
      <c r="AN549" s="69">
        <v>75</v>
      </c>
      <c r="AO549" s="44">
        <f t="shared" si="319"/>
        <v>30.1</v>
      </c>
      <c r="AP549" s="44">
        <f t="shared" si="294"/>
        <v>2846.314360078889</v>
      </c>
      <c r="AQ549" s="46">
        <f t="shared" si="295"/>
        <v>217610.31468562447</v>
      </c>
      <c r="AR549" s="46">
        <f t="shared" si="296"/>
        <v>213473.57700591668</v>
      </c>
      <c r="AS549" s="47">
        <f t="shared" si="297"/>
        <v>1.9009841907926182</v>
      </c>
      <c r="AT549" s="46">
        <f t="shared" si="298"/>
        <v>1.7770297357395703</v>
      </c>
      <c r="AU549" s="46">
        <f t="shared" si="299"/>
        <v>1.6849860532857912</v>
      </c>
      <c r="AV549" s="47">
        <f t="shared" si="300"/>
        <v>5.1796365926016472</v>
      </c>
      <c r="AW549" s="48">
        <v>0</v>
      </c>
      <c r="AX549" s="70">
        <v>150</v>
      </c>
      <c r="AY549" s="70">
        <v>12</v>
      </c>
      <c r="AZ549" s="71">
        <v>320.3</v>
      </c>
      <c r="BA549" s="43">
        <f t="shared" si="315"/>
        <v>20.730565095223223</v>
      </c>
      <c r="BB549" s="71">
        <v>57.79</v>
      </c>
      <c r="BC549" s="69">
        <v>72.13</v>
      </c>
      <c r="BD549" s="54">
        <f t="shared" si="301"/>
        <v>28.895</v>
      </c>
      <c r="BE549" s="44">
        <f t="shared" si="302"/>
        <v>2622.9817584676598</v>
      </c>
      <c r="BF549" s="50">
        <f t="shared" si="317"/>
        <v>217610.31468562447</v>
      </c>
      <c r="BG549" s="50">
        <f t="shared" si="303"/>
        <v>189195.6742382723</v>
      </c>
      <c r="BH549" s="72">
        <f t="shared" si="304"/>
        <v>13.057579778974175</v>
      </c>
      <c r="BI549" s="73">
        <f t="shared" si="305"/>
        <v>1.7770297357395703</v>
      </c>
      <c r="BJ549" s="51">
        <f t="shared" si="306"/>
        <v>1.6929562543624301</v>
      </c>
      <c r="BK549" s="72">
        <f t="shared" si="307"/>
        <v>4.7311240597867776</v>
      </c>
      <c r="BL549" s="116">
        <v>0</v>
      </c>
      <c r="BM549" s="74">
        <f t="shared" si="318"/>
        <v>1080</v>
      </c>
      <c r="BN549" s="74">
        <f t="shared" si="318"/>
        <v>6</v>
      </c>
      <c r="BO549" s="71">
        <v>294.5</v>
      </c>
      <c r="BP549" s="71">
        <v>56</v>
      </c>
      <c r="BQ549" s="71">
        <v>71.400000000000006</v>
      </c>
      <c r="BR549" s="72">
        <f t="shared" si="308"/>
        <v>28</v>
      </c>
      <c r="BS549" s="54">
        <f t="shared" si="309"/>
        <v>2463.0086404143976</v>
      </c>
      <c r="BT549" s="50">
        <f t="shared" si="310"/>
        <v>189195.6742382723</v>
      </c>
      <c r="BU549" s="50">
        <f t="shared" si="311"/>
        <v>175858.81692558801</v>
      </c>
      <c r="BV549" s="72">
        <f t="shared" si="312"/>
        <v>7.0492400877452992</v>
      </c>
      <c r="BW549" s="75">
        <f t="shared" si="313"/>
        <v>1.6929562543624301</v>
      </c>
      <c r="BX549" s="55">
        <f t="shared" si="314"/>
        <v>1.6746388105443313</v>
      </c>
      <c r="BY549" s="72">
        <f t="shared" si="289"/>
        <v>1.0819797482007136</v>
      </c>
      <c r="BZ549" s="124" t="s">
        <v>77</v>
      </c>
      <c r="CA549" s="124" t="s">
        <v>73</v>
      </c>
      <c r="CB549" s="125">
        <v>3</v>
      </c>
      <c r="CC549" s="125">
        <v>7</v>
      </c>
      <c r="CD549" s="125">
        <v>3</v>
      </c>
      <c r="CE549" s="125">
        <v>6</v>
      </c>
      <c r="CF549" s="124" t="s">
        <v>85</v>
      </c>
      <c r="CG549" s="126" t="s">
        <v>75</v>
      </c>
      <c r="CH549" s="63">
        <f t="shared" si="321"/>
        <v>11.525623885918003</v>
      </c>
      <c r="CI549" s="63">
        <f>SUM(CI547:CI548)/1.9</f>
        <v>18.267412710595899</v>
      </c>
      <c r="CJ549" s="64">
        <f>SUM((AF549-BQ549)/AF549)*100</f>
        <v>6.2992125984251928</v>
      </c>
      <c r="CK549" s="64">
        <f>SUM(BX549*CH549)</f>
        <v>19.301257075095059</v>
      </c>
      <c r="CL549" s="65" t="s">
        <v>85</v>
      </c>
    </row>
    <row r="550" spans="1:90" s="65" customFormat="1" ht="24.75" customHeight="1" x14ac:dyDescent="0.3">
      <c r="A550" s="61" t="s">
        <v>125</v>
      </c>
      <c r="B550" s="35">
        <v>3.29</v>
      </c>
      <c r="C550" s="35">
        <v>1.87</v>
      </c>
      <c r="D550" s="35">
        <v>6.12</v>
      </c>
      <c r="E550" s="35">
        <v>4.59</v>
      </c>
      <c r="F550" s="35">
        <v>0.74185000000000001</v>
      </c>
      <c r="G550" s="66">
        <v>0.41799999999999998</v>
      </c>
      <c r="H550" s="66">
        <v>7.6950000000000005E-2</v>
      </c>
      <c r="I550" s="66">
        <v>4.9450000000000001E-2</v>
      </c>
      <c r="J550" s="66">
        <v>3.4000000000000002E-2</v>
      </c>
      <c r="K550" s="67">
        <v>4.4749999999999998E-2</v>
      </c>
      <c r="L550" s="66">
        <v>1.79443</v>
      </c>
      <c r="M550" s="68">
        <v>4.8050000000000002E-2</v>
      </c>
      <c r="N550" s="35">
        <v>4.1304999999999996</v>
      </c>
      <c r="O550" s="35">
        <v>19.438499999999998</v>
      </c>
      <c r="P550" s="35">
        <v>4.0990000000000002</v>
      </c>
      <c r="Q550" s="35">
        <v>15.933</v>
      </c>
      <c r="R550" s="35">
        <v>6.8235000000000001</v>
      </c>
      <c r="S550" s="35">
        <v>3.6880000000000002</v>
      </c>
      <c r="T550" s="35">
        <v>7.1905000000000001</v>
      </c>
      <c r="U550" s="35">
        <v>4.1449999999999996</v>
      </c>
      <c r="V550" s="35">
        <v>12.996500000000001</v>
      </c>
      <c r="W550" s="35">
        <v>4.3520000000000003</v>
      </c>
      <c r="X550" s="35">
        <v>9.61</v>
      </c>
      <c r="Y550" s="35">
        <v>5.1240000000000006</v>
      </c>
      <c r="Z550" s="35">
        <v>1.6419999999999999</v>
      </c>
      <c r="AA550" s="35">
        <v>7.3025000000000002</v>
      </c>
      <c r="AB550" s="41">
        <v>1080</v>
      </c>
      <c r="AC550" s="41">
        <v>6</v>
      </c>
      <c r="AD550" s="88">
        <v>387.2</v>
      </c>
      <c r="AE550" s="69">
        <v>60.4</v>
      </c>
      <c r="AF550" s="69">
        <v>76.7</v>
      </c>
      <c r="AG550" s="44">
        <f t="shared" si="320"/>
        <v>30.2</v>
      </c>
      <c r="AH550" s="44">
        <f t="shared" si="291"/>
        <v>2865.2581637800349</v>
      </c>
      <c r="AI550" s="44">
        <f t="shared" si="292"/>
        <v>219765.30116192868</v>
      </c>
      <c r="AJ550" s="44">
        <f t="shared" si="293"/>
        <v>1.7618795958817046</v>
      </c>
      <c r="AK550" s="45">
        <v>0</v>
      </c>
      <c r="AL550" s="43">
        <v>361</v>
      </c>
      <c r="AM550" s="43">
        <v>60</v>
      </c>
      <c r="AN550" s="69">
        <v>75</v>
      </c>
      <c r="AO550" s="44">
        <f t="shared" si="319"/>
        <v>30</v>
      </c>
      <c r="AP550" s="44">
        <f t="shared" si="294"/>
        <v>2827.4333882308138</v>
      </c>
      <c r="AQ550" s="46">
        <f t="shared" si="295"/>
        <v>219765.30116192868</v>
      </c>
      <c r="AR550" s="46">
        <f t="shared" si="296"/>
        <v>212057.50411731104</v>
      </c>
      <c r="AS550" s="47">
        <f t="shared" si="297"/>
        <v>3.5072857288505004</v>
      </c>
      <c r="AT550" s="46">
        <f t="shared" si="298"/>
        <v>1.7618795958817046</v>
      </c>
      <c r="AU550" s="46">
        <f t="shared" si="299"/>
        <v>1.702368428331088</v>
      </c>
      <c r="AV550" s="47">
        <f t="shared" si="300"/>
        <v>3.3777091062136493</v>
      </c>
      <c r="AW550" s="48">
        <v>0</v>
      </c>
      <c r="AX550" s="70">
        <v>150</v>
      </c>
      <c r="AY550" s="70">
        <v>12</v>
      </c>
      <c r="AZ550" s="71">
        <v>322</v>
      </c>
      <c r="BA550" s="43">
        <f t="shared" si="315"/>
        <v>20.24844720496894</v>
      </c>
      <c r="BB550" s="71">
        <v>58.06</v>
      </c>
      <c r="BC550" s="69">
        <v>72.09</v>
      </c>
      <c r="BD550" s="54">
        <f t="shared" si="301"/>
        <v>29.03</v>
      </c>
      <c r="BE550" s="44">
        <f t="shared" si="302"/>
        <v>2647.5486203196506</v>
      </c>
      <c r="BF550" s="50">
        <f t="shared" si="317"/>
        <v>219765.30116192868</v>
      </c>
      <c r="BG550" s="50">
        <f t="shared" si="303"/>
        <v>190861.78003884363</v>
      </c>
      <c r="BH550" s="72">
        <f t="shared" si="304"/>
        <v>13.15199486464344</v>
      </c>
      <c r="BI550" s="73">
        <f t="shared" si="305"/>
        <v>1.7618795958817046</v>
      </c>
      <c r="BJ550" s="51">
        <f t="shared" si="306"/>
        <v>1.6870847580613966</v>
      </c>
      <c r="BK550" s="72">
        <f t="shared" si="307"/>
        <v>4.2451730524115732</v>
      </c>
      <c r="BL550" s="116">
        <v>0</v>
      </c>
      <c r="BM550" s="74">
        <f t="shared" si="318"/>
        <v>1080</v>
      </c>
      <c r="BN550" s="74">
        <f t="shared" si="318"/>
        <v>6</v>
      </c>
      <c r="BO550" s="71">
        <v>296.60000000000002</v>
      </c>
      <c r="BP550" s="71">
        <v>57</v>
      </c>
      <c r="BQ550" s="71">
        <v>70</v>
      </c>
      <c r="BR550" s="72">
        <f t="shared" si="308"/>
        <v>28.5</v>
      </c>
      <c r="BS550" s="54">
        <f t="shared" si="309"/>
        <v>2551.7586328783095</v>
      </c>
      <c r="BT550" s="50">
        <f t="shared" si="310"/>
        <v>190861.78003884363</v>
      </c>
      <c r="BU550" s="50">
        <f t="shared" si="311"/>
        <v>178623.10430148165</v>
      </c>
      <c r="BV550" s="72">
        <f t="shared" si="312"/>
        <v>6.4123240047699426</v>
      </c>
      <c r="BW550" s="75">
        <f t="shared" si="313"/>
        <v>1.6870847580613966</v>
      </c>
      <c r="BX550" s="55">
        <f t="shared" si="314"/>
        <v>1.6604794836584851</v>
      </c>
      <c r="BY550" s="72">
        <f t="shared" si="289"/>
        <v>1.5769969040253322</v>
      </c>
      <c r="BZ550" s="124" t="s">
        <v>77</v>
      </c>
      <c r="CA550" s="124" t="s">
        <v>73</v>
      </c>
      <c r="CB550" s="125">
        <v>3</v>
      </c>
      <c r="CC550" s="125">
        <v>7</v>
      </c>
      <c r="CD550" s="125">
        <v>3</v>
      </c>
      <c r="CE550" s="125">
        <v>6</v>
      </c>
      <c r="CF550" s="124" t="s">
        <v>85</v>
      </c>
      <c r="CG550" s="126" t="s">
        <v>75</v>
      </c>
      <c r="CH550" s="63">
        <f t="shared" si="321"/>
        <v>11.504686571598336</v>
      </c>
      <c r="CI550" s="63">
        <f>SUM(CI548:CI549)/2</f>
        <v>17.878100061091942</v>
      </c>
      <c r="CJ550" s="64">
        <f>SUM((AF550-BQ550)/AF550)*100</f>
        <v>8.7353324641460262</v>
      </c>
      <c r="CK550" s="64">
        <f>SUM(BX550*CH550)</f>
        <v>19.103296018060313</v>
      </c>
      <c r="CL550" s="65" t="s">
        <v>85</v>
      </c>
    </row>
    <row r="551" spans="1:90" s="65" customFormat="1" ht="24.75" customHeight="1" x14ac:dyDescent="0.3">
      <c r="A551" s="61" t="s">
        <v>125</v>
      </c>
      <c r="B551" s="35">
        <v>3.3450000000000002</v>
      </c>
      <c r="C551" s="35">
        <v>1.76</v>
      </c>
      <c r="D551" s="35">
        <v>6.23</v>
      </c>
      <c r="E551" s="35">
        <v>4.57</v>
      </c>
      <c r="F551" s="35">
        <v>1.72725</v>
      </c>
      <c r="G551" s="66">
        <v>0.39500000000000002</v>
      </c>
      <c r="H551" s="66">
        <v>8.4099999999999994E-2</v>
      </c>
      <c r="I551" s="66">
        <v>5.305E-2</v>
      </c>
      <c r="J551" s="66">
        <v>4.53E-2</v>
      </c>
      <c r="K551" s="67">
        <v>5.1700000000000003E-2</v>
      </c>
      <c r="L551" s="66">
        <v>1.79443</v>
      </c>
      <c r="M551" s="68">
        <v>9.715E-2</v>
      </c>
      <c r="N551" s="35">
        <v>4.26</v>
      </c>
      <c r="O551" s="35">
        <v>27.875</v>
      </c>
      <c r="P551" s="35">
        <v>3.415</v>
      </c>
      <c r="Q551" s="35">
        <v>15.25</v>
      </c>
      <c r="R551" s="35">
        <v>5.4799999999999995</v>
      </c>
      <c r="S551" s="35">
        <v>2.0249999999999999</v>
      </c>
      <c r="T551" s="35">
        <v>5.95</v>
      </c>
      <c r="U551" s="35">
        <v>2.11</v>
      </c>
      <c r="V551" s="35">
        <v>12.195</v>
      </c>
      <c r="W551" s="35">
        <v>6.3</v>
      </c>
      <c r="X551" s="35">
        <v>5.24</v>
      </c>
      <c r="Y551" s="35">
        <v>2.5750000000000002</v>
      </c>
      <c r="Z551" s="35">
        <v>0.99</v>
      </c>
      <c r="AA551" s="35">
        <v>8.8650000000000002</v>
      </c>
      <c r="AB551" s="41">
        <v>1080</v>
      </c>
      <c r="AC551" s="41">
        <v>6</v>
      </c>
      <c r="AD551" s="88">
        <v>386.6</v>
      </c>
      <c r="AE551" s="69">
        <v>60.4</v>
      </c>
      <c r="AF551" s="69">
        <v>76.8</v>
      </c>
      <c r="AG551" s="44">
        <f t="shared" si="320"/>
        <v>30.2</v>
      </c>
      <c r="AH551" s="44">
        <f t="shared" si="291"/>
        <v>2865.2581637800349</v>
      </c>
      <c r="AI551" s="44">
        <f t="shared" si="292"/>
        <v>220051.82697830666</v>
      </c>
      <c r="AJ551" s="44">
        <f t="shared" si="293"/>
        <v>1.7568588514291779</v>
      </c>
      <c r="AK551" s="45">
        <v>0</v>
      </c>
      <c r="AL551" s="43">
        <v>359.9</v>
      </c>
      <c r="AM551" s="43">
        <v>60</v>
      </c>
      <c r="AN551" s="69">
        <v>76</v>
      </c>
      <c r="AO551" s="44">
        <f t="shared" si="319"/>
        <v>30</v>
      </c>
      <c r="AP551" s="44">
        <f t="shared" si="294"/>
        <v>2827.4333882308138</v>
      </c>
      <c r="AQ551" s="46">
        <f t="shared" si="295"/>
        <v>220051.82697830666</v>
      </c>
      <c r="AR551" s="46">
        <f t="shared" si="296"/>
        <v>214884.93750554183</v>
      </c>
      <c r="AS551" s="47">
        <f t="shared" si="297"/>
        <v>2.3480329810096037</v>
      </c>
      <c r="AT551" s="46">
        <f t="shared" si="298"/>
        <v>1.7568588514291779</v>
      </c>
      <c r="AU551" s="46">
        <f t="shared" si="299"/>
        <v>1.6748498251103257</v>
      </c>
      <c r="AV551" s="47">
        <f t="shared" si="300"/>
        <v>4.6679348344996017</v>
      </c>
      <c r="AW551" s="48">
        <v>0</v>
      </c>
      <c r="AX551" s="70">
        <v>150</v>
      </c>
      <c r="AY551" s="70">
        <v>12</v>
      </c>
      <c r="AZ551" s="71">
        <v>323</v>
      </c>
      <c r="BA551" s="43">
        <f t="shared" si="315"/>
        <v>19.690402476780193</v>
      </c>
      <c r="BB551" s="71">
        <v>58.07</v>
      </c>
      <c r="BC551" s="69">
        <v>73.17</v>
      </c>
      <c r="BD551" s="54">
        <f t="shared" si="301"/>
        <v>29.035</v>
      </c>
      <c r="BE551" s="44">
        <f t="shared" si="302"/>
        <v>2648.4607032068043</v>
      </c>
      <c r="BF551" s="50">
        <f t="shared" si="317"/>
        <v>220051.82697830666</v>
      </c>
      <c r="BG551" s="50">
        <f t="shared" si="303"/>
        <v>193787.86965364189</v>
      </c>
      <c r="BH551" s="72">
        <f t="shared" si="304"/>
        <v>11.935350724106442</v>
      </c>
      <c r="BI551" s="73">
        <f t="shared" si="305"/>
        <v>1.7568588514291779</v>
      </c>
      <c r="BJ551" s="51">
        <f t="shared" si="306"/>
        <v>1.6667709933408095</v>
      </c>
      <c r="BK551" s="72">
        <f t="shared" si="307"/>
        <v>5.1277800726611185</v>
      </c>
      <c r="BL551" s="116">
        <v>0</v>
      </c>
      <c r="BM551" s="74">
        <f t="shared" si="318"/>
        <v>1080</v>
      </c>
      <c r="BN551" s="74">
        <f t="shared" si="318"/>
        <v>6</v>
      </c>
      <c r="BO551" s="71">
        <v>297.5</v>
      </c>
      <c r="BP551" s="71">
        <v>57</v>
      </c>
      <c r="BQ551" s="71">
        <v>71.400000000000006</v>
      </c>
      <c r="BR551" s="72">
        <f t="shared" si="308"/>
        <v>28.5</v>
      </c>
      <c r="BS551" s="54">
        <f t="shared" si="309"/>
        <v>2551.7586328783095</v>
      </c>
      <c r="BT551" s="50">
        <f t="shared" si="310"/>
        <v>193787.86965364189</v>
      </c>
      <c r="BU551" s="50">
        <f t="shared" si="311"/>
        <v>182195.56638751132</v>
      </c>
      <c r="BV551" s="72">
        <f t="shared" si="312"/>
        <v>5.9819550557264236</v>
      </c>
      <c r="BW551" s="75">
        <f t="shared" si="313"/>
        <v>1.6667709933408095</v>
      </c>
      <c r="BX551" s="55">
        <f t="shared" si="314"/>
        <v>1.6328608093966894</v>
      </c>
      <c r="BY551" s="72">
        <f t="shared" si="289"/>
        <v>2.0344836860972615</v>
      </c>
      <c r="BZ551" s="124" t="s">
        <v>77</v>
      </c>
      <c r="CA551" s="124" t="s">
        <v>73</v>
      </c>
      <c r="CB551" s="125">
        <v>3</v>
      </c>
      <c r="CC551" s="125">
        <v>7</v>
      </c>
      <c r="CD551" s="125">
        <v>3</v>
      </c>
      <c r="CE551" s="125">
        <v>6</v>
      </c>
      <c r="CF551" s="124" t="s">
        <v>85</v>
      </c>
      <c r="CG551" s="126" t="s">
        <v>75</v>
      </c>
      <c r="CH551" s="63">
        <f t="shared" si="321"/>
        <v>11.51515522875817</v>
      </c>
      <c r="CI551" s="63">
        <f>SUM(CI549:CI550)/2</f>
        <v>18.07275638584392</v>
      </c>
      <c r="CJ551" s="64">
        <f>SUM((AF551-BQ551)/AF551)*100</f>
        <v>7.0312499999999893</v>
      </c>
      <c r="CK551" s="64">
        <f>SUM(BX551*CH551)</f>
        <v>18.802645687158584</v>
      </c>
      <c r="CL551" s="65" t="s">
        <v>85</v>
      </c>
    </row>
    <row r="552" spans="1:90" s="65" customFormat="1" ht="24.75" customHeight="1" x14ac:dyDescent="0.3">
      <c r="A552" s="61" t="s">
        <v>125</v>
      </c>
      <c r="B552" s="35">
        <v>3.33</v>
      </c>
      <c r="C552" s="35">
        <v>1.85</v>
      </c>
      <c r="D552" s="35">
        <v>6.44</v>
      </c>
      <c r="E552" s="35">
        <v>4.5949999999999998</v>
      </c>
      <c r="F552" s="35">
        <v>1.5703499999999999</v>
      </c>
      <c r="G552" s="66">
        <v>0.40605000000000002</v>
      </c>
      <c r="H552" s="66">
        <v>8.3849999999999994E-2</v>
      </c>
      <c r="I552" s="66">
        <v>5.2749999999999998E-2</v>
      </c>
      <c r="J552" s="66">
        <v>4.6449999999999998E-2</v>
      </c>
      <c r="K552" s="67">
        <v>4.8149999999999998E-2</v>
      </c>
      <c r="L552" s="66">
        <v>1.79443</v>
      </c>
      <c r="M552" s="68">
        <v>9.4399999999999998E-2</v>
      </c>
      <c r="N552" s="35">
        <v>4.8550000000000004</v>
      </c>
      <c r="O552" s="35">
        <v>15.94</v>
      </c>
      <c r="P552" s="35">
        <v>4.54</v>
      </c>
      <c r="Q552" s="35">
        <v>14.445</v>
      </c>
      <c r="R552" s="35">
        <v>5.71</v>
      </c>
      <c r="S552" s="35">
        <v>4.3899999999999997</v>
      </c>
      <c r="T552" s="35">
        <v>8.8949999999999996</v>
      </c>
      <c r="U552" s="35">
        <v>3.93</v>
      </c>
      <c r="V552" s="35">
        <v>14.81</v>
      </c>
      <c r="W552" s="35">
        <v>2.14</v>
      </c>
      <c r="X552" s="35">
        <v>12.559999999999999</v>
      </c>
      <c r="Y552" s="35">
        <v>7.7149999999999999</v>
      </c>
      <c r="Z552" s="35">
        <v>2.3849999999999998</v>
      </c>
      <c r="AA552" s="35">
        <v>5.74</v>
      </c>
      <c r="AB552" s="41">
        <v>1080</v>
      </c>
      <c r="AC552" s="41">
        <v>6</v>
      </c>
      <c r="AD552" s="88">
        <v>379.6</v>
      </c>
      <c r="AE552" s="69">
        <v>58.9</v>
      </c>
      <c r="AF552" s="69">
        <v>73</v>
      </c>
      <c r="AG552" s="44">
        <f t="shared" si="320"/>
        <v>29.45</v>
      </c>
      <c r="AH552" s="44">
        <f t="shared" si="291"/>
        <v>2724.7111624400618</v>
      </c>
      <c r="AI552" s="44">
        <f t="shared" si="292"/>
        <v>198903.91485812451</v>
      </c>
      <c r="AJ552" s="44">
        <f t="shared" si="293"/>
        <v>1.9084591686934045</v>
      </c>
      <c r="AK552" s="45">
        <v>0</v>
      </c>
      <c r="AL552" s="43">
        <v>372.8</v>
      </c>
      <c r="AM552" s="43">
        <v>58.6</v>
      </c>
      <c r="AN552" s="69">
        <v>73.599999999999994</v>
      </c>
      <c r="AO552" s="44">
        <f t="shared" si="319"/>
        <v>29.3</v>
      </c>
      <c r="AP552" s="44">
        <f t="shared" si="294"/>
        <v>2697.0258771803014</v>
      </c>
      <c r="AQ552" s="46">
        <f t="shared" si="295"/>
        <v>198903.91485812451</v>
      </c>
      <c r="AR552" s="46">
        <f t="shared" si="296"/>
        <v>198501.10456047018</v>
      </c>
      <c r="AS552" s="47">
        <f t="shared" si="297"/>
        <v>0.20251501733470137</v>
      </c>
      <c r="AT552" s="46">
        <f t="shared" si="298"/>
        <v>1.9084591686934045</v>
      </c>
      <c r="AU552" s="46">
        <f t="shared" si="299"/>
        <v>1.8780751916996636</v>
      </c>
      <c r="AV552" s="47">
        <f t="shared" si="300"/>
        <v>1.5920684860416867</v>
      </c>
      <c r="AW552" s="48">
        <v>0</v>
      </c>
      <c r="AX552" s="70">
        <v>150</v>
      </c>
      <c r="AY552" s="70">
        <v>12</v>
      </c>
      <c r="AZ552" s="71">
        <v>322</v>
      </c>
      <c r="BA552" s="43">
        <f t="shared" si="315"/>
        <v>17.88819875776398</v>
      </c>
      <c r="BB552" s="71">
        <v>58</v>
      </c>
      <c r="BC552" s="69">
        <v>71</v>
      </c>
      <c r="BD552" s="54">
        <f t="shared" si="301"/>
        <v>29</v>
      </c>
      <c r="BE552" s="44">
        <f t="shared" si="302"/>
        <v>2642.079421669016</v>
      </c>
      <c r="BF552" s="50">
        <f t="shared" si="317"/>
        <v>198903.91485812451</v>
      </c>
      <c r="BG552" s="50">
        <f t="shared" si="303"/>
        <v>187587.63893850014</v>
      </c>
      <c r="BH552" s="72">
        <f t="shared" si="304"/>
        <v>5.6893178435910219</v>
      </c>
      <c r="BI552" s="73">
        <f t="shared" si="305"/>
        <v>1.9084591686934045</v>
      </c>
      <c r="BJ552" s="51">
        <f t="shared" si="306"/>
        <v>1.7165310135683642</v>
      </c>
      <c r="BK552" s="72">
        <f t="shared" si="307"/>
        <v>10.056707435687018</v>
      </c>
      <c r="BL552" s="116">
        <v>0</v>
      </c>
      <c r="BM552" s="74">
        <f t="shared" ref="BM552:BM583" si="322">SUM(AB552)</f>
        <v>1080</v>
      </c>
      <c r="BN552" s="74">
        <f t="shared" ref="BN552:BN599" si="323">SUM(AC552)</f>
        <v>6</v>
      </c>
      <c r="BO552" s="71">
        <v>296.39999999999998</v>
      </c>
      <c r="BP552" s="71">
        <v>56.8</v>
      </c>
      <c r="BQ552" s="71">
        <v>70.400000000000006</v>
      </c>
      <c r="BR552" s="72">
        <f t="shared" si="308"/>
        <v>28.4</v>
      </c>
      <c r="BS552" s="54">
        <f t="shared" si="309"/>
        <v>2533.8829706793836</v>
      </c>
      <c r="BT552" s="50">
        <f t="shared" si="310"/>
        <v>187587.63893850014</v>
      </c>
      <c r="BU552" s="50">
        <f t="shared" si="311"/>
        <v>178385.36113582863</v>
      </c>
      <c r="BV552" s="72">
        <f t="shared" si="312"/>
        <v>4.9055885850178216</v>
      </c>
      <c r="BW552" s="75">
        <f t="shared" si="313"/>
        <v>1.7165310135683642</v>
      </c>
      <c r="BX552" s="55">
        <f t="shared" si="314"/>
        <v>1.6615713201618099</v>
      </c>
      <c r="BY552" s="72">
        <f t="shared" si="289"/>
        <v>3.2017885474904939</v>
      </c>
      <c r="BZ552" s="124" t="s">
        <v>77</v>
      </c>
      <c r="CA552" s="124" t="s">
        <v>73</v>
      </c>
      <c r="CB552" s="125">
        <v>3</v>
      </c>
      <c r="CC552" s="125">
        <v>7</v>
      </c>
      <c r="CD552" s="125">
        <v>3</v>
      </c>
      <c r="CE552" s="125">
        <v>6</v>
      </c>
      <c r="CF552" s="124" t="s">
        <v>85</v>
      </c>
      <c r="CG552" s="126" t="s">
        <v>75</v>
      </c>
      <c r="CH552" s="62">
        <v>6.0088551549652118</v>
      </c>
      <c r="CI552" s="63">
        <v>28.406048585834299</v>
      </c>
      <c r="CJ552" s="64">
        <f>SUM((AF552-BQ552)/AF552)*100</f>
        <v>3.5616438356164308</v>
      </c>
      <c r="CK552" s="64">
        <f>SUM(BX552*CH552)</f>
        <v>9.9841413924966442</v>
      </c>
      <c r="CL552" s="65" t="s">
        <v>85</v>
      </c>
    </row>
    <row r="553" spans="1:90" s="65" customFormat="1" ht="24.75" customHeight="1" x14ac:dyDescent="0.3">
      <c r="A553" s="61" t="s">
        <v>125</v>
      </c>
      <c r="B553" s="35">
        <v>3.25</v>
      </c>
      <c r="C553" s="35">
        <v>1.7749999999999999</v>
      </c>
      <c r="D553" s="35">
        <v>6.4349999999999996</v>
      </c>
      <c r="E553" s="35">
        <v>4.6500000000000004</v>
      </c>
      <c r="F553" s="35">
        <v>1.8209500000000001</v>
      </c>
      <c r="G553" s="66">
        <v>0.39779999999999999</v>
      </c>
      <c r="H553" s="66">
        <v>8.3799999999999999E-2</v>
      </c>
      <c r="I553" s="66">
        <v>5.0049999999999997E-2</v>
      </c>
      <c r="J553" s="66">
        <v>4.65E-2</v>
      </c>
      <c r="K553" s="67">
        <v>5.6250000000000001E-2</v>
      </c>
      <c r="L553" s="66">
        <v>1.79443</v>
      </c>
      <c r="M553" s="68">
        <v>9.0700000000000003E-2</v>
      </c>
      <c r="N553" s="35">
        <v>4.1304999999999996</v>
      </c>
      <c r="O553" s="35">
        <v>19.438499999999998</v>
      </c>
      <c r="P553" s="35">
        <v>4.0990000000000002</v>
      </c>
      <c r="Q553" s="35">
        <v>15.933</v>
      </c>
      <c r="R553" s="35">
        <v>6.8235000000000001</v>
      </c>
      <c r="S553" s="35">
        <v>3.6880000000000002</v>
      </c>
      <c r="T553" s="35">
        <v>7.1905000000000001</v>
      </c>
      <c r="U553" s="35">
        <v>4.1449999999999996</v>
      </c>
      <c r="V553" s="35">
        <v>12.996500000000001</v>
      </c>
      <c r="W553" s="35">
        <v>4.3520000000000003</v>
      </c>
      <c r="X553" s="35">
        <v>9.61</v>
      </c>
      <c r="Y553" s="35">
        <v>5.1240000000000006</v>
      </c>
      <c r="Z553" s="35">
        <v>1.6419999999999999</v>
      </c>
      <c r="AA553" s="35">
        <v>7.3025000000000002</v>
      </c>
      <c r="AB553" s="41">
        <v>1080</v>
      </c>
      <c r="AC553" s="41">
        <v>6</v>
      </c>
      <c r="AD553" s="88">
        <v>381.6</v>
      </c>
      <c r="AE553" s="69">
        <v>58.8</v>
      </c>
      <c r="AF553" s="69">
        <v>74</v>
      </c>
      <c r="AG553" s="44">
        <f t="shared" si="320"/>
        <v>29.4</v>
      </c>
      <c r="AH553" s="44">
        <f t="shared" si="291"/>
        <v>2715.4670260568732</v>
      </c>
      <c r="AI553" s="44">
        <f t="shared" si="292"/>
        <v>200944.55992820862</v>
      </c>
      <c r="AJ553" s="44">
        <f t="shared" si="293"/>
        <v>1.8990312558664642</v>
      </c>
      <c r="AK553" s="45">
        <v>0</v>
      </c>
      <c r="AL553" s="43">
        <v>373.6</v>
      </c>
      <c r="AM553" s="43">
        <v>58.4</v>
      </c>
      <c r="AN553" s="69">
        <v>74</v>
      </c>
      <c r="AO553" s="44">
        <f t="shared" si="319"/>
        <v>29.2</v>
      </c>
      <c r="AP553" s="44">
        <f t="shared" si="294"/>
        <v>2678.6475601568013</v>
      </c>
      <c r="AQ553" s="46">
        <f t="shared" si="295"/>
        <v>200944.55992820862</v>
      </c>
      <c r="AR553" s="46">
        <f t="shared" si="296"/>
        <v>198219.91945160329</v>
      </c>
      <c r="AS553" s="47">
        <f t="shared" si="297"/>
        <v>1.3559165162663585</v>
      </c>
      <c r="AT553" s="46">
        <f t="shared" si="298"/>
        <v>1.8990312558664642</v>
      </c>
      <c r="AU553" s="46">
        <f t="shared" si="299"/>
        <v>1.8847752588821778</v>
      </c>
      <c r="AV553" s="47">
        <f t="shared" si="300"/>
        <v>0.75069838583472048</v>
      </c>
      <c r="AW553" s="48">
        <v>0</v>
      </c>
      <c r="AX553" s="70">
        <v>150</v>
      </c>
      <c r="AY553" s="70">
        <v>12</v>
      </c>
      <c r="AZ553" s="71">
        <v>323</v>
      </c>
      <c r="BA553" s="43">
        <f t="shared" si="315"/>
        <v>18.142414860681122</v>
      </c>
      <c r="BB553" s="71">
        <v>58.6</v>
      </c>
      <c r="BC553" s="69">
        <v>71</v>
      </c>
      <c r="BD553" s="54">
        <f t="shared" si="301"/>
        <v>29.3</v>
      </c>
      <c r="BE553" s="44">
        <f t="shared" si="302"/>
        <v>2697.0258771803014</v>
      </c>
      <c r="BF553" s="50">
        <f t="shared" si="317"/>
        <v>200944.55992820862</v>
      </c>
      <c r="BG553" s="50">
        <f t="shared" si="303"/>
        <v>191488.8372798014</v>
      </c>
      <c r="BH553" s="72">
        <f t="shared" si="304"/>
        <v>4.7056375409144984</v>
      </c>
      <c r="BI553" s="73">
        <f t="shared" si="305"/>
        <v>1.8990312558664642</v>
      </c>
      <c r="BJ553" s="51">
        <f t="shared" si="306"/>
        <v>1.6867823972842653</v>
      </c>
      <c r="BK553" s="72">
        <f t="shared" si="307"/>
        <v>11.176691164325089</v>
      </c>
      <c r="BL553" s="116">
        <v>0</v>
      </c>
      <c r="BM553" s="74">
        <f t="shared" si="322"/>
        <v>1080</v>
      </c>
      <c r="BN553" s="74">
        <f t="shared" si="323"/>
        <v>6</v>
      </c>
      <c r="BO553" s="71">
        <v>296.3</v>
      </c>
      <c r="BP553" s="71">
        <v>57.4</v>
      </c>
      <c r="BQ553" s="71">
        <v>69.7</v>
      </c>
      <c r="BR553" s="72">
        <f t="shared" si="308"/>
        <v>28.7</v>
      </c>
      <c r="BS553" s="54">
        <f t="shared" si="309"/>
        <v>2587.6984528353764</v>
      </c>
      <c r="BT553" s="50">
        <f t="shared" si="310"/>
        <v>191488.8372798014</v>
      </c>
      <c r="BU553" s="50">
        <f t="shared" si="311"/>
        <v>180362.58216262574</v>
      </c>
      <c r="BV553" s="72">
        <f t="shared" si="312"/>
        <v>5.8103935849368087</v>
      </c>
      <c r="BW553" s="75">
        <f t="shared" si="313"/>
        <v>1.6867823972842653</v>
      </c>
      <c r="BX553" s="55">
        <f t="shared" si="314"/>
        <v>1.6428019406643786</v>
      </c>
      <c r="BY553" s="72">
        <f t="shared" ref="BY553:BY616" si="324">((BW553-BX553)/BW553)*100</f>
        <v>2.6073580498999531</v>
      </c>
      <c r="BZ553" s="124" t="s">
        <v>77</v>
      </c>
      <c r="CA553" s="124" t="s">
        <v>73</v>
      </c>
      <c r="CB553" s="125">
        <v>3</v>
      </c>
      <c r="CC553" s="125">
        <v>7</v>
      </c>
      <c r="CD553" s="125">
        <v>3</v>
      </c>
      <c r="CE553" s="125">
        <v>6</v>
      </c>
      <c r="CF553" s="124" t="s">
        <v>85</v>
      </c>
      <c r="CG553" s="126" t="s">
        <v>75</v>
      </c>
      <c r="CH553" s="62">
        <v>5.3855959209687807</v>
      </c>
      <c r="CI553" s="63">
        <v>39.865209876077699</v>
      </c>
      <c r="CJ553" s="64">
        <f>SUM((AF553-BQ553)/AF553)*100</f>
        <v>5.810810810810807</v>
      </c>
      <c r="CK553" s="64">
        <f>SUM(BX553*CH553)</f>
        <v>8.8474674306016734</v>
      </c>
      <c r="CL553" s="65" t="s">
        <v>85</v>
      </c>
    </row>
    <row r="554" spans="1:90" s="65" customFormat="1" ht="24.75" customHeight="1" x14ac:dyDescent="0.3">
      <c r="A554" s="61" t="s">
        <v>125</v>
      </c>
      <c r="B554" s="35">
        <v>3.5449999999999999</v>
      </c>
      <c r="C554" s="35">
        <v>1.7949999999999999</v>
      </c>
      <c r="D554" s="35">
        <v>6.39</v>
      </c>
      <c r="E554" s="35">
        <v>4.78</v>
      </c>
      <c r="F554" s="35">
        <v>1.81965</v>
      </c>
      <c r="G554" s="66">
        <v>0.40975</v>
      </c>
      <c r="H554" s="66">
        <v>7.7799999999999994E-2</v>
      </c>
      <c r="I554" s="66">
        <v>5.015E-2</v>
      </c>
      <c r="J554" s="66">
        <v>4.3049999999999998E-2</v>
      </c>
      <c r="K554" s="67">
        <v>4.2200000000000001E-2</v>
      </c>
      <c r="L554" s="66">
        <v>1.79443</v>
      </c>
      <c r="M554" s="68">
        <v>6.2950000000000006E-2</v>
      </c>
      <c r="N554" s="35">
        <v>4.26</v>
      </c>
      <c r="O554" s="35">
        <v>27.875</v>
      </c>
      <c r="P554" s="35">
        <v>3.415</v>
      </c>
      <c r="Q554" s="35">
        <v>15.25</v>
      </c>
      <c r="R554" s="35">
        <v>5.4799999999999995</v>
      </c>
      <c r="S554" s="35">
        <v>2.0249999999999999</v>
      </c>
      <c r="T554" s="35">
        <v>5.95</v>
      </c>
      <c r="U554" s="35">
        <v>2.11</v>
      </c>
      <c r="V554" s="35">
        <v>12.195</v>
      </c>
      <c r="W554" s="35">
        <v>6.3</v>
      </c>
      <c r="X554" s="35">
        <v>5.24</v>
      </c>
      <c r="Y554" s="35">
        <v>2.5750000000000002</v>
      </c>
      <c r="Z554" s="35">
        <v>0.99</v>
      </c>
      <c r="AA554" s="35">
        <v>8.8650000000000002</v>
      </c>
      <c r="AB554" s="41">
        <v>1080</v>
      </c>
      <c r="AC554" s="41">
        <v>6</v>
      </c>
      <c r="AD554" s="88">
        <v>373.9</v>
      </c>
      <c r="AE554" s="69">
        <v>58.4</v>
      </c>
      <c r="AF554" s="69">
        <v>73.8</v>
      </c>
      <c r="AG554" s="44">
        <f t="shared" si="320"/>
        <v>29.2</v>
      </c>
      <c r="AH554" s="44">
        <f t="shared" si="291"/>
        <v>2678.6475601568013</v>
      </c>
      <c r="AI554" s="44">
        <f t="shared" si="292"/>
        <v>197684.18993957192</v>
      </c>
      <c r="AJ554" s="44">
        <f t="shared" si="293"/>
        <v>1.891400622954692</v>
      </c>
      <c r="AK554" s="45">
        <v>0</v>
      </c>
      <c r="AL554" s="43">
        <v>369</v>
      </c>
      <c r="AM554" s="43">
        <v>58.4</v>
      </c>
      <c r="AN554" s="69">
        <v>73.2</v>
      </c>
      <c r="AO554" s="44">
        <f t="shared" si="319"/>
        <v>29.2</v>
      </c>
      <c r="AP554" s="44">
        <f t="shared" si="294"/>
        <v>2678.6475601568013</v>
      </c>
      <c r="AQ554" s="46">
        <f t="shared" si="295"/>
        <v>197684.18993957192</v>
      </c>
      <c r="AR554" s="46">
        <f t="shared" si="296"/>
        <v>196077.00140347786</v>
      </c>
      <c r="AS554" s="47">
        <f t="shared" si="297"/>
        <v>0.81300813008129291</v>
      </c>
      <c r="AT554" s="46">
        <f t="shared" si="298"/>
        <v>1.891400622954692</v>
      </c>
      <c r="AU554" s="46">
        <f t="shared" si="299"/>
        <v>1.8819137244999453</v>
      </c>
      <c r="AV554" s="47">
        <f t="shared" si="300"/>
        <v>0.5015805926893766</v>
      </c>
      <c r="AW554" s="48">
        <v>0</v>
      </c>
      <c r="AX554" s="70">
        <v>150</v>
      </c>
      <c r="AY554" s="70">
        <v>12</v>
      </c>
      <c r="AZ554" s="71">
        <v>321.89999999999998</v>
      </c>
      <c r="BA554" s="43">
        <f t="shared" si="315"/>
        <v>16.154085119602364</v>
      </c>
      <c r="BB554" s="71">
        <v>56</v>
      </c>
      <c r="BC554" s="69">
        <v>71.099999999999994</v>
      </c>
      <c r="BD554" s="54">
        <f t="shared" si="301"/>
        <v>28</v>
      </c>
      <c r="BE554" s="44">
        <f t="shared" si="302"/>
        <v>2463.0086404143976</v>
      </c>
      <c r="BF554" s="50">
        <f t="shared" si="317"/>
        <v>197684.18993957192</v>
      </c>
      <c r="BG554" s="50">
        <f t="shared" si="303"/>
        <v>175119.91433346365</v>
      </c>
      <c r="BH554" s="72">
        <f t="shared" si="304"/>
        <v>11.414304610300764</v>
      </c>
      <c r="BI554" s="73">
        <f t="shared" si="305"/>
        <v>1.891400622954692</v>
      </c>
      <c r="BJ554" s="51">
        <f t="shared" si="306"/>
        <v>1.8381690125032695</v>
      </c>
      <c r="BK554" s="72">
        <f t="shared" si="307"/>
        <v>2.8144016558620799</v>
      </c>
      <c r="BL554" s="116">
        <v>0</v>
      </c>
      <c r="BM554" s="74">
        <f t="shared" si="322"/>
        <v>1080</v>
      </c>
      <c r="BN554" s="74">
        <f t="shared" si="323"/>
        <v>6</v>
      </c>
      <c r="BO554" s="71">
        <v>296.5</v>
      </c>
      <c r="BP554" s="71">
        <v>55</v>
      </c>
      <c r="BQ554" s="71">
        <v>71.2</v>
      </c>
      <c r="BR554" s="72">
        <f t="shared" si="308"/>
        <v>27.5</v>
      </c>
      <c r="BS554" s="54">
        <f t="shared" si="309"/>
        <v>2375.8294442772813</v>
      </c>
      <c r="BT554" s="50">
        <f t="shared" si="310"/>
        <v>175119.91433346365</v>
      </c>
      <c r="BU554" s="50">
        <f t="shared" si="311"/>
        <v>169159.05643254242</v>
      </c>
      <c r="BV554" s="72">
        <f t="shared" si="312"/>
        <v>3.4038720973621253</v>
      </c>
      <c r="BW554" s="75">
        <f t="shared" si="313"/>
        <v>1.8381690125032695</v>
      </c>
      <c r="BX554" s="55">
        <f t="shared" si="314"/>
        <v>1.7527882115979929</v>
      </c>
      <c r="BY554" s="72">
        <f t="shared" si="324"/>
        <v>4.6448830507159196</v>
      </c>
      <c r="BZ554" s="124" t="s">
        <v>77</v>
      </c>
      <c r="CA554" s="124" t="s">
        <v>73</v>
      </c>
      <c r="CB554" s="125">
        <v>3</v>
      </c>
      <c r="CC554" s="125">
        <v>7</v>
      </c>
      <c r="CD554" s="125">
        <v>3</v>
      </c>
      <c r="CE554" s="125">
        <v>6</v>
      </c>
      <c r="CF554" s="124" t="s">
        <v>85</v>
      </c>
      <c r="CG554" s="126" t="s">
        <v>75</v>
      </c>
      <c r="CH554" s="63">
        <f t="shared" ref="CH554:CI557" si="325">SUM(CH552:CH553)/2</f>
        <v>5.6972255379669967</v>
      </c>
      <c r="CI554" s="63">
        <f t="shared" si="325"/>
        <v>34.135629230955999</v>
      </c>
      <c r="CJ554" s="64">
        <f>SUM((AF554-BQ554)/AF554)*100</f>
        <v>3.5230352303522956</v>
      </c>
      <c r="CK554" s="64">
        <f>SUM(BX554*CH554)</f>
        <v>9.9860297617635858</v>
      </c>
      <c r="CL554" s="65" t="s">
        <v>85</v>
      </c>
    </row>
    <row r="555" spans="1:90" s="65" customFormat="1" ht="24.75" customHeight="1" x14ac:dyDescent="0.3">
      <c r="A555" s="61" t="s">
        <v>125</v>
      </c>
      <c r="B555" s="35">
        <v>4.43</v>
      </c>
      <c r="C555" s="35">
        <v>1.68</v>
      </c>
      <c r="D555" s="35">
        <v>6.1449999999999996</v>
      </c>
      <c r="E555" s="35">
        <v>4.4550000000000001</v>
      </c>
      <c r="F555" s="35">
        <v>1.8936999999999999</v>
      </c>
      <c r="G555" s="66">
        <v>0.3871</v>
      </c>
      <c r="H555" s="66">
        <v>7.6950000000000005E-2</v>
      </c>
      <c r="I555" s="66">
        <v>4.4200000000000003E-2</v>
      </c>
      <c r="J555" s="66">
        <v>3.9699999999999999E-2</v>
      </c>
      <c r="K555" s="67">
        <v>5.0900000000000001E-2</v>
      </c>
      <c r="L555" s="66">
        <v>1.79443</v>
      </c>
      <c r="M555" s="68">
        <v>4.5150000000000003E-2</v>
      </c>
      <c r="N555" s="35">
        <v>4.8550000000000004</v>
      </c>
      <c r="O555" s="35">
        <v>15.94</v>
      </c>
      <c r="P555" s="35">
        <v>4.54</v>
      </c>
      <c r="Q555" s="35">
        <v>14.445</v>
      </c>
      <c r="R555" s="35">
        <v>5.71</v>
      </c>
      <c r="S555" s="35">
        <v>4.3899999999999997</v>
      </c>
      <c r="T555" s="35">
        <v>8.8949999999999996</v>
      </c>
      <c r="U555" s="35">
        <v>3.93</v>
      </c>
      <c r="V555" s="35">
        <v>14.81</v>
      </c>
      <c r="W555" s="35">
        <v>2.14</v>
      </c>
      <c r="X555" s="35">
        <v>12.559999999999999</v>
      </c>
      <c r="Y555" s="35">
        <v>7.7149999999999999</v>
      </c>
      <c r="Z555" s="35">
        <v>2.3849999999999998</v>
      </c>
      <c r="AA555" s="35">
        <v>5.74</v>
      </c>
      <c r="AB555" s="41">
        <v>1080</v>
      </c>
      <c r="AC555" s="41">
        <v>6</v>
      </c>
      <c r="AD555" s="88">
        <v>372.5</v>
      </c>
      <c r="AE555" s="69">
        <v>58.4</v>
      </c>
      <c r="AF555" s="69">
        <v>73.8</v>
      </c>
      <c r="AG555" s="44">
        <f t="shared" si="320"/>
        <v>29.2</v>
      </c>
      <c r="AH555" s="44">
        <f t="shared" si="291"/>
        <v>2678.6475601568013</v>
      </c>
      <c r="AI555" s="44">
        <f t="shared" si="292"/>
        <v>197684.18993957192</v>
      </c>
      <c r="AJ555" s="44">
        <f t="shared" si="293"/>
        <v>1.8843186200872499</v>
      </c>
      <c r="AK555" s="45">
        <v>0</v>
      </c>
      <c r="AL555" s="43">
        <v>367.9</v>
      </c>
      <c r="AM555" s="43">
        <v>58.4</v>
      </c>
      <c r="AN555" s="69">
        <v>73</v>
      </c>
      <c r="AO555" s="44">
        <f t="shared" si="319"/>
        <v>29.2</v>
      </c>
      <c r="AP555" s="44">
        <f t="shared" si="294"/>
        <v>2678.6475601568013</v>
      </c>
      <c r="AQ555" s="46">
        <f t="shared" si="295"/>
        <v>197684.18993957192</v>
      </c>
      <c r="AR555" s="46">
        <f t="shared" si="296"/>
        <v>195541.27189144649</v>
      </c>
      <c r="AS555" s="47">
        <f t="shared" si="297"/>
        <v>1.0840108401083954</v>
      </c>
      <c r="AT555" s="46">
        <f t="shared" si="298"/>
        <v>1.8843186200872499</v>
      </c>
      <c r="AU555" s="46">
        <f t="shared" si="299"/>
        <v>1.8814442416240258</v>
      </c>
      <c r="AV555" s="47">
        <f t="shared" si="300"/>
        <v>0.15254206123012484</v>
      </c>
      <c r="AW555" s="48">
        <v>0</v>
      </c>
      <c r="AX555" s="70">
        <v>150</v>
      </c>
      <c r="AY555" s="70">
        <v>12</v>
      </c>
      <c r="AZ555" s="71">
        <v>320</v>
      </c>
      <c r="BA555" s="43">
        <f t="shared" si="315"/>
        <v>16.40625</v>
      </c>
      <c r="BB555" s="71">
        <v>57</v>
      </c>
      <c r="BC555" s="69">
        <v>71</v>
      </c>
      <c r="BD555" s="54">
        <f t="shared" si="301"/>
        <v>28.5</v>
      </c>
      <c r="BE555" s="44">
        <f t="shared" si="302"/>
        <v>2551.7586328783095</v>
      </c>
      <c r="BF555" s="50">
        <f t="shared" si="317"/>
        <v>197684.18993957192</v>
      </c>
      <c r="BG555" s="50">
        <f t="shared" si="303"/>
        <v>181174.86293435999</v>
      </c>
      <c r="BH555" s="72">
        <f t="shared" si="304"/>
        <v>8.3513643707463423</v>
      </c>
      <c r="BI555" s="73">
        <f t="shared" si="305"/>
        <v>1.8843186200872499</v>
      </c>
      <c r="BJ555" s="51">
        <f t="shared" si="306"/>
        <v>1.7662494388967007</v>
      </c>
      <c r="BK555" s="72">
        <f t="shared" si="307"/>
        <v>6.2658819974449029</v>
      </c>
      <c r="BL555" s="116">
        <v>0</v>
      </c>
      <c r="BM555" s="74">
        <f t="shared" si="322"/>
        <v>1080</v>
      </c>
      <c r="BN555" s="74">
        <f t="shared" si="323"/>
        <v>6</v>
      </c>
      <c r="BO555" s="71">
        <v>296</v>
      </c>
      <c r="BP555" s="71">
        <v>56.8</v>
      </c>
      <c r="BQ555" s="71">
        <v>70.400000000000006</v>
      </c>
      <c r="BR555" s="72">
        <f t="shared" si="308"/>
        <v>28.4</v>
      </c>
      <c r="BS555" s="54">
        <f t="shared" si="309"/>
        <v>2533.8829706793836</v>
      </c>
      <c r="BT555" s="50">
        <f t="shared" si="310"/>
        <v>181174.86293435999</v>
      </c>
      <c r="BU555" s="50">
        <f t="shared" si="311"/>
        <v>178385.36113582863</v>
      </c>
      <c r="BV555" s="72">
        <f t="shared" si="312"/>
        <v>1.539673745767923</v>
      </c>
      <c r="BW555" s="75">
        <f t="shared" si="313"/>
        <v>1.7662494388967007</v>
      </c>
      <c r="BX555" s="55">
        <f t="shared" si="314"/>
        <v>1.6593289836973542</v>
      </c>
      <c r="BY555" s="72">
        <f t="shared" si="324"/>
        <v>6.0535308798815599</v>
      </c>
      <c r="BZ555" s="124" t="s">
        <v>77</v>
      </c>
      <c r="CA555" s="124" t="s">
        <v>73</v>
      </c>
      <c r="CB555" s="125">
        <v>3</v>
      </c>
      <c r="CC555" s="125">
        <v>7</v>
      </c>
      <c r="CD555" s="125">
        <v>3</v>
      </c>
      <c r="CE555" s="125">
        <v>6</v>
      </c>
      <c r="CF555" s="124" t="s">
        <v>85</v>
      </c>
      <c r="CG555" s="126" t="s">
        <v>75</v>
      </c>
      <c r="CH555" s="63">
        <f t="shared" si="325"/>
        <v>5.5414107294678887</v>
      </c>
      <c r="CI555" s="63">
        <f t="shared" si="325"/>
        <v>37.000419553516849</v>
      </c>
      <c r="CJ555" s="64">
        <f>SUM((AF555-BQ555)/AF555)*100</f>
        <v>4.6070460704606928</v>
      </c>
      <c r="CK555" s="64">
        <f>SUM(BX555*CH555)</f>
        <v>9.1950234339775658</v>
      </c>
      <c r="CL555" s="65" t="s">
        <v>85</v>
      </c>
    </row>
    <row r="556" spans="1:90" s="65" customFormat="1" ht="24.75" customHeight="1" x14ac:dyDescent="0.3">
      <c r="A556" s="61" t="s">
        <v>125</v>
      </c>
      <c r="B556" s="35">
        <v>3.42</v>
      </c>
      <c r="C556" s="35">
        <v>1.7</v>
      </c>
      <c r="D556" s="35">
        <v>6.0350000000000001</v>
      </c>
      <c r="E556" s="35">
        <v>4.6500000000000004</v>
      </c>
      <c r="F556" s="35">
        <v>2.05185</v>
      </c>
      <c r="G556" s="66">
        <v>0.41049999999999998</v>
      </c>
      <c r="H556" s="66">
        <v>7.6950000000000005E-2</v>
      </c>
      <c r="I556" s="66">
        <v>4.9050000000000003E-2</v>
      </c>
      <c r="J556" s="66">
        <v>4.2250000000000003E-2</v>
      </c>
      <c r="K556" s="67">
        <v>5.0049999999999997E-2</v>
      </c>
      <c r="L556" s="66">
        <v>1.79443</v>
      </c>
      <c r="M556" s="68">
        <v>4.8649999999999999E-2</v>
      </c>
      <c r="N556" s="35">
        <v>4.1304999999999996</v>
      </c>
      <c r="O556" s="35">
        <v>19.438499999999998</v>
      </c>
      <c r="P556" s="35">
        <v>4.0990000000000002</v>
      </c>
      <c r="Q556" s="35">
        <v>15.933</v>
      </c>
      <c r="R556" s="35">
        <v>6.8235000000000001</v>
      </c>
      <c r="S556" s="35">
        <v>3.6880000000000002</v>
      </c>
      <c r="T556" s="35">
        <v>7.1905000000000001</v>
      </c>
      <c r="U556" s="35">
        <v>4.1449999999999996</v>
      </c>
      <c r="V556" s="35">
        <v>12.996500000000001</v>
      </c>
      <c r="W556" s="35">
        <v>4.3520000000000003</v>
      </c>
      <c r="X556" s="35">
        <v>9.61</v>
      </c>
      <c r="Y556" s="35">
        <v>5.1240000000000006</v>
      </c>
      <c r="Z556" s="35">
        <v>1.6419999999999999</v>
      </c>
      <c r="AA556" s="35">
        <v>7.3025000000000002</v>
      </c>
      <c r="AB556" s="41">
        <v>1100</v>
      </c>
      <c r="AC556" s="41">
        <v>6</v>
      </c>
      <c r="AD556" s="88">
        <v>380</v>
      </c>
      <c r="AE556" s="69">
        <v>58.6</v>
      </c>
      <c r="AF556" s="69">
        <v>74</v>
      </c>
      <c r="AG556" s="44">
        <f t="shared" si="320"/>
        <v>29.3</v>
      </c>
      <c r="AH556" s="44">
        <f t="shared" si="291"/>
        <v>2697.0258771803014</v>
      </c>
      <c r="AI556" s="44">
        <f t="shared" si="292"/>
        <v>199579.91491134232</v>
      </c>
      <c r="AJ556" s="44">
        <f t="shared" si="293"/>
        <v>1.9039992083812851</v>
      </c>
      <c r="AK556" s="45">
        <v>0</v>
      </c>
      <c r="AL556" s="43">
        <v>369.8</v>
      </c>
      <c r="AM556" s="43">
        <v>58</v>
      </c>
      <c r="AN556" s="69">
        <v>73.7</v>
      </c>
      <c r="AO556" s="44">
        <f t="shared" si="319"/>
        <v>29</v>
      </c>
      <c r="AP556" s="44">
        <f t="shared" si="294"/>
        <v>2642.079421669016</v>
      </c>
      <c r="AQ556" s="46">
        <f t="shared" si="295"/>
        <v>199579.91491134232</v>
      </c>
      <c r="AR556" s="46">
        <f t="shared" si="296"/>
        <v>194721.25337700648</v>
      </c>
      <c r="AS556" s="47">
        <f t="shared" si="297"/>
        <v>2.434444135570538</v>
      </c>
      <c r="AT556" s="46">
        <f t="shared" si="298"/>
        <v>1.9039992083812851</v>
      </c>
      <c r="AU556" s="46">
        <f t="shared" si="299"/>
        <v>1.8991249983586413</v>
      </c>
      <c r="AV556" s="47">
        <f t="shared" si="300"/>
        <v>0.2559985319945407</v>
      </c>
      <c r="AW556" s="48">
        <v>0</v>
      </c>
      <c r="AX556" s="70">
        <v>150</v>
      </c>
      <c r="AY556" s="70">
        <v>12</v>
      </c>
      <c r="AZ556" s="71">
        <v>321.8</v>
      </c>
      <c r="BA556" s="43">
        <f t="shared" si="315"/>
        <v>18.08576755748912</v>
      </c>
      <c r="BB556" s="71">
        <v>57.1</v>
      </c>
      <c r="BC556" s="69">
        <v>71.400000000000006</v>
      </c>
      <c r="BD556" s="54">
        <f t="shared" si="301"/>
        <v>28.55</v>
      </c>
      <c r="BE556" s="44">
        <f t="shared" si="302"/>
        <v>2560.7200259226747</v>
      </c>
      <c r="BF556" s="50">
        <f t="shared" si="317"/>
        <v>199579.91491134232</v>
      </c>
      <c r="BG556" s="50">
        <f t="shared" si="303"/>
        <v>182835.40985087899</v>
      </c>
      <c r="BH556" s="72">
        <f t="shared" si="304"/>
        <v>8.3898748368048945</v>
      </c>
      <c r="BI556" s="73">
        <f t="shared" si="305"/>
        <v>1.9039992083812851</v>
      </c>
      <c r="BJ556" s="51">
        <f t="shared" si="306"/>
        <v>1.760052936476916</v>
      </c>
      <c r="BK556" s="72">
        <f t="shared" si="307"/>
        <v>7.5602064995997216</v>
      </c>
      <c r="BL556" s="116">
        <v>0</v>
      </c>
      <c r="BM556" s="74">
        <f t="shared" si="322"/>
        <v>1100</v>
      </c>
      <c r="BN556" s="74">
        <f t="shared" si="323"/>
        <v>6</v>
      </c>
      <c r="BO556" s="71">
        <v>297</v>
      </c>
      <c r="BP556" s="71">
        <v>56.4</v>
      </c>
      <c r="BQ556" s="71">
        <v>70.540000000000006</v>
      </c>
      <c r="BR556" s="72">
        <f t="shared" si="308"/>
        <v>28.2</v>
      </c>
      <c r="BS556" s="54">
        <f t="shared" si="309"/>
        <v>2498.3201418407471</v>
      </c>
      <c r="BT556" s="50">
        <f t="shared" si="310"/>
        <v>182835.40985087899</v>
      </c>
      <c r="BU556" s="50">
        <f t="shared" si="311"/>
        <v>176231.5028054463</v>
      </c>
      <c r="BV556" s="72">
        <f t="shared" si="312"/>
        <v>3.6119409532425086</v>
      </c>
      <c r="BW556" s="75">
        <f t="shared" si="313"/>
        <v>1.760052936476916</v>
      </c>
      <c r="BX556" s="55">
        <f t="shared" si="314"/>
        <v>1.6852832511329037</v>
      </c>
      <c r="BY556" s="72">
        <f t="shared" si="324"/>
        <v>4.248149802452998</v>
      </c>
      <c r="BZ556" s="124" t="s">
        <v>77</v>
      </c>
      <c r="CA556" s="124" t="s">
        <v>73</v>
      </c>
      <c r="CB556" s="125">
        <v>3</v>
      </c>
      <c r="CC556" s="125">
        <v>7</v>
      </c>
      <c r="CD556" s="125">
        <v>3</v>
      </c>
      <c r="CE556" s="125">
        <v>6</v>
      </c>
      <c r="CF556" s="124" t="s">
        <v>85</v>
      </c>
      <c r="CG556" s="126" t="s">
        <v>75</v>
      </c>
      <c r="CH556" s="63">
        <f t="shared" si="325"/>
        <v>5.6193181337174423</v>
      </c>
      <c r="CI556" s="63">
        <f t="shared" si="325"/>
        <v>35.568024392236424</v>
      </c>
      <c r="CJ556" s="64">
        <f>SUM((AF556-BQ556)/AF556)*100</f>
        <v>4.6756756756756674</v>
      </c>
      <c r="CK556" s="64">
        <f>SUM(BX556*CH556)</f>
        <v>9.4701427335414117</v>
      </c>
      <c r="CL556" s="65" t="s">
        <v>85</v>
      </c>
    </row>
    <row r="557" spans="1:90" s="65" customFormat="1" ht="24.75" customHeight="1" x14ac:dyDescent="0.3">
      <c r="A557" s="61" t="s">
        <v>125</v>
      </c>
      <c r="B557" s="35">
        <v>3.4649999999999999</v>
      </c>
      <c r="C557" s="35">
        <v>1.825</v>
      </c>
      <c r="D557" s="35">
        <v>6.0650000000000004</v>
      </c>
      <c r="E557" s="35">
        <v>4.8</v>
      </c>
      <c r="F557" s="35">
        <v>0.69725000000000004</v>
      </c>
      <c r="G557" s="66">
        <v>0.46505000000000002</v>
      </c>
      <c r="H557" s="66">
        <v>8.2750000000000004E-2</v>
      </c>
      <c r="I557" s="66">
        <v>5.4800000000000001E-2</v>
      </c>
      <c r="J557" s="66">
        <v>4.4400000000000002E-2</v>
      </c>
      <c r="K557" s="67">
        <v>4.8250000000000001E-2</v>
      </c>
      <c r="L557" s="66">
        <v>1.79443</v>
      </c>
      <c r="M557" s="68">
        <v>2.5749999999999999E-2</v>
      </c>
      <c r="N557" s="35">
        <v>4.26</v>
      </c>
      <c r="O557" s="35">
        <v>27.875</v>
      </c>
      <c r="P557" s="35">
        <v>3.415</v>
      </c>
      <c r="Q557" s="35">
        <v>15.25</v>
      </c>
      <c r="R557" s="35">
        <v>5.4799999999999995</v>
      </c>
      <c r="S557" s="35">
        <v>2.0249999999999999</v>
      </c>
      <c r="T557" s="35">
        <v>5.95</v>
      </c>
      <c r="U557" s="35">
        <v>2.11</v>
      </c>
      <c r="V557" s="35">
        <v>12.195</v>
      </c>
      <c r="W557" s="35">
        <v>6.3</v>
      </c>
      <c r="X557" s="35">
        <v>5.24</v>
      </c>
      <c r="Y557" s="35">
        <v>2.5750000000000002</v>
      </c>
      <c r="Z557" s="35">
        <v>0.99</v>
      </c>
      <c r="AA557" s="35">
        <v>8.8650000000000002</v>
      </c>
      <c r="AB557" s="41">
        <v>1100</v>
      </c>
      <c r="AC557" s="41">
        <v>6</v>
      </c>
      <c r="AD557" s="88">
        <v>378.6</v>
      </c>
      <c r="AE557" s="69">
        <v>58.7</v>
      </c>
      <c r="AF557" s="69">
        <v>74.099999999999994</v>
      </c>
      <c r="AG557" s="44">
        <f t="shared" si="320"/>
        <v>29.35</v>
      </c>
      <c r="AH557" s="44">
        <f t="shared" si="291"/>
        <v>2706.2385976369542</v>
      </c>
      <c r="AI557" s="44">
        <f t="shared" si="292"/>
        <v>200532.28008489829</v>
      </c>
      <c r="AJ557" s="44">
        <f t="shared" si="293"/>
        <v>1.8879753416243714</v>
      </c>
      <c r="AK557" s="45">
        <v>0</v>
      </c>
      <c r="AL557" s="43">
        <v>368</v>
      </c>
      <c r="AM557" s="43">
        <v>58.7</v>
      </c>
      <c r="AN557" s="69">
        <v>73.099999999999994</v>
      </c>
      <c r="AO557" s="44">
        <f t="shared" si="319"/>
        <v>29.35</v>
      </c>
      <c r="AP557" s="44">
        <f t="shared" si="294"/>
        <v>2706.2385976369542</v>
      </c>
      <c r="AQ557" s="46">
        <f t="shared" si="295"/>
        <v>200532.28008489829</v>
      </c>
      <c r="AR557" s="46">
        <f t="shared" si="296"/>
        <v>197826.04148726133</v>
      </c>
      <c r="AS557" s="47">
        <f t="shared" si="297"/>
        <v>1.3495276653171395</v>
      </c>
      <c r="AT557" s="46">
        <f t="shared" si="298"/>
        <v>1.8879753416243714</v>
      </c>
      <c r="AU557" s="46">
        <f t="shared" si="299"/>
        <v>1.8602202077813741</v>
      </c>
      <c r="AV557" s="47">
        <f t="shared" si="300"/>
        <v>1.4701004420490702</v>
      </c>
      <c r="AW557" s="48">
        <v>0</v>
      </c>
      <c r="AX557" s="70">
        <v>150</v>
      </c>
      <c r="AY557" s="70">
        <v>12</v>
      </c>
      <c r="AZ557" s="71">
        <v>320.60000000000002</v>
      </c>
      <c r="BA557" s="43">
        <f t="shared" si="315"/>
        <v>18.091079226450404</v>
      </c>
      <c r="BB557" s="71">
        <v>56.1</v>
      </c>
      <c r="BC557" s="69">
        <v>70.900000000000006</v>
      </c>
      <c r="BD557" s="54">
        <f t="shared" si="301"/>
        <v>28.05</v>
      </c>
      <c r="BE557" s="44">
        <f t="shared" si="302"/>
        <v>2471.8129538260832</v>
      </c>
      <c r="BF557" s="50">
        <f t="shared" si="317"/>
        <v>200532.28008489829</v>
      </c>
      <c r="BG557" s="50">
        <f t="shared" si="303"/>
        <v>175251.53842626931</v>
      </c>
      <c r="BH557" s="72">
        <f t="shared" si="304"/>
        <v>12.606819035781172</v>
      </c>
      <c r="BI557" s="73">
        <f t="shared" si="305"/>
        <v>1.8879753416243714</v>
      </c>
      <c r="BJ557" s="51">
        <f t="shared" si="306"/>
        <v>1.8293705315167932</v>
      </c>
      <c r="BK557" s="72">
        <f t="shared" si="307"/>
        <v>3.1041088734324238</v>
      </c>
      <c r="BL557" s="116">
        <v>0</v>
      </c>
      <c r="BM557" s="74">
        <f t="shared" si="322"/>
        <v>1100</v>
      </c>
      <c r="BN557" s="74">
        <f t="shared" si="323"/>
        <v>6</v>
      </c>
      <c r="BO557" s="71">
        <v>296.3</v>
      </c>
      <c r="BP557" s="71">
        <v>55.4</v>
      </c>
      <c r="BQ557" s="71">
        <v>68.900000000000006</v>
      </c>
      <c r="BR557" s="72">
        <f t="shared" si="308"/>
        <v>27.7</v>
      </c>
      <c r="BS557" s="54">
        <f t="shared" si="309"/>
        <v>2410.5126271729123</v>
      </c>
      <c r="BT557" s="50">
        <f t="shared" si="310"/>
        <v>175251.53842626931</v>
      </c>
      <c r="BU557" s="50">
        <f t="shared" si="311"/>
        <v>166084.32001221366</v>
      </c>
      <c r="BV557" s="72">
        <f t="shared" si="312"/>
        <v>5.2308918348881832</v>
      </c>
      <c r="BW557" s="75">
        <f t="shared" si="313"/>
        <v>1.8293705315167932</v>
      </c>
      <c r="BX557" s="55">
        <f t="shared" si="314"/>
        <v>1.7840335558360381</v>
      </c>
      <c r="BY557" s="72">
        <f t="shared" si="324"/>
        <v>2.4782828245934789</v>
      </c>
      <c r="BZ557" s="124" t="s">
        <v>77</v>
      </c>
      <c r="CA557" s="124" t="s">
        <v>73</v>
      </c>
      <c r="CB557" s="125">
        <v>3</v>
      </c>
      <c r="CC557" s="125">
        <v>7</v>
      </c>
      <c r="CD557" s="125">
        <v>3</v>
      </c>
      <c r="CE557" s="125">
        <v>6</v>
      </c>
      <c r="CF557" s="124" t="s">
        <v>85</v>
      </c>
      <c r="CG557" s="126" t="s">
        <v>75</v>
      </c>
      <c r="CH557" s="63">
        <f t="shared" si="325"/>
        <v>5.580364431592665</v>
      </c>
      <c r="CI557" s="63">
        <f t="shared" si="325"/>
        <v>36.284221972876637</v>
      </c>
      <c r="CJ557" s="64">
        <f>SUM((AF557-BQ557)/AF557)*100</f>
        <v>7.0175438596491082</v>
      </c>
      <c r="CK557" s="64">
        <f>SUM(BX557*CH557)</f>
        <v>9.9555573997552145</v>
      </c>
      <c r="CL557" s="65" t="s">
        <v>85</v>
      </c>
    </row>
    <row r="558" spans="1:90" s="65" customFormat="1" ht="24.75" customHeight="1" x14ac:dyDescent="0.3">
      <c r="A558" s="61" t="s">
        <v>125</v>
      </c>
      <c r="B558" s="35">
        <v>3.4849999999999999</v>
      </c>
      <c r="C558" s="35">
        <v>2.0449999999999999</v>
      </c>
      <c r="D558" s="35">
        <v>6.7750000000000004</v>
      </c>
      <c r="E558" s="35">
        <v>4.83</v>
      </c>
      <c r="F558" s="35">
        <v>0.73035000000000005</v>
      </c>
      <c r="G558" s="66">
        <v>0.49380000000000002</v>
      </c>
      <c r="H558" s="66">
        <v>8.3049999999999999E-2</v>
      </c>
      <c r="I558" s="66">
        <v>5.7099999999999998E-2</v>
      </c>
      <c r="J558" s="66">
        <v>4.4749999999999998E-2</v>
      </c>
      <c r="K558" s="67">
        <v>5.5300000000000002E-2</v>
      </c>
      <c r="L558" s="66">
        <v>1.79443</v>
      </c>
      <c r="M558" s="68">
        <v>2.8199999999999999E-2</v>
      </c>
      <c r="N558" s="35">
        <v>4.8550000000000004</v>
      </c>
      <c r="O558" s="35">
        <v>15.94</v>
      </c>
      <c r="P558" s="35">
        <v>4.54</v>
      </c>
      <c r="Q558" s="35">
        <v>14.445</v>
      </c>
      <c r="R558" s="35">
        <v>5.71</v>
      </c>
      <c r="S558" s="35">
        <v>4.3899999999999997</v>
      </c>
      <c r="T558" s="35">
        <v>8.8949999999999996</v>
      </c>
      <c r="U558" s="35">
        <v>3.93</v>
      </c>
      <c r="V558" s="35">
        <v>14.81</v>
      </c>
      <c r="W558" s="35">
        <v>2.14</v>
      </c>
      <c r="X558" s="35">
        <v>12.559999999999999</v>
      </c>
      <c r="Y558" s="35">
        <v>7.7149999999999999</v>
      </c>
      <c r="Z558" s="35">
        <v>2.3849999999999998</v>
      </c>
      <c r="AA558" s="35">
        <v>5.74</v>
      </c>
      <c r="AB558" s="41">
        <v>1100</v>
      </c>
      <c r="AC558" s="41">
        <v>6</v>
      </c>
      <c r="AD558" s="88">
        <v>379.2</v>
      </c>
      <c r="AE558" s="69">
        <v>58.9</v>
      </c>
      <c r="AF558" s="69">
        <v>74.099999999999994</v>
      </c>
      <c r="AG558" s="44">
        <f t="shared" si="320"/>
        <v>29.45</v>
      </c>
      <c r="AH558" s="44">
        <f t="shared" si="291"/>
        <v>2724.7111624400618</v>
      </c>
      <c r="AI558" s="44">
        <f t="shared" si="292"/>
        <v>201901.09713680856</v>
      </c>
      <c r="AJ558" s="44">
        <f t="shared" si="293"/>
        <v>1.8781472977487259</v>
      </c>
      <c r="AK558" s="45">
        <v>0</v>
      </c>
      <c r="AL558" s="43">
        <v>371.8</v>
      </c>
      <c r="AM558" s="43">
        <v>58.9</v>
      </c>
      <c r="AN558" s="69">
        <v>74</v>
      </c>
      <c r="AO558" s="44">
        <f t="shared" si="319"/>
        <v>29.45</v>
      </c>
      <c r="AP558" s="44">
        <f t="shared" si="294"/>
        <v>2724.7111624400618</v>
      </c>
      <c r="AQ558" s="46">
        <f t="shared" si="295"/>
        <v>201901.09713680856</v>
      </c>
      <c r="AR558" s="46">
        <f t="shared" si="296"/>
        <v>201628.62602056458</v>
      </c>
      <c r="AS558" s="47">
        <f t="shared" si="297"/>
        <v>0.13495276653169996</v>
      </c>
      <c r="AT558" s="46">
        <f t="shared" si="298"/>
        <v>1.8781472977487259</v>
      </c>
      <c r="AU558" s="46">
        <f t="shared" si="299"/>
        <v>1.8439841967780866</v>
      </c>
      <c r="AV558" s="47">
        <f t="shared" si="300"/>
        <v>1.8189787889155202</v>
      </c>
      <c r="AW558" s="48">
        <v>0</v>
      </c>
      <c r="AX558" s="70">
        <v>150</v>
      </c>
      <c r="AY558" s="70">
        <v>12</v>
      </c>
      <c r="AZ558" s="71">
        <v>320.60000000000002</v>
      </c>
      <c r="BA558" s="43">
        <f t="shared" si="315"/>
        <v>18.278228321896432</v>
      </c>
      <c r="BB558" s="71">
        <v>57</v>
      </c>
      <c r="BC558" s="69">
        <v>71.2</v>
      </c>
      <c r="BD558" s="54">
        <f t="shared" si="301"/>
        <v>28.5</v>
      </c>
      <c r="BE558" s="44">
        <f t="shared" si="302"/>
        <v>2551.7586328783095</v>
      </c>
      <c r="BF558" s="50">
        <f t="shared" si="317"/>
        <v>201901.09713680856</v>
      </c>
      <c r="BG558" s="50">
        <f t="shared" si="303"/>
        <v>181685.21466093566</v>
      </c>
      <c r="BH558" s="72">
        <f t="shared" si="304"/>
        <v>10.012765043161</v>
      </c>
      <c r="BI558" s="73">
        <f t="shared" si="305"/>
        <v>1.8781472977487259</v>
      </c>
      <c r="BJ558" s="51">
        <f t="shared" si="306"/>
        <v>1.7645904791884672</v>
      </c>
      <c r="BK558" s="72">
        <f t="shared" si="307"/>
        <v>6.0462147296101607</v>
      </c>
      <c r="BL558" s="116">
        <v>0</v>
      </c>
      <c r="BM558" s="74">
        <f t="shared" si="322"/>
        <v>1100</v>
      </c>
      <c r="BN558" s="74">
        <f t="shared" si="323"/>
        <v>6</v>
      </c>
      <c r="BO558" s="71">
        <v>296.3</v>
      </c>
      <c r="BP558" s="71">
        <v>56.8</v>
      </c>
      <c r="BQ558" s="71">
        <v>70.099999999999994</v>
      </c>
      <c r="BR558" s="72">
        <f t="shared" si="308"/>
        <v>28.4</v>
      </c>
      <c r="BS558" s="54">
        <f t="shared" si="309"/>
        <v>2533.8829706793836</v>
      </c>
      <c r="BT558" s="50">
        <f t="shared" si="310"/>
        <v>181685.21466093566</v>
      </c>
      <c r="BU558" s="50">
        <f t="shared" si="311"/>
        <v>177625.19624462476</v>
      </c>
      <c r="BV558" s="72">
        <f t="shared" si="312"/>
        <v>2.2346443676706307</v>
      </c>
      <c r="BW558" s="75">
        <f t="shared" si="313"/>
        <v>1.7645904791884672</v>
      </c>
      <c r="BX558" s="55">
        <f t="shared" si="314"/>
        <v>1.6681191985394725</v>
      </c>
      <c r="BY558" s="72">
        <f t="shared" si="324"/>
        <v>5.4670634227473389</v>
      </c>
      <c r="BZ558" s="124" t="s">
        <v>77</v>
      </c>
      <c r="CA558" s="124" t="s">
        <v>73</v>
      </c>
      <c r="CB558" s="125">
        <v>3</v>
      </c>
      <c r="CC558" s="125">
        <v>7</v>
      </c>
      <c r="CD558" s="125">
        <v>3</v>
      </c>
      <c r="CE558" s="125">
        <v>6</v>
      </c>
      <c r="CF558" s="124" t="s">
        <v>85</v>
      </c>
      <c r="CG558" s="126" t="s">
        <v>75</v>
      </c>
      <c r="CH558" s="63">
        <f>SUM(CH556:CH557)/2.1</f>
        <v>5.3331821739571934</v>
      </c>
      <c r="CI558" s="63">
        <f>SUM(CI556:CI557)/2.1</f>
        <v>34.215355411958598</v>
      </c>
      <c r="CJ558" s="64">
        <f>SUM((AF558-BQ558)/AF558)*100</f>
        <v>5.3981106612685563</v>
      </c>
      <c r="CK558" s="64">
        <f>SUM(BX558*CH558)</f>
        <v>8.8963835736864745</v>
      </c>
      <c r="CL558" s="65" t="s">
        <v>85</v>
      </c>
    </row>
    <row r="559" spans="1:90" s="65" customFormat="1" ht="24.75" customHeight="1" x14ac:dyDescent="0.3">
      <c r="A559" s="61" t="s">
        <v>125</v>
      </c>
      <c r="B559" s="35">
        <v>3.5</v>
      </c>
      <c r="C559" s="35">
        <v>2.14</v>
      </c>
      <c r="D559" s="35">
        <v>6.73</v>
      </c>
      <c r="E559" s="35">
        <v>4.9349999999999996</v>
      </c>
      <c r="F559" s="35">
        <v>0.61094999999999999</v>
      </c>
      <c r="G559" s="66">
        <v>0.51119999999999999</v>
      </c>
      <c r="H559" s="66">
        <v>8.4099999999999994E-2</v>
      </c>
      <c r="I559" s="66">
        <v>5.5199999999999999E-2</v>
      </c>
      <c r="J559" s="66">
        <v>4.4600000000000001E-2</v>
      </c>
      <c r="K559" s="67">
        <v>5.6000000000000001E-2</v>
      </c>
      <c r="L559" s="66">
        <v>1.79443</v>
      </c>
      <c r="M559" s="68">
        <v>3.3050000000000003E-2</v>
      </c>
      <c r="N559" s="35">
        <v>4.1304999999999996</v>
      </c>
      <c r="O559" s="35">
        <v>19.438499999999998</v>
      </c>
      <c r="P559" s="35">
        <v>4.0990000000000002</v>
      </c>
      <c r="Q559" s="35">
        <v>15.933</v>
      </c>
      <c r="R559" s="35">
        <v>6.8235000000000001</v>
      </c>
      <c r="S559" s="35">
        <v>3.6880000000000002</v>
      </c>
      <c r="T559" s="35">
        <v>7.1905000000000001</v>
      </c>
      <c r="U559" s="35">
        <v>4.1449999999999996</v>
      </c>
      <c r="V559" s="35">
        <v>12.996500000000001</v>
      </c>
      <c r="W559" s="35">
        <v>4.3520000000000003</v>
      </c>
      <c r="X559" s="35">
        <v>9.61</v>
      </c>
      <c r="Y559" s="35">
        <v>5.1240000000000006</v>
      </c>
      <c r="Z559" s="35">
        <v>1.6419999999999999</v>
      </c>
      <c r="AA559" s="35">
        <v>7.3025000000000002</v>
      </c>
      <c r="AB559" s="41">
        <v>1100</v>
      </c>
      <c r="AC559" s="41">
        <v>6</v>
      </c>
      <c r="AD559" s="88">
        <v>377.7</v>
      </c>
      <c r="AE559" s="69">
        <v>58.5</v>
      </c>
      <c r="AF559" s="69">
        <v>73.8</v>
      </c>
      <c r="AG559" s="44">
        <f t="shared" si="320"/>
        <v>29.25</v>
      </c>
      <c r="AH559" s="44">
        <f t="shared" si="291"/>
        <v>2687.8288646869173</v>
      </c>
      <c r="AI559" s="44">
        <f t="shared" si="292"/>
        <v>198361.77021389449</v>
      </c>
      <c r="AJ559" s="44">
        <f t="shared" si="293"/>
        <v>1.9040967399752695</v>
      </c>
      <c r="AK559" s="45">
        <v>0</v>
      </c>
      <c r="AL559" s="43">
        <v>370.6</v>
      </c>
      <c r="AM559" s="43">
        <v>58.4</v>
      </c>
      <c r="AN559" s="69">
        <v>72.900000000000006</v>
      </c>
      <c r="AO559" s="44">
        <f t="shared" si="319"/>
        <v>29.2</v>
      </c>
      <c r="AP559" s="44">
        <f t="shared" si="294"/>
        <v>2678.6475601568013</v>
      </c>
      <c r="AQ559" s="46">
        <f t="shared" si="295"/>
        <v>198361.77021389449</v>
      </c>
      <c r="AR559" s="46">
        <f t="shared" si="296"/>
        <v>195273.40713543084</v>
      </c>
      <c r="AS559" s="47">
        <f t="shared" si="297"/>
        <v>1.5569346226006406</v>
      </c>
      <c r="AT559" s="46">
        <f t="shared" si="298"/>
        <v>1.9040967399752695</v>
      </c>
      <c r="AU559" s="46">
        <f t="shared" si="299"/>
        <v>1.8978518654256507</v>
      </c>
      <c r="AV559" s="47">
        <f t="shared" si="300"/>
        <v>0.32797044491027127</v>
      </c>
      <c r="AW559" s="48">
        <v>0</v>
      </c>
      <c r="AX559" s="70">
        <v>150</v>
      </c>
      <c r="AY559" s="70">
        <v>12</v>
      </c>
      <c r="AZ559" s="71">
        <v>320.10000000000002</v>
      </c>
      <c r="BA559" s="43">
        <f t="shared" si="315"/>
        <v>17.994376757263346</v>
      </c>
      <c r="BB559" s="71">
        <v>56.1</v>
      </c>
      <c r="BC559" s="69">
        <v>70.900000000000006</v>
      </c>
      <c r="BD559" s="54">
        <f t="shared" si="301"/>
        <v>28.05</v>
      </c>
      <c r="BE559" s="44">
        <f t="shared" si="302"/>
        <v>2471.8129538260832</v>
      </c>
      <c r="BF559" s="50">
        <f t="shared" si="317"/>
        <v>198361.77021389449</v>
      </c>
      <c r="BG559" s="50">
        <f t="shared" si="303"/>
        <v>175251.53842626931</v>
      </c>
      <c r="BH559" s="72">
        <f t="shared" si="304"/>
        <v>11.650547261554129</v>
      </c>
      <c r="BI559" s="73">
        <f t="shared" si="305"/>
        <v>1.9040967399752695</v>
      </c>
      <c r="BJ559" s="51">
        <f t="shared" si="306"/>
        <v>1.8265174895150516</v>
      </c>
      <c r="BK559" s="72">
        <f t="shared" si="307"/>
        <v>4.0743334533110724</v>
      </c>
      <c r="BL559" s="116">
        <v>0</v>
      </c>
      <c r="BM559" s="74">
        <f t="shared" si="322"/>
        <v>1100</v>
      </c>
      <c r="BN559" s="74">
        <f t="shared" si="323"/>
        <v>6</v>
      </c>
      <c r="BO559" s="71">
        <v>296.3</v>
      </c>
      <c r="BP559" s="71">
        <v>55.8</v>
      </c>
      <c r="BQ559" s="71">
        <v>68.400000000000006</v>
      </c>
      <c r="BR559" s="72">
        <f t="shared" si="308"/>
        <v>27.9</v>
      </c>
      <c r="BS559" s="54">
        <f t="shared" si="309"/>
        <v>2445.4471374808309</v>
      </c>
      <c r="BT559" s="50">
        <f t="shared" si="310"/>
        <v>175251.53842626931</v>
      </c>
      <c r="BU559" s="50">
        <f t="shared" si="311"/>
        <v>167268.58420368884</v>
      </c>
      <c r="BV559" s="72">
        <f t="shared" si="312"/>
        <v>4.5551407390007093</v>
      </c>
      <c r="BW559" s="75">
        <f t="shared" si="313"/>
        <v>1.8265174895150516</v>
      </c>
      <c r="BX559" s="55">
        <f t="shared" si="314"/>
        <v>1.7714025703666212</v>
      </c>
      <c r="BY559" s="72">
        <f t="shared" si="324"/>
        <v>3.0174865263985851</v>
      </c>
      <c r="BZ559" s="124" t="s">
        <v>77</v>
      </c>
      <c r="CA559" s="124" t="s">
        <v>73</v>
      </c>
      <c r="CB559" s="125">
        <v>3</v>
      </c>
      <c r="CC559" s="125">
        <v>7</v>
      </c>
      <c r="CD559" s="125">
        <v>3</v>
      </c>
      <c r="CE559" s="125">
        <v>6</v>
      </c>
      <c r="CF559" s="124" t="s">
        <v>85</v>
      </c>
      <c r="CG559" s="126" t="s">
        <v>75</v>
      </c>
      <c r="CH559" s="63">
        <f>SUM(CH557:CH558)/2.1</f>
        <v>5.1969269550237414</v>
      </c>
      <c r="CI559" s="63">
        <f>SUM(CI557:CI558)/2.1</f>
        <v>33.571227326112016</v>
      </c>
      <c r="CJ559" s="64">
        <f>SUM((AF559-BQ559)/AF559)*100</f>
        <v>7.3170731707316961</v>
      </c>
      <c r="CK559" s="64">
        <f>SUM(BX559*CH559)</f>
        <v>9.2058497661366339</v>
      </c>
      <c r="CL559" s="65" t="s">
        <v>85</v>
      </c>
    </row>
    <row r="560" spans="1:90" s="65" customFormat="1" ht="24.75" customHeight="1" x14ac:dyDescent="0.3">
      <c r="A560" s="61" t="s">
        <v>125</v>
      </c>
      <c r="B560" s="35">
        <v>3.75</v>
      </c>
      <c r="C560" s="35">
        <v>1.78</v>
      </c>
      <c r="D560" s="35">
        <v>5.7750000000000004</v>
      </c>
      <c r="E560" s="35">
        <v>4.45</v>
      </c>
      <c r="F560" s="35">
        <v>0.93464999999999998</v>
      </c>
      <c r="G560" s="66">
        <v>0.43340000000000001</v>
      </c>
      <c r="H560" s="66">
        <v>7.9149999999999998E-2</v>
      </c>
      <c r="I560" s="66">
        <v>4.3150000000000001E-2</v>
      </c>
      <c r="J560" s="66">
        <v>3.7499999999999999E-2</v>
      </c>
      <c r="K560" s="67">
        <v>4.8149999999999998E-2</v>
      </c>
      <c r="L560" s="66">
        <v>1.79443</v>
      </c>
      <c r="M560" s="68">
        <v>0.15775</v>
      </c>
      <c r="N560" s="35">
        <v>4.26</v>
      </c>
      <c r="O560" s="35">
        <v>27.875</v>
      </c>
      <c r="P560" s="35">
        <v>3.415</v>
      </c>
      <c r="Q560" s="35">
        <v>15.25</v>
      </c>
      <c r="R560" s="35">
        <v>5.4799999999999995</v>
      </c>
      <c r="S560" s="35">
        <v>2.0249999999999999</v>
      </c>
      <c r="T560" s="35">
        <v>5.95</v>
      </c>
      <c r="U560" s="35">
        <v>2.11</v>
      </c>
      <c r="V560" s="35">
        <v>12.195</v>
      </c>
      <c r="W560" s="35">
        <v>6.3</v>
      </c>
      <c r="X560" s="35">
        <v>5.24</v>
      </c>
      <c r="Y560" s="35">
        <v>2.5750000000000002</v>
      </c>
      <c r="Z560" s="35">
        <v>0.99</v>
      </c>
      <c r="AA560" s="35">
        <v>8.8650000000000002</v>
      </c>
      <c r="AB560" s="41">
        <v>1100</v>
      </c>
      <c r="AC560" s="41">
        <v>6</v>
      </c>
      <c r="AD560" s="42">
        <v>379.8</v>
      </c>
      <c r="AE560" s="43">
        <v>58.5</v>
      </c>
      <c r="AF560" s="69">
        <v>74.3</v>
      </c>
      <c r="AG560" s="44">
        <f t="shared" si="320"/>
        <v>29.25</v>
      </c>
      <c r="AH560" s="44">
        <f t="shared" si="291"/>
        <v>2687.8288646869173</v>
      </c>
      <c r="AI560" s="44">
        <f t="shared" si="292"/>
        <v>199705.68464623796</v>
      </c>
      <c r="AJ560" s="44">
        <f t="shared" si="293"/>
        <v>1.9017986427015543</v>
      </c>
      <c r="AK560" s="45">
        <v>0</v>
      </c>
      <c r="AL560" s="43">
        <v>375.8</v>
      </c>
      <c r="AM560" s="43">
        <v>58.6</v>
      </c>
      <c r="AN560" s="69">
        <v>74.3</v>
      </c>
      <c r="AO560" s="44">
        <f t="shared" si="319"/>
        <v>29.3</v>
      </c>
      <c r="AP560" s="44">
        <f t="shared" si="294"/>
        <v>2697.0258771803014</v>
      </c>
      <c r="AQ560" s="46">
        <f t="shared" si="295"/>
        <v>199705.68464623796</v>
      </c>
      <c r="AR560" s="46">
        <f t="shared" si="296"/>
        <v>200389.0226744964</v>
      </c>
      <c r="AS560" s="47">
        <f t="shared" si="297"/>
        <v>-0.34217254730075253</v>
      </c>
      <c r="AT560" s="46">
        <f t="shared" si="298"/>
        <v>1.9017986427015543</v>
      </c>
      <c r="AU560" s="46">
        <f t="shared" si="299"/>
        <v>1.875352227304556</v>
      </c>
      <c r="AV560" s="47">
        <f t="shared" si="300"/>
        <v>1.3906001825424854</v>
      </c>
      <c r="AW560" s="48">
        <v>0</v>
      </c>
      <c r="AX560" s="70">
        <v>150</v>
      </c>
      <c r="AY560" s="70">
        <v>12</v>
      </c>
      <c r="AZ560" s="71">
        <v>323.60000000000002</v>
      </c>
      <c r="BA560" s="43">
        <f t="shared" si="315"/>
        <v>17.367119901112478</v>
      </c>
      <c r="BB560" s="71">
        <v>57.5</v>
      </c>
      <c r="BC560" s="69">
        <v>71.5</v>
      </c>
      <c r="BD560" s="54">
        <f t="shared" si="301"/>
        <v>28.75</v>
      </c>
      <c r="BE560" s="44">
        <f t="shared" si="302"/>
        <v>2596.7226777328133</v>
      </c>
      <c r="BF560" s="50">
        <f t="shared" si="317"/>
        <v>199705.68464623796</v>
      </c>
      <c r="BG560" s="50">
        <f t="shared" si="303"/>
        <v>185665.67145789615</v>
      </c>
      <c r="BH560" s="72">
        <f t="shared" si="304"/>
        <v>7.0303522972881431</v>
      </c>
      <c r="BI560" s="73">
        <f t="shared" si="305"/>
        <v>1.9017986427015543</v>
      </c>
      <c r="BJ560" s="51">
        <f t="shared" si="306"/>
        <v>1.7429177804330056</v>
      </c>
      <c r="BK560" s="72">
        <f t="shared" si="307"/>
        <v>8.3542420685953545</v>
      </c>
      <c r="BL560" s="116">
        <v>0</v>
      </c>
      <c r="BM560" s="74">
        <f t="shared" si="322"/>
        <v>1100</v>
      </c>
      <c r="BN560" s="74">
        <f t="shared" si="323"/>
        <v>6</v>
      </c>
      <c r="BO560" s="71">
        <v>292.60000000000002</v>
      </c>
      <c r="BP560" s="71">
        <v>56.4</v>
      </c>
      <c r="BQ560" s="71">
        <v>70.5</v>
      </c>
      <c r="BR560" s="72">
        <f t="shared" si="308"/>
        <v>28.2</v>
      </c>
      <c r="BS560" s="54">
        <f t="shared" si="309"/>
        <v>2498.3201418407471</v>
      </c>
      <c r="BT560" s="50">
        <f t="shared" si="310"/>
        <v>185665.67145789615</v>
      </c>
      <c r="BU560" s="50">
        <f t="shared" si="311"/>
        <v>176131.56999977268</v>
      </c>
      <c r="BV560" s="72">
        <f t="shared" si="312"/>
        <v>5.1350911470382119</v>
      </c>
      <c r="BW560" s="75">
        <f t="shared" si="313"/>
        <v>1.7429177804330056</v>
      </c>
      <c r="BX560" s="55">
        <f t="shared" si="314"/>
        <v>1.6612581151713894</v>
      </c>
      <c r="BY560" s="72">
        <f t="shared" si="324"/>
        <v>4.6852276210831283</v>
      </c>
      <c r="BZ560" s="124" t="s">
        <v>92</v>
      </c>
      <c r="CA560" s="124" t="s">
        <v>73</v>
      </c>
      <c r="CB560" s="125">
        <v>2.5</v>
      </c>
      <c r="CC560" s="125">
        <v>7</v>
      </c>
      <c r="CD560" s="125">
        <v>2</v>
      </c>
      <c r="CE560" s="125">
        <v>6</v>
      </c>
      <c r="CF560" s="124" t="s">
        <v>85</v>
      </c>
      <c r="CG560" s="126" t="s">
        <v>75</v>
      </c>
      <c r="CH560" s="62">
        <v>1.7490750084090105</v>
      </c>
      <c r="CI560" s="63">
        <v>53.651279646286348</v>
      </c>
      <c r="CJ560" s="64">
        <f>SUM((AF560-BQ560)/AF560)*100</f>
        <v>5.1144010767160122</v>
      </c>
      <c r="CK560" s="64">
        <f>SUM(BX560*CH560)</f>
        <v>2.9056650517629348</v>
      </c>
      <c r="CL560" s="65" t="s">
        <v>85</v>
      </c>
    </row>
    <row r="561" spans="1:90" s="65" customFormat="1" ht="24.75" customHeight="1" x14ac:dyDescent="0.3">
      <c r="A561" s="61" t="s">
        <v>125</v>
      </c>
      <c r="B561" s="35">
        <v>3.8</v>
      </c>
      <c r="C561" s="35">
        <v>1.62</v>
      </c>
      <c r="D561" s="35">
        <v>5.5149999999999997</v>
      </c>
      <c r="E561" s="35">
        <v>4.5149999999999997</v>
      </c>
      <c r="F561" s="35">
        <v>0.95369999999999999</v>
      </c>
      <c r="G561" s="66">
        <v>0.4289</v>
      </c>
      <c r="H561" s="66">
        <v>7.775E-2</v>
      </c>
      <c r="I561" s="66">
        <v>4.5999999999999999E-2</v>
      </c>
      <c r="J561" s="66">
        <v>3.9600000000000003E-2</v>
      </c>
      <c r="K561" s="67">
        <v>4.6249999999999999E-2</v>
      </c>
      <c r="L561" s="66">
        <v>1.79443</v>
      </c>
      <c r="M561" s="68">
        <v>0.17660000000000001</v>
      </c>
      <c r="N561" s="35">
        <v>4.8550000000000004</v>
      </c>
      <c r="O561" s="35">
        <v>15.94</v>
      </c>
      <c r="P561" s="35">
        <v>4.54</v>
      </c>
      <c r="Q561" s="35">
        <v>14.445</v>
      </c>
      <c r="R561" s="35">
        <v>5.71</v>
      </c>
      <c r="S561" s="35">
        <v>4.3899999999999997</v>
      </c>
      <c r="T561" s="35">
        <v>8.8949999999999996</v>
      </c>
      <c r="U561" s="35">
        <v>3.93</v>
      </c>
      <c r="V561" s="35">
        <v>14.81</v>
      </c>
      <c r="W561" s="35">
        <v>2.14</v>
      </c>
      <c r="X561" s="35">
        <v>12.559999999999999</v>
      </c>
      <c r="Y561" s="35">
        <v>7.7149999999999999</v>
      </c>
      <c r="Z561" s="35">
        <v>2.3849999999999998</v>
      </c>
      <c r="AA561" s="35">
        <v>5.74</v>
      </c>
      <c r="AB561" s="41">
        <v>1100</v>
      </c>
      <c r="AC561" s="41">
        <v>6</v>
      </c>
      <c r="AD561" s="42">
        <v>381.3</v>
      </c>
      <c r="AE561" s="43">
        <v>59.2</v>
      </c>
      <c r="AF561" s="69">
        <v>74.3</v>
      </c>
      <c r="AG561" s="44">
        <f t="shared" si="320"/>
        <v>29.6</v>
      </c>
      <c r="AH561" s="44">
        <f t="shared" si="291"/>
        <v>2752.5378193692336</v>
      </c>
      <c r="AI561" s="44">
        <f t="shared" si="292"/>
        <v>204513.55997913404</v>
      </c>
      <c r="AJ561" s="44">
        <f t="shared" si="293"/>
        <v>1.8644240510942307</v>
      </c>
      <c r="AK561" s="45">
        <v>0</v>
      </c>
      <c r="AL561" s="43">
        <v>379.9</v>
      </c>
      <c r="AM561" s="43">
        <v>59.1</v>
      </c>
      <c r="AN561" s="69">
        <v>74.3</v>
      </c>
      <c r="AO561" s="44">
        <f t="shared" si="319"/>
        <v>29.55</v>
      </c>
      <c r="AP561" s="44">
        <f t="shared" si="294"/>
        <v>2743.2465590962411</v>
      </c>
      <c r="AQ561" s="46">
        <f t="shared" si="295"/>
        <v>204513.55997913404</v>
      </c>
      <c r="AR561" s="46">
        <f t="shared" si="296"/>
        <v>203823.21934085072</v>
      </c>
      <c r="AS561" s="47">
        <f t="shared" si="297"/>
        <v>0.33755250182616431</v>
      </c>
      <c r="AT561" s="46">
        <f t="shared" si="298"/>
        <v>1.8644240510942307</v>
      </c>
      <c r="AU561" s="46">
        <f t="shared" si="299"/>
        <v>1.8638700793195624</v>
      </c>
      <c r="AV561" s="47">
        <f t="shared" si="300"/>
        <v>2.9712756298288998E-2</v>
      </c>
      <c r="AW561" s="48">
        <v>0</v>
      </c>
      <c r="AX561" s="70">
        <v>150</v>
      </c>
      <c r="AY561" s="70">
        <v>12</v>
      </c>
      <c r="AZ561" s="71">
        <v>321.2</v>
      </c>
      <c r="BA561" s="43">
        <f t="shared" si="315"/>
        <v>18.711083437110844</v>
      </c>
      <c r="BB561" s="71">
        <v>57.2</v>
      </c>
      <c r="BC561" s="69">
        <v>72</v>
      </c>
      <c r="BD561" s="54">
        <f t="shared" si="301"/>
        <v>28.6</v>
      </c>
      <c r="BE561" s="44">
        <f t="shared" si="302"/>
        <v>2569.6971269303071</v>
      </c>
      <c r="BF561" s="50">
        <f t="shared" si="317"/>
        <v>204513.55997913404</v>
      </c>
      <c r="BG561" s="50">
        <f t="shared" si="303"/>
        <v>185018.19313898211</v>
      </c>
      <c r="BH561" s="72">
        <f t="shared" si="304"/>
        <v>9.5325546345880365</v>
      </c>
      <c r="BI561" s="73">
        <f t="shared" si="305"/>
        <v>1.8644240510942307</v>
      </c>
      <c r="BJ561" s="51">
        <f t="shared" si="306"/>
        <v>1.7360454912599905</v>
      </c>
      <c r="BK561" s="72">
        <f t="shared" si="307"/>
        <v>6.8856953308929256</v>
      </c>
      <c r="BL561" s="116">
        <v>0</v>
      </c>
      <c r="BM561" s="74">
        <f t="shared" si="322"/>
        <v>1100</v>
      </c>
      <c r="BN561" s="74">
        <f t="shared" si="323"/>
        <v>6</v>
      </c>
      <c r="BO561" s="71">
        <v>291.7</v>
      </c>
      <c r="BP561" s="71">
        <v>55.7</v>
      </c>
      <c r="BQ561" s="71">
        <v>70.099999999999994</v>
      </c>
      <c r="BR561" s="72">
        <f t="shared" si="308"/>
        <v>27.85</v>
      </c>
      <c r="BS561" s="54">
        <f t="shared" si="309"/>
        <v>2436.6899479589497</v>
      </c>
      <c r="BT561" s="50">
        <f t="shared" si="310"/>
        <v>185018.19313898211</v>
      </c>
      <c r="BU561" s="50">
        <f t="shared" si="311"/>
        <v>170811.96535192235</v>
      </c>
      <c r="BV561" s="72">
        <f t="shared" si="312"/>
        <v>7.67828695440146</v>
      </c>
      <c r="BW561" s="75">
        <f t="shared" si="313"/>
        <v>1.7360454912599905</v>
      </c>
      <c r="BX561" s="55">
        <f t="shared" si="314"/>
        <v>1.7077257989451331</v>
      </c>
      <c r="BY561" s="72">
        <f t="shared" si="324"/>
        <v>1.6312759347281565</v>
      </c>
      <c r="BZ561" s="124" t="s">
        <v>92</v>
      </c>
      <c r="CA561" s="124" t="s">
        <v>73</v>
      </c>
      <c r="CB561" s="125">
        <v>2.5</v>
      </c>
      <c r="CC561" s="125">
        <v>7</v>
      </c>
      <c r="CD561" s="125">
        <v>2</v>
      </c>
      <c r="CE561" s="125">
        <v>6</v>
      </c>
      <c r="CF561" s="124" t="s">
        <v>85</v>
      </c>
      <c r="CG561" s="126" t="s">
        <v>75</v>
      </c>
      <c r="CH561" s="62">
        <v>1.290760869565202</v>
      </c>
      <c r="CI561" s="63">
        <v>45.578279794195538</v>
      </c>
      <c r="CJ561" s="64">
        <f>SUM((AF561-BQ561)/AF561)*100</f>
        <v>5.6527590847913904</v>
      </c>
      <c r="CK561" s="64">
        <f>SUM(BX561*CH561)</f>
        <v>2.2042656372253493</v>
      </c>
      <c r="CL561" s="65" t="s">
        <v>85</v>
      </c>
    </row>
    <row r="562" spans="1:90" s="65" customFormat="1" ht="24.75" customHeight="1" x14ac:dyDescent="0.3">
      <c r="A562" s="61" t="s">
        <v>125</v>
      </c>
      <c r="B562" s="35">
        <v>3.9449999999999998</v>
      </c>
      <c r="C562" s="35">
        <v>1.7350000000000001</v>
      </c>
      <c r="D562" s="35">
        <v>5.585</v>
      </c>
      <c r="E562" s="35">
        <v>4.62</v>
      </c>
      <c r="F562" s="35">
        <v>0.94184999999999997</v>
      </c>
      <c r="G562" s="66">
        <v>0.44155</v>
      </c>
      <c r="H562" s="66">
        <v>7.6649999999999996E-2</v>
      </c>
      <c r="I562" s="66">
        <v>4.9799999999999997E-2</v>
      </c>
      <c r="J562" s="66">
        <v>4.1050000000000003E-2</v>
      </c>
      <c r="K562" s="67">
        <v>4.1399999999999999E-2</v>
      </c>
      <c r="L562" s="66">
        <v>1.79443</v>
      </c>
      <c r="M562" s="68">
        <v>0.17695</v>
      </c>
      <c r="N562" s="35">
        <v>4.1304999999999996</v>
      </c>
      <c r="O562" s="35">
        <v>19.438499999999998</v>
      </c>
      <c r="P562" s="35">
        <v>4.0990000000000002</v>
      </c>
      <c r="Q562" s="35">
        <v>15.933</v>
      </c>
      <c r="R562" s="35">
        <v>6.8235000000000001</v>
      </c>
      <c r="S562" s="35">
        <v>3.6880000000000002</v>
      </c>
      <c r="T562" s="35">
        <v>7.1905000000000001</v>
      </c>
      <c r="U562" s="35">
        <v>4.1449999999999996</v>
      </c>
      <c r="V562" s="35">
        <v>12.996500000000001</v>
      </c>
      <c r="W562" s="35">
        <v>4.3520000000000003</v>
      </c>
      <c r="X562" s="35">
        <v>9.61</v>
      </c>
      <c r="Y562" s="35">
        <v>5.1240000000000006</v>
      </c>
      <c r="Z562" s="35">
        <v>1.6419999999999999</v>
      </c>
      <c r="AA562" s="35">
        <v>7.3025000000000002</v>
      </c>
      <c r="AB562" s="41">
        <v>1100</v>
      </c>
      <c r="AC562" s="41">
        <v>6</v>
      </c>
      <c r="AD562" s="42">
        <v>377.5</v>
      </c>
      <c r="AE562" s="43">
        <v>59</v>
      </c>
      <c r="AF562" s="69">
        <v>74.3</v>
      </c>
      <c r="AG562" s="44">
        <f t="shared" si="320"/>
        <v>29.5</v>
      </c>
      <c r="AH562" s="44">
        <f t="shared" si="291"/>
        <v>2733.9710067865176</v>
      </c>
      <c r="AI562" s="44">
        <f t="shared" si="292"/>
        <v>203134.04580423824</v>
      </c>
      <c r="AJ562" s="44">
        <f t="shared" si="293"/>
        <v>1.8583787789261064</v>
      </c>
      <c r="AK562" s="45">
        <v>0</v>
      </c>
      <c r="AL562" s="43">
        <v>376.4</v>
      </c>
      <c r="AM562" s="43">
        <v>59</v>
      </c>
      <c r="AN562" s="69">
        <v>74.3</v>
      </c>
      <c r="AO562" s="44">
        <f t="shared" si="319"/>
        <v>29.5</v>
      </c>
      <c r="AP562" s="44">
        <f t="shared" si="294"/>
        <v>2733.9710067865176</v>
      </c>
      <c r="AQ562" s="46">
        <f t="shared" si="295"/>
        <v>203134.04580423824</v>
      </c>
      <c r="AR562" s="46">
        <f t="shared" si="296"/>
        <v>203134.04580423824</v>
      </c>
      <c r="AS562" s="47">
        <f t="shared" si="297"/>
        <v>0</v>
      </c>
      <c r="AT562" s="46">
        <f t="shared" si="298"/>
        <v>1.8583787789261064</v>
      </c>
      <c r="AU562" s="46">
        <f t="shared" si="299"/>
        <v>1.8529636354643348</v>
      </c>
      <c r="AV562" s="47">
        <f t="shared" si="300"/>
        <v>0.29139072847682579</v>
      </c>
      <c r="AW562" s="48">
        <v>0</v>
      </c>
      <c r="AX562" s="70">
        <v>150</v>
      </c>
      <c r="AY562" s="70">
        <v>12</v>
      </c>
      <c r="AZ562" s="71">
        <v>323.2</v>
      </c>
      <c r="BA562" s="43">
        <f t="shared" si="315"/>
        <v>16.800742574257431</v>
      </c>
      <c r="BB562" s="71">
        <v>57.1</v>
      </c>
      <c r="BC562" s="69">
        <v>71.7</v>
      </c>
      <c r="BD562" s="54">
        <f t="shared" si="301"/>
        <v>28.55</v>
      </c>
      <c r="BE562" s="44">
        <f t="shared" si="302"/>
        <v>2560.7200259226747</v>
      </c>
      <c r="BF562" s="50">
        <f t="shared" si="317"/>
        <v>203134.04580423824</v>
      </c>
      <c r="BG562" s="50">
        <f t="shared" si="303"/>
        <v>183603.62585865578</v>
      </c>
      <c r="BH562" s="72">
        <f t="shared" si="304"/>
        <v>9.6145478067246621</v>
      </c>
      <c r="BI562" s="73">
        <f t="shared" si="305"/>
        <v>1.8583787789261064</v>
      </c>
      <c r="BJ562" s="51">
        <f t="shared" si="306"/>
        <v>1.7603138199940027</v>
      </c>
      <c r="BK562" s="72">
        <f t="shared" si="307"/>
        <v>5.2769091018555452</v>
      </c>
      <c r="BL562" s="116">
        <v>0</v>
      </c>
      <c r="BM562" s="74">
        <f t="shared" si="322"/>
        <v>1100</v>
      </c>
      <c r="BN562" s="74">
        <f t="shared" si="323"/>
        <v>6</v>
      </c>
      <c r="BO562" s="71">
        <v>292.5</v>
      </c>
      <c r="BP562" s="71">
        <v>56.8</v>
      </c>
      <c r="BQ562" s="71">
        <v>70.5</v>
      </c>
      <c r="BR562" s="72">
        <f t="shared" si="308"/>
        <v>28.4</v>
      </c>
      <c r="BS562" s="54">
        <f t="shared" si="309"/>
        <v>2533.8829706793836</v>
      </c>
      <c r="BT562" s="50">
        <f t="shared" si="310"/>
        <v>183603.62585865578</v>
      </c>
      <c r="BU562" s="50">
        <f t="shared" si="311"/>
        <v>178638.74943289655</v>
      </c>
      <c r="BV562" s="72">
        <f t="shared" si="312"/>
        <v>2.7041276568150971</v>
      </c>
      <c r="BW562" s="75">
        <f t="shared" si="313"/>
        <v>1.7603138199940027</v>
      </c>
      <c r="BX562" s="55">
        <f t="shared" si="314"/>
        <v>1.6373827119175732</v>
      </c>
      <c r="BY562" s="72">
        <f t="shared" si="324"/>
        <v>6.983476848284262</v>
      </c>
      <c r="BZ562" s="124" t="s">
        <v>92</v>
      </c>
      <c r="CA562" s="124" t="s">
        <v>73</v>
      </c>
      <c r="CB562" s="125">
        <v>2.5</v>
      </c>
      <c r="CC562" s="125">
        <v>7</v>
      </c>
      <c r="CD562" s="125">
        <v>2</v>
      </c>
      <c r="CE562" s="125">
        <v>6</v>
      </c>
      <c r="CF562" s="124" t="s">
        <v>85</v>
      </c>
      <c r="CG562" s="126" t="s">
        <v>75</v>
      </c>
      <c r="CH562" s="63">
        <f>SUM(CH560:CH561)/2</f>
        <v>1.5199179389871063</v>
      </c>
      <c r="CI562" s="63">
        <f>SUM(CI560:CI561)/2</f>
        <v>49.614779720240946</v>
      </c>
      <c r="CJ562" s="64">
        <f>SUM((AF562-BQ562)/AF562)*100</f>
        <v>5.1144010767160122</v>
      </c>
      <c r="CK562" s="64">
        <f>SUM(BX562*CH562)</f>
        <v>2.4886873568308765</v>
      </c>
      <c r="CL562" s="65" t="s">
        <v>85</v>
      </c>
    </row>
    <row r="563" spans="1:90" s="65" customFormat="1" ht="24.75" customHeight="1" x14ac:dyDescent="0.3">
      <c r="A563" s="61" t="s">
        <v>125</v>
      </c>
      <c r="B563" s="35">
        <v>3.18</v>
      </c>
      <c r="C563" s="35">
        <v>1.87</v>
      </c>
      <c r="D563" s="35">
        <v>6.24</v>
      </c>
      <c r="E563" s="35">
        <v>4.7050000000000001</v>
      </c>
      <c r="F563" s="35">
        <v>0.66725000000000001</v>
      </c>
      <c r="G563" s="66">
        <v>0.42020000000000002</v>
      </c>
      <c r="H563" s="66">
        <v>8.2750000000000004E-2</v>
      </c>
      <c r="I563" s="66">
        <v>5.4050000000000001E-2</v>
      </c>
      <c r="J563" s="66">
        <v>4.1549999999999997E-2</v>
      </c>
      <c r="K563" s="67">
        <v>5.6899999999999999E-2</v>
      </c>
      <c r="L563" s="66">
        <v>1.79443</v>
      </c>
      <c r="M563" s="68">
        <v>4.87E-2</v>
      </c>
      <c r="N563" s="35">
        <v>4.26</v>
      </c>
      <c r="O563" s="35">
        <v>27.875</v>
      </c>
      <c r="P563" s="35">
        <v>3.415</v>
      </c>
      <c r="Q563" s="35">
        <v>15.25</v>
      </c>
      <c r="R563" s="35">
        <v>5.4799999999999995</v>
      </c>
      <c r="S563" s="35">
        <v>2.0249999999999999</v>
      </c>
      <c r="T563" s="35">
        <v>5.95</v>
      </c>
      <c r="U563" s="35">
        <v>2.11</v>
      </c>
      <c r="V563" s="35">
        <v>12.195</v>
      </c>
      <c r="W563" s="35">
        <v>6.3</v>
      </c>
      <c r="X563" s="35">
        <v>5.24</v>
      </c>
      <c r="Y563" s="35">
        <v>2.5750000000000002</v>
      </c>
      <c r="Z563" s="35">
        <v>0.99</v>
      </c>
      <c r="AA563" s="35">
        <v>8.8650000000000002</v>
      </c>
      <c r="AB563" s="41">
        <v>1100</v>
      </c>
      <c r="AC563" s="41">
        <v>6</v>
      </c>
      <c r="AD563" s="42">
        <v>373.2</v>
      </c>
      <c r="AE563" s="43">
        <v>59</v>
      </c>
      <c r="AF563" s="69">
        <v>73.8</v>
      </c>
      <c r="AG563" s="44">
        <f t="shared" si="320"/>
        <v>29.5</v>
      </c>
      <c r="AH563" s="44">
        <f t="shared" si="291"/>
        <v>2733.9710067865176</v>
      </c>
      <c r="AI563" s="44">
        <f t="shared" si="292"/>
        <v>201767.06030084498</v>
      </c>
      <c r="AJ563" s="44">
        <f t="shared" si="293"/>
        <v>1.8496577163960251</v>
      </c>
      <c r="AK563" s="45">
        <v>0</v>
      </c>
      <c r="AL563" s="43">
        <v>373.2</v>
      </c>
      <c r="AM563" s="43">
        <v>59</v>
      </c>
      <c r="AN563" s="69">
        <v>73.8</v>
      </c>
      <c r="AO563" s="44">
        <f t="shared" si="319"/>
        <v>29.5</v>
      </c>
      <c r="AP563" s="44">
        <f t="shared" si="294"/>
        <v>2733.9710067865176</v>
      </c>
      <c r="AQ563" s="46">
        <f t="shared" si="295"/>
        <v>201767.06030084498</v>
      </c>
      <c r="AR563" s="46">
        <f t="shared" si="296"/>
        <v>201767.06030084498</v>
      </c>
      <c r="AS563" s="47">
        <f t="shared" si="297"/>
        <v>0</v>
      </c>
      <c r="AT563" s="46">
        <f t="shared" si="298"/>
        <v>1.8496577163960251</v>
      </c>
      <c r="AU563" s="46">
        <f t="shared" si="299"/>
        <v>1.8496577163960251</v>
      </c>
      <c r="AV563" s="47">
        <f t="shared" si="300"/>
        <v>0</v>
      </c>
      <c r="AW563" s="48">
        <v>0</v>
      </c>
      <c r="AX563" s="70">
        <v>150</v>
      </c>
      <c r="AY563" s="70">
        <v>12</v>
      </c>
      <c r="AZ563" s="71">
        <v>324.89999999999998</v>
      </c>
      <c r="BA563" s="43">
        <f t="shared" si="315"/>
        <v>14.866112650046173</v>
      </c>
      <c r="BB563" s="71">
        <v>56.6</v>
      </c>
      <c r="BC563" s="69">
        <v>71.400000000000006</v>
      </c>
      <c r="BD563" s="54">
        <f t="shared" si="301"/>
        <v>28.3</v>
      </c>
      <c r="BE563" s="44">
        <f t="shared" si="302"/>
        <v>2516.0701403335293</v>
      </c>
      <c r="BF563" s="50">
        <f t="shared" si="317"/>
        <v>201767.06030084498</v>
      </c>
      <c r="BG563" s="50">
        <f t="shared" si="303"/>
        <v>179647.408019814</v>
      </c>
      <c r="BH563" s="72">
        <f t="shared" si="304"/>
        <v>10.962965039015513</v>
      </c>
      <c r="BI563" s="73">
        <f t="shared" si="305"/>
        <v>1.8496577163960251</v>
      </c>
      <c r="BJ563" s="51">
        <f t="shared" si="306"/>
        <v>1.8085426535303284</v>
      </c>
      <c r="BK563" s="72">
        <f t="shared" si="307"/>
        <v>2.2228470976677519</v>
      </c>
      <c r="BL563" s="116">
        <v>0</v>
      </c>
      <c r="BM563" s="74">
        <f t="shared" si="322"/>
        <v>1100</v>
      </c>
      <c r="BN563" s="74">
        <f t="shared" si="323"/>
        <v>6</v>
      </c>
      <c r="BO563" s="71">
        <v>292.5</v>
      </c>
      <c r="BP563" s="71">
        <v>55.8</v>
      </c>
      <c r="BQ563" s="71">
        <v>68.7</v>
      </c>
      <c r="BR563" s="72">
        <f t="shared" si="308"/>
        <v>27.9</v>
      </c>
      <c r="BS563" s="54">
        <f t="shared" si="309"/>
        <v>2445.4471374808309</v>
      </c>
      <c r="BT563" s="50">
        <f t="shared" si="310"/>
        <v>179647.408019814</v>
      </c>
      <c r="BU563" s="50">
        <f t="shared" si="311"/>
        <v>168002.21834493309</v>
      </c>
      <c r="BV563" s="72">
        <f t="shared" si="312"/>
        <v>6.4822475332327185</v>
      </c>
      <c r="BW563" s="75">
        <f t="shared" si="313"/>
        <v>1.8085426535303284</v>
      </c>
      <c r="BX563" s="55">
        <f t="shared" si="314"/>
        <v>1.7410484390120062</v>
      </c>
      <c r="BY563" s="72">
        <f t="shared" si="324"/>
        <v>3.7319669727762004</v>
      </c>
      <c r="BZ563" s="124" t="s">
        <v>92</v>
      </c>
      <c r="CA563" s="124" t="s">
        <v>73</v>
      </c>
      <c r="CB563" s="125">
        <v>2.5</v>
      </c>
      <c r="CC563" s="125">
        <v>7</v>
      </c>
      <c r="CD563" s="125">
        <v>2</v>
      </c>
      <c r="CE563" s="125">
        <v>6</v>
      </c>
      <c r="CF563" s="124" t="s">
        <v>85</v>
      </c>
      <c r="CG563" s="126" t="s">
        <v>75</v>
      </c>
      <c r="CH563" s="63">
        <f>SUM(CH561:CH562)/1.9</f>
        <v>1.4793046360801623</v>
      </c>
      <c r="CI563" s="63">
        <f>SUM(CI561:CI562)/1.9</f>
        <v>50.101610270756048</v>
      </c>
      <c r="CJ563" s="64">
        <f>SUM((AF563-BQ563)/AF563)*100</f>
        <v>6.9105691056910503</v>
      </c>
      <c r="CK563" s="64">
        <f>SUM(BX563*CH563)</f>
        <v>2.5755410274705905</v>
      </c>
      <c r="CL563" s="65" t="s">
        <v>85</v>
      </c>
    </row>
    <row r="564" spans="1:90" s="65" customFormat="1" ht="24.75" customHeight="1" x14ac:dyDescent="0.3">
      <c r="A564" s="61" t="s">
        <v>125</v>
      </c>
      <c r="B564" s="35">
        <v>3.105</v>
      </c>
      <c r="C564" s="35">
        <v>2.12</v>
      </c>
      <c r="D564" s="35">
        <v>6.5949999999999998</v>
      </c>
      <c r="E564" s="35">
        <v>4.7450000000000001</v>
      </c>
      <c r="F564" s="35">
        <v>0.80035000000000001</v>
      </c>
      <c r="G564" s="66">
        <v>0.42230000000000001</v>
      </c>
      <c r="H564" s="66">
        <v>8.3049999999999999E-2</v>
      </c>
      <c r="I564" s="66">
        <v>5.4050000000000001E-2</v>
      </c>
      <c r="J564" s="66">
        <v>4.2200000000000001E-2</v>
      </c>
      <c r="K564" s="67">
        <v>5.2850000000000001E-2</v>
      </c>
      <c r="L564" s="66">
        <v>1.79443</v>
      </c>
      <c r="M564" s="68">
        <v>3.7850000000000002E-2</v>
      </c>
      <c r="N564" s="35">
        <v>4.8550000000000004</v>
      </c>
      <c r="O564" s="35">
        <v>15.94</v>
      </c>
      <c r="P564" s="35">
        <v>4.54</v>
      </c>
      <c r="Q564" s="35">
        <v>14.445</v>
      </c>
      <c r="R564" s="35">
        <v>5.71</v>
      </c>
      <c r="S564" s="35">
        <v>4.3899999999999997</v>
      </c>
      <c r="T564" s="35">
        <v>8.8949999999999996</v>
      </c>
      <c r="U564" s="35">
        <v>3.93</v>
      </c>
      <c r="V564" s="35">
        <v>14.81</v>
      </c>
      <c r="W564" s="35">
        <v>2.14</v>
      </c>
      <c r="X564" s="35">
        <v>12.559999999999999</v>
      </c>
      <c r="Y564" s="35">
        <v>7.7149999999999999</v>
      </c>
      <c r="Z564" s="35">
        <v>2.3849999999999998</v>
      </c>
      <c r="AA564" s="35">
        <v>5.74</v>
      </c>
      <c r="AB564" s="41">
        <v>1120</v>
      </c>
      <c r="AC564" s="41">
        <v>6</v>
      </c>
      <c r="AD564" s="88">
        <v>378.2</v>
      </c>
      <c r="AE564" s="69">
        <v>59.1</v>
      </c>
      <c r="AF564" s="69">
        <v>74</v>
      </c>
      <c r="AG564" s="44">
        <f t="shared" si="320"/>
        <v>29.55</v>
      </c>
      <c r="AH564" s="44">
        <f t="shared" si="291"/>
        <v>2743.2465590962411</v>
      </c>
      <c r="AI564" s="44">
        <f t="shared" si="292"/>
        <v>203000.24537312184</v>
      </c>
      <c r="AJ564" s="44">
        <f t="shared" si="293"/>
        <v>1.8630519352568005</v>
      </c>
      <c r="AK564" s="45">
        <v>0</v>
      </c>
      <c r="AL564" s="43">
        <v>375.4</v>
      </c>
      <c r="AM564" s="43">
        <v>59</v>
      </c>
      <c r="AN564" s="69">
        <v>73.900000000000006</v>
      </c>
      <c r="AO564" s="44">
        <f t="shared" si="319"/>
        <v>29.5</v>
      </c>
      <c r="AP564" s="44">
        <f t="shared" si="294"/>
        <v>2733.9710067865176</v>
      </c>
      <c r="AQ564" s="46">
        <f t="shared" si="295"/>
        <v>203000.24537312184</v>
      </c>
      <c r="AR564" s="46">
        <f t="shared" si="296"/>
        <v>202040.45740152366</v>
      </c>
      <c r="AS564" s="47">
        <f t="shared" si="297"/>
        <v>0.47280138496091872</v>
      </c>
      <c r="AT564" s="46">
        <f t="shared" si="298"/>
        <v>1.8630519352568005</v>
      </c>
      <c r="AU564" s="46">
        <f t="shared" si="299"/>
        <v>1.8580437048504177</v>
      </c>
      <c r="AV564" s="47">
        <f t="shared" si="300"/>
        <v>0.26881861485479391</v>
      </c>
      <c r="AW564" s="48">
        <v>0</v>
      </c>
      <c r="AX564" s="70">
        <v>150</v>
      </c>
      <c r="AY564" s="70">
        <v>12</v>
      </c>
      <c r="AZ564" s="71">
        <v>325.60000000000002</v>
      </c>
      <c r="BA564" s="43">
        <f t="shared" si="315"/>
        <v>16.154791154791141</v>
      </c>
      <c r="BB564" s="71">
        <v>57.2</v>
      </c>
      <c r="BC564" s="69">
        <v>71.400000000000006</v>
      </c>
      <c r="BD564" s="54">
        <f t="shared" si="301"/>
        <v>28.6</v>
      </c>
      <c r="BE564" s="44">
        <f t="shared" si="302"/>
        <v>2569.6971269303071</v>
      </c>
      <c r="BF564" s="50">
        <f t="shared" si="317"/>
        <v>203000.24537312184</v>
      </c>
      <c r="BG564" s="50">
        <f t="shared" si="303"/>
        <v>183476.37486282396</v>
      </c>
      <c r="BH564" s="72">
        <f t="shared" si="304"/>
        <v>9.6176585769205847</v>
      </c>
      <c r="BI564" s="73">
        <f t="shared" si="305"/>
        <v>1.8630519352568005</v>
      </c>
      <c r="BJ564" s="51">
        <f t="shared" si="306"/>
        <v>1.7746153979957078</v>
      </c>
      <c r="BK564" s="72">
        <f t="shared" si="307"/>
        <v>4.7468637662482935</v>
      </c>
      <c r="BL564" s="116">
        <v>0</v>
      </c>
      <c r="BM564" s="74">
        <f t="shared" si="322"/>
        <v>1120</v>
      </c>
      <c r="BN564" s="74">
        <f t="shared" si="323"/>
        <v>6</v>
      </c>
      <c r="BO564" s="71">
        <v>293.39999999999998</v>
      </c>
      <c r="BP564" s="71">
        <v>56.4</v>
      </c>
      <c r="BQ564" s="71">
        <v>70.400000000000006</v>
      </c>
      <c r="BR564" s="72">
        <f t="shared" si="308"/>
        <v>28.2</v>
      </c>
      <c r="BS564" s="54">
        <f t="shared" si="309"/>
        <v>2498.3201418407471</v>
      </c>
      <c r="BT564" s="50">
        <f t="shared" si="310"/>
        <v>183476.37486282396</v>
      </c>
      <c r="BU564" s="50">
        <f t="shared" si="311"/>
        <v>175881.73798558861</v>
      </c>
      <c r="BV564" s="72">
        <f t="shared" si="312"/>
        <v>4.1392996144127396</v>
      </c>
      <c r="BW564" s="75">
        <f t="shared" si="313"/>
        <v>1.7746153979957078</v>
      </c>
      <c r="BX564" s="55">
        <f t="shared" si="314"/>
        <v>1.6681663676989626</v>
      </c>
      <c r="BY564" s="72">
        <f t="shared" si="324"/>
        <v>5.9984281899599852</v>
      </c>
      <c r="BZ564" s="124" t="s">
        <v>92</v>
      </c>
      <c r="CA564" s="124" t="s">
        <v>73</v>
      </c>
      <c r="CB564" s="125">
        <v>2.5</v>
      </c>
      <c r="CC564" s="125">
        <v>7</v>
      </c>
      <c r="CD564" s="125">
        <v>2</v>
      </c>
      <c r="CE564" s="125">
        <v>6</v>
      </c>
      <c r="CF564" s="124" t="s">
        <v>85</v>
      </c>
      <c r="CG564" s="126" t="s">
        <v>75</v>
      </c>
      <c r="CH564" s="63">
        <f t="shared" ref="CH564:CI567" si="326">SUM(CH562:CH563)/2</f>
        <v>1.4996112875336343</v>
      </c>
      <c r="CI564" s="63">
        <f t="shared" si="326"/>
        <v>49.858194995498494</v>
      </c>
      <c r="CJ564" s="64">
        <f>SUM((AF564-BQ564)/AF564)*100</f>
        <v>4.8648648648648578</v>
      </c>
      <c r="CK564" s="64">
        <f>SUM(BX564*CH564)</f>
        <v>2.5016011144853474</v>
      </c>
      <c r="CL564" s="65" t="s">
        <v>85</v>
      </c>
    </row>
    <row r="565" spans="1:90" s="65" customFormat="1" ht="24.75" customHeight="1" x14ac:dyDescent="0.3">
      <c r="A565" s="61" t="s">
        <v>125</v>
      </c>
      <c r="B565" s="35">
        <v>3.0649999999999999</v>
      </c>
      <c r="C565" s="35">
        <v>1.97</v>
      </c>
      <c r="D565" s="35">
        <v>6.42</v>
      </c>
      <c r="E565" s="35">
        <v>4.59</v>
      </c>
      <c r="F565" s="35">
        <v>0.71594999999999998</v>
      </c>
      <c r="G565" s="66">
        <v>0.42604999999999998</v>
      </c>
      <c r="H565" s="66">
        <v>8.4099999999999994E-2</v>
      </c>
      <c r="I565" s="66">
        <v>5.0349999999999999E-2</v>
      </c>
      <c r="J565" s="66">
        <v>3.9399999999999998E-2</v>
      </c>
      <c r="K565" s="67">
        <v>5.0799999999999998E-2</v>
      </c>
      <c r="L565" s="66">
        <v>1.79443</v>
      </c>
      <c r="M565" s="68">
        <v>4.4699999999999997E-2</v>
      </c>
      <c r="N565" s="35">
        <v>4.1304999999999996</v>
      </c>
      <c r="O565" s="35">
        <v>19.438499999999998</v>
      </c>
      <c r="P565" s="35">
        <v>4.0990000000000002</v>
      </c>
      <c r="Q565" s="35">
        <v>15.933</v>
      </c>
      <c r="R565" s="35">
        <v>6.8235000000000001</v>
      </c>
      <c r="S565" s="35">
        <v>3.6880000000000002</v>
      </c>
      <c r="T565" s="35">
        <v>7.1905000000000001</v>
      </c>
      <c r="U565" s="35">
        <v>4.1449999999999996</v>
      </c>
      <c r="V565" s="35">
        <v>12.996500000000001</v>
      </c>
      <c r="W565" s="35">
        <v>4.3520000000000003</v>
      </c>
      <c r="X565" s="35">
        <v>9.61</v>
      </c>
      <c r="Y565" s="35">
        <v>5.1240000000000006</v>
      </c>
      <c r="Z565" s="35">
        <v>1.6419999999999999</v>
      </c>
      <c r="AA565" s="35">
        <v>7.3025000000000002</v>
      </c>
      <c r="AB565" s="41">
        <v>1120</v>
      </c>
      <c r="AC565" s="41">
        <v>6</v>
      </c>
      <c r="AD565" s="42">
        <v>379</v>
      </c>
      <c r="AE565" s="69">
        <v>59.1</v>
      </c>
      <c r="AF565" s="69">
        <v>73.900000000000006</v>
      </c>
      <c r="AG565" s="44">
        <f t="shared" si="320"/>
        <v>29.55</v>
      </c>
      <c r="AH565" s="44">
        <f t="shared" si="291"/>
        <v>2743.2465590962411</v>
      </c>
      <c r="AI565" s="44">
        <f t="shared" si="292"/>
        <v>202725.92071721223</v>
      </c>
      <c r="AJ565" s="44">
        <f t="shared" si="293"/>
        <v>1.869519194482669</v>
      </c>
      <c r="AK565" s="45">
        <v>0</v>
      </c>
      <c r="AL565" s="43">
        <v>377</v>
      </c>
      <c r="AM565" s="43">
        <v>59.1</v>
      </c>
      <c r="AN565" s="69">
        <v>73.8</v>
      </c>
      <c r="AO565" s="44">
        <f t="shared" si="319"/>
        <v>29.55</v>
      </c>
      <c r="AP565" s="44">
        <f t="shared" si="294"/>
        <v>2743.2465590962411</v>
      </c>
      <c r="AQ565" s="46">
        <f t="shared" si="295"/>
        <v>202725.92071721223</v>
      </c>
      <c r="AR565" s="46">
        <f t="shared" si="296"/>
        <v>202451.59606130258</v>
      </c>
      <c r="AS565" s="47">
        <f t="shared" si="297"/>
        <v>0.13531799729364996</v>
      </c>
      <c r="AT565" s="46">
        <f t="shared" si="298"/>
        <v>1.869519194482669</v>
      </c>
      <c r="AU565" s="46">
        <f t="shared" si="299"/>
        <v>1.8621735137412498</v>
      </c>
      <c r="AV565" s="47">
        <f t="shared" si="300"/>
        <v>0.3929181772028747</v>
      </c>
      <c r="AW565" s="48">
        <v>0</v>
      </c>
      <c r="AX565" s="70">
        <v>150</v>
      </c>
      <c r="AY565" s="70">
        <v>12</v>
      </c>
      <c r="AZ565" s="71">
        <v>324.5</v>
      </c>
      <c r="BA565" s="43">
        <f t="shared" si="315"/>
        <v>16.795069337442222</v>
      </c>
      <c r="BB565" s="71">
        <v>57.5</v>
      </c>
      <c r="BC565" s="69">
        <v>71.900000000000006</v>
      </c>
      <c r="BD565" s="54">
        <f t="shared" si="301"/>
        <v>28.75</v>
      </c>
      <c r="BE565" s="44">
        <f t="shared" si="302"/>
        <v>2596.7226777328133</v>
      </c>
      <c r="BF565" s="50">
        <f t="shared" si="317"/>
        <v>202725.92071721223</v>
      </c>
      <c r="BG565" s="50">
        <f t="shared" si="303"/>
        <v>186704.36052898929</v>
      </c>
      <c r="BH565" s="72">
        <f t="shared" si="304"/>
        <v>7.9030644584280063</v>
      </c>
      <c r="BI565" s="73">
        <f t="shared" si="305"/>
        <v>1.869519194482669</v>
      </c>
      <c r="BJ565" s="51">
        <f t="shared" si="306"/>
        <v>1.7380418919011558</v>
      </c>
      <c r="BK565" s="72">
        <f t="shared" si="307"/>
        <v>7.0326800050798877</v>
      </c>
      <c r="BL565" s="116">
        <v>0</v>
      </c>
      <c r="BM565" s="74">
        <f t="shared" si="322"/>
        <v>1120</v>
      </c>
      <c r="BN565" s="74">
        <f t="shared" si="323"/>
        <v>6</v>
      </c>
      <c r="BO565" s="71">
        <v>293.39999999999998</v>
      </c>
      <c r="BP565" s="71">
        <v>55.4</v>
      </c>
      <c r="BQ565" s="71">
        <v>70.2</v>
      </c>
      <c r="BR565" s="72">
        <f t="shared" si="308"/>
        <v>27.7</v>
      </c>
      <c r="BS565" s="54">
        <f t="shared" si="309"/>
        <v>2410.5126271729123</v>
      </c>
      <c r="BT565" s="50">
        <f t="shared" si="310"/>
        <v>186704.36052898929</v>
      </c>
      <c r="BU565" s="50">
        <f t="shared" si="311"/>
        <v>169217.98642753845</v>
      </c>
      <c r="BV565" s="72">
        <f t="shared" si="312"/>
        <v>9.3658091604859752</v>
      </c>
      <c r="BW565" s="75">
        <f t="shared" si="313"/>
        <v>1.7380418919011558</v>
      </c>
      <c r="BX565" s="55">
        <f t="shared" si="314"/>
        <v>1.7338582392696067</v>
      </c>
      <c r="BY565" s="72">
        <f t="shared" si="324"/>
        <v>0.24071069006126128</v>
      </c>
      <c r="BZ565" s="124" t="s">
        <v>92</v>
      </c>
      <c r="CA565" s="124" t="s">
        <v>73</v>
      </c>
      <c r="CB565" s="125">
        <v>2.5</v>
      </c>
      <c r="CC565" s="125">
        <v>7</v>
      </c>
      <c r="CD565" s="125">
        <v>2</v>
      </c>
      <c r="CE565" s="125">
        <v>6</v>
      </c>
      <c r="CF565" s="124" t="s">
        <v>85</v>
      </c>
      <c r="CG565" s="126" t="s">
        <v>75</v>
      </c>
      <c r="CH565" s="63">
        <f t="shared" si="326"/>
        <v>1.4894579618068984</v>
      </c>
      <c r="CI565" s="63">
        <f t="shared" si="326"/>
        <v>49.979902633127267</v>
      </c>
      <c r="CJ565" s="64">
        <f>SUM((AF565-BQ565)/AF565)*100</f>
        <v>5.0067658998646856</v>
      </c>
      <c r="CK565" s="64">
        <f>SUM(BX565*CH565)</f>
        <v>2.5825089591246058</v>
      </c>
      <c r="CL565" s="65" t="s">
        <v>85</v>
      </c>
    </row>
    <row r="566" spans="1:90" s="65" customFormat="1" ht="24.75" customHeight="1" x14ac:dyDescent="0.3">
      <c r="A566" s="61" t="s">
        <v>125</v>
      </c>
      <c r="B566" s="35">
        <v>3.46</v>
      </c>
      <c r="C566" s="35">
        <v>1.875</v>
      </c>
      <c r="D566" s="35">
        <v>6.5350000000000001</v>
      </c>
      <c r="E566" s="35">
        <v>4.79</v>
      </c>
      <c r="F566" s="35">
        <v>1.7696499999999999</v>
      </c>
      <c r="G566" s="66">
        <v>0.38919999999999999</v>
      </c>
      <c r="H566" s="66">
        <v>7.9149999999999998E-2</v>
      </c>
      <c r="I566" s="66">
        <v>5.0500000000000003E-2</v>
      </c>
      <c r="J566" s="66">
        <v>4.1050000000000003E-2</v>
      </c>
      <c r="K566" s="67">
        <v>5.28E-2</v>
      </c>
      <c r="L566" s="66">
        <v>1.79443</v>
      </c>
      <c r="M566" s="68">
        <v>0.10095</v>
      </c>
      <c r="N566" s="35">
        <v>4.26</v>
      </c>
      <c r="O566" s="35">
        <v>27.875</v>
      </c>
      <c r="P566" s="35">
        <v>3.415</v>
      </c>
      <c r="Q566" s="35">
        <v>15.25</v>
      </c>
      <c r="R566" s="35">
        <v>5.4799999999999995</v>
      </c>
      <c r="S566" s="35">
        <v>2.0249999999999999</v>
      </c>
      <c r="T566" s="35">
        <v>5.95</v>
      </c>
      <c r="U566" s="35">
        <v>2.11</v>
      </c>
      <c r="V566" s="35">
        <v>12.195</v>
      </c>
      <c r="W566" s="35">
        <v>6.3</v>
      </c>
      <c r="X566" s="35">
        <v>5.24</v>
      </c>
      <c r="Y566" s="35">
        <v>2.5750000000000002</v>
      </c>
      <c r="Z566" s="35">
        <v>0.99</v>
      </c>
      <c r="AA566" s="35">
        <v>8.8650000000000002</v>
      </c>
      <c r="AB566" s="41">
        <v>1120</v>
      </c>
      <c r="AC566" s="41">
        <v>6</v>
      </c>
      <c r="AD566" s="42">
        <v>378.7</v>
      </c>
      <c r="AE566" s="69">
        <v>58.8</v>
      </c>
      <c r="AF566" s="69">
        <v>74.3</v>
      </c>
      <c r="AG566" s="44">
        <f t="shared" si="320"/>
        <v>29.4</v>
      </c>
      <c r="AH566" s="44">
        <f t="shared" si="291"/>
        <v>2715.4670260568732</v>
      </c>
      <c r="AI566" s="44">
        <f t="shared" si="292"/>
        <v>201759.20003602566</v>
      </c>
      <c r="AJ566" s="44">
        <f t="shared" si="293"/>
        <v>1.8769899956600749</v>
      </c>
      <c r="AK566" s="45">
        <v>0</v>
      </c>
      <c r="AL566" s="43">
        <v>369</v>
      </c>
      <c r="AM566" s="43">
        <v>58.6</v>
      </c>
      <c r="AN566" s="69">
        <v>74.3</v>
      </c>
      <c r="AO566" s="44">
        <f t="shared" si="319"/>
        <v>29.3</v>
      </c>
      <c r="AP566" s="44">
        <f t="shared" si="294"/>
        <v>2697.0258771803014</v>
      </c>
      <c r="AQ566" s="46">
        <f t="shared" si="295"/>
        <v>201759.20003602566</v>
      </c>
      <c r="AR566" s="46">
        <f t="shared" si="296"/>
        <v>200389.0226744964</v>
      </c>
      <c r="AS566" s="47">
        <f t="shared" si="297"/>
        <v>0.67911518348833977</v>
      </c>
      <c r="AT566" s="46">
        <f t="shared" si="298"/>
        <v>1.8769899956600749</v>
      </c>
      <c r="AU566" s="46">
        <f t="shared" si="299"/>
        <v>1.8414182327711048</v>
      </c>
      <c r="AV566" s="47">
        <f t="shared" si="300"/>
        <v>1.8951493066674878</v>
      </c>
      <c r="AW566" s="48">
        <v>0</v>
      </c>
      <c r="AX566" s="70">
        <v>150</v>
      </c>
      <c r="AY566" s="70">
        <v>12</v>
      </c>
      <c r="AZ566" s="71">
        <v>325.60000000000002</v>
      </c>
      <c r="BA566" s="43">
        <f t="shared" si="315"/>
        <v>16.308353808353797</v>
      </c>
      <c r="BB566" s="71">
        <v>57.3</v>
      </c>
      <c r="BC566" s="69">
        <v>71.3</v>
      </c>
      <c r="BD566" s="54">
        <f t="shared" si="301"/>
        <v>28.65</v>
      </c>
      <c r="BE566" s="44">
        <f t="shared" si="302"/>
        <v>2578.6899359012077</v>
      </c>
      <c r="BF566" s="50">
        <f t="shared" si="317"/>
        <v>201759.20003602566</v>
      </c>
      <c r="BG566" s="50">
        <f t="shared" si="303"/>
        <v>183860.5924297561</v>
      </c>
      <c r="BH566" s="72">
        <f t="shared" si="304"/>
        <v>8.8712720922137027</v>
      </c>
      <c r="BI566" s="73">
        <f t="shared" si="305"/>
        <v>1.8769899956600749</v>
      </c>
      <c r="BJ566" s="51">
        <f t="shared" si="306"/>
        <v>1.7709069447516079</v>
      </c>
      <c r="BK566" s="72">
        <f t="shared" si="307"/>
        <v>5.6517643223325251</v>
      </c>
      <c r="BL566" s="116">
        <v>0</v>
      </c>
      <c r="BM566" s="74">
        <f t="shared" si="322"/>
        <v>1120</v>
      </c>
      <c r="BN566" s="74">
        <f t="shared" si="323"/>
        <v>6</v>
      </c>
      <c r="BO566" s="71">
        <v>290.60000000000002</v>
      </c>
      <c r="BP566" s="71">
        <v>56.5</v>
      </c>
      <c r="BQ566" s="71">
        <v>69.87</v>
      </c>
      <c r="BR566" s="72">
        <f t="shared" si="308"/>
        <v>28.25</v>
      </c>
      <c r="BS566" s="54">
        <f t="shared" si="309"/>
        <v>2507.1872871055043</v>
      </c>
      <c r="BT566" s="50">
        <f t="shared" si="310"/>
        <v>183860.5924297561</v>
      </c>
      <c r="BU566" s="50">
        <f t="shared" si="311"/>
        <v>175177.17575006161</v>
      </c>
      <c r="BV566" s="72">
        <f t="shared" si="312"/>
        <v>4.7228264441778025</v>
      </c>
      <c r="BW566" s="75">
        <f t="shared" si="313"/>
        <v>1.7709069447516079</v>
      </c>
      <c r="BX566" s="55">
        <f t="shared" si="314"/>
        <v>1.6588919118927958</v>
      </c>
      <c r="BY566" s="72">
        <f t="shared" si="324"/>
        <v>6.3252918619348248</v>
      </c>
      <c r="BZ566" s="124" t="s">
        <v>92</v>
      </c>
      <c r="CA566" s="124" t="s">
        <v>73</v>
      </c>
      <c r="CB566" s="125">
        <v>2.5</v>
      </c>
      <c r="CC566" s="125">
        <v>7</v>
      </c>
      <c r="CD566" s="125">
        <v>2</v>
      </c>
      <c r="CE566" s="125">
        <v>6</v>
      </c>
      <c r="CF566" s="124" t="s">
        <v>85</v>
      </c>
      <c r="CG566" s="126" t="s">
        <v>75</v>
      </c>
      <c r="CH566" s="63">
        <f t="shared" si="326"/>
        <v>1.4945346246702664</v>
      </c>
      <c r="CI566" s="63">
        <f t="shared" si="326"/>
        <v>49.91904881431288</v>
      </c>
      <c r="CJ566" s="64">
        <f>SUM((AF566-BQ566)/AF566)*100</f>
        <v>5.9623149394347141</v>
      </c>
      <c r="CK566" s="64">
        <f>SUM(BX566*CH566)</f>
        <v>2.4792714009092403</v>
      </c>
      <c r="CL566" s="65" t="s">
        <v>85</v>
      </c>
    </row>
    <row r="567" spans="1:90" s="65" customFormat="1" ht="24.75" customHeight="1" x14ac:dyDescent="0.3">
      <c r="A567" s="61" t="s">
        <v>125</v>
      </c>
      <c r="B567" s="35">
        <v>3.44</v>
      </c>
      <c r="C567" s="35">
        <v>1.665</v>
      </c>
      <c r="D567" s="35">
        <v>6.125</v>
      </c>
      <c r="E567" s="35">
        <v>4.6349999999999998</v>
      </c>
      <c r="F567" s="35">
        <v>1.5987</v>
      </c>
      <c r="G567" s="66">
        <v>0.38774999999999998</v>
      </c>
      <c r="H567" s="66">
        <v>7.775E-2</v>
      </c>
      <c r="I567" s="66">
        <v>5.0299999999999997E-2</v>
      </c>
      <c r="J567" s="66">
        <v>4.1050000000000003E-2</v>
      </c>
      <c r="K567" s="67">
        <v>4.6800000000000001E-2</v>
      </c>
      <c r="L567" s="66">
        <v>1.79443</v>
      </c>
      <c r="M567" s="68">
        <v>0.10224999999999999</v>
      </c>
      <c r="N567" s="35">
        <v>4.8550000000000004</v>
      </c>
      <c r="O567" s="35">
        <v>15.94</v>
      </c>
      <c r="P567" s="35">
        <v>4.54</v>
      </c>
      <c r="Q567" s="35">
        <v>14.445</v>
      </c>
      <c r="R567" s="35">
        <v>5.71</v>
      </c>
      <c r="S567" s="35">
        <v>4.3899999999999997</v>
      </c>
      <c r="T567" s="35">
        <v>8.8949999999999996</v>
      </c>
      <c r="U567" s="35">
        <v>3.93</v>
      </c>
      <c r="V567" s="35">
        <v>14.81</v>
      </c>
      <c r="W567" s="35">
        <v>2.14</v>
      </c>
      <c r="X567" s="35">
        <v>12.559999999999999</v>
      </c>
      <c r="Y567" s="35">
        <v>7.7149999999999999</v>
      </c>
      <c r="Z567" s="35">
        <v>2.3849999999999998</v>
      </c>
      <c r="AA567" s="35">
        <v>5.74</v>
      </c>
      <c r="AB567" s="41">
        <v>1120</v>
      </c>
      <c r="AC567" s="41">
        <v>6</v>
      </c>
      <c r="AD567" s="42">
        <v>376.6</v>
      </c>
      <c r="AE567" s="69">
        <v>59</v>
      </c>
      <c r="AF567" s="69">
        <v>74</v>
      </c>
      <c r="AG567" s="44">
        <f t="shared" si="320"/>
        <v>29.5</v>
      </c>
      <c r="AH567" s="44">
        <f t="shared" si="291"/>
        <v>2733.9710067865176</v>
      </c>
      <c r="AI567" s="44">
        <f t="shared" si="292"/>
        <v>202313.8545022023</v>
      </c>
      <c r="AJ567" s="44">
        <f t="shared" si="293"/>
        <v>1.8614642132474446</v>
      </c>
      <c r="AK567" s="45">
        <v>0</v>
      </c>
      <c r="AL567" s="43">
        <v>365</v>
      </c>
      <c r="AM567" s="43">
        <v>59</v>
      </c>
      <c r="AN567" s="69">
        <v>73.900000000000006</v>
      </c>
      <c r="AO567" s="44">
        <f t="shared" si="319"/>
        <v>29.5</v>
      </c>
      <c r="AP567" s="44">
        <f t="shared" si="294"/>
        <v>2733.9710067865176</v>
      </c>
      <c r="AQ567" s="46">
        <f t="shared" si="295"/>
        <v>202313.8545022023</v>
      </c>
      <c r="AR567" s="46">
        <f t="shared" si="296"/>
        <v>202040.45740152366</v>
      </c>
      <c r="AS567" s="47">
        <f t="shared" si="297"/>
        <v>0.13513513513513181</v>
      </c>
      <c r="AT567" s="46">
        <f t="shared" si="298"/>
        <v>1.8614642132474446</v>
      </c>
      <c r="AU567" s="46">
        <f t="shared" si="299"/>
        <v>1.8065688659307471</v>
      </c>
      <c r="AV567" s="47">
        <f t="shared" si="300"/>
        <v>2.9490412400101458</v>
      </c>
      <c r="AW567" s="48">
        <v>0</v>
      </c>
      <c r="AX567" s="70">
        <v>150</v>
      </c>
      <c r="AY567" s="70">
        <v>12</v>
      </c>
      <c r="AZ567" s="71">
        <v>324.89999999999998</v>
      </c>
      <c r="BA567" s="43">
        <f t="shared" si="315"/>
        <v>15.912588488765788</v>
      </c>
      <c r="BB567" s="71">
        <v>57.2</v>
      </c>
      <c r="BC567" s="69">
        <v>71.8</v>
      </c>
      <c r="BD567" s="54">
        <f t="shared" si="301"/>
        <v>28.6</v>
      </c>
      <c r="BE567" s="44">
        <f t="shared" si="302"/>
        <v>2569.6971269303071</v>
      </c>
      <c r="BF567" s="50">
        <f t="shared" si="317"/>
        <v>202313.8545022023</v>
      </c>
      <c r="BG567" s="50">
        <f t="shared" si="303"/>
        <v>184504.25371359606</v>
      </c>
      <c r="BH567" s="72">
        <f t="shared" si="304"/>
        <v>8.8029565906038201</v>
      </c>
      <c r="BI567" s="73">
        <f t="shared" si="305"/>
        <v>1.8614642132474446</v>
      </c>
      <c r="BJ567" s="51">
        <f t="shared" si="306"/>
        <v>1.7609350107685795</v>
      </c>
      <c r="BK567" s="72">
        <f t="shared" si="307"/>
        <v>5.4005444619042882</v>
      </c>
      <c r="BL567" s="116">
        <v>0</v>
      </c>
      <c r="BM567" s="74">
        <f t="shared" si="322"/>
        <v>1120</v>
      </c>
      <c r="BN567" s="74">
        <f t="shared" si="323"/>
        <v>6</v>
      </c>
      <c r="BO567" s="71">
        <v>292.10000000000002</v>
      </c>
      <c r="BP567" s="71">
        <v>56.4</v>
      </c>
      <c r="BQ567" s="71">
        <v>69.540000000000006</v>
      </c>
      <c r="BR567" s="72">
        <f t="shared" si="308"/>
        <v>28.2</v>
      </c>
      <c r="BS567" s="54">
        <f t="shared" si="309"/>
        <v>2498.3201418407471</v>
      </c>
      <c r="BT567" s="50">
        <f t="shared" si="310"/>
        <v>184504.25371359606</v>
      </c>
      <c r="BU567" s="50">
        <f t="shared" si="311"/>
        <v>173733.18266360558</v>
      </c>
      <c r="BV567" s="72">
        <f t="shared" si="312"/>
        <v>5.8378442952921281</v>
      </c>
      <c r="BW567" s="75">
        <f t="shared" si="313"/>
        <v>1.7609350107685795</v>
      </c>
      <c r="BX567" s="55">
        <f t="shared" si="314"/>
        <v>1.6813138142158173</v>
      </c>
      <c r="BY567" s="72">
        <f t="shared" si="324"/>
        <v>4.5215295320870856</v>
      </c>
      <c r="BZ567" s="124" t="s">
        <v>92</v>
      </c>
      <c r="CA567" s="124" t="s">
        <v>73</v>
      </c>
      <c r="CB567" s="125">
        <v>2.5</v>
      </c>
      <c r="CC567" s="125">
        <v>7</v>
      </c>
      <c r="CD567" s="125">
        <v>2</v>
      </c>
      <c r="CE567" s="125">
        <v>6</v>
      </c>
      <c r="CF567" s="124" t="s">
        <v>85</v>
      </c>
      <c r="CG567" s="126" t="s">
        <v>75</v>
      </c>
      <c r="CH567" s="63">
        <f t="shared" si="326"/>
        <v>1.4919962932385824</v>
      </c>
      <c r="CI567" s="63">
        <f t="shared" si="326"/>
        <v>49.94947572372007</v>
      </c>
      <c r="CJ567" s="64">
        <f>SUM((AF567-BQ567)/AF567)*100</f>
        <v>6.0270270270270192</v>
      </c>
      <c r="CK567" s="64">
        <f>SUM(BX567*CH567)</f>
        <v>2.5085139785808219</v>
      </c>
      <c r="CL567" s="65" t="s">
        <v>85</v>
      </c>
    </row>
    <row r="568" spans="1:90" s="65" customFormat="1" ht="24.75" customHeight="1" x14ac:dyDescent="0.3">
      <c r="A568" s="61" t="s">
        <v>125</v>
      </c>
      <c r="B568" s="35">
        <v>3.4750000000000001</v>
      </c>
      <c r="C568" s="35">
        <v>1.675</v>
      </c>
      <c r="D568" s="35">
        <v>6.1349999999999998</v>
      </c>
      <c r="E568" s="35">
        <v>4.6500000000000004</v>
      </c>
      <c r="F568" s="35">
        <v>1.8468500000000001</v>
      </c>
      <c r="G568" s="66">
        <v>0.38974999999999999</v>
      </c>
      <c r="H568" s="66">
        <v>7.6649999999999996E-2</v>
      </c>
      <c r="I568" s="66">
        <v>4.9149999999999999E-2</v>
      </c>
      <c r="J568" s="66">
        <v>4.1099999999999998E-2</v>
      </c>
      <c r="K568" s="67">
        <v>5.0200000000000002E-2</v>
      </c>
      <c r="L568" s="66">
        <v>1.79443</v>
      </c>
      <c r="M568" s="68">
        <v>9.4049999999999995E-2</v>
      </c>
      <c r="N568" s="35">
        <v>4.1304999999999996</v>
      </c>
      <c r="O568" s="35">
        <v>19.438499999999998</v>
      </c>
      <c r="P568" s="35">
        <v>4.0990000000000002</v>
      </c>
      <c r="Q568" s="35">
        <v>15.933</v>
      </c>
      <c r="R568" s="35">
        <v>6.8235000000000001</v>
      </c>
      <c r="S568" s="35">
        <v>3.6880000000000002</v>
      </c>
      <c r="T568" s="35">
        <v>7.1905000000000001</v>
      </c>
      <c r="U568" s="35">
        <v>4.1449999999999996</v>
      </c>
      <c r="V568" s="35">
        <v>12.996500000000001</v>
      </c>
      <c r="W568" s="35">
        <v>4.3520000000000003</v>
      </c>
      <c r="X568" s="35">
        <v>9.61</v>
      </c>
      <c r="Y568" s="35">
        <v>5.1240000000000006</v>
      </c>
      <c r="Z568" s="35">
        <v>1.6419999999999999</v>
      </c>
      <c r="AA568" s="35">
        <v>7.3025000000000002</v>
      </c>
      <c r="AB568" s="41">
        <v>1120</v>
      </c>
      <c r="AC568" s="41">
        <v>6</v>
      </c>
      <c r="AD568" s="88">
        <v>379.3</v>
      </c>
      <c r="AE568" s="69">
        <v>59.1</v>
      </c>
      <c r="AF568" s="69">
        <v>74.099999999999994</v>
      </c>
      <c r="AG568" s="44">
        <f t="shared" si="320"/>
        <v>29.55</v>
      </c>
      <c r="AH568" s="44">
        <f t="shared" si="291"/>
        <v>2743.2465590962411</v>
      </c>
      <c r="AI568" s="44">
        <f t="shared" si="292"/>
        <v>203274.57002903146</v>
      </c>
      <c r="AJ568" s="44">
        <f t="shared" si="293"/>
        <v>1.8659490950876383</v>
      </c>
      <c r="AK568" s="45">
        <v>0</v>
      </c>
      <c r="AL568" s="43">
        <v>379</v>
      </c>
      <c r="AM568" s="43">
        <v>59.1</v>
      </c>
      <c r="AN568" s="69">
        <v>74.099999999999994</v>
      </c>
      <c r="AO568" s="44">
        <f t="shared" si="319"/>
        <v>29.55</v>
      </c>
      <c r="AP568" s="44">
        <f t="shared" si="294"/>
        <v>2743.2465590962411</v>
      </c>
      <c r="AQ568" s="46">
        <f t="shared" si="295"/>
        <v>203274.57002903146</v>
      </c>
      <c r="AR568" s="46">
        <f t="shared" si="296"/>
        <v>203274.57002903146</v>
      </c>
      <c r="AS568" s="47">
        <f t="shared" si="297"/>
        <v>0</v>
      </c>
      <c r="AT568" s="46">
        <f t="shared" si="298"/>
        <v>1.8659490950876383</v>
      </c>
      <c r="AU568" s="46">
        <f t="shared" si="299"/>
        <v>1.8644732587350774</v>
      </c>
      <c r="AV568" s="47">
        <f t="shared" si="300"/>
        <v>7.9093066174539012E-2</v>
      </c>
      <c r="AW568" s="48">
        <v>0</v>
      </c>
      <c r="AX568" s="70">
        <v>150</v>
      </c>
      <c r="AY568" s="70">
        <v>12</v>
      </c>
      <c r="AZ568" s="71">
        <v>325.5</v>
      </c>
      <c r="BA568" s="43">
        <f t="shared" si="315"/>
        <v>16.528417818740404</v>
      </c>
      <c r="BB568" s="71">
        <v>58.2</v>
      </c>
      <c r="BC568" s="69">
        <v>72.599999999999994</v>
      </c>
      <c r="BD568" s="54">
        <f t="shared" si="301"/>
        <v>29.1</v>
      </c>
      <c r="BE568" s="44">
        <f t="shared" si="302"/>
        <v>2660.3320749863728</v>
      </c>
      <c r="BF568" s="50">
        <f t="shared" si="317"/>
        <v>203274.57002903146</v>
      </c>
      <c r="BG568" s="50">
        <f t="shared" si="303"/>
        <v>193140.10864401064</v>
      </c>
      <c r="BH568" s="72">
        <f t="shared" si="304"/>
        <v>4.9856021752122848</v>
      </c>
      <c r="BI568" s="73">
        <f t="shared" si="305"/>
        <v>1.8659490950876383</v>
      </c>
      <c r="BJ568" s="51">
        <f t="shared" si="306"/>
        <v>1.685305047642645</v>
      </c>
      <c r="BK568" s="72">
        <f t="shared" si="307"/>
        <v>9.6810812213775304</v>
      </c>
      <c r="BL568" s="116">
        <v>0</v>
      </c>
      <c r="BM568" s="74">
        <f t="shared" si="322"/>
        <v>1120</v>
      </c>
      <c r="BN568" s="74">
        <f t="shared" si="323"/>
        <v>6</v>
      </c>
      <c r="BO568" s="71">
        <v>293.7</v>
      </c>
      <c r="BP568" s="71">
        <v>56.8</v>
      </c>
      <c r="BQ568" s="71">
        <v>71</v>
      </c>
      <c r="BR568" s="72">
        <f t="shared" si="308"/>
        <v>28.4</v>
      </c>
      <c r="BS568" s="54">
        <f t="shared" si="309"/>
        <v>2533.8829706793836</v>
      </c>
      <c r="BT568" s="50">
        <f t="shared" si="310"/>
        <v>193140.10864401064</v>
      </c>
      <c r="BU568" s="50">
        <f t="shared" si="311"/>
        <v>179905.69091823624</v>
      </c>
      <c r="BV568" s="72">
        <f t="shared" si="312"/>
        <v>6.8522368650872174</v>
      </c>
      <c r="BW568" s="75">
        <f t="shared" si="313"/>
        <v>1.685305047642645</v>
      </c>
      <c r="BX568" s="55">
        <f t="shared" si="314"/>
        <v>1.6325220091758028</v>
      </c>
      <c r="BY568" s="72">
        <f t="shared" si="324"/>
        <v>3.1319575373415951</v>
      </c>
      <c r="BZ568" s="124" t="s">
        <v>92</v>
      </c>
      <c r="CA568" s="124" t="s">
        <v>95</v>
      </c>
      <c r="CB568" s="125">
        <v>7</v>
      </c>
      <c r="CC568" s="125">
        <v>8</v>
      </c>
      <c r="CD568" s="125">
        <v>3</v>
      </c>
      <c r="CE568" s="125">
        <v>4</v>
      </c>
      <c r="CF568" s="124" t="s">
        <v>84</v>
      </c>
      <c r="CG568" s="126" t="s">
        <v>100</v>
      </c>
      <c r="CH568" s="62">
        <v>20.010890280424722</v>
      </c>
      <c r="CI568" s="63">
        <v>8.3271406944033721</v>
      </c>
      <c r="CJ568" s="64">
        <f>SUM((AF568-BQ568)/AF568)*100</f>
        <v>4.1835357624831238</v>
      </c>
      <c r="CK568" s="64">
        <f>SUM(BX568*CH568)</f>
        <v>32.668218805995508</v>
      </c>
      <c r="CL568" s="65" t="s">
        <v>84</v>
      </c>
    </row>
    <row r="569" spans="1:90" s="65" customFormat="1" ht="24.75" customHeight="1" x14ac:dyDescent="0.3">
      <c r="A569" s="61" t="s">
        <v>125</v>
      </c>
      <c r="B569" s="35">
        <v>3.43</v>
      </c>
      <c r="C569" s="35">
        <v>1.68</v>
      </c>
      <c r="D569" s="35">
        <v>6.085</v>
      </c>
      <c r="E569" s="35">
        <v>4.5599999999999996</v>
      </c>
      <c r="F569" s="35">
        <v>1.77725</v>
      </c>
      <c r="G569" s="66">
        <v>0.41554999999999997</v>
      </c>
      <c r="H569" s="66">
        <v>8.2750000000000004E-2</v>
      </c>
      <c r="I569" s="66">
        <v>5.2699999999999997E-2</v>
      </c>
      <c r="J569" s="66">
        <v>4.7300000000000002E-2</v>
      </c>
      <c r="K569" s="67">
        <v>4.1099999999999998E-2</v>
      </c>
      <c r="L569" s="66">
        <v>1.79443</v>
      </c>
      <c r="M569" s="68">
        <v>5.9150000000000001E-2</v>
      </c>
      <c r="N569" s="35">
        <v>4.26</v>
      </c>
      <c r="O569" s="35">
        <v>27.875</v>
      </c>
      <c r="P569" s="35">
        <v>3.415</v>
      </c>
      <c r="Q569" s="35">
        <v>15.25</v>
      </c>
      <c r="R569" s="35">
        <v>5.4799999999999995</v>
      </c>
      <c r="S569" s="35">
        <v>2.0249999999999999</v>
      </c>
      <c r="T569" s="35">
        <v>5.95</v>
      </c>
      <c r="U569" s="35">
        <v>2.11</v>
      </c>
      <c r="V569" s="35">
        <v>12.195</v>
      </c>
      <c r="W569" s="35">
        <v>6.3</v>
      </c>
      <c r="X569" s="35">
        <v>5.24</v>
      </c>
      <c r="Y569" s="35">
        <v>2.5750000000000002</v>
      </c>
      <c r="Z569" s="35">
        <v>0.99</v>
      </c>
      <c r="AA569" s="35">
        <v>8.8650000000000002</v>
      </c>
      <c r="AB569" s="41">
        <v>1120</v>
      </c>
      <c r="AC569" s="41">
        <v>6</v>
      </c>
      <c r="AD569" s="88">
        <v>379.3</v>
      </c>
      <c r="AE569" s="69">
        <v>59.2</v>
      </c>
      <c r="AF569" s="69">
        <v>74.099999999999994</v>
      </c>
      <c r="AG569" s="44">
        <f t="shared" si="320"/>
        <v>29.6</v>
      </c>
      <c r="AH569" s="44">
        <f t="shared" si="291"/>
        <v>2752.5378193692336</v>
      </c>
      <c r="AI569" s="44">
        <f t="shared" si="292"/>
        <v>203963.0524152602</v>
      </c>
      <c r="AJ569" s="44">
        <f t="shared" si="293"/>
        <v>1.859650537234367</v>
      </c>
      <c r="AK569" s="45">
        <v>0</v>
      </c>
      <c r="AL569" s="43">
        <v>377.2</v>
      </c>
      <c r="AM569" s="43">
        <v>59.1</v>
      </c>
      <c r="AN569" s="69">
        <v>74</v>
      </c>
      <c r="AO569" s="44">
        <f t="shared" si="319"/>
        <v>29.55</v>
      </c>
      <c r="AP569" s="44">
        <f t="shared" si="294"/>
        <v>2743.2465590962411</v>
      </c>
      <c r="AQ569" s="46">
        <f t="shared" si="295"/>
        <v>203963.0524152602</v>
      </c>
      <c r="AR569" s="46">
        <f t="shared" si="296"/>
        <v>203000.24537312184</v>
      </c>
      <c r="AS569" s="47">
        <f t="shared" si="297"/>
        <v>0.47204973191817373</v>
      </c>
      <c r="AT569" s="46">
        <f t="shared" si="298"/>
        <v>1.859650537234367</v>
      </c>
      <c r="AU569" s="46">
        <f t="shared" si="299"/>
        <v>1.8581258328367667</v>
      </c>
      <c r="AV569" s="47">
        <f t="shared" si="300"/>
        <v>8.1988759020704904E-2</v>
      </c>
      <c r="AW569" s="48">
        <v>0</v>
      </c>
      <c r="AX569" s="70">
        <v>150</v>
      </c>
      <c r="AY569" s="70">
        <v>12</v>
      </c>
      <c r="AZ569" s="71">
        <v>325.39999999999998</v>
      </c>
      <c r="BA569" s="43">
        <f t="shared" si="315"/>
        <v>16.5642286416718</v>
      </c>
      <c r="BB569" s="71">
        <v>58.4</v>
      </c>
      <c r="BC569" s="69">
        <v>72</v>
      </c>
      <c r="BD569" s="54">
        <f t="shared" si="301"/>
        <v>29.2</v>
      </c>
      <c r="BE569" s="44">
        <f t="shared" si="302"/>
        <v>2678.6475601568013</v>
      </c>
      <c r="BF569" s="50">
        <f t="shared" si="317"/>
        <v>203963.0524152602</v>
      </c>
      <c r="BG569" s="50">
        <f t="shared" si="303"/>
        <v>192862.6243312897</v>
      </c>
      <c r="BH569" s="72">
        <f t="shared" si="304"/>
        <v>5.4423720142070131</v>
      </c>
      <c r="BI569" s="73">
        <f t="shared" si="305"/>
        <v>1.859650537234367</v>
      </c>
      <c r="BJ569" s="51">
        <f t="shared" si="306"/>
        <v>1.6872113045659085</v>
      </c>
      <c r="BK569" s="72">
        <f t="shared" si="307"/>
        <v>9.2726686662810565</v>
      </c>
      <c r="BL569" s="116">
        <v>0</v>
      </c>
      <c r="BM569" s="74">
        <f t="shared" si="322"/>
        <v>1120</v>
      </c>
      <c r="BN569" s="74">
        <f t="shared" si="323"/>
        <v>6</v>
      </c>
      <c r="BO569" s="71">
        <v>294.89999999999998</v>
      </c>
      <c r="BP569" s="71">
        <v>56.5</v>
      </c>
      <c r="BQ569" s="71">
        <v>71.2</v>
      </c>
      <c r="BR569" s="72">
        <f t="shared" si="308"/>
        <v>28.25</v>
      </c>
      <c r="BS569" s="54">
        <f t="shared" si="309"/>
        <v>2507.1872871055043</v>
      </c>
      <c r="BT569" s="50">
        <f t="shared" si="310"/>
        <v>192862.6243312897</v>
      </c>
      <c r="BU569" s="50">
        <f t="shared" si="311"/>
        <v>178511.73484191191</v>
      </c>
      <c r="BV569" s="72">
        <f t="shared" si="312"/>
        <v>7.440990466212134</v>
      </c>
      <c r="BW569" s="75">
        <f t="shared" si="313"/>
        <v>1.6872113045659085</v>
      </c>
      <c r="BX569" s="55">
        <f t="shared" si="314"/>
        <v>1.6519922360351285</v>
      </c>
      <c r="BY569" s="72">
        <f t="shared" si="324"/>
        <v>2.0874130249999321</v>
      </c>
      <c r="BZ569" s="124" t="s">
        <v>92</v>
      </c>
      <c r="CA569" s="124" t="s">
        <v>95</v>
      </c>
      <c r="CB569" s="125">
        <v>7</v>
      </c>
      <c r="CC569" s="125">
        <v>8</v>
      </c>
      <c r="CD569" s="125">
        <v>3</v>
      </c>
      <c r="CE569" s="125">
        <v>4</v>
      </c>
      <c r="CF569" s="124" t="s">
        <v>84</v>
      </c>
      <c r="CG569" s="126" t="s">
        <v>100</v>
      </c>
      <c r="CH569" s="62">
        <v>19.907658881042913</v>
      </c>
      <c r="CI569" s="63">
        <v>7.0995892853898965</v>
      </c>
      <c r="CJ569" s="64">
        <f>SUM((AF569-BQ569)/AF569)*100</f>
        <v>3.9136302294196921</v>
      </c>
      <c r="CK569" s="64">
        <f>SUM(BX569*CH569)</f>
        <v>32.887297909118665</v>
      </c>
      <c r="CL569" s="65" t="s">
        <v>84</v>
      </c>
    </row>
    <row r="570" spans="1:90" s="65" customFormat="1" ht="24.75" customHeight="1" x14ac:dyDescent="0.3">
      <c r="A570" s="61" t="s">
        <v>125</v>
      </c>
      <c r="B570" s="35">
        <v>4.32</v>
      </c>
      <c r="C570" s="35">
        <v>1.865</v>
      </c>
      <c r="D570" s="35">
        <v>6.46</v>
      </c>
      <c r="E570" s="35">
        <v>4.415</v>
      </c>
      <c r="F570" s="35">
        <v>1.8653500000000001</v>
      </c>
      <c r="G570" s="66">
        <v>0.40539999999999998</v>
      </c>
      <c r="H570" s="66">
        <v>8.3049999999999999E-2</v>
      </c>
      <c r="I570" s="66">
        <v>4.6649999999999997E-2</v>
      </c>
      <c r="J570" s="66">
        <v>4.5100000000000001E-2</v>
      </c>
      <c r="K570" s="67">
        <v>5.2249999999999998E-2</v>
      </c>
      <c r="L570" s="66">
        <v>1.79443</v>
      </c>
      <c r="M570" s="68">
        <v>3.73E-2</v>
      </c>
      <c r="N570" s="35">
        <v>4.8550000000000004</v>
      </c>
      <c r="O570" s="35">
        <v>15.94</v>
      </c>
      <c r="P570" s="35">
        <v>4.54</v>
      </c>
      <c r="Q570" s="35">
        <v>14.445</v>
      </c>
      <c r="R570" s="35">
        <v>5.71</v>
      </c>
      <c r="S570" s="35">
        <v>4.3899999999999997</v>
      </c>
      <c r="T570" s="35">
        <v>8.8949999999999996</v>
      </c>
      <c r="U570" s="35">
        <v>3.93</v>
      </c>
      <c r="V570" s="35">
        <v>14.81</v>
      </c>
      <c r="W570" s="35">
        <v>2.14</v>
      </c>
      <c r="X570" s="35">
        <v>12.559999999999999</v>
      </c>
      <c r="Y570" s="35">
        <v>7.7149999999999999</v>
      </c>
      <c r="Z570" s="35">
        <v>2.3849999999999998</v>
      </c>
      <c r="AA570" s="35">
        <v>5.74</v>
      </c>
      <c r="AB570" s="41">
        <v>1120</v>
      </c>
      <c r="AC570" s="41">
        <v>6</v>
      </c>
      <c r="AD570" s="88">
        <v>376.8</v>
      </c>
      <c r="AE570" s="69">
        <v>59.2</v>
      </c>
      <c r="AF570" s="69">
        <v>74</v>
      </c>
      <c r="AG570" s="44">
        <f t="shared" si="320"/>
        <v>29.6</v>
      </c>
      <c r="AH570" s="44">
        <f t="shared" si="291"/>
        <v>2752.5378193692336</v>
      </c>
      <c r="AI570" s="44">
        <f t="shared" si="292"/>
        <v>203687.79863332328</v>
      </c>
      <c r="AJ570" s="44">
        <f t="shared" si="293"/>
        <v>1.8498898929057186</v>
      </c>
      <c r="AK570" s="45">
        <v>0</v>
      </c>
      <c r="AL570" s="43">
        <v>375.6</v>
      </c>
      <c r="AM570" s="43">
        <v>59.2</v>
      </c>
      <c r="AN570" s="69">
        <v>74</v>
      </c>
      <c r="AO570" s="44">
        <f t="shared" si="319"/>
        <v>29.6</v>
      </c>
      <c r="AP570" s="44">
        <f t="shared" si="294"/>
        <v>2752.5378193692336</v>
      </c>
      <c r="AQ570" s="46">
        <f t="shared" si="295"/>
        <v>203687.79863332328</v>
      </c>
      <c r="AR570" s="46">
        <f t="shared" si="296"/>
        <v>203687.79863332328</v>
      </c>
      <c r="AS570" s="47">
        <f t="shared" si="297"/>
        <v>0</v>
      </c>
      <c r="AT570" s="46">
        <f t="shared" si="298"/>
        <v>1.8498898929057186</v>
      </c>
      <c r="AU570" s="46">
        <f t="shared" si="299"/>
        <v>1.8439985238200316</v>
      </c>
      <c r="AV570" s="47">
        <f t="shared" si="300"/>
        <v>0.31847133757961732</v>
      </c>
      <c r="AW570" s="48">
        <v>0</v>
      </c>
      <c r="AX570" s="70">
        <v>150</v>
      </c>
      <c r="AY570" s="70">
        <v>12</v>
      </c>
      <c r="AZ570" s="71">
        <v>324.8</v>
      </c>
      <c r="BA570" s="43">
        <f t="shared" si="315"/>
        <v>16.009852216748769</v>
      </c>
      <c r="BB570" s="71">
        <v>58.5</v>
      </c>
      <c r="BC570" s="69">
        <v>72</v>
      </c>
      <c r="BD570" s="54">
        <f t="shared" si="301"/>
        <v>29.25</v>
      </c>
      <c r="BE570" s="44">
        <f t="shared" si="302"/>
        <v>2687.8288646869173</v>
      </c>
      <c r="BF570" s="50">
        <f t="shared" si="317"/>
        <v>203687.79863332328</v>
      </c>
      <c r="BG570" s="50">
        <f t="shared" si="303"/>
        <v>193523.67825745806</v>
      </c>
      <c r="BH570" s="72">
        <f t="shared" si="304"/>
        <v>4.9900487137978118</v>
      </c>
      <c r="BI570" s="73">
        <f t="shared" si="305"/>
        <v>1.8498898929057186</v>
      </c>
      <c r="BJ570" s="51">
        <f t="shared" si="306"/>
        <v>1.6783475951087281</v>
      </c>
      <c r="BK570" s="72">
        <f t="shared" si="307"/>
        <v>9.273108548506098</v>
      </c>
      <c r="BL570" s="116">
        <v>0</v>
      </c>
      <c r="BM570" s="74">
        <f t="shared" si="322"/>
        <v>1120</v>
      </c>
      <c r="BN570" s="74">
        <f t="shared" si="323"/>
        <v>6</v>
      </c>
      <c r="BO570" s="71">
        <v>293.10000000000002</v>
      </c>
      <c r="BP570" s="71">
        <v>56.7</v>
      </c>
      <c r="BQ570" s="71">
        <v>71</v>
      </c>
      <c r="BR570" s="72">
        <f t="shared" si="308"/>
        <v>28.35</v>
      </c>
      <c r="BS570" s="54">
        <f t="shared" si="309"/>
        <v>2524.9687015248228</v>
      </c>
      <c r="BT570" s="50">
        <f t="shared" si="310"/>
        <v>193523.67825745806</v>
      </c>
      <c r="BU570" s="50">
        <f t="shared" si="311"/>
        <v>179272.77780826241</v>
      </c>
      <c r="BV570" s="72">
        <f t="shared" si="312"/>
        <v>7.3639053254437812</v>
      </c>
      <c r="BW570" s="75">
        <f t="shared" si="313"/>
        <v>1.6783475951087281</v>
      </c>
      <c r="BX570" s="55">
        <f t="shared" si="314"/>
        <v>1.6349386871969998</v>
      </c>
      <c r="BY570" s="72">
        <f t="shared" si="324"/>
        <v>2.5864074902145764</v>
      </c>
      <c r="BZ570" s="124" t="s">
        <v>92</v>
      </c>
      <c r="CA570" s="124" t="s">
        <v>95</v>
      </c>
      <c r="CB570" s="125">
        <v>7</v>
      </c>
      <c r="CC570" s="125">
        <v>8</v>
      </c>
      <c r="CD570" s="125">
        <v>3</v>
      </c>
      <c r="CE570" s="125">
        <v>4</v>
      </c>
      <c r="CF570" s="124" t="s">
        <v>84</v>
      </c>
      <c r="CG570" s="126" t="s">
        <v>100</v>
      </c>
      <c r="CH570" s="129">
        <f>SUM(CH568:CH569)/2</f>
        <v>19.959274580733819</v>
      </c>
      <c r="CI570" s="63">
        <v>7.5644502002997323</v>
      </c>
      <c r="CJ570" s="64">
        <f>SUM((AF570-BQ570)/AF570)*100</f>
        <v>4.0540540540540544</v>
      </c>
      <c r="CK570" s="64">
        <f>SUM(BX570*CH570)</f>
        <v>32.632190180429397</v>
      </c>
      <c r="CL570" s="65" t="s">
        <v>84</v>
      </c>
    </row>
    <row r="571" spans="1:90" s="65" customFormat="1" ht="24.75" customHeight="1" x14ac:dyDescent="0.3">
      <c r="A571" s="61" t="s">
        <v>125</v>
      </c>
      <c r="B571" s="35">
        <v>3.1949999999999998</v>
      </c>
      <c r="C571" s="35">
        <v>1.8</v>
      </c>
      <c r="D571" s="35">
        <v>6.335</v>
      </c>
      <c r="E571" s="35">
        <v>4.6500000000000004</v>
      </c>
      <c r="F571" s="35">
        <v>2.0259499999999999</v>
      </c>
      <c r="G571" s="66">
        <v>0.41854999999999998</v>
      </c>
      <c r="H571" s="66">
        <v>8.4099999999999994E-2</v>
      </c>
      <c r="I571" s="66">
        <v>4.9950000000000001E-2</v>
      </c>
      <c r="J571" s="66">
        <v>4.7649999999999998E-2</v>
      </c>
      <c r="K571" s="67">
        <v>5.6099999999999997E-2</v>
      </c>
      <c r="L571" s="66">
        <v>1.79443</v>
      </c>
      <c r="M571" s="68">
        <v>4.53E-2</v>
      </c>
      <c r="N571" s="35">
        <v>4.1304999999999996</v>
      </c>
      <c r="O571" s="35">
        <v>19.438499999999998</v>
      </c>
      <c r="P571" s="35">
        <v>4.0990000000000002</v>
      </c>
      <c r="Q571" s="35">
        <v>15.933</v>
      </c>
      <c r="R571" s="35">
        <v>6.8235000000000001</v>
      </c>
      <c r="S571" s="35">
        <v>3.6880000000000002</v>
      </c>
      <c r="T571" s="35">
        <v>7.1905000000000001</v>
      </c>
      <c r="U571" s="35">
        <v>4.1449999999999996</v>
      </c>
      <c r="V571" s="35">
        <v>12.996500000000001</v>
      </c>
      <c r="W571" s="35">
        <v>4.3520000000000003</v>
      </c>
      <c r="X571" s="35">
        <v>9.61</v>
      </c>
      <c r="Y571" s="35">
        <v>5.1240000000000006</v>
      </c>
      <c r="Z571" s="35">
        <v>1.6419999999999999</v>
      </c>
      <c r="AA571" s="35">
        <v>7.3025000000000002</v>
      </c>
      <c r="AB571" s="41">
        <v>1120</v>
      </c>
      <c r="AC571" s="41">
        <v>6</v>
      </c>
      <c r="AD571" s="88">
        <v>377</v>
      </c>
      <c r="AE571" s="69">
        <v>59.2</v>
      </c>
      <c r="AF571" s="69">
        <v>74.099999999999994</v>
      </c>
      <c r="AG571" s="44">
        <f t="shared" si="320"/>
        <v>29.6</v>
      </c>
      <c r="AH571" s="44">
        <f t="shared" si="291"/>
        <v>2752.5378193692336</v>
      </c>
      <c r="AI571" s="44">
        <f t="shared" si="292"/>
        <v>203963.0524152602</v>
      </c>
      <c r="AJ571" s="44">
        <f t="shared" si="293"/>
        <v>1.8483739850708052</v>
      </c>
      <c r="AK571" s="45">
        <v>0</v>
      </c>
      <c r="AL571" s="43">
        <v>376.7</v>
      </c>
      <c r="AM571" s="43">
        <v>59.2</v>
      </c>
      <c r="AN571" s="69">
        <v>74.099999999999994</v>
      </c>
      <c r="AO571" s="44">
        <f t="shared" si="319"/>
        <v>29.6</v>
      </c>
      <c r="AP571" s="44">
        <f t="shared" si="294"/>
        <v>2752.5378193692336</v>
      </c>
      <c r="AQ571" s="46">
        <f t="shared" si="295"/>
        <v>203963.0524152602</v>
      </c>
      <c r="AR571" s="46">
        <f t="shared" si="296"/>
        <v>203963.0524152602</v>
      </c>
      <c r="AS571" s="47">
        <f t="shared" si="297"/>
        <v>0</v>
      </c>
      <c r="AT571" s="46">
        <f t="shared" si="298"/>
        <v>1.8483739850708052</v>
      </c>
      <c r="AU571" s="46">
        <f t="shared" si="299"/>
        <v>1.8469031304407753</v>
      </c>
      <c r="AV571" s="47">
        <f t="shared" si="300"/>
        <v>7.9575596816982619E-2</v>
      </c>
      <c r="AW571" s="48">
        <v>0</v>
      </c>
      <c r="AX571" s="70">
        <v>150</v>
      </c>
      <c r="AY571" s="70">
        <v>12</v>
      </c>
      <c r="AZ571" s="71">
        <v>323.5</v>
      </c>
      <c r="BA571" s="43">
        <f t="shared" si="315"/>
        <v>16.537867078825347</v>
      </c>
      <c r="BB571" s="71">
        <v>58.5</v>
      </c>
      <c r="BC571" s="69">
        <v>72.099999999999994</v>
      </c>
      <c r="BD571" s="54">
        <f t="shared" si="301"/>
        <v>29.25</v>
      </c>
      <c r="BE571" s="44">
        <f t="shared" si="302"/>
        <v>2687.8288646869173</v>
      </c>
      <c r="BF571" s="50">
        <f t="shared" si="317"/>
        <v>203963.0524152602</v>
      </c>
      <c r="BG571" s="50">
        <f t="shared" si="303"/>
        <v>193792.46114392672</v>
      </c>
      <c r="BH571" s="72">
        <f t="shared" si="304"/>
        <v>4.986487087193904</v>
      </c>
      <c r="BI571" s="73">
        <f t="shared" si="305"/>
        <v>1.8483739850708052</v>
      </c>
      <c r="BJ571" s="51">
        <f t="shared" si="306"/>
        <v>1.6693115825581133</v>
      </c>
      <c r="BK571" s="72">
        <f t="shared" si="307"/>
        <v>9.6875634454372932</v>
      </c>
      <c r="BL571" s="116">
        <v>0</v>
      </c>
      <c r="BM571" s="74">
        <f t="shared" si="322"/>
        <v>1120</v>
      </c>
      <c r="BN571" s="74">
        <f t="shared" si="323"/>
        <v>6</v>
      </c>
      <c r="BO571" s="71">
        <v>292.39999999999998</v>
      </c>
      <c r="BP571" s="71">
        <v>56.9</v>
      </c>
      <c r="BQ571" s="71">
        <v>71.2</v>
      </c>
      <c r="BR571" s="72">
        <f t="shared" si="308"/>
        <v>28.45</v>
      </c>
      <c r="BS571" s="54">
        <f t="shared" si="309"/>
        <v>2542.8129477972125</v>
      </c>
      <c r="BT571" s="50">
        <f t="shared" si="310"/>
        <v>193792.46114392672</v>
      </c>
      <c r="BU571" s="50">
        <f t="shared" si="311"/>
        <v>181048.28188316154</v>
      </c>
      <c r="BV571" s="72">
        <f t="shared" si="312"/>
        <v>6.576199706396352</v>
      </c>
      <c r="BW571" s="75">
        <f t="shared" si="313"/>
        <v>1.6693115825581133</v>
      </c>
      <c r="BX571" s="55">
        <f t="shared" si="314"/>
        <v>1.6150388004714602</v>
      </c>
      <c r="BY571" s="72">
        <f t="shared" si="324"/>
        <v>3.2512074230913512</v>
      </c>
      <c r="BZ571" s="124" t="s">
        <v>92</v>
      </c>
      <c r="CA571" s="124" t="s">
        <v>95</v>
      </c>
      <c r="CB571" s="125">
        <v>7</v>
      </c>
      <c r="CC571" s="125">
        <v>8</v>
      </c>
      <c r="CD571" s="125">
        <v>3</v>
      </c>
      <c r="CE571" s="125">
        <v>4</v>
      </c>
      <c r="CF571" s="124" t="s">
        <v>84</v>
      </c>
      <c r="CG571" s="126" t="s">
        <v>100</v>
      </c>
      <c r="CH571" s="129">
        <f>SUM(CH569:CH570)/2</f>
        <v>19.933466730888366</v>
      </c>
      <c r="CI571" s="129">
        <f>SUM(CI569:CI570)/2</f>
        <v>7.3320197428448139</v>
      </c>
      <c r="CJ571" s="64">
        <f>SUM((AF571-BQ571)/AF571)*100</f>
        <v>3.9136302294196921</v>
      </c>
      <c r="CK571" s="64">
        <f>SUM(BX571*CH571)</f>
        <v>32.193322198291703</v>
      </c>
      <c r="CL571" s="65" t="s">
        <v>84</v>
      </c>
    </row>
    <row r="572" spans="1:90" s="65" customFormat="1" ht="24.75" customHeight="1" x14ac:dyDescent="0.3">
      <c r="A572" s="61" t="s">
        <v>125</v>
      </c>
      <c r="B572" s="35">
        <v>3.58</v>
      </c>
      <c r="C572" s="35">
        <v>1.94</v>
      </c>
      <c r="D572" s="35">
        <v>6.37</v>
      </c>
      <c r="E572" s="35">
        <v>5.0199999999999996</v>
      </c>
      <c r="F572" s="35">
        <v>0.73965000000000003</v>
      </c>
      <c r="G572" s="66">
        <v>0.45924999999999999</v>
      </c>
      <c r="H572" s="66">
        <v>7.7799999999999994E-2</v>
      </c>
      <c r="I572" s="66">
        <v>5.2249999999999998E-2</v>
      </c>
      <c r="J572" s="66">
        <v>4.0149999999999998E-2</v>
      </c>
      <c r="K572" s="67">
        <v>4.9349999999999998E-2</v>
      </c>
      <c r="L572" s="66">
        <v>1.79443</v>
      </c>
      <c r="M572" s="68">
        <v>2.955E-2</v>
      </c>
      <c r="N572" s="35">
        <v>4.26</v>
      </c>
      <c r="O572" s="35">
        <v>27.875</v>
      </c>
      <c r="P572" s="35">
        <v>3.415</v>
      </c>
      <c r="Q572" s="35">
        <v>15.25</v>
      </c>
      <c r="R572" s="35">
        <v>5.4799999999999995</v>
      </c>
      <c r="S572" s="35">
        <v>2.0249999999999999</v>
      </c>
      <c r="T572" s="35">
        <v>5.95</v>
      </c>
      <c r="U572" s="35">
        <v>2.11</v>
      </c>
      <c r="V572" s="35">
        <v>12.195</v>
      </c>
      <c r="W572" s="35">
        <v>6.3</v>
      </c>
      <c r="X572" s="35">
        <v>5.24</v>
      </c>
      <c r="Y572" s="35">
        <v>2.5750000000000002</v>
      </c>
      <c r="Z572" s="35">
        <v>0.99</v>
      </c>
      <c r="AA572" s="35">
        <v>8.8650000000000002</v>
      </c>
      <c r="AB572" s="41">
        <v>1000</v>
      </c>
      <c r="AC572" s="41">
        <v>9</v>
      </c>
      <c r="AD572" s="88">
        <v>381.5</v>
      </c>
      <c r="AE572" s="69">
        <v>59.2</v>
      </c>
      <c r="AF572" s="69">
        <v>74.099999999999994</v>
      </c>
      <c r="AG572" s="44">
        <f t="shared" si="320"/>
        <v>29.6</v>
      </c>
      <c r="AH572" s="44">
        <f t="shared" si="291"/>
        <v>2752.5378193692336</v>
      </c>
      <c r="AI572" s="44">
        <f t="shared" si="292"/>
        <v>203963.0524152602</v>
      </c>
      <c r="AJ572" s="44">
        <f t="shared" si="293"/>
        <v>1.8704368045212525</v>
      </c>
      <c r="AK572" s="45">
        <v>0</v>
      </c>
      <c r="AL572" s="43">
        <v>381</v>
      </c>
      <c r="AM572" s="43">
        <v>59.2</v>
      </c>
      <c r="AN572" s="69">
        <v>74</v>
      </c>
      <c r="AO572" s="44">
        <f t="shared" si="319"/>
        <v>29.6</v>
      </c>
      <c r="AP572" s="44">
        <f t="shared" si="294"/>
        <v>2752.5378193692336</v>
      </c>
      <c r="AQ572" s="46">
        <f t="shared" si="295"/>
        <v>203963.0524152602</v>
      </c>
      <c r="AR572" s="46">
        <f t="shared" si="296"/>
        <v>203687.79863332328</v>
      </c>
      <c r="AS572" s="47">
        <f t="shared" si="297"/>
        <v>0.1349527665317109</v>
      </c>
      <c r="AT572" s="46">
        <f t="shared" si="298"/>
        <v>1.8704368045212525</v>
      </c>
      <c r="AU572" s="46">
        <f t="shared" si="299"/>
        <v>1.8705096847056233</v>
      </c>
      <c r="AV572" s="47">
        <f t="shared" si="300"/>
        <v>-3.8964259147717022E-3</v>
      </c>
      <c r="AW572" s="48">
        <v>0</v>
      </c>
      <c r="AX572" s="70">
        <v>150</v>
      </c>
      <c r="AY572" s="70">
        <v>12</v>
      </c>
      <c r="AZ572" s="71">
        <v>324.7</v>
      </c>
      <c r="BA572" s="43">
        <f t="shared" si="315"/>
        <v>17.493070526639979</v>
      </c>
      <c r="BB572" s="71">
        <v>58.4</v>
      </c>
      <c r="BC572" s="69">
        <v>72</v>
      </c>
      <c r="BD572" s="54">
        <f t="shared" si="301"/>
        <v>29.2</v>
      </c>
      <c r="BE572" s="44">
        <f t="shared" si="302"/>
        <v>2678.6475601568013</v>
      </c>
      <c r="BF572" s="50">
        <f t="shared" si="317"/>
        <v>203963.0524152602</v>
      </c>
      <c r="BG572" s="50">
        <f t="shared" si="303"/>
        <v>192862.6243312897</v>
      </c>
      <c r="BH572" s="72">
        <f t="shared" si="304"/>
        <v>5.4423720142070131</v>
      </c>
      <c r="BI572" s="73">
        <f t="shared" si="305"/>
        <v>1.8704368045212525</v>
      </c>
      <c r="BJ572" s="51">
        <f t="shared" si="306"/>
        <v>1.6835817780963445</v>
      </c>
      <c r="BK572" s="72">
        <f t="shared" si="307"/>
        <v>9.989913905310182</v>
      </c>
      <c r="BL572" s="116">
        <v>0</v>
      </c>
      <c r="BM572" s="74">
        <f t="shared" si="322"/>
        <v>1000</v>
      </c>
      <c r="BN572" s="74">
        <f t="shared" si="323"/>
        <v>9</v>
      </c>
      <c r="BO572" s="71">
        <v>294.8</v>
      </c>
      <c r="BP572" s="71">
        <v>56.3</v>
      </c>
      <c r="BQ572" s="71">
        <v>71.099999999999994</v>
      </c>
      <c r="BR572" s="72">
        <f t="shared" si="308"/>
        <v>28.15</v>
      </c>
      <c r="BS572" s="54">
        <f t="shared" si="309"/>
        <v>2489.4687045392575</v>
      </c>
      <c r="BT572" s="50">
        <f t="shared" si="310"/>
        <v>192862.6243312897</v>
      </c>
      <c r="BU572" s="50">
        <f t="shared" si="311"/>
        <v>177001.22489274119</v>
      </c>
      <c r="BV572" s="72">
        <f t="shared" si="312"/>
        <v>8.2241955866485572</v>
      </c>
      <c r="BW572" s="75">
        <f t="shared" si="313"/>
        <v>1.6835817780963445</v>
      </c>
      <c r="BX572" s="55">
        <f t="shared" si="314"/>
        <v>1.6655251972331957</v>
      </c>
      <c r="BY572" s="72">
        <f t="shared" si="324"/>
        <v>1.0725098773381627</v>
      </c>
      <c r="BZ572" s="124" t="s">
        <v>92</v>
      </c>
      <c r="CA572" s="124" t="s">
        <v>95</v>
      </c>
      <c r="CB572" s="125">
        <v>7</v>
      </c>
      <c r="CC572" s="125">
        <v>8</v>
      </c>
      <c r="CD572" s="125">
        <v>3</v>
      </c>
      <c r="CE572" s="125">
        <v>4</v>
      </c>
      <c r="CF572" s="124" t="s">
        <v>84</v>
      </c>
      <c r="CG572" s="126" t="s">
        <v>100</v>
      </c>
      <c r="CH572" s="129">
        <f>SUM(CH570:CH571)/2</f>
        <v>19.946370655811094</v>
      </c>
      <c r="CI572" s="129">
        <f>SUM(CI570:CI571)/2</f>
        <v>7.4482349715722727</v>
      </c>
      <c r="CJ572" s="64">
        <f>SUM((AF572-BQ572)/AF572)*100</f>
        <v>4.048582995951417</v>
      </c>
      <c r="CK572" s="64">
        <f>SUM(BX572*CH572)</f>
        <v>33.221182920606196</v>
      </c>
      <c r="CL572" s="65" t="s">
        <v>84</v>
      </c>
    </row>
    <row r="573" spans="1:90" s="65" customFormat="1" ht="24.75" customHeight="1" x14ac:dyDescent="0.3">
      <c r="A573" s="61" t="s">
        <v>125</v>
      </c>
      <c r="B573" s="35">
        <v>3.5950000000000002</v>
      </c>
      <c r="C573" s="35">
        <v>1.86</v>
      </c>
      <c r="D573" s="35">
        <v>6.46</v>
      </c>
      <c r="E573" s="35">
        <v>4.87</v>
      </c>
      <c r="F573" s="35">
        <v>0.75870000000000004</v>
      </c>
      <c r="G573" s="66">
        <v>0.47549999999999998</v>
      </c>
      <c r="H573" s="66">
        <v>7.6950000000000005E-2</v>
      </c>
      <c r="I573" s="66">
        <v>5.4649999999999997E-2</v>
      </c>
      <c r="J573" s="66">
        <v>3.9350000000000003E-2</v>
      </c>
      <c r="K573" s="67">
        <v>5.3949999999999998E-2</v>
      </c>
      <c r="L573" s="66">
        <v>1.79443</v>
      </c>
      <c r="M573" s="68">
        <v>3.6049999999999999E-2</v>
      </c>
      <c r="N573" s="35">
        <v>4.8550000000000004</v>
      </c>
      <c r="O573" s="35">
        <v>15.94</v>
      </c>
      <c r="P573" s="35">
        <v>4.54</v>
      </c>
      <c r="Q573" s="35">
        <v>14.445</v>
      </c>
      <c r="R573" s="35">
        <v>5.71</v>
      </c>
      <c r="S573" s="35">
        <v>4.3899999999999997</v>
      </c>
      <c r="T573" s="35">
        <v>8.8949999999999996</v>
      </c>
      <c r="U573" s="35">
        <v>3.93</v>
      </c>
      <c r="V573" s="35">
        <v>14.81</v>
      </c>
      <c r="W573" s="35">
        <v>2.14</v>
      </c>
      <c r="X573" s="35">
        <v>12.559999999999999</v>
      </c>
      <c r="Y573" s="35">
        <v>7.7149999999999999</v>
      </c>
      <c r="Z573" s="35">
        <v>2.3849999999999998</v>
      </c>
      <c r="AA573" s="35">
        <v>5.74</v>
      </c>
      <c r="AB573" s="41">
        <v>1000</v>
      </c>
      <c r="AC573" s="41">
        <v>9</v>
      </c>
      <c r="AD573" s="88">
        <v>379.3</v>
      </c>
      <c r="AE573" s="69">
        <v>59.2</v>
      </c>
      <c r="AF573" s="69">
        <v>74.099999999999994</v>
      </c>
      <c r="AG573" s="44">
        <f t="shared" si="320"/>
        <v>29.6</v>
      </c>
      <c r="AH573" s="44">
        <f t="shared" si="291"/>
        <v>2752.5378193692336</v>
      </c>
      <c r="AI573" s="44">
        <f t="shared" si="292"/>
        <v>203963.0524152602</v>
      </c>
      <c r="AJ573" s="44">
        <f t="shared" si="293"/>
        <v>1.859650537234367</v>
      </c>
      <c r="AK573" s="45">
        <v>0</v>
      </c>
      <c r="AL573" s="43">
        <v>378.2</v>
      </c>
      <c r="AM573" s="43">
        <v>59.2</v>
      </c>
      <c r="AN573" s="69">
        <v>74</v>
      </c>
      <c r="AO573" s="44">
        <f t="shared" si="319"/>
        <v>29.6</v>
      </c>
      <c r="AP573" s="44">
        <f t="shared" si="294"/>
        <v>2752.5378193692336</v>
      </c>
      <c r="AQ573" s="46">
        <f t="shared" si="295"/>
        <v>203963.0524152602</v>
      </c>
      <c r="AR573" s="46">
        <f t="shared" si="296"/>
        <v>203687.79863332328</v>
      </c>
      <c r="AS573" s="47">
        <f t="shared" si="297"/>
        <v>0.1349527665317109</v>
      </c>
      <c r="AT573" s="46">
        <f t="shared" si="298"/>
        <v>1.859650537234367</v>
      </c>
      <c r="AU573" s="46">
        <f t="shared" si="299"/>
        <v>1.8567631568390202</v>
      </c>
      <c r="AV573" s="47">
        <f t="shared" si="300"/>
        <v>0.15526467675162842</v>
      </c>
      <c r="AW573" s="48">
        <v>0</v>
      </c>
      <c r="AX573" s="70">
        <v>150</v>
      </c>
      <c r="AY573" s="70">
        <v>12</v>
      </c>
      <c r="AZ573" s="71">
        <v>325.10000000000002</v>
      </c>
      <c r="BA573" s="43">
        <f t="shared" si="315"/>
        <v>16.671793294370957</v>
      </c>
      <c r="BB573" s="71">
        <v>58.4</v>
      </c>
      <c r="BC573" s="69">
        <v>72.2</v>
      </c>
      <c r="BD573" s="54">
        <f t="shared" si="301"/>
        <v>29.2</v>
      </c>
      <c r="BE573" s="44">
        <f t="shared" si="302"/>
        <v>2678.6475601568013</v>
      </c>
      <c r="BF573" s="50">
        <f t="shared" si="317"/>
        <v>203963.0524152602</v>
      </c>
      <c r="BG573" s="50">
        <f t="shared" si="303"/>
        <v>193398.35384332106</v>
      </c>
      <c r="BH573" s="72">
        <f t="shared" si="304"/>
        <v>5.1797119364686974</v>
      </c>
      <c r="BI573" s="73">
        <f t="shared" si="305"/>
        <v>1.859650537234367</v>
      </c>
      <c r="BJ573" s="51">
        <f t="shared" si="306"/>
        <v>1.6809863865923862</v>
      </c>
      <c r="BK573" s="72">
        <f t="shared" si="307"/>
        <v>9.6074045668648242</v>
      </c>
      <c r="BL573" s="116">
        <v>0</v>
      </c>
      <c r="BM573" s="74">
        <f t="shared" si="322"/>
        <v>1000</v>
      </c>
      <c r="BN573" s="74">
        <f t="shared" si="323"/>
        <v>9</v>
      </c>
      <c r="BO573" s="71">
        <v>293.8</v>
      </c>
      <c r="BP573" s="71">
        <v>56.5</v>
      </c>
      <c r="BQ573" s="71">
        <v>71.2</v>
      </c>
      <c r="BR573" s="72">
        <f t="shared" si="308"/>
        <v>28.25</v>
      </c>
      <c r="BS573" s="54">
        <f t="shared" si="309"/>
        <v>2507.1872871055043</v>
      </c>
      <c r="BT573" s="50">
        <f t="shared" si="310"/>
        <v>193398.35384332106</v>
      </c>
      <c r="BU573" s="50">
        <f t="shared" si="311"/>
        <v>178511.73484191191</v>
      </c>
      <c r="BV573" s="72">
        <f t="shared" si="312"/>
        <v>7.6973866145051781</v>
      </c>
      <c r="BW573" s="75">
        <f t="shared" si="313"/>
        <v>1.6809863865923862</v>
      </c>
      <c r="BX573" s="55">
        <f t="shared" si="314"/>
        <v>1.6458301761516472</v>
      </c>
      <c r="BY573" s="72">
        <f t="shared" si="324"/>
        <v>2.0914036378370664</v>
      </c>
      <c r="BZ573" s="124" t="s">
        <v>92</v>
      </c>
      <c r="CA573" s="124" t="s">
        <v>95</v>
      </c>
      <c r="CB573" s="125">
        <v>7</v>
      </c>
      <c r="CC573" s="125">
        <v>8</v>
      </c>
      <c r="CD573" s="125">
        <v>3</v>
      </c>
      <c r="CE573" s="125">
        <v>4</v>
      </c>
      <c r="CF573" s="124" t="s">
        <v>84</v>
      </c>
      <c r="CG573" s="126" t="s">
        <v>100</v>
      </c>
      <c r="CH573" s="129">
        <f>SUM(CH571:CH572)/2</f>
        <v>19.939918693349732</v>
      </c>
      <c r="CI573" s="129">
        <f>SUM(CI571:CI572)/2</f>
        <v>7.3901273572085433</v>
      </c>
      <c r="CJ573" s="64">
        <f>SUM((AF573-BQ573)/AF573)*100</f>
        <v>3.9136302294196921</v>
      </c>
      <c r="CK573" s="64">
        <f>SUM(BX573*CH573)</f>
        <v>32.817719895525315</v>
      </c>
      <c r="CL573" s="65" t="s">
        <v>84</v>
      </c>
    </row>
    <row r="574" spans="1:90" s="65" customFormat="1" ht="24.75" customHeight="1" x14ac:dyDescent="0.3">
      <c r="A574" s="61" t="s">
        <v>125</v>
      </c>
      <c r="B574" s="35">
        <v>3.7250000000000001</v>
      </c>
      <c r="C574" s="35">
        <v>2.04</v>
      </c>
      <c r="D574" s="35">
        <v>6.43</v>
      </c>
      <c r="E574" s="35">
        <v>4.9349999999999996</v>
      </c>
      <c r="F574" s="35">
        <v>0.63685000000000003</v>
      </c>
      <c r="G574" s="66">
        <v>0.50314999999999999</v>
      </c>
      <c r="H574" s="66">
        <v>7.6950000000000005E-2</v>
      </c>
      <c r="I574" s="66">
        <v>5.4300000000000001E-2</v>
      </c>
      <c r="J574" s="66">
        <v>3.9199999999999999E-2</v>
      </c>
      <c r="K574" s="67">
        <v>4.9950000000000001E-2</v>
      </c>
      <c r="L574" s="66">
        <v>1.79443</v>
      </c>
      <c r="M574" s="68">
        <v>3.6400000000000002E-2</v>
      </c>
      <c r="N574" s="35">
        <v>4.1304999999999996</v>
      </c>
      <c r="O574" s="35">
        <v>19.438499999999998</v>
      </c>
      <c r="P574" s="35">
        <v>4.0990000000000002</v>
      </c>
      <c r="Q574" s="35">
        <v>15.933</v>
      </c>
      <c r="R574" s="35">
        <v>6.8235000000000001</v>
      </c>
      <c r="S574" s="35">
        <v>3.6880000000000002</v>
      </c>
      <c r="T574" s="35">
        <v>7.1905000000000001</v>
      </c>
      <c r="U574" s="35">
        <v>4.1449999999999996</v>
      </c>
      <c r="V574" s="35">
        <v>12.996500000000001</v>
      </c>
      <c r="W574" s="35">
        <v>4.3520000000000003</v>
      </c>
      <c r="X574" s="35">
        <v>9.61</v>
      </c>
      <c r="Y574" s="35">
        <v>5.1240000000000006</v>
      </c>
      <c r="Z574" s="35">
        <v>1.6419999999999999</v>
      </c>
      <c r="AA574" s="35">
        <v>7.3025000000000002</v>
      </c>
      <c r="AB574" s="41">
        <v>1000</v>
      </c>
      <c r="AC574" s="41">
        <v>9</v>
      </c>
      <c r="AD574" s="88">
        <v>379.9</v>
      </c>
      <c r="AE574" s="69">
        <v>59.2</v>
      </c>
      <c r="AF574" s="69">
        <v>74.099999999999994</v>
      </c>
      <c r="AG574" s="44">
        <f t="shared" si="320"/>
        <v>29.6</v>
      </c>
      <c r="AH574" s="44">
        <f t="shared" si="291"/>
        <v>2752.5378193692336</v>
      </c>
      <c r="AI574" s="44">
        <f t="shared" si="292"/>
        <v>203963.0524152602</v>
      </c>
      <c r="AJ574" s="44">
        <f t="shared" si="293"/>
        <v>1.8625922464944267</v>
      </c>
      <c r="AK574" s="45">
        <v>0</v>
      </c>
      <c r="AL574" s="43">
        <v>379</v>
      </c>
      <c r="AM574" s="43">
        <v>59.2</v>
      </c>
      <c r="AN574" s="69">
        <v>74</v>
      </c>
      <c r="AO574" s="44">
        <f t="shared" si="319"/>
        <v>29.6</v>
      </c>
      <c r="AP574" s="44">
        <f t="shared" si="294"/>
        <v>2752.5378193692336</v>
      </c>
      <c r="AQ574" s="46">
        <f t="shared" si="295"/>
        <v>203963.0524152602</v>
      </c>
      <c r="AR574" s="46">
        <f t="shared" si="296"/>
        <v>203687.79863332328</v>
      </c>
      <c r="AS574" s="47">
        <f t="shared" si="297"/>
        <v>0.1349527665317109</v>
      </c>
      <c r="AT574" s="46">
        <f t="shared" si="298"/>
        <v>1.8625922464944267</v>
      </c>
      <c r="AU574" s="46">
        <f t="shared" si="299"/>
        <v>1.8606907362294782</v>
      </c>
      <c r="AV574" s="47">
        <f t="shared" si="300"/>
        <v>0.10208945455062791</v>
      </c>
      <c r="AW574" s="48">
        <v>0</v>
      </c>
      <c r="AX574" s="70">
        <v>150</v>
      </c>
      <c r="AY574" s="70">
        <v>12</v>
      </c>
      <c r="AZ574" s="71">
        <v>324.3</v>
      </c>
      <c r="BA574" s="43">
        <f t="shared" si="315"/>
        <v>17.144619179771805</v>
      </c>
      <c r="BB574" s="71">
        <v>58.4</v>
      </c>
      <c r="BC574" s="69">
        <v>72.5</v>
      </c>
      <c r="BD574" s="54">
        <f t="shared" si="301"/>
        <v>29.2</v>
      </c>
      <c r="BE574" s="44">
        <f t="shared" si="302"/>
        <v>2678.6475601568013</v>
      </c>
      <c r="BF574" s="50">
        <f t="shared" si="317"/>
        <v>203963.0524152602</v>
      </c>
      <c r="BG574" s="50">
        <f t="shared" si="303"/>
        <v>194201.94811136808</v>
      </c>
      <c r="BH574" s="72">
        <f t="shared" si="304"/>
        <v>4.7857218198612372</v>
      </c>
      <c r="BI574" s="73">
        <f t="shared" si="305"/>
        <v>1.8625922464944267</v>
      </c>
      <c r="BJ574" s="51">
        <f t="shared" si="306"/>
        <v>1.6699111577090113</v>
      </c>
      <c r="BK574" s="72">
        <f t="shared" si="307"/>
        <v>10.344780997991334</v>
      </c>
      <c r="BL574" s="116">
        <v>0</v>
      </c>
      <c r="BM574" s="74">
        <f t="shared" si="322"/>
        <v>1000</v>
      </c>
      <c r="BN574" s="74">
        <f t="shared" si="323"/>
        <v>9</v>
      </c>
      <c r="BO574" s="71">
        <v>293.60000000000002</v>
      </c>
      <c r="BP574" s="71">
        <v>56.5</v>
      </c>
      <c r="BQ574" s="71">
        <v>71.2</v>
      </c>
      <c r="BR574" s="72">
        <f t="shared" si="308"/>
        <v>28.25</v>
      </c>
      <c r="BS574" s="54">
        <f t="shared" si="309"/>
        <v>2507.1872871055043</v>
      </c>
      <c r="BT574" s="50">
        <f t="shared" si="310"/>
        <v>194201.94811136808</v>
      </c>
      <c r="BU574" s="50">
        <f t="shared" si="311"/>
        <v>178511.73484191191</v>
      </c>
      <c r="BV574" s="72">
        <f t="shared" si="312"/>
        <v>8.0793284629968696</v>
      </c>
      <c r="BW574" s="75">
        <f t="shared" si="313"/>
        <v>1.6699111577090113</v>
      </c>
      <c r="BX574" s="55">
        <f t="shared" si="314"/>
        <v>1.6447098016273778</v>
      </c>
      <c r="BY574" s="72">
        <f t="shared" si="324"/>
        <v>1.509143523312213</v>
      </c>
      <c r="BZ574" s="124" t="s">
        <v>92</v>
      </c>
      <c r="CA574" s="124" t="s">
        <v>95</v>
      </c>
      <c r="CB574" s="125">
        <v>7</v>
      </c>
      <c r="CC574" s="125">
        <v>8</v>
      </c>
      <c r="CD574" s="125">
        <v>3</v>
      </c>
      <c r="CE574" s="125">
        <v>4</v>
      </c>
      <c r="CF574" s="124" t="s">
        <v>84</v>
      </c>
      <c r="CG574" s="126" t="s">
        <v>100</v>
      </c>
      <c r="CH574" s="129">
        <f>SUM(CH572:CH573)/2</f>
        <v>19.943144674580413</v>
      </c>
      <c r="CI574" s="129">
        <f>SUM(CI572:CI573)/2</f>
        <v>7.419181164390408</v>
      </c>
      <c r="CJ574" s="64">
        <f>SUM((AF574-BQ574)/AF574)*100</f>
        <v>3.9136302294196921</v>
      </c>
      <c r="CK574" s="64">
        <f>SUM(BX574*CH574)</f>
        <v>32.800685521555245</v>
      </c>
      <c r="CL574" s="65" t="s">
        <v>84</v>
      </c>
    </row>
    <row r="575" spans="1:90" s="65" customFormat="1" ht="24.75" customHeight="1" x14ac:dyDescent="0.3">
      <c r="A575" s="61" t="s">
        <v>125</v>
      </c>
      <c r="B575" s="35">
        <v>3.6349999999999998</v>
      </c>
      <c r="C575" s="35">
        <v>1.665</v>
      </c>
      <c r="D575" s="35">
        <v>5.47</v>
      </c>
      <c r="E575" s="35">
        <v>4.2300000000000004</v>
      </c>
      <c r="F575" s="35">
        <v>0.89224999999999999</v>
      </c>
      <c r="G575" s="66">
        <v>0.43919999999999998</v>
      </c>
      <c r="H575" s="66">
        <v>8.4099999999999994E-2</v>
      </c>
      <c r="I575" s="66">
        <v>4.5699999999999998E-2</v>
      </c>
      <c r="J575" s="66">
        <v>4.1750000000000002E-2</v>
      </c>
      <c r="K575" s="67">
        <v>4.7050000000000002E-2</v>
      </c>
      <c r="L575" s="66">
        <v>1.79443</v>
      </c>
      <c r="M575" s="68">
        <v>0.15395</v>
      </c>
      <c r="N575" s="35">
        <v>4.26</v>
      </c>
      <c r="O575" s="35">
        <v>27.875</v>
      </c>
      <c r="P575" s="35">
        <v>3.415</v>
      </c>
      <c r="Q575" s="35">
        <v>15.25</v>
      </c>
      <c r="R575" s="35">
        <v>5.4799999999999995</v>
      </c>
      <c r="S575" s="35">
        <v>2.0249999999999999</v>
      </c>
      <c r="T575" s="35">
        <v>5.95</v>
      </c>
      <c r="U575" s="35">
        <v>2.11</v>
      </c>
      <c r="V575" s="35">
        <v>12.195</v>
      </c>
      <c r="W575" s="35">
        <v>6.3</v>
      </c>
      <c r="X575" s="35">
        <v>5.24</v>
      </c>
      <c r="Y575" s="35">
        <v>2.5750000000000002</v>
      </c>
      <c r="Z575" s="35">
        <v>0.99</v>
      </c>
      <c r="AA575" s="35">
        <v>8.8650000000000002</v>
      </c>
      <c r="AB575" s="41">
        <v>1000</v>
      </c>
      <c r="AC575" s="41">
        <v>9</v>
      </c>
      <c r="AD575" s="88">
        <v>380.8</v>
      </c>
      <c r="AE575" s="69">
        <v>59.2</v>
      </c>
      <c r="AF575" s="69">
        <v>74.099999999999994</v>
      </c>
      <c r="AG575" s="44">
        <f t="shared" si="320"/>
        <v>29.6</v>
      </c>
      <c r="AH575" s="44">
        <f t="shared" si="291"/>
        <v>2752.5378193692336</v>
      </c>
      <c r="AI575" s="44">
        <f t="shared" si="292"/>
        <v>203963.0524152602</v>
      </c>
      <c r="AJ575" s="44">
        <f t="shared" si="293"/>
        <v>1.867004810384516</v>
      </c>
      <c r="AK575" s="45">
        <v>0</v>
      </c>
      <c r="AL575" s="43">
        <v>379.6</v>
      </c>
      <c r="AM575" s="43">
        <v>59.2</v>
      </c>
      <c r="AN575" s="69">
        <v>74</v>
      </c>
      <c r="AO575" s="44">
        <f t="shared" si="319"/>
        <v>29.6</v>
      </c>
      <c r="AP575" s="44">
        <f t="shared" si="294"/>
        <v>2752.5378193692336</v>
      </c>
      <c r="AQ575" s="46">
        <f t="shared" si="295"/>
        <v>203963.0524152602</v>
      </c>
      <c r="AR575" s="46">
        <f t="shared" si="296"/>
        <v>203687.79863332328</v>
      </c>
      <c r="AS575" s="47">
        <f t="shared" si="297"/>
        <v>0.1349527665317109</v>
      </c>
      <c r="AT575" s="46">
        <f t="shared" si="298"/>
        <v>1.867004810384516</v>
      </c>
      <c r="AU575" s="46">
        <f t="shared" si="299"/>
        <v>1.8636364207723217</v>
      </c>
      <c r="AV575" s="47">
        <f t="shared" si="300"/>
        <v>0.18041676129910941</v>
      </c>
      <c r="AW575" s="48">
        <v>0</v>
      </c>
      <c r="AX575" s="70">
        <v>150</v>
      </c>
      <c r="AY575" s="70">
        <v>12</v>
      </c>
      <c r="AZ575" s="71">
        <v>324.39999999999998</v>
      </c>
      <c r="BA575" s="43">
        <f t="shared" si="315"/>
        <v>17.385943279901365</v>
      </c>
      <c r="BB575" s="71">
        <v>58.6</v>
      </c>
      <c r="BC575" s="69">
        <v>72.400000000000006</v>
      </c>
      <c r="BD575" s="54">
        <f t="shared" si="301"/>
        <v>29.3</v>
      </c>
      <c r="BE575" s="44">
        <f t="shared" si="302"/>
        <v>2697.0258771803014</v>
      </c>
      <c r="BF575" s="50">
        <f t="shared" si="317"/>
        <v>203963.0524152602</v>
      </c>
      <c r="BG575" s="50">
        <f t="shared" si="303"/>
        <v>195264.67350785385</v>
      </c>
      <c r="BH575" s="72">
        <f t="shared" si="304"/>
        <v>4.2646836299041162</v>
      </c>
      <c r="BI575" s="73">
        <f t="shared" si="305"/>
        <v>1.867004810384516</v>
      </c>
      <c r="BJ575" s="51">
        <f t="shared" si="306"/>
        <v>1.6613348137800876</v>
      </c>
      <c r="BK575" s="72">
        <f t="shared" si="307"/>
        <v>11.016039994137454</v>
      </c>
      <c r="BL575" s="116">
        <v>0</v>
      </c>
      <c r="BM575" s="74">
        <f t="shared" si="322"/>
        <v>1000</v>
      </c>
      <c r="BN575" s="74">
        <f t="shared" si="323"/>
        <v>9</v>
      </c>
      <c r="BO575" s="71">
        <v>293.7</v>
      </c>
      <c r="BP575" s="71">
        <v>56.6</v>
      </c>
      <c r="BQ575" s="71">
        <v>71.5</v>
      </c>
      <c r="BR575" s="72">
        <f t="shared" si="308"/>
        <v>28.3</v>
      </c>
      <c r="BS575" s="54">
        <f t="shared" si="309"/>
        <v>2516.0701403335293</v>
      </c>
      <c r="BT575" s="50">
        <f t="shared" si="310"/>
        <v>195264.67350785385</v>
      </c>
      <c r="BU575" s="50">
        <f t="shared" si="311"/>
        <v>179899.01503384733</v>
      </c>
      <c r="BV575" s="72">
        <f t="shared" si="312"/>
        <v>7.8691440689032177</v>
      </c>
      <c r="BW575" s="75">
        <f t="shared" si="313"/>
        <v>1.6613348137800876</v>
      </c>
      <c r="BX575" s="55">
        <f t="shared" si="314"/>
        <v>1.6325825905424853</v>
      </c>
      <c r="BY575" s="72">
        <f t="shared" si="324"/>
        <v>1.7306700009603393</v>
      </c>
      <c r="BZ575" s="124" t="s">
        <v>92</v>
      </c>
      <c r="CA575" s="124" t="s">
        <v>95</v>
      </c>
      <c r="CB575" s="125">
        <v>7</v>
      </c>
      <c r="CC575" s="125">
        <v>8</v>
      </c>
      <c r="CD575" s="125">
        <v>3</v>
      </c>
      <c r="CE575" s="125">
        <v>4</v>
      </c>
      <c r="CF575" s="124" t="s">
        <v>84</v>
      </c>
      <c r="CG575" s="126" t="s">
        <v>100</v>
      </c>
      <c r="CH575" s="129">
        <f>SUM(CH573:CH574)/1.9</f>
        <v>20.991085983121131</v>
      </c>
      <c r="CI575" s="129">
        <f>SUM(CI573:CI574)/1.9</f>
        <v>7.7943729061047113</v>
      </c>
      <c r="CJ575" s="64">
        <f>SUM((AF575-BQ575)/AF575)*100</f>
        <v>3.5087719298245541</v>
      </c>
      <c r="CK575" s="64">
        <f>SUM(BX575*CH575)</f>
        <v>34.269681532623949</v>
      </c>
      <c r="CL575" s="65" t="s">
        <v>84</v>
      </c>
    </row>
    <row r="576" spans="1:90" s="65" customFormat="1" ht="24.75" customHeight="1" x14ac:dyDescent="0.3">
      <c r="A576" s="61" t="s">
        <v>125</v>
      </c>
      <c r="B576" s="35">
        <v>3.69</v>
      </c>
      <c r="C576" s="35">
        <v>1.8049999999999999</v>
      </c>
      <c r="D576" s="35">
        <v>5.83</v>
      </c>
      <c r="E576" s="35">
        <v>4.4749999999999996</v>
      </c>
      <c r="F576" s="35">
        <v>0.92535000000000001</v>
      </c>
      <c r="G576" s="66">
        <v>0.44719999999999999</v>
      </c>
      <c r="H576" s="66">
        <v>8.3849999999999994E-2</v>
      </c>
      <c r="I576" s="66">
        <v>4.845E-2</v>
      </c>
      <c r="J576" s="66">
        <v>4.4999999999999998E-2</v>
      </c>
      <c r="K576" s="67">
        <v>4.7600000000000003E-2</v>
      </c>
      <c r="L576" s="66">
        <v>1.79443</v>
      </c>
      <c r="M576" s="68">
        <v>0.16875000000000001</v>
      </c>
      <c r="N576" s="35">
        <v>4.8550000000000004</v>
      </c>
      <c r="O576" s="35">
        <v>15.94</v>
      </c>
      <c r="P576" s="35">
        <v>4.54</v>
      </c>
      <c r="Q576" s="35">
        <v>14.445</v>
      </c>
      <c r="R576" s="35">
        <v>5.71</v>
      </c>
      <c r="S576" s="35">
        <v>4.3899999999999997</v>
      </c>
      <c r="T576" s="35">
        <v>8.8949999999999996</v>
      </c>
      <c r="U576" s="35">
        <v>3.93</v>
      </c>
      <c r="V576" s="35">
        <v>14.81</v>
      </c>
      <c r="W576" s="35">
        <v>2.14</v>
      </c>
      <c r="X576" s="35">
        <v>12.559999999999999</v>
      </c>
      <c r="Y576" s="35">
        <v>7.7149999999999999</v>
      </c>
      <c r="Z576" s="35">
        <v>2.3849999999999998</v>
      </c>
      <c r="AA576" s="35">
        <v>5.74</v>
      </c>
      <c r="AB576" s="41">
        <v>1000</v>
      </c>
      <c r="AC576" s="41">
        <v>9</v>
      </c>
      <c r="AD576" s="88">
        <v>383.7</v>
      </c>
      <c r="AE576" s="69">
        <v>59.3</v>
      </c>
      <c r="AF576" s="69">
        <v>74.400000000000006</v>
      </c>
      <c r="AG576" s="44">
        <f t="shared" si="320"/>
        <v>29.65</v>
      </c>
      <c r="AH576" s="44">
        <f t="shared" si="291"/>
        <v>2761.8447876054929</v>
      </c>
      <c r="AI576" s="44">
        <f t="shared" si="292"/>
        <v>205481.25219784869</v>
      </c>
      <c r="AJ576" s="44">
        <f t="shared" si="293"/>
        <v>1.8673236409448803</v>
      </c>
      <c r="AK576" s="45">
        <v>0</v>
      </c>
      <c r="AL576" s="43">
        <v>378.8</v>
      </c>
      <c r="AM576" s="43">
        <v>59.2</v>
      </c>
      <c r="AN576" s="69">
        <v>74.400000000000006</v>
      </c>
      <c r="AO576" s="44">
        <f t="shared" si="319"/>
        <v>29.6</v>
      </c>
      <c r="AP576" s="44">
        <f t="shared" si="294"/>
        <v>2752.5378193692336</v>
      </c>
      <c r="AQ576" s="46">
        <f t="shared" si="295"/>
        <v>205481.25219784869</v>
      </c>
      <c r="AR576" s="46">
        <f t="shared" si="296"/>
        <v>204788.81376107098</v>
      </c>
      <c r="AS576" s="47">
        <f t="shared" si="297"/>
        <v>0.33698375368619582</v>
      </c>
      <c r="AT576" s="46">
        <f t="shared" si="298"/>
        <v>1.8673236409448803</v>
      </c>
      <c r="AU576" s="46">
        <f t="shared" si="299"/>
        <v>1.8497104067507784</v>
      </c>
      <c r="AV576" s="47">
        <f t="shared" si="300"/>
        <v>0.94323414580610976</v>
      </c>
      <c r="AW576" s="48">
        <v>0</v>
      </c>
      <c r="AX576" s="70">
        <v>150</v>
      </c>
      <c r="AY576" s="70">
        <v>12</v>
      </c>
      <c r="AZ576" s="71">
        <v>325.2</v>
      </c>
      <c r="BA576" s="43">
        <f t="shared" si="315"/>
        <v>17.988929889298895</v>
      </c>
      <c r="BB576" s="71">
        <v>58.6</v>
      </c>
      <c r="BC576" s="69">
        <v>73.099999999999994</v>
      </c>
      <c r="BD576" s="54">
        <f t="shared" si="301"/>
        <v>29.3</v>
      </c>
      <c r="BE576" s="44">
        <f t="shared" si="302"/>
        <v>2697.0258771803014</v>
      </c>
      <c r="BF576" s="50">
        <f t="shared" si="317"/>
        <v>205481.25219784869</v>
      </c>
      <c r="BG576" s="50">
        <f t="shared" si="303"/>
        <v>197152.59162188001</v>
      </c>
      <c r="BH576" s="72">
        <f t="shared" si="304"/>
        <v>4.0532459710481934</v>
      </c>
      <c r="BI576" s="73">
        <f t="shared" si="305"/>
        <v>1.8673236409448803</v>
      </c>
      <c r="BJ576" s="51">
        <f t="shared" si="306"/>
        <v>1.6494837695245863</v>
      </c>
      <c r="BK576" s="72">
        <f t="shared" si="307"/>
        <v>11.665887296862227</v>
      </c>
      <c r="BL576" s="116">
        <v>0</v>
      </c>
      <c r="BM576" s="74">
        <f t="shared" si="322"/>
        <v>1000</v>
      </c>
      <c r="BN576" s="74">
        <f t="shared" si="323"/>
        <v>9</v>
      </c>
      <c r="BO576" s="71">
        <v>293.8</v>
      </c>
      <c r="BP576" s="71">
        <v>56.4</v>
      </c>
      <c r="BQ576" s="71">
        <v>72.400000000000006</v>
      </c>
      <c r="BR576" s="72">
        <f t="shared" si="308"/>
        <v>28.2</v>
      </c>
      <c r="BS576" s="54">
        <f t="shared" si="309"/>
        <v>2498.3201418407471</v>
      </c>
      <c r="BT576" s="50">
        <f t="shared" si="310"/>
        <v>197152.59162188001</v>
      </c>
      <c r="BU576" s="50">
        <f t="shared" si="311"/>
        <v>180878.37826927009</v>
      </c>
      <c r="BV576" s="72">
        <f t="shared" si="312"/>
        <v>8.2546281632565712</v>
      </c>
      <c r="BW576" s="75">
        <f t="shared" si="313"/>
        <v>1.6494837695245863</v>
      </c>
      <c r="BX576" s="55">
        <f t="shared" si="314"/>
        <v>1.6242958545472235</v>
      </c>
      <c r="BY576" s="72">
        <f t="shared" si="324"/>
        <v>1.5270180551471864</v>
      </c>
      <c r="BZ576" s="124" t="s">
        <v>95</v>
      </c>
      <c r="CA576" s="124" t="s">
        <v>78</v>
      </c>
      <c r="CB576" s="125">
        <v>4</v>
      </c>
      <c r="CC576" s="125">
        <v>8</v>
      </c>
      <c r="CD576" s="125">
        <v>3</v>
      </c>
      <c r="CE576" s="125">
        <v>6</v>
      </c>
      <c r="CF576" s="124" t="s">
        <v>81</v>
      </c>
      <c r="CG576" s="126" t="s">
        <v>75</v>
      </c>
      <c r="CH576" s="62">
        <v>19.858156028368796</v>
      </c>
      <c r="CI576" s="63">
        <v>6.1241150578592594</v>
      </c>
      <c r="CJ576" s="64">
        <f>SUM((AF576-BQ576)/AF576)*100</f>
        <v>2.6881720430107525</v>
      </c>
      <c r="CK576" s="64">
        <f>SUM(BX576*CH576)</f>
        <v>32.255520515831392</v>
      </c>
      <c r="CL576" s="65" t="s">
        <v>81</v>
      </c>
    </row>
    <row r="577" spans="1:90" s="65" customFormat="1" ht="24.75" customHeight="1" x14ac:dyDescent="0.3">
      <c r="A577" s="61" t="s">
        <v>125</v>
      </c>
      <c r="B577" s="35">
        <v>3.72</v>
      </c>
      <c r="C577" s="35">
        <v>1.835</v>
      </c>
      <c r="D577" s="35">
        <v>5.8849999999999998</v>
      </c>
      <c r="E577" s="35">
        <v>4.62</v>
      </c>
      <c r="F577" s="35">
        <v>0.91595000000000004</v>
      </c>
      <c r="G577" s="66">
        <v>0.4496</v>
      </c>
      <c r="H577" s="66">
        <v>8.3799999999999999E-2</v>
      </c>
      <c r="I577" s="66">
        <v>5.0700000000000002E-2</v>
      </c>
      <c r="J577" s="66">
        <v>4.6449999999999998E-2</v>
      </c>
      <c r="K577" s="67">
        <v>4.7449999999999999E-2</v>
      </c>
      <c r="L577" s="66">
        <v>1.79443</v>
      </c>
      <c r="M577" s="68">
        <v>0.1736</v>
      </c>
      <c r="N577" s="35">
        <v>4.1304999999999996</v>
      </c>
      <c r="O577" s="35">
        <v>19.438499999999998</v>
      </c>
      <c r="P577" s="35">
        <v>4.0990000000000002</v>
      </c>
      <c r="Q577" s="35">
        <v>15.933</v>
      </c>
      <c r="R577" s="35">
        <v>6.8235000000000001</v>
      </c>
      <c r="S577" s="35">
        <v>3.6880000000000002</v>
      </c>
      <c r="T577" s="35">
        <v>7.1905000000000001</v>
      </c>
      <c r="U577" s="35">
        <v>4.1449999999999996</v>
      </c>
      <c r="V577" s="35">
        <v>12.996500000000001</v>
      </c>
      <c r="W577" s="35">
        <v>4.3520000000000003</v>
      </c>
      <c r="X577" s="35">
        <v>9.61</v>
      </c>
      <c r="Y577" s="35">
        <v>5.1240000000000006</v>
      </c>
      <c r="Z577" s="35">
        <v>1.6419999999999999</v>
      </c>
      <c r="AA577" s="35">
        <v>7.3025000000000002</v>
      </c>
      <c r="AB577" s="41">
        <v>1000</v>
      </c>
      <c r="AC577" s="41">
        <v>9</v>
      </c>
      <c r="AD577" s="88">
        <v>386.3</v>
      </c>
      <c r="AE577" s="69">
        <v>59.3</v>
      </c>
      <c r="AF577" s="69">
        <v>74.400000000000006</v>
      </c>
      <c r="AG577" s="44">
        <f t="shared" si="320"/>
        <v>29.65</v>
      </c>
      <c r="AH577" s="44">
        <f t="shared" si="291"/>
        <v>2761.8447876054929</v>
      </c>
      <c r="AI577" s="44">
        <f t="shared" si="292"/>
        <v>205481.25219784869</v>
      </c>
      <c r="AJ577" s="44">
        <f t="shared" si="293"/>
        <v>1.8799768634271756</v>
      </c>
      <c r="AK577" s="45">
        <v>0</v>
      </c>
      <c r="AL577" s="43">
        <v>380.2</v>
      </c>
      <c r="AM577" s="43">
        <v>59</v>
      </c>
      <c r="AN577" s="69">
        <v>74.3</v>
      </c>
      <c r="AO577" s="44">
        <f t="shared" si="319"/>
        <v>29.5</v>
      </c>
      <c r="AP577" s="44">
        <f t="shared" si="294"/>
        <v>2733.9710067865176</v>
      </c>
      <c r="AQ577" s="46">
        <f t="shared" si="295"/>
        <v>205481.25219784869</v>
      </c>
      <c r="AR577" s="46">
        <f t="shared" si="296"/>
        <v>203134.04580423824</v>
      </c>
      <c r="AS577" s="47">
        <f t="shared" si="297"/>
        <v>1.1422971042391903</v>
      </c>
      <c r="AT577" s="46">
        <f t="shared" si="298"/>
        <v>1.8799768634271756</v>
      </c>
      <c r="AU577" s="46">
        <f t="shared" si="299"/>
        <v>1.8716704946959088</v>
      </c>
      <c r="AV577" s="47">
        <f t="shared" si="300"/>
        <v>0.44183356151119679</v>
      </c>
      <c r="AW577" s="48">
        <v>0</v>
      </c>
      <c r="AX577" s="70">
        <v>150</v>
      </c>
      <c r="AY577" s="70">
        <v>12</v>
      </c>
      <c r="AZ577" s="71">
        <v>327.7</v>
      </c>
      <c r="BA577" s="43">
        <f t="shared" si="315"/>
        <v>17.88220933780898</v>
      </c>
      <c r="BB577" s="71">
        <v>58.2</v>
      </c>
      <c r="BC577" s="69">
        <v>73.2</v>
      </c>
      <c r="BD577" s="54">
        <f t="shared" si="301"/>
        <v>29.1</v>
      </c>
      <c r="BE577" s="44">
        <f t="shared" si="302"/>
        <v>2660.3320749863728</v>
      </c>
      <c r="BF577" s="50">
        <f t="shared" si="317"/>
        <v>205481.25219784869</v>
      </c>
      <c r="BG577" s="50">
        <f t="shared" si="303"/>
        <v>194736.30788900249</v>
      </c>
      <c r="BH577" s="72">
        <f t="shared" si="304"/>
        <v>5.2291604192193519</v>
      </c>
      <c r="BI577" s="73">
        <f t="shared" si="305"/>
        <v>1.8799768634271756</v>
      </c>
      <c r="BJ577" s="51">
        <f t="shared" si="306"/>
        <v>1.6827884001312448</v>
      </c>
      <c r="BK577" s="72">
        <f t="shared" si="307"/>
        <v>10.488877130990785</v>
      </c>
      <c r="BL577" s="116">
        <v>0</v>
      </c>
      <c r="BM577" s="74">
        <f t="shared" si="322"/>
        <v>1000</v>
      </c>
      <c r="BN577" s="74">
        <f t="shared" si="323"/>
        <v>9</v>
      </c>
      <c r="BO577" s="71">
        <v>293.60000000000002</v>
      </c>
      <c r="BP577" s="71">
        <v>56.2</v>
      </c>
      <c r="BQ577" s="71">
        <v>70.900000000000006</v>
      </c>
      <c r="BR577" s="72">
        <f t="shared" si="308"/>
        <v>28.1</v>
      </c>
      <c r="BS577" s="54">
        <f t="shared" si="309"/>
        <v>2480.632975201037</v>
      </c>
      <c r="BT577" s="50">
        <f t="shared" si="310"/>
        <v>194736.30788900249</v>
      </c>
      <c r="BU577" s="50">
        <f t="shared" si="311"/>
        <v>175876.87794175354</v>
      </c>
      <c r="BV577" s="72">
        <f t="shared" si="312"/>
        <v>9.6845987025689197</v>
      </c>
      <c r="BW577" s="75">
        <f t="shared" si="313"/>
        <v>1.6827884001312448</v>
      </c>
      <c r="BX577" s="55">
        <f t="shared" si="314"/>
        <v>1.6693496236454328</v>
      </c>
      <c r="BY577" s="72">
        <f t="shared" si="324"/>
        <v>0.79860168306150714</v>
      </c>
      <c r="BZ577" s="124" t="s">
        <v>95</v>
      </c>
      <c r="CA577" s="124" t="s">
        <v>78</v>
      </c>
      <c r="CB577" s="125">
        <v>4</v>
      </c>
      <c r="CC577" s="125">
        <v>8</v>
      </c>
      <c r="CD577" s="125">
        <v>3</v>
      </c>
      <c r="CE577" s="125">
        <v>6</v>
      </c>
      <c r="CF577" s="124" t="s">
        <v>81</v>
      </c>
      <c r="CG577" s="126" t="s">
        <v>75</v>
      </c>
      <c r="CH577" s="62">
        <v>19.340659340659336</v>
      </c>
      <c r="CI577" s="63">
        <v>7.7399599988966452</v>
      </c>
      <c r="CJ577" s="64">
        <f>SUM((AF577-BQ577)/AF577)*100</f>
        <v>4.704301075268817</v>
      </c>
      <c r="CK577" s="64">
        <f>SUM(BX577*CH577)</f>
        <v>32.286322391384189</v>
      </c>
      <c r="CL577" s="65" t="s">
        <v>81</v>
      </c>
    </row>
    <row r="578" spans="1:90" s="65" customFormat="1" ht="24.75" customHeight="1" x14ac:dyDescent="0.3">
      <c r="A578" s="61" t="s">
        <v>125</v>
      </c>
      <c r="B578" s="35">
        <v>3.2949999999999999</v>
      </c>
      <c r="C578" s="35">
        <v>1.9850000000000001</v>
      </c>
      <c r="D578" s="35">
        <v>6.5449999999999999</v>
      </c>
      <c r="E578" s="35">
        <v>4.9249999999999998</v>
      </c>
      <c r="F578" s="35">
        <v>0.70965</v>
      </c>
      <c r="G578" s="66">
        <v>0.41439999999999999</v>
      </c>
      <c r="H578" s="66">
        <v>7.7799999999999994E-2</v>
      </c>
      <c r="I578" s="66">
        <v>5.1499999999999997E-2</v>
      </c>
      <c r="J578" s="66">
        <v>3.73E-2</v>
      </c>
      <c r="K578" s="67">
        <v>5.8000000000000003E-2</v>
      </c>
      <c r="L578" s="66">
        <v>1.79443</v>
      </c>
      <c r="M578" s="68">
        <v>5.2499999999999998E-2</v>
      </c>
      <c r="N578" s="35">
        <v>4.26</v>
      </c>
      <c r="O578" s="35">
        <v>27.875</v>
      </c>
      <c r="P578" s="35">
        <v>3.415</v>
      </c>
      <c r="Q578" s="35">
        <v>15.25</v>
      </c>
      <c r="R578" s="35">
        <v>5.4799999999999995</v>
      </c>
      <c r="S578" s="35">
        <v>2.0249999999999999</v>
      </c>
      <c r="T578" s="35">
        <v>5.95</v>
      </c>
      <c r="U578" s="35">
        <v>2.11</v>
      </c>
      <c r="V578" s="35">
        <v>12.195</v>
      </c>
      <c r="W578" s="35">
        <v>6.3</v>
      </c>
      <c r="X578" s="35">
        <v>5.24</v>
      </c>
      <c r="Y578" s="35">
        <v>2.5750000000000002</v>
      </c>
      <c r="Z578" s="35">
        <v>0.99</v>
      </c>
      <c r="AA578" s="35">
        <v>8.8650000000000002</v>
      </c>
      <c r="AB578" s="41">
        <v>1000</v>
      </c>
      <c r="AC578" s="41">
        <v>9</v>
      </c>
      <c r="AD578" s="88">
        <v>382.7</v>
      </c>
      <c r="AE578" s="69">
        <v>59.3</v>
      </c>
      <c r="AF578" s="69">
        <v>74.400000000000006</v>
      </c>
      <c r="AG578" s="44">
        <f t="shared" si="320"/>
        <v>29.65</v>
      </c>
      <c r="AH578" s="44">
        <f t="shared" ref="AH578:AH641" si="327">PI()*(AE578/2)^2</f>
        <v>2761.8447876054929</v>
      </c>
      <c r="AI578" s="44">
        <f t="shared" ref="AI578:AI641" si="328">PI()*(AE578/2)^2*AF578</f>
        <v>205481.25219784869</v>
      </c>
      <c r="AJ578" s="44">
        <f t="shared" ref="AJ578:AJ641" si="329">(AD578*1000/AI578)</f>
        <v>1.8624570169132282</v>
      </c>
      <c r="AK578" s="45">
        <v>0</v>
      </c>
      <c r="AL578" s="43">
        <v>375.8</v>
      </c>
      <c r="AM578" s="43">
        <v>59.2</v>
      </c>
      <c r="AN578" s="69">
        <v>74.3</v>
      </c>
      <c r="AO578" s="44">
        <f t="shared" si="319"/>
        <v>29.6</v>
      </c>
      <c r="AP578" s="44">
        <f t="shared" ref="AP578:AP641" si="330">PI()*(AM578/2)^2</f>
        <v>2752.5378193692336</v>
      </c>
      <c r="AQ578" s="46">
        <f t="shared" ref="AQ578:AQ641" si="331">SUM(AI578)</f>
        <v>205481.25219784869</v>
      </c>
      <c r="AR578" s="46">
        <f t="shared" ref="AR578:AR641" si="332">PI()*(AM578/2)^2*AN578</f>
        <v>204513.55997913404</v>
      </c>
      <c r="AS578" s="47">
        <f t="shared" ref="AS578:AS641" si="333">((AQ578-AR578)/AQ578)*100</f>
        <v>0.47093942068394062</v>
      </c>
      <c r="AT578" s="46">
        <f t="shared" ref="AT578:AT641" si="334">SUM(AJ578)</f>
        <v>1.8624570169132282</v>
      </c>
      <c r="AU578" s="46">
        <f t="shared" ref="AU578:AU641" si="335">(AL578*1000/AR578)</f>
        <v>1.8375309687941566</v>
      </c>
      <c r="AV578" s="47">
        <f t="shared" ref="AV578:AV641" si="336">((AT578-AU578)/AT578)*100</f>
        <v>1.3383421948917344</v>
      </c>
      <c r="AW578" s="48">
        <v>0</v>
      </c>
      <c r="AX578" s="70">
        <v>150</v>
      </c>
      <c r="AY578" s="70">
        <v>12</v>
      </c>
      <c r="AZ578" s="71">
        <v>335.4</v>
      </c>
      <c r="BA578" s="43">
        <f t="shared" si="315"/>
        <v>14.102564102564108</v>
      </c>
      <c r="BB578" s="71">
        <v>58.6</v>
      </c>
      <c r="BC578" s="69">
        <v>72.7</v>
      </c>
      <c r="BD578" s="54">
        <f t="shared" ref="BD578:BD641" si="337">SUM(BB578/2)</f>
        <v>29.3</v>
      </c>
      <c r="BE578" s="44">
        <f t="shared" ref="BE578:BE641" si="338">PI()*(BB578/2)^2</f>
        <v>2697.0258771803014</v>
      </c>
      <c r="BF578" s="50">
        <f t="shared" si="317"/>
        <v>205481.25219784869</v>
      </c>
      <c r="BG578" s="50">
        <f t="shared" ref="BG578:BG641" si="339">PI()*(BB578/2)^2*BC578</f>
        <v>196073.78127100793</v>
      </c>
      <c r="BH578" s="72">
        <f t="shared" ref="BH578:BH641" si="340">((BF578-BG578)/BF578)*100</f>
        <v>4.578262408963095</v>
      </c>
      <c r="BI578" s="73">
        <f t="shared" ref="BI578:BI641" si="341">SUM(AJ578)</f>
        <v>1.8624570169132282</v>
      </c>
      <c r="BJ578" s="51">
        <f t="shared" ref="BJ578:BJ641" si="342">(AZ578*1000/BG578)</f>
        <v>1.710580567303994</v>
      </c>
      <c r="BK578" s="72">
        <f t="shared" ref="BK578:BK641" si="343">((BI578-BJ578)/BI578)*100</f>
        <v>8.1546284413558681</v>
      </c>
      <c r="BL578" s="116">
        <v>0</v>
      </c>
      <c r="BM578" s="74">
        <f t="shared" si="322"/>
        <v>1000</v>
      </c>
      <c r="BN578" s="74">
        <f t="shared" si="323"/>
        <v>9</v>
      </c>
      <c r="BO578" s="71">
        <v>294.3</v>
      </c>
      <c r="BP578" s="71">
        <v>56.4</v>
      </c>
      <c r="BQ578" s="71">
        <v>70.900000000000006</v>
      </c>
      <c r="BR578" s="72">
        <f t="shared" ref="BR578:BR641" si="344">BP578/2</f>
        <v>28.2</v>
      </c>
      <c r="BS578" s="54">
        <f t="shared" ref="BS578:BS641" si="345">PI()*(BP578/2)^2</f>
        <v>2498.3201418407471</v>
      </c>
      <c r="BT578" s="50">
        <f t="shared" ref="BT578:BT641" si="346">SUM(BG578)</f>
        <v>196073.78127100793</v>
      </c>
      <c r="BU578" s="50">
        <f t="shared" ref="BU578:BU641" si="347">PI()*(BP578/2)^2*BQ578</f>
        <v>177130.89805650897</v>
      </c>
      <c r="BV578" s="72">
        <f t="shared" ref="BV578:BV641" si="348">((BT578-BU578)/BT578)*100</f>
        <v>9.6610995573735643</v>
      </c>
      <c r="BW578" s="75">
        <f t="shared" ref="BW578:BW641" si="349">SUM(BJ578)</f>
        <v>1.710580567303994</v>
      </c>
      <c r="BX578" s="55">
        <f t="shared" ref="BX578:BX641" si="350">(BO578*1000/BU578)</f>
        <v>1.6614831360822848</v>
      </c>
      <c r="BY578" s="72">
        <f t="shared" si="324"/>
        <v>2.8702203310476331</v>
      </c>
      <c r="BZ578" s="124" t="s">
        <v>95</v>
      </c>
      <c r="CA578" s="124" t="s">
        <v>78</v>
      </c>
      <c r="CB578" s="125">
        <v>4</v>
      </c>
      <c r="CC578" s="125">
        <v>8</v>
      </c>
      <c r="CD578" s="125">
        <v>3</v>
      </c>
      <c r="CE578" s="125">
        <v>6</v>
      </c>
      <c r="CF578" s="124" t="s">
        <v>81</v>
      </c>
      <c r="CG578" s="126" t="s">
        <v>75</v>
      </c>
      <c r="CH578" s="129">
        <f t="shared" ref="CH578:CH584" si="351">SUM(CH576:CH577)/2</f>
        <v>19.599407684514066</v>
      </c>
      <c r="CI578" s="63">
        <v>8.0454060564033405</v>
      </c>
      <c r="CJ578" s="64">
        <f>SUM((AF578-BQ578)/AF578)*100</f>
        <v>4.704301075268817</v>
      </c>
      <c r="CK578" s="64">
        <f>SUM(BX578*CH578)</f>
        <v>32.56408534502166</v>
      </c>
      <c r="CL578" s="65" t="s">
        <v>81</v>
      </c>
    </row>
    <row r="579" spans="1:90" s="65" customFormat="1" ht="24.75" customHeight="1" x14ac:dyDescent="0.3">
      <c r="A579" s="61" t="s">
        <v>125</v>
      </c>
      <c r="B579" s="35">
        <v>3.2149999999999999</v>
      </c>
      <c r="C579" s="35">
        <v>1.9350000000000001</v>
      </c>
      <c r="D579" s="35">
        <v>6.28</v>
      </c>
      <c r="E579" s="35">
        <v>4.7850000000000001</v>
      </c>
      <c r="F579" s="35">
        <v>0.82869999999999999</v>
      </c>
      <c r="G579" s="66">
        <v>0.40400000000000003</v>
      </c>
      <c r="H579" s="66">
        <v>7.6950000000000005E-2</v>
      </c>
      <c r="I579" s="66">
        <v>5.16E-2</v>
      </c>
      <c r="J579" s="66">
        <v>3.6799999999999999E-2</v>
      </c>
      <c r="K579" s="67">
        <v>5.1499999999999997E-2</v>
      </c>
      <c r="L579" s="66">
        <v>1.79443</v>
      </c>
      <c r="M579" s="68">
        <v>4.5699999999999998E-2</v>
      </c>
      <c r="N579" s="35">
        <v>4.8550000000000004</v>
      </c>
      <c r="O579" s="35">
        <v>15.94</v>
      </c>
      <c r="P579" s="35">
        <v>4.54</v>
      </c>
      <c r="Q579" s="35">
        <v>14.445</v>
      </c>
      <c r="R579" s="35">
        <v>5.71</v>
      </c>
      <c r="S579" s="35">
        <v>4.3899999999999997</v>
      </c>
      <c r="T579" s="35">
        <v>8.8949999999999996</v>
      </c>
      <c r="U579" s="35">
        <v>3.93</v>
      </c>
      <c r="V579" s="35">
        <v>14.81</v>
      </c>
      <c r="W579" s="35">
        <v>2.14</v>
      </c>
      <c r="X579" s="35">
        <v>12.559999999999999</v>
      </c>
      <c r="Y579" s="35">
        <v>7.7149999999999999</v>
      </c>
      <c r="Z579" s="35">
        <v>2.3849999999999998</v>
      </c>
      <c r="AA579" s="35">
        <v>5.74</v>
      </c>
      <c r="AB579" s="41">
        <v>1000</v>
      </c>
      <c r="AC579" s="41">
        <v>9</v>
      </c>
      <c r="AD579" s="88">
        <v>382.6</v>
      </c>
      <c r="AE579" s="69">
        <v>59.3</v>
      </c>
      <c r="AF579" s="69">
        <v>74.2</v>
      </c>
      <c r="AG579" s="44">
        <f t="shared" si="320"/>
        <v>29.65</v>
      </c>
      <c r="AH579" s="44">
        <f t="shared" si="327"/>
        <v>2761.8447876054929</v>
      </c>
      <c r="AI579" s="44">
        <f t="shared" si="328"/>
        <v>204928.88324032759</v>
      </c>
      <c r="AJ579" s="44">
        <f t="shared" si="329"/>
        <v>1.8669891425276104</v>
      </c>
      <c r="AK579" s="45">
        <v>0</v>
      </c>
      <c r="AL579" s="43">
        <v>377.5</v>
      </c>
      <c r="AM579" s="43">
        <v>59.1</v>
      </c>
      <c r="AN579" s="69">
        <v>74.099999999999994</v>
      </c>
      <c r="AO579" s="44">
        <f t="shared" si="319"/>
        <v>29.55</v>
      </c>
      <c r="AP579" s="44">
        <f t="shared" si="330"/>
        <v>2743.2465590962411</v>
      </c>
      <c r="AQ579" s="46">
        <f t="shared" si="331"/>
        <v>204928.88324032759</v>
      </c>
      <c r="AR579" s="46">
        <f t="shared" si="332"/>
        <v>203274.57002903146</v>
      </c>
      <c r="AS579" s="47">
        <f t="shared" si="333"/>
        <v>0.80726210241240537</v>
      </c>
      <c r="AT579" s="46">
        <f t="shared" si="334"/>
        <v>1.8669891425276104</v>
      </c>
      <c r="AU579" s="46">
        <f t="shared" si="335"/>
        <v>1.8570940769722737</v>
      </c>
      <c r="AV579" s="47">
        <f t="shared" si="336"/>
        <v>0.5300012372830587</v>
      </c>
      <c r="AW579" s="48">
        <v>0</v>
      </c>
      <c r="AX579" s="70">
        <v>150</v>
      </c>
      <c r="AY579" s="70">
        <v>12</v>
      </c>
      <c r="AZ579" s="71">
        <v>339.5</v>
      </c>
      <c r="BA579" s="43">
        <f t="shared" ref="BA579:BA642" si="352">(AD579-AZ579)/AZ579*100</f>
        <v>12.695139911634765</v>
      </c>
      <c r="BB579" s="71">
        <v>58.7</v>
      </c>
      <c r="BC579" s="69">
        <v>72.7</v>
      </c>
      <c r="BD579" s="54">
        <f t="shared" si="337"/>
        <v>29.35</v>
      </c>
      <c r="BE579" s="44">
        <f t="shared" si="338"/>
        <v>2706.2385976369542</v>
      </c>
      <c r="BF579" s="50">
        <f t="shared" si="317"/>
        <v>204928.88324032759</v>
      </c>
      <c r="BG579" s="50">
        <f t="shared" si="339"/>
        <v>196743.54604820657</v>
      </c>
      <c r="BH579" s="72">
        <f t="shared" si="340"/>
        <v>3.9942330542648676</v>
      </c>
      <c r="BI579" s="73">
        <f t="shared" si="341"/>
        <v>1.8669891425276104</v>
      </c>
      <c r="BJ579" s="51">
        <f t="shared" si="342"/>
        <v>1.7255966298219252</v>
      </c>
      <c r="BK579" s="72">
        <f t="shared" si="343"/>
        <v>7.5732905716988768</v>
      </c>
      <c r="BL579" s="116">
        <v>0</v>
      </c>
      <c r="BM579" s="74">
        <f t="shared" si="322"/>
        <v>1000</v>
      </c>
      <c r="BN579" s="74">
        <f t="shared" si="323"/>
        <v>9</v>
      </c>
      <c r="BO579" s="71">
        <v>294.89999999999998</v>
      </c>
      <c r="BP579" s="71">
        <v>56.2</v>
      </c>
      <c r="BQ579" s="71">
        <v>70.900000000000006</v>
      </c>
      <c r="BR579" s="72">
        <f t="shared" si="344"/>
        <v>28.1</v>
      </c>
      <c r="BS579" s="54">
        <f t="shared" si="345"/>
        <v>2480.632975201037</v>
      </c>
      <c r="BT579" s="50">
        <f t="shared" si="346"/>
        <v>196743.54604820657</v>
      </c>
      <c r="BU579" s="50">
        <f t="shared" si="347"/>
        <v>175876.87794175354</v>
      </c>
      <c r="BV579" s="72">
        <f t="shared" si="348"/>
        <v>10.606024200326361</v>
      </c>
      <c r="BW579" s="75">
        <f t="shared" si="349"/>
        <v>1.7255966298219252</v>
      </c>
      <c r="BX579" s="55">
        <f t="shared" si="350"/>
        <v>1.6767411580825551</v>
      </c>
      <c r="BY579" s="72">
        <f t="shared" si="324"/>
        <v>2.8312220188104908</v>
      </c>
      <c r="BZ579" s="124" t="s">
        <v>95</v>
      </c>
      <c r="CA579" s="124" t="s">
        <v>78</v>
      </c>
      <c r="CB579" s="125">
        <v>4</v>
      </c>
      <c r="CC579" s="125">
        <v>8</v>
      </c>
      <c r="CD579" s="125">
        <v>3</v>
      </c>
      <c r="CE579" s="125">
        <v>6</v>
      </c>
      <c r="CF579" s="124" t="s">
        <v>81</v>
      </c>
      <c r="CG579" s="126" t="s">
        <v>75</v>
      </c>
      <c r="CH579" s="129">
        <f t="shared" si="351"/>
        <v>19.470033512586703</v>
      </c>
      <c r="CI579" s="129">
        <f>SUM(CI577:CI578)/2</f>
        <v>7.8926830276499924</v>
      </c>
      <c r="CJ579" s="64">
        <f>SUM((AF579-BQ579)/AF579)*100</f>
        <v>4.4474393530997265</v>
      </c>
      <c r="CK579" s="64">
        <f>SUM(BX579*CH579)</f>
        <v>32.646206539800787</v>
      </c>
      <c r="CL579" s="65" t="s">
        <v>81</v>
      </c>
    </row>
    <row r="580" spans="1:90" s="65" customFormat="1" ht="24.75" customHeight="1" x14ac:dyDescent="0.3">
      <c r="A580" s="61" t="s">
        <v>125</v>
      </c>
      <c r="B580" s="35">
        <v>3.29</v>
      </c>
      <c r="C580" s="35">
        <v>1.87</v>
      </c>
      <c r="D580" s="35">
        <v>6.12</v>
      </c>
      <c r="E580" s="35">
        <v>4.59</v>
      </c>
      <c r="F580" s="35">
        <v>0.74185000000000001</v>
      </c>
      <c r="G580" s="66">
        <v>0.41799999999999998</v>
      </c>
      <c r="H580" s="66">
        <v>7.6950000000000005E-2</v>
      </c>
      <c r="I580" s="66">
        <v>4.9450000000000001E-2</v>
      </c>
      <c r="J580" s="66">
        <v>3.4000000000000002E-2</v>
      </c>
      <c r="K580" s="67">
        <v>4.4749999999999998E-2</v>
      </c>
      <c r="L580" s="66">
        <v>1.79443</v>
      </c>
      <c r="M580" s="68">
        <v>4.8050000000000002E-2</v>
      </c>
      <c r="N580" s="35">
        <v>4.1304999999999996</v>
      </c>
      <c r="O580" s="35">
        <v>19.438499999999998</v>
      </c>
      <c r="P580" s="35">
        <v>4.0990000000000002</v>
      </c>
      <c r="Q580" s="35">
        <v>15.933</v>
      </c>
      <c r="R580" s="35">
        <v>6.8235000000000001</v>
      </c>
      <c r="S580" s="35">
        <v>3.6880000000000002</v>
      </c>
      <c r="T580" s="35">
        <v>7.1905000000000001</v>
      </c>
      <c r="U580" s="35">
        <v>4.1449999999999996</v>
      </c>
      <c r="V580" s="35">
        <v>12.996500000000001</v>
      </c>
      <c r="W580" s="35">
        <v>4.3520000000000003</v>
      </c>
      <c r="X580" s="35">
        <v>9.61</v>
      </c>
      <c r="Y580" s="35">
        <v>5.1240000000000006</v>
      </c>
      <c r="Z580" s="35">
        <v>1.6419999999999999</v>
      </c>
      <c r="AA580" s="35">
        <v>7.3025000000000002</v>
      </c>
      <c r="AB580" s="41">
        <v>1020</v>
      </c>
      <c r="AC580" s="41">
        <v>9</v>
      </c>
      <c r="AD580" s="88">
        <v>383.9</v>
      </c>
      <c r="AE580" s="69">
        <v>59.3</v>
      </c>
      <c r="AF580" s="69">
        <v>74</v>
      </c>
      <c r="AG580" s="44">
        <f t="shared" si="320"/>
        <v>29.65</v>
      </c>
      <c r="AH580" s="44">
        <f t="shared" si="327"/>
        <v>2761.8447876054929</v>
      </c>
      <c r="AI580" s="44">
        <f t="shared" si="328"/>
        <v>204376.51428280649</v>
      </c>
      <c r="AJ580" s="44">
        <f t="shared" si="329"/>
        <v>1.8783958682687849</v>
      </c>
      <c r="AK580" s="45">
        <v>0</v>
      </c>
      <c r="AL580" s="43">
        <v>378.6</v>
      </c>
      <c r="AM580" s="43">
        <v>59.1</v>
      </c>
      <c r="AN580" s="69">
        <v>74</v>
      </c>
      <c r="AO580" s="44">
        <f t="shared" si="319"/>
        <v>29.55</v>
      </c>
      <c r="AP580" s="44">
        <f t="shared" si="330"/>
        <v>2743.2465590962411</v>
      </c>
      <c r="AQ580" s="46">
        <f t="shared" si="331"/>
        <v>204376.51428280649</v>
      </c>
      <c r="AR580" s="46">
        <f t="shared" si="332"/>
        <v>203000.24537312184</v>
      </c>
      <c r="AS580" s="47">
        <f t="shared" si="333"/>
        <v>0.67339875842105268</v>
      </c>
      <c r="AT580" s="46">
        <f t="shared" si="334"/>
        <v>1.8783958682687849</v>
      </c>
      <c r="AU580" s="46">
        <f t="shared" si="335"/>
        <v>1.8650223762248139</v>
      </c>
      <c r="AV580" s="47">
        <f t="shared" si="336"/>
        <v>0.71196345082980828</v>
      </c>
      <c r="AW580" s="48">
        <v>0</v>
      </c>
      <c r="AX580" s="70">
        <v>150</v>
      </c>
      <c r="AY580" s="70">
        <v>12</v>
      </c>
      <c r="AZ580" s="71">
        <v>339.5</v>
      </c>
      <c r="BA580" s="43">
        <f t="shared" si="352"/>
        <v>13.078055964653895</v>
      </c>
      <c r="BB580" s="71">
        <v>58.3</v>
      </c>
      <c r="BC580" s="69">
        <v>73.400000000000006</v>
      </c>
      <c r="BD580" s="54">
        <f t="shared" si="337"/>
        <v>29.15</v>
      </c>
      <c r="BE580" s="44">
        <f t="shared" si="338"/>
        <v>2669.481963589953</v>
      </c>
      <c r="BF580" s="50">
        <f t="shared" si="317"/>
        <v>204376.51428280649</v>
      </c>
      <c r="BG580" s="50">
        <f t="shared" si="339"/>
        <v>195939.97612750257</v>
      </c>
      <c r="BH580" s="72">
        <f t="shared" si="340"/>
        <v>4.1279391543148831</v>
      </c>
      <c r="BI580" s="73">
        <f t="shared" si="341"/>
        <v>1.8783958682687849</v>
      </c>
      <c r="BJ580" s="51">
        <f t="shared" si="342"/>
        <v>1.7326734784283104</v>
      </c>
      <c r="BK580" s="72">
        <f t="shared" si="343"/>
        <v>7.7578103903507234</v>
      </c>
      <c r="BL580" s="116">
        <v>0</v>
      </c>
      <c r="BM580" s="74">
        <f t="shared" si="322"/>
        <v>1020</v>
      </c>
      <c r="BN580" s="74">
        <f t="shared" si="323"/>
        <v>9</v>
      </c>
      <c r="BO580" s="71">
        <v>295.39999999999998</v>
      </c>
      <c r="BP580" s="71">
        <v>56.3</v>
      </c>
      <c r="BQ580" s="71">
        <v>70.900000000000006</v>
      </c>
      <c r="BR580" s="72">
        <f t="shared" si="344"/>
        <v>28.15</v>
      </c>
      <c r="BS580" s="54">
        <f t="shared" si="345"/>
        <v>2489.4687045392575</v>
      </c>
      <c r="BT580" s="50">
        <f t="shared" si="346"/>
        <v>195939.97612750257</v>
      </c>
      <c r="BU580" s="50">
        <f t="shared" si="347"/>
        <v>176503.33115183338</v>
      </c>
      <c r="BV580" s="72">
        <f t="shared" si="348"/>
        <v>9.9196934488862674</v>
      </c>
      <c r="BW580" s="75">
        <f t="shared" si="349"/>
        <v>1.7326734784283104</v>
      </c>
      <c r="BX580" s="55">
        <f t="shared" si="350"/>
        <v>1.67362280401319</v>
      </c>
      <c r="BY580" s="72">
        <f t="shared" si="324"/>
        <v>3.4080670795910546</v>
      </c>
      <c r="BZ580" s="124" t="s">
        <v>95</v>
      </c>
      <c r="CA580" s="124" t="s">
        <v>78</v>
      </c>
      <c r="CB580" s="125">
        <v>4</v>
      </c>
      <c r="CC580" s="125">
        <v>8</v>
      </c>
      <c r="CD580" s="125">
        <v>3</v>
      </c>
      <c r="CE580" s="125">
        <v>6</v>
      </c>
      <c r="CF580" s="124" t="s">
        <v>81</v>
      </c>
      <c r="CG580" s="126" t="s">
        <v>75</v>
      </c>
      <c r="CH580" s="129">
        <f t="shared" si="351"/>
        <v>19.534720598550386</v>
      </c>
      <c r="CI580" s="129">
        <f>SUM(CI578:CI579)/2</f>
        <v>7.9690445420266665</v>
      </c>
      <c r="CJ580" s="64">
        <f>SUM((AF580-BQ580)/AF580)*100</f>
        <v>4.1891891891891815</v>
      </c>
      <c r="CK580" s="64">
        <f>SUM(BX580*CH580)</f>
        <v>32.693753863760115</v>
      </c>
      <c r="CL580" s="65" t="s">
        <v>81</v>
      </c>
    </row>
    <row r="581" spans="1:90" s="65" customFormat="1" ht="24.75" customHeight="1" x14ac:dyDescent="0.3">
      <c r="A581" s="61" t="s">
        <v>125</v>
      </c>
      <c r="B581" s="35">
        <v>3.3450000000000002</v>
      </c>
      <c r="C581" s="35">
        <v>1.76</v>
      </c>
      <c r="D581" s="35">
        <v>6.23</v>
      </c>
      <c r="E581" s="35">
        <v>4.57</v>
      </c>
      <c r="F581" s="35">
        <v>1.72725</v>
      </c>
      <c r="G581" s="66">
        <v>0.39500000000000002</v>
      </c>
      <c r="H581" s="66">
        <v>8.4099999999999994E-2</v>
      </c>
      <c r="I581" s="66">
        <v>5.305E-2</v>
      </c>
      <c r="J581" s="66">
        <v>4.53E-2</v>
      </c>
      <c r="K581" s="67">
        <v>5.1700000000000003E-2</v>
      </c>
      <c r="L581" s="66">
        <v>1.79443</v>
      </c>
      <c r="M581" s="68">
        <v>9.715E-2</v>
      </c>
      <c r="N581" s="35">
        <v>4.26</v>
      </c>
      <c r="O581" s="35">
        <v>27.875</v>
      </c>
      <c r="P581" s="35">
        <v>3.415</v>
      </c>
      <c r="Q581" s="35">
        <v>15.25</v>
      </c>
      <c r="R581" s="35">
        <v>5.4799999999999995</v>
      </c>
      <c r="S581" s="35">
        <v>2.0249999999999999</v>
      </c>
      <c r="T581" s="35">
        <v>5.95</v>
      </c>
      <c r="U581" s="35">
        <v>2.11</v>
      </c>
      <c r="V581" s="35">
        <v>12.195</v>
      </c>
      <c r="W581" s="35">
        <v>6.3</v>
      </c>
      <c r="X581" s="35">
        <v>5.24</v>
      </c>
      <c r="Y581" s="35">
        <v>2.5750000000000002</v>
      </c>
      <c r="Z581" s="35">
        <v>0.99</v>
      </c>
      <c r="AA581" s="35">
        <v>8.8650000000000002</v>
      </c>
      <c r="AB581" s="41">
        <v>1020</v>
      </c>
      <c r="AC581" s="41">
        <v>9</v>
      </c>
      <c r="AD581" s="88">
        <v>383.4</v>
      </c>
      <c r="AE581" s="69">
        <v>59.3</v>
      </c>
      <c r="AF581" s="69">
        <v>74.2</v>
      </c>
      <c r="AG581" s="44">
        <f t="shared" si="320"/>
        <v>29.65</v>
      </c>
      <c r="AH581" s="44">
        <f t="shared" si="327"/>
        <v>2761.8447876054929</v>
      </c>
      <c r="AI581" s="44">
        <f t="shared" si="328"/>
        <v>204928.88324032759</v>
      </c>
      <c r="AJ581" s="44">
        <f t="shared" si="329"/>
        <v>1.8708929358209248</v>
      </c>
      <c r="AK581" s="45">
        <v>0</v>
      </c>
      <c r="AL581" s="43">
        <v>375.3</v>
      </c>
      <c r="AM581" s="43">
        <v>59.1</v>
      </c>
      <c r="AN581" s="69">
        <v>74.3</v>
      </c>
      <c r="AO581" s="44">
        <f t="shared" si="319"/>
        <v>29.55</v>
      </c>
      <c r="AP581" s="44">
        <f t="shared" si="330"/>
        <v>2743.2465590962411</v>
      </c>
      <c r="AQ581" s="46">
        <f t="shared" si="331"/>
        <v>204928.88324032759</v>
      </c>
      <c r="AR581" s="46">
        <f t="shared" si="332"/>
        <v>203823.21934085072</v>
      </c>
      <c r="AS581" s="47">
        <f t="shared" si="333"/>
        <v>0.53953541442970754</v>
      </c>
      <c r="AT581" s="46">
        <f t="shared" si="334"/>
        <v>1.8708929358209248</v>
      </c>
      <c r="AU581" s="46">
        <f t="shared" si="335"/>
        <v>1.8413015024180883</v>
      </c>
      <c r="AV581" s="47">
        <f t="shared" si="336"/>
        <v>1.5816743350870621</v>
      </c>
      <c r="AW581" s="48">
        <v>0</v>
      </c>
      <c r="AX581" s="70">
        <v>150</v>
      </c>
      <c r="AY581" s="70">
        <v>12</v>
      </c>
      <c r="AZ581" s="71">
        <v>337.2</v>
      </c>
      <c r="BA581" s="43">
        <f t="shared" si="352"/>
        <v>13.70106761565836</v>
      </c>
      <c r="BB581" s="71">
        <v>58.4</v>
      </c>
      <c r="BC581" s="69">
        <v>72.900000000000006</v>
      </c>
      <c r="BD581" s="54">
        <f t="shared" si="337"/>
        <v>29.2</v>
      </c>
      <c r="BE581" s="44">
        <f t="shared" si="338"/>
        <v>2678.6475601568013</v>
      </c>
      <c r="BF581" s="50">
        <f t="shared" si="317"/>
        <v>204928.88324032759</v>
      </c>
      <c r="BG581" s="50">
        <f t="shared" si="339"/>
        <v>195273.40713543084</v>
      </c>
      <c r="BH581" s="72">
        <f t="shared" si="340"/>
        <v>4.7116228577566677</v>
      </c>
      <c r="BI581" s="73">
        <f t="shared" si="341"/>
        <v>1.8708929358209248</v>
      </c>
      <c r="BJ581" s="51">
        <f t="shared" si="342"/>
        <v>1.7268096303872893</v>
      </c>
      <c r="BK581" s="72">
        <f t="shared" si="343"/>
        <v>7.7013121742540269</v>
      </c>
      <c r="BL581" s="116">
        <v>0</v>
      </c>
      <c r="BM581" s="74">
        <f t="shared" si="322"/>
        <v>1020</v>
      </c>
      <c r="BN581" s="74">
        <f t="shared" si="323"/>
        <v>9</v>
      </c>
      <c r="BO581" s="71">
        <v>294.10000000000002</v>
      </c>
      <c r="BP581" s="71">
        <v>56.2</v>
      </c>
      <c r="BQ581" s="71">
        <v>70.7</v>
      </c>
      <c r="BR581" s="72">
        <f t="shared" si="344"/>
        <v>28.1</v>
      </c>
      <c r="BS581" s="54">
        <f t="shared" si="345"/>
        <v>2480.632975201037</v>
      </c>
      <c r="BT581" s="50">
        <f t="shared" si="346"/>
        <v>195273.40713543084</v>
      </c>
      <c r="BU581" s="50">
        <f t="shared" si="347"/>
        <v>175380.75134671331</v>
      </c>
      <c r="BV581" s="72">
        <f t="shared" si="348"/>
        <v>10.187078763326479</v>
      </c>
      <c r="BW581" s="75">
        <f t="shared" si="349"/>
        <v>1.7268096303872893</v>
      </c>
      <c r="BX581" s="55">
        <f t="shared" si="350"/>
        <v>1.6769229105341699</v>
      </c>
      <c r="BY581" s="72">
        <f t="shared" si="324"/>
        <v>2.8889530713313674</v>
      </c>
      <c r="BZ581" s="124" t="s">
        <v>95</v>
      </c>
      <c r="CA581" s="124" t="s">
        <v>78</v>
      </c>
      <c r="CB581" s="125">
        <v>4</v>
      </c>
      <c r="CC581" s="125">
        <v>8</v>
      </c>
      <c r="CD581" s="125">
        <v>3</v>
      </c>
      <c r="CE581" s="125">
        <v>6</v>
      </c>
      <c r="CF581" s="124" t="s">
        <v>81</v>
      </c>
      <c r="CG581" s="126" t="s">
        <v>75</v>
      </c>
      <c r="CH581" s="129">
        <f t="shared" si="351"/>
        <v>19.502377055568545</v>
      </c>
      <c r="CI581" s="129">
        <f>SUM(CI579:CI580)/2</f>
        <v>7.9308637848383299</v>
      </c>
      <c r="CJ581" s="64">
        <f>SUM((AF581-BQ581)/AF581)*100</f>
        <v>4.7169811320754711</v>
      </c>
      <c r="CK581" s="64">
        <f>SUM(BX581*CH581)</f>
        <v>32.703982894358816</v>
      </c>
      <c r="CL581" s="65" t="s">
        <v>81</v>
      </c>
    </row>
    <row r="582" spans="1:90" s="65" customFormat="1" ht="24.75" customHeight="1" x14ac:dyDescent="0.3">
      <c r="A582" s="61" t="s">
        <v>125</v>
      </c>
      <c r="B582" s="35">
        <v>3.33</v>
      </c>
      <c r="C582" s="35">
        <v>1.85</v>
      </c>
      <c r="D582" s="35">
        <v>6.44</v>
      </c>
      <c r="E582" s="35">
        <v>4.5949999999999998</v>
      </c>
      <c r="F582" s="35">
        <v>1.5703499999999999</v>
      </c>
      <c r="G582" s="66">
        <v>0.40605000000000002</v>
      </c>
      <c r="H582" s="66">
        <v>8.3849999999999994E-2</v>
      </c>
      <c r="I582" s="66">
        <v>5.2749999999999998E-2</v>
      </c>
      <c r="J582" s="66">
        <v>4.6449999999999998E-2</v>
      </c>
      <c r="K582" s="67">
        <v>4.8149999999999998E-2</v>
      </c>
      <c r="L582" s="66">
        <v>1.79443</v>
      </c>
      <c r="M582" s="68">
        <v>9.4399999999999998E-2</v>
      </c>
      <c r="N582" s="35">
        <v>4.8550000000000004</v>
      </c>
      <c r="O582" s="35">
        <v>15.94</v>
      </c>
      <c r="P582" s="35">
        <v>4.54</v>
      </c>
      <c r="Q582" s="35">
        <v>14.445</v>
      </c>
      <c r="R582" s="35">
        <v>5.71</v>
      </c>
      <c r="S582" s="35">
        <v>4.3899999999999997</v>
      </c>
      <c r="T582" s="35">
        <v>8.8949999999999996</v>
      </c>
      <c r="U582" s="35">
        <v>3.93</v>
      </c>
      <c r="V582" s="35">
        <v>14.81</v>
      </c>
      <c r="W582" s="35">
        <v>2.14</v>
      </c>
      <c r="X582" s="35">
        <v>12.559999999999999</v>
      </c>
      <c r="Y582" s="35">
        <v>7.7149999999999999</v>
      </c>
      <c r="Z582" s="35">
        <v>2.3849999999999998</v>
      </c>
      <c r="AA582" s="35">
        <v>5.74</v>
      </c>
      <c r="AB582" s="41">
        <v>1020</v>
      </c>
      <c r="AC582" s="41">
        <v>9</v>
      </c>
      <c r="AD582" s="88">
        <v>383.9</v>
      </c>
      <c r="AE582" s="69">
        <v>59.5</v>
      </c>
      <c r="AF582" s="69">
        <v>74.3</v>
      </c>
      <c r="AG582" s="44">
        <f t="shared" si="320"/>
        <v>29.75</v>
      </c>
      <c r="AH582" s="44">
        <f t="shared" si="327"/>
        <v>2780.5058479678164</v>
      </c>
      <c r="AI582" s="44">
        <f t="shared" si="328"/>
        <v>206591.58450400876</v>
      </c>
      <c r="AJ582" s="44">
        <f t="shared" si="329"/>
        <v>1.8582557509381545</v>
      </c>
      <c r="AK582" s="45">
        <v>0</v>
      </c>
      <c r="AL582" s="43">
        <v>377.9</v>
      </c>
      <c r="AM582" s="43">
        <v>59.4</v>
      </c>
      <c r="AN582" s="69">
        <v>74.099999999999994</v>
      </c>
      <c r="AO582" s="44">
        <f t="shared" si="319"/>
        <v>29.7</v>
      </c>
      <c r="AP582" s="44">
        <f t="shared" si="330"/>
        <v>2771.1674638050204</v>
      </c>
      <c r="AQ582" s="46">
        <f t="shared" si="331"/>
        <v>206591.58450400876</v>
      </c>
      <c r="AR582" s="46">
        <f t="shared" si="332"/>
        <v>205343.50906795199</v>
      </c>
      <c r="AS582" s="47">
        <f t="shared" si="333"/>
        <v>0.6041269488557256</v>
      </c>
      <c r="AT582" s="46">
        <f t="shared" si="334"/>
        <v>1.8582557509381545</v>
      </c>
      <c r="AU582" s="46">
        <f t="shared" si="335"/>
        <v>1.8403308763704134</v>
      </c>
      <c r="AV582" s="47">
        <f t="shared" si="336"/>
        <v>0.96460751210868889</v>
      </c>
      <c r="AW582" s="48">
        <v>0</v>
      </c>
      <c r="AX582" s="70">
        <v>150</v>
      </c>
      <c r="AY582" s="70">
        <v>12</v>
      </c>
      <c r="AZ582" s="71">
        <v>337.2</v>
      </c>
      <c r="BA582" s="43">
        <f t="shared" si="352"/>
        <v>13.849347568208776</v>
      </c>
      <c r="BB582" s="71">
        <v>58.3</v>
      </c>
      <c r="BC582" s="69">
        <v>73.8</v>
      </c>
      <c r="BD582" s="54">
        <f t="shared" si="337"/>
        <v>29.15</v>
      </c>
      <c r="BE582" s="44">
        <f t="shared" si="338"/>
        <v>2669.481963589953</v>
      </c>
      <c r="BF582" s="50">
        <f t="shared" si="317"/>
        <v>206591.58450400876</v>
      </c>
      <c r="BG582" s="50">
        <f t="shared" si="339"/>
        <v>197007.76891293851</v>
      </c>
      <c r="BH582" s="72">
        <f t="shared" si="340"/>
        <v>4.6390154826874284</v>
      </c>
      <c r="BI582" s="73">
        <f t="shared" si="341"/>
        <v>1.8582557509381545</v>
      </c>
      <c r="BJ582" s="51">
        <f t="shared" si="342"/>
        <v>1.7116076277632235</v>
      </c>
      <c r="BK582" s="72">
        <f t="shared" si="343"/>
        <v>7.8917082915467702</v>
      </c>
      <c r="BL582" s="116">
        <v>0</v>
      </c>
      <c r="BM582" s="74">
        <f t="shared" si="322"/>
        <v>1020</v>
      </c>
      <c r="BN582" s="74">
        <f t="shared" si="323"/>
        <v>9</v>
      </c>
      <c r="BO582" s="71">
        <v>294.8</v>
      </c>
      <c r="BP582" s="71">
        <v>56.1</v>
      </c>
      <c r="BQ582" s="71">
        <v>70.8</v>
      </c>
      <c r="BR582" s="72">
        <f t="shared" si="344"/>
        <v>28.05</v>
      </c>
      <c r="BS582" s="54">
        <f t="shared" si="345"/>
        <v>2471.8129538260832</v>
      </c>
      <c r="BT582" s="50">
        <f t="shared" si="346"/>
        <v>197007.76891293851</v>
      </c>
      <c r="BU582" s="50">
        <f t="shared" si="347"/>
        <v>175004.3571308867</v>
      </c>
      <c r="BV582" s="72">
        <f t="shared" si="348"/>
        <v>11.168804105271372</v>
      </c>
      <c r="BW582" s="75">
        <f t="shared" si="349"/>
        <v>1.7116076277632235</v>
      </c>
      <c r="BX582" s="55">
        <f t="shared" si="350"/>
        <v>1.6845294873402352</v>
      </c>
      <c r="BY582" s="72">
        <f t="shared" si="324"/>
        <v>1.5820296651969676</v>
      </c>
      <c r="BZ582" s="124" t="s">
        <v>95</v>
      </c>
      <c r="CA582" s="124" t="s">
        <v>78</v>
      </c>
      <c r="CB582" s="125">
        <v>4</v>
      </c>
      <c r="CC582" s="125">
        <v>8</v>
      </c>
      <c r="CD582" s="125">
        <v>3</v>
      </c>
      <c r="CE582" s="125">
        <v>6</v>
      </c>
      <c r="CF582" s="124" t="s">
        <v>81</v>
      </c>
      <c r="CG582" s="126" t="s">
        <v>75</v>
      </c>
      <c r="CH582" s="129">
        <f t="shared" si="351"/>
        <v>19.518548827059465</v>
      </c>
      <c r="CI582" s="129">
        <f>SUM(CI580:CI581)/2</f>
        <v>7.9499541634324977</v>
      </c>
      <c r="CJ582" s="64">
        <f>SUM((AF582-BQ582)/AF582)*100</f>
        <v>4.710632570659488</v>
      </c>
      <c r="CK582" s="64">
        <f>SUM(BX582*CH582)</f>
        <v>32.879571049271831</v>
      </c>
      <c r="CL582" s="65" t="s">
        <v>81</v>
      </c>
    </row>
    <row r="583" spans="1:90" s="65" customFormat="1" ht="24.75" customHeight="1" x14ac:dyDescent="0.3">
      <c r="A583" s="61" t="s">
        <v>125</v>
      </c>
      <c r="B583" s="35">
        <v>3.25</v>
      </c>
      <c r="C583" s="35">
        <v>1.7749999999999999</v>
      </c>
      <c r="D583" s="35">
        <v>6.4349999999999996</v>
      </c>
      <c r="E583" s="35">
        <v>4.6500000000000004</v>
      </c>
      <c r="F583" s="35">
        <v>1.8209500000000001</v>
      </c>
      <c r="G583" s="66">
        <v>0.39779999999999999</v>
      </c>
      <c r="H583" s="66">
        <v>8.3799999999999999E-2</v>
      </c>
      <c r="I583" s="66">
        <v>5.0049999999999997E-2</v>
      </c>
      <c r="J583" s="66">
        <v>4.65E-2</v>
      </c>
      <c r="K583" s="67">
        <v>5.6250000000000001E-2</v>
      </c>
      <c r="L583" s="66">
        <v>1.79443</v>
      </c>
      <c r="M583" s="68">
        <v>9.0700000000000003E-2</v>
      </c>
      <c r="N583" s="35">
        <v>4.1304999999999996</v>
      </c>
      <c r="O583" s="35">
        <v>19.438499999999998</v>
      </c>
      <c r="P583" s="35">
        <v>4.0990000000000002</v>
      </c>
      <c r="Q583" s="35">
        <v>15.933</v>
      </c>
      <c r="R583" s="35">
        <v>6.8235000000000001</v>
      </c>
      <c r="S583" s="35">
        <v>3.6880000000000002</v>
      </c>
      <c r="T583" s="35">
        <v>7.1905000000000001</v>
      </c>
      <c r="U583" s="35">
        <v>4.1449999999999996</v>
      </c>
      <c r="V583" s="35">
        <v>12.996500000000001</v>
      </c>
      <c r="W583" s="35">
        <v>4.3520000000000003</v>
      </c>
      <c r="X583" s="35">
        <v>9.61</v>
      </c>
      <c r="Y583" s="35">
        <v>5.1240000000000006</v>
      </c>
      <c r="Z583" s="35">
        <v>1.6419999999999999</v>
      </c>
      <c r="AA583" s="35">
        <v>7.3025000000000002</v>
      </c>
      <c r="AB583" s="41">
        <v>1020</v>
      </c>
      <c r="AC583" s="41">
        <v>9</v>
      </c>
      <c r="AD583" s="88">
        <v>382.3</v>
      </c>
      <c r="AE583" s="69">
        <v>59.3</v>
      </c>
      <c r="AF583" s="69">
        <v>74.3</v>
      </c>
      <c r="AG583" s="44">
        <f t="shared" si="320"/>
        <v>29.65</v>
      </c>
      <c r="AH583" s="44">
        <f t="shared" si="327"/>
        <v>2761.8447876054929</v>
      </c>
      <c r="AI583" s="44">
        <f t="shared" si="328"/>
        <v>205205.06771908811</v>
      </c>
      <c r="AJ583" s="44">
        <f t="shared" si="329"/>
        <v>1.8630144189389266</v>
      </c>
      <c r="AK583" s="45">
        <v>0</v>
      </c>
      <c r="AL583" s="43">
        <v>376.5</v>
      </c>
      <c r="AM583" s="43">
        <v>59.1</v>
      </c>
      <c r="AN583" s="69">
        <v>74.2</v>
      </c>
      <c r="AO583" s="44">
        <f t="shared" si="319"/>
        <v>29.55</v>
      </c>
      <c r="AP583" s="44">
        <f t="shared" si="330"/>
        <v>2743.2465590962411</v>
      </c>
      <c r="AQ583" s="46">
        <f t="shared" si="331"/>
        <v>205205.06771908811</v>
      </c>
      <c r="AR583" s="46">
        <f t="shared" si="332"/>
        <v>203548.8946849411</v>
      </c>
      <c r="AS583" s="47">
        <f t="shared" si="333"/>
        <v>0.80708193640431891</v>
      </c>
      <c r="AT583" s="46">
        <f t="shared" si="334"/>
        <v>1.8630144189389266</v>
      </c>
      <c r="AU583" s="46">
        <f t="shared" si="335"/>
        <v>1.8496784302501748</v>
      </c>
      <c r="AV583" s="47">
        <f t="shared" si="336"/>
        <v>0.71582852785150852</v>
      </c>
      <c r="AW583" s="48">
        <v>0</v>
      </c>
      <c r="AX583" s="70">
        <v>150</v>
      </c>
      <c r="AY583" s="70">
        <v>12</v>
      </c>
      <c r="AZ583" s="71">
        <v>337.9</v>
      </c>
      <c r="BA583" s="43">
        <f t="shared" si="352"/>
        <v>13.139982243267252</v>
      </c>
      <c r="BB583" s="71">
        <v>58.3</v>
      </c>
      <c r="BC583" s="69">
        <v>73.099999999999994</v>
      </c>
      <c r="BD583" s="54">
        <f t="shared" si="337"/>
        <v>29.15</v>
      </c>
      <c r="BE583" s="44">
        <f t="shared" si="338"/>
        <v>2669.481963589953</v>
      </c>
      <c r="BF583" s="50">
        <f t="shared" si="317"/>
        <v>205205.06771908811</v>
      </c>
      <c r="BG583" s="50">
        <f t="shared" si="339"/>
        <v>195139.13153842554</v>
      </c>
      <c r="BH583" s="72">
        <f t="shared" si="340"/>
        <v>4.9053058448060138</v>
      </c>
      <c r="BI583" s="73">
        <f t="shared" si="341"/>
        <v>1.8630144189389266</v>
      </c>
      <c r="BJ583" s="51">
        <f t="shared" si="342"/>
        <v>1.7315850354364364</v>
      </c>
      <c r="BK583" s="72">
        <f t="shared" si="343"/>
        <v>7.0546627104123738</v>
      </c>
      <c r="BL583" s="116">
        <v>0</v>
      </c>
      <c r="BM583" s="74">
        <f t="shared" si="322"/>
        <v>1020</v>
      </c>
      <c r="BN583" s="74">
        <f t="shared" si="323"/>
        <v>9</v>
      </c>
      <c r="BO583" s="71">
        <v>296.89999999999998</v>
      </c>
      <c r="BP583" s="71">
        <v>56.3</v>
      </c>
      <c r="BQ583" s="71">
        <v>71.099999999999994</v>
      </c>
      <c r="BR583" s="72">
        <f t="shared" si="344"/>
        <v>28.15</v>
      </c>
      <c r="BS583" s="54">
        <f t="shared" si="345"/>
        <v>2489.4687045392575</v>
      </c>
      <c r="BT583" s="50">
        <f t="shared" si="346"/>
        <v>195139.13153842554</v>
      </c>
      <c r="BU583" s="50">
        <f t="shared" si="347"/>
        <v>177001.22489274119</v>
      </c>
      <c r="BV583" s="72">
        <f t="shared" si="348"/>
        <v>9.2948587516454939</v>
      </c>
      <c r="BW583" s="75">
        <f t="shared" si="349"/>
        <v>1.7315850354364364</v>
      </c>
      <c r="BX583" s="55">
        <f t="shared" si="350"/>
        <v>1.6773895219081947</v>
      </c>
      <c r="BY583" s="72">
        <f t="shared" si="324"/>
        <v>3.1298210841018284</v>
      </c>
      <c r="BZ583" s="124" t="s">
        <v>95</v>
      </c>
      <c r="CA583" s="124" t="s">
        <v>78</v>
      </c>
      <c r="CB583" s="125">
        <v>4</v>
      </c>
      <c r="CC583" s="125">
        <v>8</v>
      </c>
      <c r="CD583" s="125">
        <v>3</v>
      </c>
      <c r="CE583" s="125">
        <v>6</v>
      </c>
      <c r="CF583" s="124" t="s">
        <v>81</v>
      </c>
      <c r="CG583" s="126" t="s">
        <v>75</v>
      </c>
      <c r="CH583" s="129">
        <f t="shared" si="351"/>
        <v>19.510462941314003</v>
      </c>
      <c r="CI583" s="129">
        <f>SUM(CI581:CI582)/2</f>
        <v>7.9404089741354138</v>
      </c>
      <c r="CJ583" s="64">
        <f>SUM((AF583-BQ583)/AF583)*100</f>
        <v>4.3068640646029648</v>
      </c>
      <c r="CK583" s="64">
        <f>SUM(BX583*CH583)</f>
        <v>32.726646105338247</v>
      </c>
      <c r="CL583" s="65" t="s">
        <v>81</v>
      </c>
    </row>
    <row r="584" spans="1:90" s="65" customFormat="1" ht="24.75" customHeight="1" x14ac:dyDescent="0.3">
      <c r="A584" s="61" t="s">
        <v>125</v>
      </c>
      <c r="B584" s="35">
        <v>3.5449999999999999</v>
      </c>
      <c r="C584" s="35">
        <v>1.7949999999999999</v>
      </c>
      <c r="D584" s="35">
        <v>6.39</v>
      </c>
      <c r="E584" s="35">
        <v>4.78</v>
      </c>
      <c r="F584" s="35">
        <v>1.81965</v>
      </c>
      <c r="G584" s="66">
        <v>0.40975</v>
      </c>
      <c r="H584" s="66">
        <v>7.7799999999999994E-2</v>
      </c>
      <c r="I584" s="66">
        <v>5.015E-2</v>
      </c>
      <c r="J584" s="66">
        <v>4.3049999999999998E-2</v>
      </c>
      <c r="K584" s="67">
        <v>4.2200000000000001E-2</v>
      </c>
      <c r="L584" s="66">
        <v>1.79443</v>
      </c>
      <c r="M584" s="68">
        <v>6.2950000000000006E-2</v>
      </c>
      <c r="N584" s="35">
        <v>4.26</v>
      </c>
      <c r="O584" s="35">
        <v>27.875</v>
      </c>
      <c r="P584" s="35">
        <v>3.415</v>
      </c>
      <c r="Q584" s="35">
        <v>15.25</v>
      </c>
      <c r="R584" s="35">
        <v>5.4799999999999995</v>
      </c>
      <c r="S584" s="35">
        <v>2.0249999999999999</v>
      </c>
      <c r="T584" s="35">
        <v>5.95</v>
      </c>
      <c r="U584" s="35">
        <v>2.11</v>
      </c>
      <c r="V584" s="35">
        <v>12.195</v>
      </c>
      <c r="W584" s="35">
        <v>6.3</v>
      </c>
      <c r="X584" s="35">
        <v>5.24</v>
      </c>
      <c r="Y584" s="35">
        <v>2.5750000000000002</v>
      </c>
      <c r="Z584" s="35">
        <v>0.99</v>
      </c>
      <c r="AA584" s="35">
        <v>8.8650000000000002</v>
      </c>
      <c r="AB584" s="41">
        <v>1020</v>
      </c>
      <c r="AC584" s="41">
        <v>9</v>
      </c>
      <c r="AD584" s="88">
        <v>373.1</v>
      </c>
      <c r="AE584" s="69">
        <v>59.4</v>
      </c>
      <c r="AF584" s="69">
        <v>75.099999999999994</v>
      </c>
      <c r="AG584" s="44">
        <f t="shared" si="320"/>
        <v>29.7</v>
      </c>
      <c r="AH584" s="44">
        <f t="shared" si="327"/>
        <v>2771.1674638050204</v>
      </c>
      <c r="AI584" s="44">
        <f t="shared" si="328"/>
        <v>208114.67653175702</v>
      </c>
      <c r="AJ584" s="44">
        <f t="shared" si="329"/>
        <v>1.7927615976813016</v>
      </c>
      <c r="AK584" s="45">
        <v>0</v>
      </c>
      <c r="AL584" s="43">
        <v>366.9</v>
      </c>
      <c r="AM584" s="43">
        <v>59.4</v>
      </c>
      <c r="AN584" s="69">
        <v>74.099999999999994</v>
      </c>
      <c r="AO584" s="44">
        <f t="shared" si="319"/>
        <v>29.7</v>
      </c>
      <c r="AP584" s="44">
        <f t="shared" si="330"/>
        <v>2771.1674638050204</v>
      </c>
      <c r="AQ584" s="46">
        <f t="shared" si="331"/>
        <v>208114.67653175702</v>
      </c>
      <c r="AR584" s="46">
        <f t="shared" si="332"/>
        <v>205343.50906795199</v>
      </c>
      <c r="AS584" s="47">
        <f t="shared" si="333"/>
        <v>1.3315579227696459</v>
      </c>
      <c r="AT584" s="46">
        <f t="shared" si="334"/>
        <v>1.7927615976813016</v>
      </c>
      <c r="AU584" s="46">
        <f t="shared" si="335"/>
        <v>1.7867621025146987</v>
      </c>
      <c r="AV584" s="47">
        <f t="shared" si="336"/>
        <v>0.3346510308098114</v>
      </c>
      <c r="AW584" s="48">
        <v>0</v>
      </c>
      <c r="AX584" s="70">
        <v>150</v>
      </c>
      <c r="AY584" s="70">
        <v>12</v>
      </c>
      <c r="AZ584" s="71">
        <v>312.8</v>
      </c>
      <c r="BA584" s="43">
        <f t="shared" si="352"/>
        <v>19.277493606138112</v>
      </c>
      <c r="BB584" s="71">
        <v>58.1</v>
      </c>
      <c r="BC584" s="69">
        <v>73.5</v>
      </c>
      <c r="BD584" s="54">
        <f t="shared" si="337"/>
        <v>29.05</v>
      </c>
      <c r="BE584" s="44">
        <f t="shared" si="338"/>
        <v>2651.1978943460604</v>
      </c>
      <c r="BF584" s="50">
        <f t="shared" ref="BF584:BF647" si="353">SUM(AI584)</f>
        <v>208114.67653175702</v>
      </c>
      <c r="BG584" s="50">
        <f t="shared" si="339"/>
        <v>194863.04523443544</v>
      </c>
      <c r="BH584" s="72">
        <f t="shared" si="340"/>
        <v>6.3674660135271459</v>
      </c>
      <c r="BI584" s="73">
        <f t="shared" si="341"/>
        <v>1.7927615976813016</v>
      </c>
      <c r="BJ584" s="51">
        <f t="shared" si="342"/>
        <v>1.6052299686873783</v>
      </c>
      <c r="BK584" s="72">
        <f t="shared" si="343"/>
        <v>10.460488959406005</v>
      </c>
      <c r="BL584" s="116">
        <v>0</v>
      </c>
      <c r="BM584" s="74">
        <f t="shared" ref="BM584:BM599" si="354">SUM(AB584)</f>
        <v>1020</v>
      </c>
      <c r="BN584" s="74">
        <f t="shared" si="323"/>
        <v>9</v>
      </c>
      <c r="BO584" s="71">
        <v>283.60000000000002</v>
      </c>
      <c r="BP584" s="71">
        <v>57.2</v>
      </c>
      <c r="BQ584" s="71">
        <v>72.5</v>
      </c>
      <c r="BR584" s="72">
        <f t="shared" si="344"/>
        <v>28.6</v>
      </c>
      <c r="BS584" s="54">
        <f t="shared" si="345"/>
        <v>2569.6971269303071</v>
      </c>
      <c r="BT584" s="50">
        <f t="shared" si="346"/>
        <v>194863.04523443544</v>
      </c>
      <c r="BU584" s="50">
        <f t="shared" si="347"/>
        <v>186303.04170244726</v>
      </c>
      <c r="BV584" s="72">
        <f t="shared" si="348"/>
        <v>4.3928306271154876</v>
      </c>
      <c r="BW584" s="75">
        <f t="shared" si="349"/>
        <v>1.6052299686873783</v>
      </c>
      <c r="BX584" s="55">
        <f t="shared" si="350"/>
        <v>1.5222510454389144</v>
      </c>
      <c r="BY584" s="72">
        <f t="shared" si="324"/>
        <v>5.1692857015569587</v>
      </c>
      <c r="BZ584" s="124" t="s">
        <v>92</v>
      </c>
      <c r="CA584" s="124" t="s">
        <v>95</v>
      </c>
      <c r="CB584" s="125">
        <v>4</v>
      </c>
      <c r="CC584" s="125">
        <v>8</v>
      </c>
      <c r="CD584" s="125">
        <v>3</v>
      </c>
      <c r="CE584" s="125">
        <v>6</v>
      </c>
      <c r="CF584" s="124" t="s">
        <v>81</v>
      </c>
      <c r="CG584" s="126" t="s">
        <v>75</v>
      </c>
      <c r="CH584" s="129">
        <f t="shared" si="351"/>
        <v>19.514505884186732</v>
      </c>
      <c r="CI584" s="63">
        <v>8.6048304007296377</v>
      </c>
      <c r="CJ584" s="64">
        <f>SUM((AF584-BQ584)/AF584)*100</f>
        <v>3.4620505992010582</v>
      </c>
      <c r="CK584" s="64">
        <f>SUM(BX584*CH584)</f>
        <v>29.705976983427099</v>
      </c>
      <c r="CL584" s="65" t="s">
        <v>81</v>
      </c>
    </row>
    <row r="585" spans="1:90" s="65" customFormat="1" ht="24.75" customHeight="1" x14ac:dyDescent="0.3">
      <c r="A585" s="61" t="s">
        <v>125</v>
      </c>
      <c r="B585" s="35">
        <v>4.43</v>
      </c>
      <c r="C585" s="35">
        <v>1.68</v>
      </c>
      <c r="D585" s="35">
        <v>6.1449999999999996</v>
      </c>
      <c r="E585" s="35">
        <v>4.4550000000000001</v>
      </c>
      <c r="F585" s="35">
        <v>1.8936999999999999</v>
      </c>
      <c r="G585" s="66">
        <v>0.3871</v>
      </c>
      <c r="H585" s="66">
        <v>7.6950000000000005E-2</v>
      </c>
      <c r="I585" s="66">
        <v>4.4200000000000003E-2</v>
      </c>
      <c r="J585" s="66">
        <v>3.9699999999999999E-2</v>
      </c>
      <c r="K585" s="67">
        <v>5.0900000000000001E-2</v>
      </c>
      <c r="L585" s="66">
        <v>1.79443</v>
      </c>
      <c r="M585" s="68">
        <v>4.5150000000000003E-2</v>
      </c>
      <c r="N585" s="35">
        <v>4.8550000000000004</v>
      </c>
      <c r="O585" s="35">
        <v>15.94</v>
      </c>
      <c r="P585" s="35">
        <v>4.54</v>
      </c>
      <c r="Q585" s="35">
        <v>14.445</v>
      </c>
      <c r="R585" s="35">
        <v>5.71</v>
      </c>
      <c r="S585" s="35">
        <v>4.3899999999999997</v>
      </c>
      <c r="T585" s="35">
        <v>8.8949999999999996</v>
      </c>
      <c r="U585" s="35">
        <v>3.93</v>
      </c>
      <c r="V585" s="35">
        <v>14.81</v>
      </c>
      <c r="W585" s="35">
        <v>2.14</v>
      </c>
      <c r="X585" s="35">
        <v>12.559999999999999</v>
      </c>
      <c r="Y585" s="35">
        <v>7.7149999999999999</v>
      </c>
      <c r="Z585" s="35">
        <v>2.3849999999999998</v>
      </c>
      <c r="AA585" s="35">
        <v>5.74</v>
      </c>
      <c r="AB585" s="41">
        <v>1020</v>
      </c>
      <c r="AC585" s="41">
        <v>9</v>
      </c>
      <c r="AD585" s="88">
        <v>390.1</v>
      </c>
      <c r="AE585" s="69">
        <v>59.4</v>
      </c>
      <c r="AF585" s="69">
        <v>74.2</v>
      </c>
      <c r="AG585" s="44">
        <f t="shared" si="320"/>
        <v>29.7</v>
      </c>
      <c r="AH585" s="44">
        <f t="shared" si="327"/>
        <v>2771.1674638050204</v>
      </c>
      <c r="AI585" s="44">
        <f t="shared" si="328"/>
        <v>205620.62581433251</v>
      </c>
      <c r="AJ585" s="44">
        <f t="shared" si="329"/>
        <v>1.8971832152298049</v>
      </c>
      <c r="AK585" s="45">
        <v>0</v>
      </c>
      <c r="AL585" s="43">
        <v>383.7</v>
      </c>
      <c r="AM585" s="43">
        <v>59.3</v>
      </c>
      <c r="AN585" s="69">
        <v>74.099999999999994</v>
      </c>
      <c r="AO585" s="44">
        <f t="shared" si="319"/>
        <v>29.65</v>
      </c>
      <c r="AP585" s="44">
        <f t="shared" si="330"/>
        <v>2761.8447876054929</v>
      </c>
      <c r="AQ585" s="46">
        <f t="shared" si="331"/>
        <v>205620.62581433251</v>
      </c>
      <c r="AR585" s="46">
        <f t="shared" si="332"/>
        <v>204652.69876156701</v>
      </c>
      <c r="AS585" s="47">
        <f t="shared" si="333"/>
        <v>0.47073441632236995</v>
      </c>
      <c r="AT585" s="46">
        <f t="shared" si="334"/>
        <v>1.8971832152298049</v>
      </c>
      <c r="AU585" s="46">
        <f t="shared" si="335"/>
        <v>1.8748836556855482</v>
      </c>
      <c r="AV585" s="47">
        <f t="shared" si="336"/>
        <v>1.1754035859713023</v>
      </c>
      <c r="AW585" s="48">
        <v>0</v>
      </c>
      <c r="AX585" s="70">
        <v>150</v>
      </c>
      <c r="AY585" s="70">
        <v>12</v>
      </c>
      <c r="AZ585" s="71">
        <v>331.8</v>
      </c>
      <c r="BA585" s="43">
        <f t="shared" si="352"/>
        <v>17.570825798673901</v>
      </c>
      <c r="BB585" s="71">
        <v>58.3</v>
      </c>
      <c r="BC585" s="69">
        <v>73</v>
      </c>
      <c r="BD585" s="54">
        <f t="shared" si="337"/>
        <v>29.15</v>
      </c>
      <c r="BE585" s="44">
        <f t="shared" si="338"/>
        <v>2669.481963589953</v>
      </c>
      <c r="BF585" s="50">
        <f t="shared" si="353"/>
        <v>205620.62581433251</v>
      </c>
      <c r="BG585" s="50">
        <f t="shared" si="339"/>
        <v>194872.18334206656</v>
      </c>
      <c r="BH585" s="72">
        <f t="shared" si="340"/>
        <v>5.2273172643542942</v>
      </c>
      <c r="BI585" s="73">
        <f t="shared" si="341"/>
        <v>1.8971832152298049</v>
      </c>
      <c r="BJ585" s="51">
        <f t="shared" si="342"/>
        <v>1.7026545005532103</v>
      </c>
      <c r="BK585" s="72">
        <f t="shared" si="343"/>
        <v>10.253554486198183</v>
      </c>
      <c r="BL585" s="116">
        <v>0</v>
      </c>
      <c r="BM585" s="74">
        <f t="shared" si="354"/>
        <v>1020</v>
      </c>
      <c r="BN585" s="74">
        <f t="shared" si="323"/>
        <v>9</v>
      </c>
      <c r="BO585" s="71">
        <v>296</v>
      </c>
      <c r="BP585" s="71">
        <v>56.8</v>
      </c>
      <c r="BQ585" s="71">
        <v>72.5</v>
      </c>
      <c r="BR585" s="72">
        <f t="shared" si="344"/>
        <v>28.4</v>
      </c>
      <c r="BS585" s="54">
        <f t="shared" si="345"/>
        <v>2533.8829706793836</v>
      </c>
      <c r="BT585" s="50">
        <f t="shared" si="346"/>
        <v>194872.18334206656</v>
      </c>
      <c r="BU585" s="50">
        <f t="shared" si="347"/>
        <v>183706.51537425531</v>
      </c>
      <c r="BV585" s="72">
        <f t="shared" si="348"/>
        <v>5.7297392456529996</v>
      </c>
      <c r="BW585" s="75">
        <f t="shared" si="349"/>
        <v>1.7026545005532103</v>
      </c>
      <c r="BX585" s="55">
        <f t="shared" si="350"/>
        <v>1.6112656614109482</v>
      </c>
      <c r="BY585" s="72">
        <f t="shared" si="324"/>
        <v>5.3674329767177635</v>
      </c>
      <c r="BZ585" s="124" t="s">
        <v>92</v>
      </c>
      <c r="CA585" s="124" t="s">
        <v>95</v>
      </c>
      <c r="CB585" s="125">
        <v>4</v>
      </c>
      <c r="CC585" s="125">
        <v>8</v>
      </c>
      <c r="CD585" s="125">
        <v>3</v>
      </c>
      <c r="CE585" s="125">
        <v>6</v>
      </c>
      <c r="CF585" s="124" t="s">
        <v>81</v>
      </c>
      <c r="CG585" s="126" t="s">
        <v>75</v>
      </c>
      <c r="CH585" s="129">
        <f>SUM(CH583:CH584)/2.1</f>
        <v>18.583318488333681</v>
      </c>
      <c r="CI585" s="63">
        <v>11.702529654949792</v>
      </c>
      <c r="CJ585" s="64">
        <f>SUM((AF585-BQ585)/AF585)*100</f>
        <v>2.2911051212938043</v>
      </c>
      <c r="CK585" s="64">
        <f>SUM(BX585*CH585)</f>
        <v>29.942662955315271</v>
      </c>
      <c r="CL585" s="65" t="s">
        <v>81</v>
      </c>
    </row>
    <row r="586" spans="1:90" s="65" customFormat="1" ht="24.75" customHeight="1" x14ac:dyDescent="0.3">
      <c r="A586" s="61" t="s">
        <v>125</v>
      </c>
      <c r="B586" s="35">
        <v>3.42</v>
      </c>
      <c r="C586" s="35">
        <v>1.7</v>
      </c>
      <c r="D586" s="35">
        <v>6.0350000000000001</v>
      </c>
      <c r="E586" s="35">
        <v>4.6500000000000004</v>
      </c>
      <c r="F586" s="35">
        <v>2.05185</v>
      </c>
      <c r="G586" s="66">
        <v>0.41049999999999998</v>
      </c>
      <c r="H586" s="66">
        <v>7.6950000000000005E-2</v>
      </c>
      <c r="I586" s="66">
        <v>4.9050000000000003E-2</v>
      </c>
      <c r="J586" s="66">
        <v>4.2250000000000003E-2</v>
      </c>
      <c r="K586" s="67">
        <v>5.0049999999999997E-2</v>
      </c>
      <c r="L586" s="66">
        <v>1.79443</v>
      </c>
      <c r="M586" s="68">
        <v>4.8649999999999999E-2</v>
      </c>
      <c r="N586" s="35">
        <v>4.1304999999999996</v>
      </c>
      <c r="O586" s="35">
        <v>19.438499999999998</v>
      </c>
      <c r="P586" s="35">
        <v>4.0990000000000002</v>
      </c>
      <c r="Q586" s="35">
        <v>15.933</v>
      </c>
      <c r="R586" s="35">
        <v>6.8235000000000001</v>
      </c>
      <c r="S586" s="35">
        <v>3.6880000000000002</v>
      </c>
      <c r="T586" s="35">
        <v>7.1905000000000001</v>
      </c>
      <c r="U586" s="35">
        <v>4.1449999999999996</v>
      </c>
      <c r="V586" s="35">
        <v>12.996500000000001</v>
      </c>
      <c r="W586" s="35">
        <v>4.3520000000000003</v>
      </c>
      <c r="X586" s="35">
        <v>9.61</v>
      </c>
      <c r="Y586" s="35">
        <v>5.1240000000000006</v>
      </c>
      <c r="Z586" s="35">
        <v>1.6419999999999999</v>
      </c>
      <c r="AA586" s="35">
        <v>7.3025000000000002</v>
      </c>
      <c r="AB586" s="41">
        <v>1020</v>
      </c>
      <c r="AC586" s="41">
        <v>9</v>
      </c>
      <c r="AD586" s="88">
        <v>387.1</v>
      </c>
      <c r="AE586" s="69">
        <v>59.3</v>
      </c>
      <c r="AF586" s="69">
        <v>74.400000000000006</v>
      </c>
      <c r="AG586" s="44">
        <f t="shared" si="320"/>
        <v>29.65</v>
      </c>
      <c r="AH586" s="44">
        <f t="shared" si="327"/>
        <v>2761.8447876054929</v>
      </c>
      <c r="AI586" s="44">
        <f t="shared" si="328"/>
        <v>205481.25219784869</v>
      </c>
      <c r="AJ586" s="44">
        <f t="shared" si="329"/>
        <v>1.8838701626524972</v>
      </c>
      <c r="AK586" s="45">
        <v>0</v>
      </c>
      <c r="AL586" s="43">
        <v>381.6</v>
      </c>
      <c r="AM586" s="43">
        <v>59.2</v>
      </c>
      <c r="AN586" s="69">
        <v>74.099999999999994</v>
      </c>
      <c r="AO586" s="44">
        <f t="shared" si="319"/>
        <v>29.6</v>
      </c>
      <c r="AP586" s="44">
        <f t="shared" si="330"/>
        <v>2752.5378193692336</v>
      </c>
      <c r="AQ586" s="46">
        <f t="shared" si="331"/>
        <v>205481.25219784869</v>
      </c>
      <c r="AR586" s="46">
        <f t="shared" si="332"/>
        <v>203963.0524152602</v>
      </c>
      <c r="AS586" s="47">
        <f t="shared" si="333"/>
        <v>0.73885075467940187</v>
      </c>
      <c r="AT586" s="46">
        <f t="shared" si="334"/>
        <v>1.8838701626524972</v>
      </c>
      <c r="AU586" s="46">
        <f t="shared" si="335"/>
        <v>1.8709270893979291</v>
      </c>
      <c r="AV586" s="47">
        <f t="shared" si="336"/>
        <v>0.68704699034800853</v>
      </c>
      <c r="AW586" s="48">
        <v>0</v>
      </c>
      <c r="AX586" s="70">
        <v>150</v>
      </c>
      <c r="AY586" s="70">
        <v>12</v>
      </c>
      <c r="AZ586" s="71">
        <v>339.1</v>
      </c>
      <c r="BA586" s="43">
        <f t="shared" si="352"/>
        <v>14.155116484812739</v>
      </c>
      <c r="BB586" s="71">
        <v>58.1</v>
      </c>
      <c r="BC586" s="69">
        <v>72.8</v>
      </c>
      <c r="BD586" s="54">
        <f t="shared" si="337"/>
        <v>29.05</v>
      </c>
      <c r="BE586" s="44">
        <f t="shared" si="338"/>
        <v>2651.1978943460604</v>
      </c>
      <c r="BF586" s="50">
        <f t="shared" si="353"/>
        <v>205481.25219784869</v>
      </c>
      <c r="BG586" s="50">
        <f t="shared" si="339"/>
        <v>193007.20670839318</v>
      </c>
      <c r="BH586" s="72">
        <f t="shared" si="340"/>
        <v>6.0706489550904701</v>
      </c>
      <c r="BI586" s="73">
        <f t="shared" si="341"/>
        <v>1.8838701626524972</v>
      </c>
      <c r="BJ586" s="51">
        <f t="shared" si="342"/>
        <v>1.7569292141113289</v>
      </c>
      <c r="BK586" s="72">
        <f t="shared" si="343"/>
        <v>6.7383066549785431</v>
      </c>
      <c r="BL586" s="116">
        <v>0</v>
      </c>
      <c r="BM586" s="74">
        <f t="shared" si="354"/>
        <v>1020</v>
      </c>
      <c r="BN586" s="74">
        <f t="shared" si="323"/>
        <v>9</v>
      </c>
      <c r="BO586" s="71">
        <v>295.3</v>
      </c>
      <c r="BP586" s="71">
        <v>56.8</v>
      </c>
      <c r="BQ586" s="71">
        <v>71.5</v>
      </c>
      <c r="BR586" s="72">
        <f t="shared" si="344"/>
        <v>28.4</v>
      </c>
      <c r="BS586" s="54">
        <f t="shared" si="345"/>
        <v>2533.8829706793836</v>
      </c>
      <c r="BT586" s="50">
        <f t="shared" si="346"/>
        <v>193007.20670839318</v>
      </c>
      <c r="BU586" s="50">
        <f t="shared" si="347"/>
        <v>181172.63240357593</v>
      </c>
      <c r="BV586" s="72">
        <f t="shared" si="348"/>
        <v>6.1316748253331426</v>
      </c>
      <c r="BW586" s="75">
        <f t="shared" si="349"/>
        <v>1.7569292141113289</v>
      </c>
      <c r="BX586" s="55">
        <f t="shared" si="350"/>
        <v>1.629937127270948</v>
      </c>
      <c r="BY586" s="72">
        <f t="shared" si="324"/>
        <v>7.2280707623508134</v>
      </c>
      <c r="BZ586" s="124" t="s">
        <v>92</v>
      </c>
      <c r="CA586" s="124" t="s">
        <v>95</v>
      </c>
      <c r="CB586" s="125">
        <v>4</v>
      </c>
      <c r="CC586" s="125">
        <v>8</v>
      </c>
      <c r="CD586" s="125">
        <v>3</v>
      </c>
      <c r="CE586" s="125">
        <v>6</v>
      </c>
      <c r="CF586" s="124" t="s">
        <v>81</v>
      </c>
      <c r="CG586" s="126" t="s">
        <v>75</v>
      </c>
      <c r="CH586" s="129">
        <f t="shared" ref="CH586:CI591" si="355">SUM(CH584:CH585)/2</f>
        <v>19.048912186260207</v>
      </c>
      <c r="CI586" s="129">
        <f t="shared" si="355"/>
        <v>10.153680027839716</v>
      </c>
      <c r="CJ586" s="64">
        <f>SUM((AF586-BQ586)/AF586)*100</f>
        <v>3.897849462365599</v>
      </c>
      <c r="CK586" s="64">
        <f>SUM(BX586*CH586)</f>
        <v>31.048529206509514</v>
      </c>
      <c r="CL586" s="65" t="s">
        <v>81</v>
      </c>
    </row>
    <row r="587" spans="1:90" s="65" customFormat="1" ht="24.75" customHeight="1" x14ac:dyDescent="0.3">
      <c r="A587" s="61" t="s">
        <v>125</v>
      </c>
      <c r="B587" s="35">
        <v>3.4649999999999999</v>
      </c>
      <c r="C587" s="35">
        <v>1.825</v>
      </c>
      <c r="D587" s="35">
        <v>6.0650000000000004</v>
      </c>
      <c r="E587" s="35">
        <v>4.8</v>
      </c>
      <c r="F587" s="35">
        <v>0.69725000000000004</v>
      </c>
      <c r="G587" s="66">
        <v>0.46505000000000002</v>
      </c>
      <c r="H587" s="66">
        <v>8.2750000000000004E-2</v>
      </c>
      <c r="I587" s="66">
        <v>5.4800000000000001E-2</v>
      </c>
      <c r="J587" s="66">
        <v>4.4400000000000002E-2</v>
      </c>
      <c r="K587" s="67">
        <v>4.8250000000000001E-2</v>
      </c>
      <c r="L587" s="66">
        <v>1.79443</v>
      </c>
      <c r="M587" s="68">
        <v>2.5749999999999999E-2</v>
      </c>
      <c r="N587" s="35">
        <v>4.26</v>
      </c>
      <c r="O587" s="35">
        <v>27.875</v>
      </c>
      <c r="P587" s="35">
        <v>3.415</v>
      </c>
      <c r="Q587" s="35">
        <v>15.25</v>
      </c>
      <c r="R587" s="35">
        <v>5.4799999999999995</v>
      </c>
      <c r="S587" s="35">
        <v>2.0249999999999999</v>
      </c>
      <c r="T587" s="35">
        <v>5.95</v>
      </c>
      <c r="U587" s="35">
        <v>2.11</v>
      </c>
      <c r="V587" s="35">
        <v>12.195</v>
      </c>
      <c r="W587" s="35">
        <v>6.3</v>
      </c>
      <c r="X587" s="35">
        <v>5.24</v>
      </c>
      <c r="Y587" s="35">
        <v>2.5750000000000002</v>
      </c>
      <c r="Z587" s="35">
        <v>0.99</v>
      </c>
      <c r="AA587" s="35">
        <v>8.8650000000000002</v>
      </c>
      <c r="AB587" s="41">
        <v>1020</v>
      </c>
      <c r="AC587" s="41">
        <v>9</v>
      </c>
      <c r="AD587" s="88">
        <v>388.1</v>
      </c>
      <c r="AE587" s="69">
        <v>59.3</v>
      </c>
      <c r="AF587" s="69">
        <v>74.3</v>
      </c>
      <c r="AG587" s="44">
        <f t="shared" si="320"/>
        <v>29.65</v>
      </c>
      <c r="AH587" s="44">
        <f t="shared" si="327"/>
        <v>2761.8447876054929</v>
      </c>
      <c r="AI587" s="44">
        <f t="shared" si="328"/>
        <v>205205.06771908811</v>
      </c>
      <c r="AJ587" s="44">
        <f t="shared" si="329"/>
        <v>1.8912788281197943</v>
      </c>
      <c r="AK587" s="45">
        <v>0</v>
      </c>
      <c r="AL587" s="43">
        <v>380.9</v>
      </c>
      <c r="AM587" s="43">
        <v>59.1</v>
      </c>
      <c r="AN587" s="69">
        <v>74.099999999999994</v>
      </c>
      <c r="AO587" s="44">
        <f t="shared" si="319"/>
        <v>29.55</v>
      </c>
      <c r="AP587" s="44">
        <f t="shared" si="330"/>
        <v>2743.2465590962411</v>
      </c>
      <c r="AQ587" s="46">
        <f t="shared" si="331"/>
        <v>205205.06771908811</v>
      </c>
      <c r="AR587" s="46">
        <f t="shared" si="332"/>
        <v>203274.57002903146</v>
      </c>
      <c r="AS587" s="47">
        <f t="shared" si="333"/>
        <v>0.94076511438761123</v>
      </c>
      <c r="AT587" s="46">
        <f t="shared" si="334"/>
        <v>1.8912788281197943</v>
      </c>
      <c r="AU587" s="46">
        <f t="shared" si="335"/>
        <v>1.8738202223012956</v>
      </c>
      <c r="AV587" s="47">
        <f t="shared" si="336"/>
        <v>0.92311115415250866</v>
      </c>
      <c r="AW587" s="48">
        <v>0</v>
      </c>
      <c r="AX587" s="70">
        <v>150</v>
      </c>
      <c r="AY587" s="70">
        <v>12</v>
      </c>
      <c r="AZ587" s="71">
        <v>350.7</v>
      </c>
      <c r="BA587" s="43">
        <f t="shared" si="352"/>
        <v>10.664385514684927</v>
      </c>
      <c r="BB587" s="71">
        <v>58.5</v>
      </c>
      <c r="BC587" s="69">
        <v>73.099999999999994</v>
      </c>
      <c r="BD587" s="54">
        <f t="shared" si="337"/>
        <v>29.25</v>
      </c>
      <c r="BE587" s="44">
        <f t="shared" si="338"/>
        <v>2687.8288646869173</v>
      </c>
      <c r="BF587" s="50">
        <f t="shared" si="353"/>
        <v>205205.06771908811</v>
      </c>
      <c r="BG587" s="50">
        <f t="shared" si="339"/>
        <v>196480.29000861364</v>
      </c>
      <c r="BH587" s="72">
        <f t="shared" si="340"/>
        <v>4.2517359865683755</v>
      </c>
      <c r="BI587" s="73">
        <f t="shared" si="341"/>
        <v>1.8912788281197943</v>
      </c>
      <c r="BJ587" s="51">
        <f t="shared" si="342"/>
        <v>1.7849118605465486</v>
      </c>
      <c r="BK587" s="72">
        <f t="shared" si="343"/>
        <v>5.6240764709976645</v>
      </c>
      <c r="BL587" s="116">
        <v>0</v>
      </c>
      <c r="BM587" s="74">
        <f t="shared" si="354"/>
        <v>1020</v>
      </c>
      <c r="BN587" s="74">
        <f t="shared" si="323"/>
        <v>9</v>
      </c>
      <c r="BO587" s="71">
        <v>295.7</v>
      </c>
      <c r="BP587" s="71">
        <v>56.94</v>
      </c>
      <c r="BQ587" s="71">
        <v>67.900000000000006</v>
      </c>
      <c r="BR587" s="72">
        <f t="shared" si="344"/>
        <v>28.47</v>
      </c>
      <c r="BS587" s="54">
        <f t="shared" si="345"/>
        <v>2546.3893368740592</v>
      </c>
      <c r="BT587" s="50">
        <f t="shared" si="346"/>
        <v>196480.29000861364</v>
      </c>
      <c r="BU587" s="50">
        <f t="shared" si="347"/>
        <v>172899.83597374862</v>
      </c>
      <c r="BV587" s="72">
        <f t="shared" si="348"/>
        <v>12.001434868521041</v>
      </c>
      <c r="BW587" s="75">
        <f t="shared" si="349"/>
        <v>1.7849118605465486</v>
      </c>
      <c r="BX587" s="55">
        <f t="shared" si="350"/>
        <v>1.7102387537539141</v>
      </c>
      <c r="BY587" s="72">
        <f t="shared" si="324"/>
        <v>4.1835739031824932</v>
      </c>
      <c r="BZ587" s="124" t="s">
        <v>92</v>
      </c>
      <c r="CA587" s="124" t="s">
        <v>95</v>
      </c>
      <c r="CB587" s="125">
        <v>4</v>
      </c>
      <c r="CC587" s="125">
        <v>8</v>
      </c>
      <c r="CD587" s="125">
        <v>3</v>
      </c>
      <c r="CE587" s="125">
        <v>6</v>
      </c>
      <c r="CF587" s="124" t="s">
        <v>81</v>
      </c>
      <c r="CG587" s="126" t="s">
        <v>75</v>
      </c>
      <c r="CH587" s="129">
        <f t="shared" si="355"/>
        <v>18.816115337296942</v>
      </c>
      <c r="CI587" s="129">
        <f t="shared" si="355"/>
        <v>10.928104841394754</v>
      </c>
      <c r="CJ587" s="64">
        <f>SUM((AF587-BQ587)/AF587)*100</f>
        <v>8.61372812920591</v>
      </c>
      <c r="CK587" s="64">
        <f>SUM(BX587*CH587)</f>
        <v>32.180049644948632</v>
      </c>
      <c r="CL587" s="65" t="s">
        <v>81</v>
      </c>
    </row>
    <row r="588" spans="1:90" s="65" customFormat="1" ht="24.75" customHeight="1" x14ac:dyDescent="0.3">
      <c r="A588" s="61" t="s">
        <v>125</v>
      </c>
      <c r="B588" s="35">
        <v>3.4849999999999999</v>
      </c>
      <c r="C588" s="35">
        <v>2.0449999999999999</v>
      </c>
      <c r="D588" s="35">
        <v>6.7750000000000004</v>
      </c>
      <c r="E588" s="35">
        <v>4.83</v>
      </c>
      <c r="F588" s="35">
        <v>0.73035000000000005</v>
      </c>
      <c r="G588" s="66">
        <v>0.49380000000000002</v>
      </c>
      <c r="H588" s="66">
        <v>8.3049999999999999E-2</v>
      </c>
      <c r="I588" s="66">
        <v>5.7099999999999998E-2</v>
      </c>
      <c r="J588" s="66">
        <v>4.4749999999999998E-2</v>
      </c>
      <c r="K588" s="67">
        <v>5.5300000000000002E-2</v>
      </c>
      <c r="L588" s="66">
        <v>1.79443</v>
      </c>
      <c r="M588" s="68">
        <v>2.8199999999999999E-2</v>
      </c>
      <c r="N588" s="35">
        <v>4.8550000000000004</v>
      </c>
      <c r="O588" s="35">
        <v>15.94</v>
      </c>
      <c r="P588" s="35">
        <v>4.54</v>
      </c>
      <c r="Q588" s="35">
        <v>14.445</v>
      </c>
      <c r="R588" s="35">
        <v>5.71</v>
      </c>
      <c r="S588" s="35">
        <v>4.3899999999999997</v>
      </c>
      <c r="T588" s="35">
        <v>8.8949999999999996</v>
      </c>
      <c r="U588" s="35">
        <v>3.93</v>
      </c>
      <c r="V588" s="35">
        <v>14.81</v>
      </c>
      <c r="W588" s="35">
        <v>2.14</v>
      </c>
      <c r="X588" s="35">
        <v>12.559999999999999</v>
      </c>
      <c r="Y588" s="35">
        <v>7.7149999999999999</v>
      </c>
      <c r="Z588" s="35">
        <v>2.3849999999999998</v>
      </c>
      <c r="AA588" s="35">
        <v>5.74</v>
      </c>
      <c r="AB588" s="41">
        <v>1060</v>
      </c>
      <c r="AC588" s="41">
        <v>9</v>
      </c>
      <c r="AD588" s="88">
        <v>388.6</v>
      </c>
      <c r="AE588" s="69">
        <v>59.3</v>
      </c>
      <c r="AF588" s="69">
        <v>74.5</v>
      </c>
      <c r="AG588" s="44">
        <f t="shared" si="320"/>
        <v>29.65</v>
      </c>
      <c r="AH588" s="44">
        <f t="shared" si="327"/>
        <v>2761.8447876054929</v>
      </c>
      <c r="AI588" s="44">
        <f t="shared" si="328"/>
        <v>205757.43667660921</v>
      </c>
      <c r="AJ588" s="44">
        <f t="shared" si="329"/>
        <v>1.8886316153460156</v>
      </c>
      <c r="AK588" s="45">
        <v>0</v>
      </c>
      <c r="AL588" s="43">
        <v>382.6</v>
      </c>
      <c r="AM588" s="43">
        <v>59.1</v>
      </c>
      <c r="AN588" s="69">
        <v>74.099999999999994</v>
      </c>
      <c r="AO588" s="44">
        <f t="shared" ref="AO588:AO651" si="356">SUM(AM588/2)</f>
        <v>29.55</v>
      </c>
      <c r="AP588" s="44">
        <f t="shared" si="330"/>
        <v>2743.2465590962411</v>
      </c>
      <c r="AQ588" s="46">
        <f t="shared" si="331"/>
        <v>205757.43667660921</v>
      </c>
      <c r="AR588" s="46">
        <f t="shared" si="332"/>
        <v>203274.57002903146</v>
      </c>
      <c r="AS588" s="47">
        <f t="shared" si="333"/>
        <v>1.2066959462952977</v>
      </c>
      <c r="AT588" s="46">
        <f t="shared" si="334"/>
        <v>1.8886316153460156</v>
      </c>
      <c r="AU588" s="46">
        <f t="shared" si="335"/>
        <v>1.8821832949658064</v>
      </c>
      <c r="AV588" s="47">
        <f t="shared" si="336"/>
        <v>0.34142817094734834</v>
      </c>
      <c r="AW588" s="48">
        <v>0</v>
      </c>
      <c r="AX588" s="70">
        <v>150</v>
      </c>
      <c r="AY588" s="70">
        <v>12</v>
      </c>
      <c r="AZ588" s="71">
        <v>345.3</v>
      </c>
      <c r="BA588" s="43">
        <f t="shared" si="352"/>
        <v>12.539820445988997</v>
      </c>
      <c r="BB588" s="71">
        <v>58.4</v>
      </c>
      <c r="BC588" s="69">
        <v>73.599999999999994</v>
      </c>
      <c r="BD588" s="54">
        <f t="shared" si="337"/>
        <v>29.2</v>
      </c>
      <c r="BE588" s="44">
        <f t="shared" si="338"/>
        <v>2678.6475601568013</v>
      </c>
      <c r="BF588" s="50">
        <f t="shared" si="353"/>
        <v>205757.43667660921</v>
      </c>
      <c r="BG588" s="50">
        <f t="shared" si="339"/>
        <v>197148.46042754056</v>
      </c>
      <c r="BH588" s="72">
        <f t="shared" si="340"/>
        <v>4.1840413586603242</v>
      </c>
      <c r="BI588" s="73">
        <f t="shared" si="341"/>
        <v>1.8886316153460156</v>
      </c>
      <c r="BJ588" s="51">
        <f t="shared" si="342"/>
        <v>1.7514719579913265</v>
      </c>
      <c r="BK588" s="72">
        <f t="shared" si="343"/>
        <v>7.2623827876332658</v>
      </c>
      <c r="BL588" s="116">
        <v>0</v>
      </c>
      <c r="BM588" s="74">
        <f t="shared" si="354"/>
        <v>1060</v>
      </c>
      <c r="BN588" s="74">
        <f t="shared" si="323"/>
        <v>9</v>
      </c>
      <c r="BO588" s="71">
        <v>296.10000000000002</v>
      </c>
      <c r="BP588" s="71">
        <v>57.4</v>
      </c>
      <c r="BQ588" s="71">
        <v>68</v>
      </c>
      <c r="BR588" s="72">
        <f t="shared" si="344"/>
        <v>28.7</v>
      </c>
      <c r="BS588" s="54">
        <f t="shared" si="345"/>
        <v>2587.6984528353764</v>
      </c>
      <c r="BT588" s="50">
        <f t="shared" si="346"/>
        <v>197148.46042754056</v>
      </c>
      <c r="BU588" s="50">
        <f t="shared" si="347"/>
        <v>175963.49479280561</v>
      </c>
      <c r="BV588" s="72">
        <f t="shared" si="348"/>
        <v>10.745691642122267</v>
      </c>
      <c r="BW588" s="75">
        <f t="shared" si="349"/>
        <v>1.7514719579913265</v>
      </c>
      <c r="BX588" s="55">
        <f t="shared" si="350"/>
        <v>1.6827353897957831</v>
      </c>
      <c r="BY588" s="72">
        <f t="shared" si="324"/>
        <v>3.9245029234937832</v>
      </c>
      <c r="BZ588" s="124" t="s">
        <v>92</v>
      </c>
      <c r="CA588" s="124" t="s">
        <v>95</v>
      </c>
      <c r="CB588" s="125">
        <v>4</v>
      </c>
      <c r="CC588" s="125">
        <v>8</v>
      </c>
      <c r="CD588" s="125">
        <v>3</v>
      </c>
      <c r="CE588" s="125">
        <v>6</v>
      </c>
      <c r="CF588" s="124" t="s">
        <v>81</v>
      </c>
      <c r="CG588" s="126" t="s">
        <v>75</v>
      </c>
      <c r="CH588" s="129">
        <f t="shared" si="355"/>
        <v>18.932513761778573</v>
      </c>
      <c r="CI588" s="129">
        <f t="shared" si="355"/>
        <v>10.540892434617234</v>
      </c>
      <c r="CJ588" s="64">
        <f>SUM((AF588-BQ588)/AF588)*100</f>
        <v>8.724832214765101</v>
      </c>
      <c r="CK588" s="64">
        <f>SUM(BX588*CH588)</f>
        <v>31.858410924740493</v>
      </c>
      <c r="CL588" s="65" t="s">
        <v>81</v>
      </c>
    </row>
    <row r="589" spans="1:90" s="65" customFormat="1" ht="24.75" customHeight="1" x14ac:dyDescent="0.3">
      <c r="A589" s="61" t="s">
        <v>125</v>
      </c>
      <c r="B589" s="35">
        <v>3.5</v>
      </c>
      <c r="C589" s="35">
        <v>2.14</v>
      </c>
      <c r="D589" s="35">
        <v>6.73</v>
      </c>
      <c r="E589" s="35">
        <v>4.9349999999999996</v>
      </c>
      <c r="F589" s="35">
        <v>0.61094999999999999</v>
      </c>
      <c r="G589" s="66">
        <v>0.51119999999999999</v>
      </c>
      <c r="H589" s="66">
        <v>8.4099999999999994E-2</v>
      </c>
      <c r="I589" s="66">
        <v>5.5199999999999999E-2</v>
      </c>
      <c r="J589" s="66">
        <v>4.4600000000000001E-2</v>
      </c>
      <c r="K589" s="67">
        <v>5.6000000000000001E-2</v>
      </c>
      <c r="L589" s="66">
        <v>1.79443</v>
      </c>
      <c r="M589" s="68">
        <v>3.3050000000000003E-2</v>
      </c>
      <c r="N589" s="35">
        <v>4.1304999999999996</v>
      </c>
      <c r="O589" s="35">
        <v>19.438499999999998</v>
      </c>
      <c r="P589" s="35">
        <v>4.0990000000000002</v>
      </c>
      <c r="Q589" s="35">
        <v>15.933</v>
      </c>
      <c r="R589" s="35">
        <v>6.8235000000000001</v>
      </c>
      <c r="S589" s="35">
        <v>3.6880000000000002</v>
      </c>
      <c r="T589" s="35">
        <v>7.1905000000000001</v>
      </c>
      <c r="U589" s="35">
        <v>4.1449999999999996</v>
      </c>
      <c r="V589" s="35">
        <v>12.996500000000001</v>
      </c>
      <c r="W589" s="35">
        <v>4.3520000000000003</v>
      </c>
      <c r="X589" s="35">
        <v>9.61</v>
      </c>
      <c r="Y589" s="35">
        <v>5.1240000000000006</v>
      </c>
      <c r="Z589" s="35">
        <v>1.6419999999999999</v>
      </c>
      <c r="AA589" s="35">
        <v>7.3025000000000002</v>
      </c>
      <c r="AB589" s="41">
        <v>1060</v>
      </c>
      <c r="AC589" s="41">
        <v>9</v>
      </c>
      <c r="AD589" s="88">
        <v>389.1</v>
      </c>
      <c r="AE589" s="69">
        <v>59.3</v>
      </c>
      <c r="AF589" s="69">
        <v>74.16</v>
      </c>
      <c r="AG589" s="44">
        <f t="shared" si="320"/>
        <v>29.65</v>
      </c>
      <c r="AH589" s="44">
        <f t="shared" si="327"/>
        <v>2761.8447876054929</v>
      </c>
      <c r="AI589" s="44">
        <f t="shared" si="328"/>
        <v>204818.40944882334</v>
      </c>
      <c r="AJ589" s="44">
        <f t="shared" si="329"/>
        <v>1.8997315770935226</v>
      </c>
      <c r="AK589" s="45">
        <v>0</v>
      </c>
      <c r="AL589" s="43">
        <v>381.3</v>
      </c>
      <c r="AM589" s="43">
        <v>59.1</v>
      </c>
      <c r="AN589" s="69">
        <v>74.099999999999994</v>
      </c>
      <c r="AO589" s="44">
        <f t="shared" si="356"/>
        <v>29.55</v>
      </c>
      <c r="AP589" s="44">
        <f t="shared" si="330"/>
        <v>2743.2465590962411</v>
      </c>
      <c r="AQ589" s="46">
        <f t="shared" si="331"/>
        <v>204818.40944882334</v>
      </c>
      <c r="AR589" s="46">
        <f t="shared" si="332"/>
        <v>203274.57002903146</v>
      </c>
      <c r="AS589" s="47">
        <f t="shared" si="333"/>
        <v>0.75376008628639979</v>
      </c>
      <c r="AT589" s="46">
        <f t="shared" si="334"/>
        <v>1.8997315770935226</v>
      </c>
      <c r="AU589" s="46">
        <f t="shared" si="335"/>
        <v>1.8757880041047099</v>
      </c>
      <c r="AV589" s="47">
        <f t="shared" si="336"/>
        <v>1.2603661105346746</v>
      </c>
      <c r="AW589" s="48">
        <v>0</v>
      </c>
      <c r="AX589" s="70">
        <v>150</v>
      </c>
      <c r="AY589" s="70">
        <v>12</v>
      </c>
      <c r="AZ589" s="71">
        <v>354.8</v>
      </c>
      <c r="BA589" s="43">
        <f t="shared" si="352"/>
        <v>9.6674182638106014</v>
      </c>
      <c r="BB589" s="71">
        <v>58.2</v>
      </c>
      <c r="BC589" s="69">
        <v>73.7</v>
      </c>
      <c r="BD589" s="54">
        <f t="shared" si="337"/>
        <v>29.1</v>
      </c>
      <c r="BE589" s="44">
        <f t="shared" si="338"/>
        <v>2660.3320749863728</v>
      </c>
      <c r="BF589" s="50">
        <f t="shared" si="353"/>
        <v>204818.40944882334</v>
      </c>
      <c r="BG589" s="50">
        <f t="shared" si="339"/>
        <v>196066.47392649567</v>
      </c>
      <c r="BH589" s="72">
        <f t="shared" si="340"/>
        <v>4.2730219153051552</v>
      </c>
      <c r="BI589" s="73">
        <f t="shared" si="341"/>
        <v>1.8997315770935226</v>
      </c>
      <c r="BJ589" s="51">
        <f t="shared" si="342"/>
        <v>1.8095903542030991</v>
      </c>
      <c r="BK589" s="72">
        <f t="shared" si="343"/>
        <v>4.7449452321224372</v>
      </c>
      <c r="BL589" s="116">
        <v>0</v>
      </c>
      <c r="BM589" s="74">
        <f t="shared" si="354"/>
        <v>1060</v>
      </c>
      <c r="BN589" s="74">
        <f t="shared" si="323"/>
        <v>9</v>
      </c>
      <c r="BO589" s="71">
        <v>296.60000000000002</v>
      </c>
      <c r="BP589" s="71">
        <v>57.6</v>
      </c>
      <c r="BQ589" s="71">
        <v>70.2</v>
      </c>
      <c r="BR589" s="72">
        <f t="shared" si="344"/>
        <v>28.8</v>
      </c>
      <c r="BS589" s="54">
        <f t="shared" si="345"/>
        <v>2605.7626105935183</v>
      </c>
      <c r="BT589" s="50">
        <f t="shared" si="346"/>
        <v>196066.47392649567</v>
      </c>
      <c r="BU589" s="50">
        <f t="shared" si="347"/>
        <v>182924.53526366499</v>
      </c>
      <c r="BV589" s="72">
        <f t="shared" si="348"/>
        <v>6.7027974745736127</v>
      </c>
      <c r="BW589" s="75">
        <f t="shared" si="349"/>
        <v>1.8095903542030991</v>
      </c>
      <c r="BX589" s="55">
        <f t="shared" si="350"/>
        <v>1.6214336670173015</v>
      </c>
      <c r="BY589" s="72">
        <f t="shared" si="324"/>
        <v>10.397750338841597</v>
      </c>
      <c r="BZ589" s="124" t="s">
        <v>92</v>
      </c>
      <c r="CA589" s="124" t="s">
        <v>95</v>
      </c>
      <c r="CB589" s="125">
        <v>4</v>
      </c>
      <c r="CC589" s="125">
        <v>8</v>
      </c>
      <c r="CD589" s="125">
        <v>3</v>
      </c>
      <c r="CE589" s="125">
        <v>6</v>
      </c>
      <c r="CF589" s="124" t="s">
        <v>81</v>
      </c>
      <c r="CG589" s="126" t="s">
        <v>75</v>
      </c>
      <c r="CH589" s="129">
        <f t="shared" si="355"/>
        <v>18.874314549537758</v>
      </c>
      <c r="CI589" s="129">
        <f t="shared" si="355"/>
        <v>10.734498638005995</v>
      </c>
      <c r="CJ589" s="64">
        <f>SUM((AF589-BQ589)/AF589)*100</f>
        <v>5.3398058252427107</v>
      </c>
      <c r="CK589" s="64">
        <f>SUM(BX589*CH589)</f>
        <v>30.603449052495012</v>
      </c>
      <c r="CL589" s="65" t="s">
        <v>81</v>
      </c>
    </row>
    <row r="590" spans="1:90" s="65" customFormat="1" ht="24.75" customHeight="1" x14ac:dyDescent="0.3">
      <c r="A590" s="61" t="s">
        <v>125</v>
      </c>
      <c r="B590" s="35">
        <v>3.75</v>
      </c>
      <c r="C590" s="35">
        <v>1.78</v>
      </c>
      <c r="D590" s="35">
        <v>5.7750000000000004</v>
      </c>
      <c r="E590" s="35">
        <v>4.45</v>
      </c>
      <c r="F590" s="35">
        <v>0.93464999999999998</v>
      </c>
      <c r="G590" s="66">
        <v>0.43340000000000001</v>
      </c>
      <c r="H590" s="66">
        <v>7.9149999999999998E-2</v>
      </c>
      <c r="I590" s="66">
        <v>4.3150000000000001E-2</v>
      </c>
      <c r="J590" s="66">
        <v>3.7499999999999999E-2</v>
      </c>
      <c r="K590" s="67">
        <v>4.8149999999999998E-2</v>
      </c>
      <c r="L590" s="66">
        <v>1.79443</v>
      </c>
      <c r="M590" s="68">
        <v>0.15775</v>
      </c>
      <c r="N590" s="35">
        <v>4.26</v>
      </c>
      <c r="O590" s="35">
        <v>27.875</v>
      </c>
      <c r="P590" s="35">
        <v>3.415</v>
      </c>
      <c r="Q590" s="35">
        <v>15.25</v>
      </c>
      <c r="R590" s="35">
        <v>5.4799999999999995</v>
      </c>
      <c r="S590" s="35">
        <v>2.0249999999999999</v>
      </c>
      <c r="T590" s="35">
        <v>5.95</v>
      </c>
      <c r="U590" s="35">
        <v>2.11</v>
      </c>
      <c r="V590" s="35">
        <v>12.195</v>
      </c>
      <c r="W590" s="35">
        <v>6.3</v>
      </c>
      <c r="X590" s="35">
        <v>5.24</v>
      </c>
      <c r="Y590" s="35">
        <v>2.5750000000000002</v>
      </c>
      <c r="Z590" s="35">
        <v>0.99</v>
      </c>
      <c r="AA590" s="35">
        <v>8.8650000000000002</v>
      </c>
      <c r="AB590" s="41">
        <v>1060</v>
      </c>
      <c r="AC590" s="41">
        <v>9</v>
      </c>
      <c r="AD590" s="88">
        <v>388.6</v>
      </c>
      <c r="AE590" s="69">
        <v>59.3</v>
      </c>
      <c r="AF590" s="69">
        <v>74.400000000000006</v>
      </c>
      <c r="AG590" s="44">
        <f t="shared" si="320"/>
        <v>29.65</v>
      </c>
      <c r="AH590" s="44">
        <f t="shared" si="327"/>
        <v>2761.8447876054929</v>
      </c>
      <c r="AI590" s="44">
        <f t="shared" si="328"/>
        <v>205481.25219784869</v>
      </c>
      <c r="AJ590" s="44">
        <f t="shared" si="329"/>
        <v>1.8911700986999751</v>
      </c>
      <c r="AK590" s="45">
        <v>0</v>
      </c>
      <c r="AL590" s="43">
        <v>379.9</v>
      </c>
      <c r="AM590" s="43">
        <v>59.1</v>
      </c>
      <c r="AN590" s="69">
        <v>74.099999999999994</v>
      </c>
      <c r="AO590" s="44">
        <f t="shared" si="356"/>
        <v>29.55</v>
      </c>
      <c r="AP590" s="44">
        <f t="shared" si="330"/>
        <v>2743.2465590962411</v>
      </c>
      <c r="AQ590" s="46">
        <f t="shared" si="331"/>
        <v>205481.25219784869</v>
      </c>
      <c r="AR590" s="46">
        <f t="shared" si="332"/>
        <v>203274.57002903146</v>
      </c>
      <c r="AS590" s="47">
        <f t="shared" si="333"/>
        <v>1.0739092472983955</v>
      </c>
      <c r="AT590" s="46">
        <f t="shared" si="334"/>
        <v>1.8911700986999751</v>
      </c>
      <c r="AU590" s="46">
        <f t="shared" si="335"/>
        <v>1.8689007677927598</v>
      </c>
      <c r="AV590" s="47">
        <f t="shared" si="336"/>
        <v>1.1775424602220406</v>
      </c>
      <c r="AW590" s="48">
        <v>0</v>
      </c>
      <c r="AX590" s="70">
        <v>150</v>
      </c>
      <c r="AY590" s="70">
        <v>12</v>
      </c>
      <c r="AZ590" s="71">
        <v>353.3</v>
      </c>
      <c r="BA590" s="43">
        <f t="shared" si="352"/>
        <v>9.9915086328898983</v>
      </c>
      <c r="BB590" s="71">
        <v>58.4</v>
      </c>
      <c r="BC590" s="69">
        <v>73.099999999999994</v>
      </c>
      <c r="BD590" s="54">
        <f t="shared" si="337"/>
        <v>29.2</v>
      </c>
      <c r="BE590" s="44">
        <f t="shared" si="338"/>
        <v>2678.6475601568013</v>
      </c>
      <c r="BF590" s="50">
        <f t="shared" si="353"/>
        <v>205481.25219784869</v>
      </c>
      <c r="BG590" s="50">
        <f t="shared" si="339"/>
        <v>195809.13664746218</v>
      </c>
      <c r="BH590" s="72">
        <f t="shared" si="340"/>
        <v>4.7070549974426221</v>
      </c>
      <c r="BI590" s="73">
        <f t="shared" si="341"/>
        <v>1.8911700986999751</v>
      </c>
      <c r="BJ590" s="51">
        <f t="shared" si="342"/>
        <v>1.8043080422548761</v>
      </c>
      <c r="BK590" s="72">
        <f t="shared" si="343"/>
        <v>4.5930324567213496</v>
      </c>
      <c r="BL590" s="116">
        <v>0</v>
      </c>
      <c r="BM590" s="74">
        <f t="shared" si="354"/>
        <v>1060</v>
      </c>
      <c r="BN590" s="74">
        <f t="shared" si="323"/>
        <v>9</v>
      </c>
      <c r="BO590" s="71">
        <v>296</v>
      </c>
      <c r="BP590" s="71">
        <v>55.89</v>
      </c>
      <c r="BQ590" s="71">
        <v>70.099999999999994</v>
      </c>
      <c r="BR590" s="72">
        <f t="shared" si="344"/>
        <v>27.945</v>
      </c>
      <c r="BS590" s="54">
        <f t="shared" si="345"/>
        <v>2453.3420383591183</v>
      </c>
      <c r="BT590" s="50">
        <f t="shared" si="346"/>
        <v>195809.13664746218</v>
      </c>
      <c r="BU590" s="50">
        <f t="shared" si="347"/>
        <v>171979.27688897419</v>
      </c>
      <c r="BV590" s="72">
        <f t="shared" si="348"/>
        <v>12.169942713853869</v>
      </c>
      <c r="BW590" s="75">
        <f t="shared" si="349"/>
        <v>1.8043080422548761</v>
      </c>
      <c r="BX590" s="55">
        <f t="shared" si="350"/>
        <v>1.7211376007301782</v>
      </c>
      <c r="BY590" s="72">
        <f t="shared" si="324"/>
        <v>4.609547792114161</v>
      </c>
      <c r="BZ590" s="124" t="s">
        <v>92</v>
      </c>
      <c r="CA590" s="124" t="s">
        <v>95</v>
      </c>
      <c r="CB590" s="125">
        <v>4</v>
      </c>
      <c r="CC590" s="125">
        <v>8</v>
      </c>
      <c r="CD590" s="125">
        <v>3</v>
      </c>
      <c r="CE590" s="125">
        <v>6</v>
      </c>
      <c r="CF590" s="124" t="s">
        <v>81</v>
      </c>
      <c r="CG590" s="126" t="s">
        <v>75</v>
      </c>
      <c r="CH590" s="129">
        <f t="shared" si="355"/>
        <v>18.903414155658165</v>
      </c>
      <c r="CI590" s="129">
        <f t="shared" si="355"/>
        <v>10.637695536311615</v>
      </c>
      <c r="CJ590" s="64">
        <f>SUM((AF590-BQ590)/AF590)*100</f>
        <v>5.7795698924731331</v>
      </c>
      <c r="CK590" s="64">
        <f>SUM(BX590*CH590)</f>
        <v>32.535376885478378</v>
      </c>
      <c r="CL590" s="65" t="s">
        <v>81</v>
      </c>
    </row>
    <row r="591" spans="1:90" s="65" customFormat="1" ht="24.75" customHeight="1" x14ac:dyDescent="0.3">
      <c r="A591" s="61" t="s">
        <v>125</v>
      </c>
      <c r="B591" s="35">
        <v>3.8</v>
      </c>
      <c r="C591" s="35">
        <v>1.62</v>
      </c>
      <c r="D591" s="35">
        <v>5.5149999999999997</v>
      </c>
      <c r="E591" s="35">
        <v>4.5149999999999997</v>
      </c>
      <c r="F591" s="35">
        <v>0.95369999999999999</v>
      </c>
      <c r="G591" s="66">
        <v>0.4289</v>
      </c>
      <c r="H591" s="66">
        <v>7.775E-2</v>
      </c>
      <c r="I591" s="66">
        <v>4.5999999999999999E-2</v>
      </c>
      <c r="J591" s="66">
        <v>3.9600000000000003E-2</v>
      </c>
      <c r="K591" s="67">
        <v>4.6249999999999999E-2</v>
      </c>
      <c r="L591" s="66">
        <v>1.79443</v>
      </c>
      <c r="M591" s="68">
        <v>0.17660000000000001</v>
      </c>
      <c r="N591" s="35">
        <v>4.8550000000000004</v>
      </c>
      <c r="O591" s="35">
        <v>15.94</v>
      </c>
      <c r="P591" s="35">
        <v>4.54</v>
      </c>
      <c r="Q591" s="35">
        <v>14.445</v>
      </c>
      <c r="R591" s="35">
        <v>5.71</v>
      </c>
      <c r="S591" s="35">
        <v>4.3899999999999997</v>
      </c>
      <c r="T591" s="35">
        <v>8.8949999999999996</v>
      </c>
      <c r="U591" s="35">
        <v>3.93</v>
      </c>
      <c r="V591" s="35">
        <v>14.81</v>
      </c>
      <c r="W591" s="35">
        <v>2.14</v>
      </c>
      <c r="X591" s="35">
        <v>12.559999999999999</v>
      </c>
      <c r="Y591" s="35">
        <v>7.7149999999999999</v>
      </c>
      <c r="Z591" s="35">
        <v>2.3849999999999998</v>
      </c>
      <c r="AA591" s="35">
        <v>5.74</v>
      </c>
      <c r="AB591" s="41">
        <v>1060</v>
      </c>
      <c r="AC591" s="41">
        <v>9</v>
      </c>
      <c r="AD591" s="88">
        <v>384</v>
      </c>
      <c r="AE591" s="69">
        <v>59.3</v>
      </c>
      <c r="AF591" s="69">
        <v>74.5</v>
      </c>
      <c r="AG591" s="44">
        <f t="shared" si="320"/>
        <v>29.65</v>
      </c>
      <c r="AH591" s="44">
        <f t="shared" si="327"/>
        <v>2761.8447876054929</v>
      </c>
      <c r="AI591" s="44">
        <f t="shared" si="328"/>
        <v>205757.43667660921</v>
      </c>
      <c r="AJ591" s="44">
        <f t="shared" si="329"/>
        <v>1.8662751937541688</v>
      </c>
      <c r="AK591" s="45">
        <v>0</v>
      </c>
      <c r="AL591" s="43">
        <v>376.5</v>
      </c>
      <c r="AM591" s="43">
        <v>59.1</v>
      </c>
      <c r="AN591" s="69">
        <v>74.099999999999994</v>
      </c>
      <c r="AO591" s="44">
        <f t="shared" si="356"/>
        <v>29.55</v>
      </c>
      <c r="AP591" s="44">
        <f t="shared" si="330"/>
        <v>2743.2465590962411</v>
      </c>
      <c r="AQ591" s="46">
        <f t="shared" si="331"/>
        <v>205757.43667660921</v>
      </c>
      <c r="AR591" s="46">
        <f t="shared" si="332"/>
        <v>203274.57002903146</v>
      </c>
      <c r="AS591" s="47">
        <f t="shared" si="333"/>
        <v>1.2066959462952977</v>
      </c>
      <c r="AT591" s="46">
        <f t="shared" si="334"/>
        <v>1.8662751937541688</v>
      </c>
      <c r="AU591" s="46">
        <f t="shared" si="335"/>
        <v>1.8521746224637379</v>
      </c>
      <c r="AV591" s="47">
        <f t="shared" si="336"/>
        <v>0.75554619906116227</v>
      </c>
      <c r="AW591" s="48">
        <v>0</v>
      </c>
      <c r="AX591" s="70">
        <v>150</v>
      </c>
      <c r="AY591" s="70">
        <v>12</v>
      </c>
      <c r="AZ591" s="71">
        <v>340.5</v>
      </c>
      <c r="BA591" s="43">
        <f t="shared" si="352"/>
        <v>12.77533039647577</v>
      </c>
      <c r="BB591" s="71">
        <v>58.2</v>
      </c>
      <c r="BC591" s="69">
        <v>73.2</v>
      </c>
      <c r="BD591" s="54">
        <f t="shared" si="337"/>
        <v>29.1</v>
      </c>
      <c r="BE591" s="44">
        <f t="shared" si="338"/>
        <v>2660.3320749863728</v>
      </c>
      <c r="BF591" s="50">
        <f t="shared" si="353"/>
        <v>205757.43667660921</v>
      </c>
      <c r="BG591" s="50">
        <f t="shared" si="339"/>
        <v>194736.30788900249</v>
      </c>
      <c r="BH591" s="72">
        <f t="shared" si="340"/>
        <v>5.3563695998646832</v>
      </c>
      <c r="BI591" s="73">
        <f t="shared" si="341"/>
        <v>1.8662751937541688</v>
      </c>
      <c r="BJ591" s="51">
        <f t="shared" si="342"/>
        <v>1.7485183101760415</v>
      </c>
      <c r="BK591" s="72">
        <f t="shared" si="343"/>
        <v>6.3097277385576493</v>
      </c>
      <c r="BL591" s="116">
        <v>0</v>
      </c>
      <c r="BM591" s="74">
        <f t="shared" si="354"/>
        <v>1060</v>
      </c>
      <c r="BN591" s="74">
        <f t="shared" si="323"/>
        <v>9</v>
      </c>
      <c r="BO591" s="71">
        <v>292.8</v>
      </c>
      <c r="BP591" s="71">
        <v>57.5</v>
      </c>
      <c r="BQ591" s="71">
        <v>68.099999999999994</v>
      </c>
      <c r="BR591" s="72">
        <f t="shared" si="344"/>
        <v>28.75</v>
      </c>
      <c r="BS591" s="54">
        <f t="shared" si="345"/>
        <v>2596.7226777328133</v>
      </c>
      <c r="BT591" s="50">
        <f t="shared" si="346"/>
        <v>194736.30788900249</v>
      </c>
      <c r="BU591" s="50">
        <f t="shared" si="347"/>
        <v>176836.81435360457</v>
      </c>
      <c r="BV591" s="72">
        <f t="shared" si="348"/>
        <v>9.1916570306963159</v>
      </c>
      <c r="BW591" s="75">
        <f t="shared" si="349"/>
        <v>1.7485183101760415</v>
      </c>
      <c r="BX591" s="55">
        <f t="shared" si="350"/>
        <v>1.6557638242369281</v>
      </c>
      <c r="BY591" s="72">
        <f t="shared" si="324"/>
        <v>5.3047477626799822</v>
      </c>
      <c r="BZ591" s="124" t="s">
        <v>92</v>
      </c>
      <c r="CA591" s="124" t="s">
        <v>95</v>
      </c>
      <c r="CB591" s="125">
        <v>4</v>
      </c>
      <c r="CC591" s="125">
        <v>8</v>
      </c>
      <c r="CD591" s="125">
        <v>3</v>
      </c>
      <c r="CE591" s="125">
        <v>6</v>
      </c>
      <c r="CF591" s="124" t="s">
        <v>81</v>
      </c>
      <c r="CG591" s="126" t="s">
        <v>75</v>
      </c>
      <c r="CH591" s="129">
        <f t="shared" si="355"/>
        <v>18.888864352597963</v>
      </c>
      <c r="CI591" s="129">
        <f t="shared" si="355"/>
        <v>10.686097087158805</v>
      </c>
      <c r="CJ591" s="64">
        <f>SUM((AF591-BQ591)/AF591)*100</f>
        <v>8.5906040268456447</v>
      </c>
      <c r="CK591" s="64">
        <f>SUM(BX591*CH591)</f>
        <v>31.275498275950191</v>
      </c>
      <c r="CL591" s="65" t="s">
        <v>81</v>
      </c>
    </row>
    <row r="592" spans="1:90" s="65" customFormat="1" ht="24.75" customHeight="1" x14ac:dyDescent="0.3">
      <c r="A592" s="61" t="s">
        <v>125</v>
      </c>
      <c r="B592" s="35">
        <v>3.9449999999999998</v>
      </c>
      <c r="C592" s="35">
        <v>1.7350000000000001</v>
      </c>
      <c r="D592" s="35">
        <v>5.585</v>
      </c>
      <c r="E592" s="35">
        <v>4.62</v>
      </c>
      <c r="F592" s="35">
        <v>0.94184999999999997</v>
      </c>
      <c r="G592" s="66">
        <v>0.44155</v>
      </c>
      <c r="H592" s="66">
        <v>7.6649999999999996E-2</v>
      </c>
      <c r="I592" s="66">
        <v>4.9799999999999997E-2</v>
      </c>
      <c r="J592" s="66">
        <v>4.1050000000000003E-2</v>
      </c>
      <c r="K592" s="67">
        <v>4.1399999999999999E-2</v>
      </c>
      <c r="L592" s="66">
        <v>1.79443</v>
      </c>
      <c r="M592" s="68">
        <v>0.17695</v>
      </c>
      <c r="N592" s="35">
        <v>4.1304999999999996</v>
      </c>
      <c r="O592" s="35">
        <v>19.438499999999998</v>
      </c>
      <c r="P592" s="35">
        <v>4.0990000000000002</v>
      </c>
      <c r="Q592" s="35">
        <v>15.933</v>
      </c>
      <c r="R592" s="35">
        <v>6.8235000000000001</v>
      </c>
      <c r="S592" s="35">
        <v>3.6880000000000002</v>
      </c>
      <c r="T592" s="35">
        <v>7.1905000000000001</v>
      </c>
      <c r="U592" s="35">
        <v>4.1449999999999996</v>
      </c>
      <c r="V592" s="35">
        <v>12.996500000000001</v>
      </c>
      <c r="W592" s="35">
        <v>4.3520000000000003</v>
      </c>
      <c r="X592" s="35">
        <v>9.61</v>
      </c>
      <c r="Y592" s="35">
        <v>5.1240000000000006</v>
      </c>
      <c r="Z592" s="35">
        <v>1.6419999999999999</v>
      </c>
      <c r="AA592" s="35">
        <v>7.3025000000000002</v>
      </c>
      <c r="AB592" s="41">
        <v>1060</v>
      </c>
      <c r="AC592" s="41">
        <v>9</v>
      </c>
      <c r="AD592" s="88">
        <v>384.2</v>
      </c>
      <c r="AE592" s="69">
        <v>59.4</v>
      </c>
      <c r="AF592" s="69">
        <v>74.2</v>
      </c>
      <c r="AG592" s="44">
        <f t="shared" ref="AG592:AG655" si="357">SUM(AE592/2)</f>
        <v>29.7</v>
      </c>
      <c r="AH592" s="44">
        <f t="shared" si="327"/>
        <v>2771.1674638050204</v>
      </c>
      <c r="AI592" s="44">
        <f t="shared" si="328"/>
        <v>205620.62581433251</v>
      </c>
      <c r="AJ592" s="44">
        <f t="shared" si="329"/>
        <v>1.868489595722356</v>
      </c>
      <c r="AK592" s="45">
        <v>0</v>
      </c>
      <c r="AL592" s="43">
        <v>377.6</v>
      </c>
      <c r="AM592" s="43">
        <v>59</v>
      </c>
      <c r="AN592" s="69">
        <v>74.3</v>
      </c>
      <c r="AO592" s="44">
        <f t="shared" si="356"/>
        <v>29.5</v>
      </c>
      <c r="AP592" s="44">
        <f t="shared" si="330"/>
        <v>2733.9710067865176</v>
      </c>
      <c r="AQ592" s="46">
        <f t="shared" si="331"/>
        <v>205620.62581433251</v>
      </c>
      <c r="AR592" s="46">
        <f t="shared" si="332"/>
        <v>203134.04580423824</v>
      </c>
      <c r="AS592" s="47">
        <f t="shared" si="333"/>
        <v>1.2093047573639613</v>
      </c>
      <c r="AT592" s="46">
        <f t="shared" si="334"/>
        <v>1.868489595722356</v>
      </c>
      <c r="AU592" s="46">
        <f t="shared" si="335"/>
        <v>1.8588710646953581</v>
      </c>
      <c r="AV592" s="47">
        <f t="shared" si="336"/>
        <v>0.51477573378080921</v>
      </c>
      <c r="AW592" s="48">
        <v>0</v>
      </c>
      <c r="AX592" s="70">
        <v>150</v>
      </c>
      <c r="AY592" s="70">
        <v>12</v>
      </c>
      <c r="AZ592" s="71">
        <v>332.4</v>
      </c>
      <c r="BA592" s="43">
        <f t="shared" si="352"/>
        <v>15.583634175691941</v>
      </c>
      <c r="BB592" s="71">
        <v>58.4</v>
      </c>
      <c r="BC592" s="69">
        <v>72.5</v>
      </c>
      <c r="BD592" s="54">
        <f t="shared" si="337"/>
        <v>29.2</v>
      </c>
      <c r="BE592" s="44">
        <f t="shared" si="338"/>
        <v>2678.6475601568013</v>
      </c>
      <c r="BF592" s="50">
        <f t="shared" si="353"/>
        <v>205620.62581433251</v>
      </c>
      <c r="BG592" s="50">
        <f t="shared" si="339"/>
        <v>194201.94811136808</v>
      </c>
      <c r="BH592" s="72">
        <f t="shared" si="340"/>
        <v>5.5532744624924222</v>
      </c>
      <c r="BI592" s="73">
        <f t="shared" si="341"/>
        <v>1.868489595722356</v>
      </c>
      <c r="BJ592" s="51">
        <f t="shared" si="342"/>
        <v>1.711620317059745</v>
      </c>
      <c r="BK592" s="72">
        <f t="shared" si="343"/>
        <v>8.3955125584718839</v>
      </c>
      <c r="BL592" s="116">
        <v>0</v>
      </c>
      <c r="BM592" s="74">
        <f t="shared" si="354"/>
        <v>1060</v>
      </c>
      <c r="BN592" s="74">
        <f t="shared" si="323"/>
        <v>9</v>
      </c>
      <c r="BO592" s="71">
        <v>296.39999999999998</v>
      </c>
      <c r="BP592" s="71">
        <v>57.2</v>
      </c>
      <c r="BQ592" s="71">
        <v>70.2</v>
      </c>
      <c r="BR592" s="72">
        <f t="shared" si="344"/>
        <v>28.6</v>
      </c>
      <c r="BS592" s="54">
        <f t="shared" si="345"/>
        <v>2569.6971269303071</v>
      </c>
      <c r="BT592" s="50">
        <f t="shared" si="346"/>
        <v>194201.94811136808</v>
      </c>
      <c r="BU592" s="50">
        <f t="shared" si="347"/>
        <v>180392.73831050756</v>
      </c>
      <c r="BV592" s="72">
        <f t="shared" si="348"/>
        <v>7.1107473097753999</v>
      </c>
      <c r="BW592" s="75">
        <f t="shared" si="349"/>
        <v>1.711620317059745</v>
      </c>
      <c r="BX592" s="55">
        <f t="shared" si="350"/>
        <v>1.6430816604702276</v>
      </c>
      <c r="BY592" s="72">
        <f t="shared" si="324"/>
        <v>4.0043142691396927</v>
      </c>
      <c r="BZ592" s="124" t="s">
        <v>92</v>
      </c>
      <c r="CA592" s="124" t="s">
        <v>95</v>
      </c>
      <c r="CB592" s="125">
        <v>3</v>
      </c>
      <c r="CC592" s="125">
        <v>7</v>
      </c>
      <c r="CD592" s="125">
        <v>3</v>
      </c>
      <c r="CE592" s="125">
        <v>6</v>
      </c>
      <c r="CF592" s="124" t="s">
        <v>107</v>
      </c>
      <c r="CG592" s="126" t="s">
        <v>75</v>
      </c>
      <c r="CH592" s="129">
        <v>17.899999999999999</v>
      </c>
      <c r="CI592" s="63">
        <v>25.406048585834274</v>
      </c>
      <c r="CJ592" s="64">
        <f>SUM((AF592-BQ592)/AF592)*100</f>
        <v>5.3908355795148246</v>
      </c>
      <c r="CK592" s="64">
        <f>SUM(BX592*CH592)</f>
        <v>29.411161722417074</v>
      </c>
      <c r="CL592" s="65" t="s">
        <v>107</v>
      </c>
    </row>
    <row r="593" spans="1:90" s="65" customFormat="1" ht="24.75" customHeight="1" x14ac:dyDescent="0.3">
      <c r="A593" s="61" t="s">
        <v>125</v>
      </c>
      <c r="B593" s="35">
        <v>3.07</v>
      </c>
      <c r="C593" s="35">
        <v>1.95</v>
      </c>
      <c r="D593" s="35">
        <v>6.47</v>
      </c>
      <c r="E593" s="35">
        <v>4.8099999999999996</v>
      </c>
      <c r="F593" s="35">
        <v>0.67095000000000005</v>
      </c>
      <c r="G593" s="66">
        <v>0.42165000000000002</v>
      </c>
      <c r="H593" s="66">
        <v>8.2849999999999993E-2</v>
      </c>
      <c r="I593" s="66">
        <v>5.28E-2</v>
      </c>
      <c r="J593" s="66">
        <v>4.2299999999999997E-2</v>
      </c>
      <c r="K593" s="67">
        <v>5.8599999999999999E-2</v>
      </c>
      <c r="L593" s="66">
        <v>1.79443</v>
      </c>
      <c r="M593" s="68">
        <v>4.9700000000000001E-2</v>
      </c>
      <c r="N593" s="35">
        <v>4.26</v>
      </c>
      <c r="O593" s="35">
        <v>27.875</v>
      </c>
      <c r="P593" s="35">
        <v>3.415</v>
      </c>
      <c r="Q593" s="35">
        <v>15.25</v>
      </c>
      <c r="R593" s="35">
        <v>5.4799999999999995</v>
      </c>
      <c r="S593" s="35">
        <v>2.0249999999999999</v>
      </c>
      <c r="T593" s="35">
        <v>5.95</v>
      </c>
      <c r="U593" s="35">
        <v>2.11</v>
      </c>
      <c r="V593" s="35">
        <v>12.195</v>
      </c>
      <c r="W593" s="35">
        <v>6.3</v>
      </c>
      <c r="X593" s="35">
        <v>5.24</v>
      </c>
      <c r="Y593" s="35">
        <v>2.5750000000000002</v>
      </c>
      <c r="Z593" s="35">
        <v>0.99</v>
      </c>
      <c r="AA593" s="35">
        <v>8.8650000000000002</v>
      </c>
      <c r="AB593" s="41">
        <v>1060</v>
      </c>
      <c r="AC593" s="41">
        <v>9</v>
      </c>
      <c r="AD593" s="88">
        <v>384.1</v>
      </c>
      <c r="AE593" s="69">
        <v>59.4</v>
      </c>
      <c r="AF593" s="69">
        <v>74.2</v>
      </c>
      <c r="AG593" s="44">
        <f t="shared" si="357"/>
        <v>29.7</v>
      </c>
      <c r="AH593" s="44">
        <f t="shared" si="327"/>
        <v>2771.1674638050204</v>
      </c>
      <c r="AI593" s="44">
        <f t="shared" si="328"/>
        <v>205620.62581433251</v>
      </c>
      <c r="AJ593" s="44">
        <f t="shared" si="329"/>
        <v>1.8680032631883314</v>
      </c>
      <c r="AK593" s="45">
        <v>0</v>
      </c>
      <c r="AL593" s="43">
        <v>378.1</v>
      </c>
      <c r="AM593" s="43">
        <v>59</v>
      </c>
      <c r="AN593" s="69">
        <v>74.099999999999994</v>
      </c>
      <c r="AO593" s="44">
        <f t="shared" si="356"/>
        <v>29.5</v>
      </c>
      <c r="AP593" s="44">
        <f t="shared" si="330"/>
        <v>2733.9710067865176</v>
      </c>
      <c r="AQ593" s="46">
        <f t="shared" si="331"/>
        <v>205620.62581433251</v>
      </c>
      <c r="AR593" s="46">
        <f t="shared" si="332"/>
        <v>202587.25160288095</v>
      </c>
      <c r="AS593" s="47">
        <f t="shared" si="333"/>
        <v>1.4752285668999872</v>
      </c>
      <c r="AT593" s="46">
        <f t="shared" si="334"/>
        <v>1.8680032631883314</v>
      </c>
      <c r="AU593" s="46">
        <f t="shared" si="335"/>
        <v>1.866356332930394</v>
      </c>
      <c r="AV593" s="47">
        <f t="shared" si="336"/>
        <v>8.8165277352159621E-2</v>
      </c>
      <c r="AW593" s="48">
        <v>0</v>
      </c>
      <c r="AX593" s="70">
        <v>150</v>
      </c>
      <c r="AY593" s="70">
        <v>12</v>
      </c>
      <c r="AZ593" s="71">
        <v>329.2</v>
      </c>
      <c r="BA593" s="43">
        <f t="shared" si="352"/>
        <v>16.676792223572306</v>
      </c>
      <c r="BB593" s="71">
        <v>58</v>
      </c>
      <c r="BC593" s="69">
        <v>72.3</v>
      </c>
      <c r="BD593" s="54">
        <f t="shared" si="337"/>
        <v>29</v>
      </c>
      <c r="BE593" s="44">
        <f t="shared" si="338"/>
        <v>2642.079421669016</v>
      </c>
      <c r="BF593" s="50">
        <f t="shared" si="353"/>
        <v>205620.62581433251</v>
      </c>
      <c r="BG593" s="50">
        <f t="shared" si="339"/>
        <v>191022.34218666985</v>
      </c>
      <c r="BH593" s="72">
        <f t="shared" si="340"/>
        <v>7.0996202690504164</v>
      </c>
      <c r="BI593" s="73">
        <f t="shared" si="341"/>
        <v>1.8680032631883314</v>
      </c>
      <c r="BJ593" s="51">
        <f t="shared" si="342"/>
        <v>1.7233586198953676</v>
      </c>
      <c r="BK593" s="72">
        <f t="shared" si="343"/>
        <v>7.7432757288701133</v>
      </c>
      <c r="BL593" s="116">
        <v>0</v>
      </c>
      <c r="BM593" s="74">
        <f t="shared" si="354"/>
        <v>1060</v>
      </c>
      <c r="BN593" s="74">
        <f t="shared" si="323"/>
        <v>9</v>
      </c>
      <c r="BO593" s="71">
        <v>294.5</v>
      </c>
      <c r="BP593" s="71">
        <v>57.4</v>
      </c>
      <c r="BQ593" s="71">
        <v>71.5</v>
      </c>
      <c r="BR593" s="72">
        <f t="shared" si="344"/>
        <v>28.7</v>
      </c>
      <c r="BS593" s="54">
        <f t="shared" si="345"/>
        <v>2587.6984528353764</v>
      </c>
      <c r="BT593" s="50">
        <f t="shared" si="346"/>
        <v>191022.34218666985</v>
      </c>
      <c r="BU593" s="50">
        <f t="shared" si="347"/>
        <v>185020.4393777294</v>
      </c>
      <c r="BV593" s="72">
        <f t="shared" si="348"/>
        <v>3.1419899579470645</v>
      </c>
      <c r="BW593" s="75">
        <f t="shared" si="349"/>
        <v>1.7233586198953676</v>
      </c>
      <c r="BX593" s="55">
        <f t="shared" si="350"/>
        <v>1.5917160341337317</v>
      </c>
      <c r="BY593" s="72">
        <f t="shared" si="324"/>
        <v>7.6387226803454569</v>
      </c>
      <c r="BZ593" s="124" t="s">
        <v>92</v>
      </c>
      <c r="CA593" s="124" t="s">
        <v>95</v>
      </c>
      <c r="CB593" s="125">
        <v>3</v>
      </c>
      <c r="CC593" s="125">
        <v>7</v>
      </c>
      <c r="CD593" s="125">
        <v>3</v>
      </c>
      <c r="CE593" s="125">
        <v>6</v>
      </c>
      <c r="CF593" s="124" t="s">
        <v>107</v>
      </c>
      <c r="CG593" s="126" t="s">
        <v>75</v>
      </c>
      <c r="CH593" s="129">
        <f>SUM(CH591:CH592)/2</f>
        <v>18.394432176298981</v>
      </c>
      <c r="CI593" s="63">
        <v>30.426563773681227</v>
      </c>
      <c r="CJ593" s="64">
        <f>SUM((AF593-BQ593)/AF593)*100</f>
        <v>3.6388140161725104</v>
      </c>
      <c r="CK593" s="64">
        <f>SUM(BX593*CH593)</f>
        <v>29.278712633800524</v>
      </c>
      <c r="CL593" s="65" t="s">
        <v>107</v>
      </c>
    </row>
    <row r="594" spans="1:90" s="65" customFormat="1" ht="24.75" customHeight="1" x14ac:dyDescent="0.3">
      <c r="A594" s="61" t="s">
        <v>125</v>
      </c>
      <c r="B594" s="35">
        <v>3.26</v>
      </c>
      <c r="C594" s="35">
        <v>2.0499999999999998</v>
      </c>
      <c r="D594" s="35">
        <v>6.625</v>
      </c>
      <c r="E594" s="35">
        <v>4.9400000000000004</v>
      </c>
      <c r="F594" s="35">
        <v>0.83465</v>
      </c>
      <c r="G594" s="66">
        <v>0.41439999999999999</v>
      </c>
      <c r="H594" s="66">
        <v>7.7899999999999997E-2</v>
      </c>
      <c r="I594" s="66">
        <v>5.2900000000000003E-2</v>
      </c>
      <c r="J594" s="66">
        <v>3.7749999999999999E-2</v>
      </c>
      <c r="K594" s="67">
        <v>5.3999999999999999E-2</v>
      </c>
      <c r="L594" s="66">
        <v>1.79443</v>
      </c>
      <c r="M594" s="68">
        <v>4.1549999999999997E-2</v>
      </c>
      <c r="N594" s="35">
        <v>4.8550000000000004</v>
      </c>
      <c r="O594" s="35">
        <v>15.94</v>
      </c>
      <c r="P594" s="35">
        <v>4.54</v>
      </c>
      <c r="Q594" s="35">
        <v>14.445</v>
      </c>
      <c r="R594" s="35">
        <v>5.71</v>
      </c>
      <c r="S594" s="35">
        <v>4.3899999999999997</v>
      </c>
      <c r="T594" s="35">
        <v>8.8949999999999996</v>
      </c>
      <c r="U594" s="35">
        <v>3.93</v>
      </c>
      <c r="V594" s="35">
        <v>14.81</v>
      </c>
      <c r="W594" s="35">
        <v>2.14</v>
      </c>
      <c r="X594" s="35">
        <v>12.559999999999999</v>
      </c>
      <c r="Y594" s="35">
        <v>7.7149999999999999</v>
      </c>
      <c r="Z594" s="35">
        <v>2.3849999999999998</v>
      </c>
      <c r="AA594" s="35">
        <v>5.74</v>
      </c>
      <c r="AB594" s="41">
        <v>1060</v>
      </c>
      <c r="AC594" s="41">
        <v>9</v>
      </c>
      <c r="AD594" s="88">
        <v>382.4</v>
      </c>
      <c r="AE594" s="69">
        <v>59.4</v>
      </c>
      <c r="AF594" s="69">
        <v>74.2</v>
      </c>
      <c r="AG594" s="44">
        <f t="shared" si="357"/>
        <v>29.7</v>
      </c>
      <c r="AH594" s="44">
        <f t="shared" si="327"/>
        <v>2771.1674638050204</v>
      </c>
      <c r="AI594" s="44">
        <f t="shared" si="328"/>
        <v>205620.62581433251</v>
      </c>
      <c r="AJ594" s="44">
        <f t="shared" si="329"/>
        <v>1.8597356101099141</v>
      </c>
      <c r="AK594" s="45">
        <v>0</v>
      </c>
      <c r="AL594" s="43">
        <v>379.9</v>
      </c>
      <c r="AM594" s="43">
        <v>59.3</v>
      </c>
      <c r="AN594" s="69">
        <v>74.099999999999994</v>
      </c>
      <c r="AO594" s="44">
        <f t="shared" si="356"/>
        <v>29.65</v>
      </c>
      <c r="AP594" s="44">
        <f t="shared" si="330"/>
        <v>2761.8447876054929</v>
      </c>
      <c r="AQ594" s="46">
        <f t="shared" si="331"/>
        <v>205620.62581433251</v>
      </c>
      <c r="AR594" s="46">
        <f t="shared" si="332"/>
        <v>204652.69876156701</v>
      </c>
      <c r="AS594" s="47">
        <f t="shared" si="333"/>
        <v>0.47073441632236995</v>
      </c>
      <c r="AT594" s="46">
        <f t="shared" si="334"/>
        <v>1.8597356101099141</v>
      </c>
      <c r="AU594" s="46">
        <f t="shared" si="335"/>
        <v>1.8563156132263219</v>
      </c>
      <c r="AV594" s="47">
        <f t="shared" si="336"/>
        <v>0.1838969402424924</v>
      </c>
      <c r="AW594" s="48">
        <v>0</v>
      </c>
      <c r="AX594" s="70">
        <v>150</v>
      </c>
      <c r="AY594" s="70">
        <v>12</v>
      </c>
      <c r="AZ594" s="71">
        <v>330</v>
      </c>
      <c r="BA594" s="43">
        <f t="shared" si="352"/>
        <v>15.878787878787874</v>
      </c>
      <c r="BB594" s="71">
        <v>58</v>
      </c>
      <c r="BC594" s="69">
        <v>71.7</v>
      </c>
      <c r="BD594" s="54">
        <f t="shared" si="337"/>
        <v>29</v>
      </c>
      <c r="BE594" s="44">
        <f t="shared" si="338"/>
        <v>2642.079421669016</v>
      </c>
      <c r="BF594" s="50">
        <f t="shared" si="353"/>
        <v>205620.62581433251</v>
      </c>
      <c r="BG594" s="50">
        <f t="shared" si="339"/>
        <v>189437.09453366845</v>
      </c>
      <c r="BH594" s="72">
        <f t="shared" si="340"/>
        <v>7.8705777771910697</v>
      </c>
      <c r="BI594" s="73">
        <f t="shared" si="341"/>
        <v>1.8597356101099141</v>
      </c>
      <c r="BJ594" s="51">
        <f t="shared" si="342"/>
        <v>1.7420030686827783</v>
      </c>
      <c r="BK594" s="72">
        <f t="shared" si="343"/>
        <v>6.3306063930333361</v>
      </c>
      <c r="BL594" s="116">
        <v>0</v>
      </c>
      <c r="BM594" s="74">
        <f t="shared" si="354"/>
        <v>1060</v>
      </c>
      <c r="BN594" s="74">
        <f t="shared" si="323"/>
        <v>9</v>
      </c>
      <c r="BO594" s="71">
        <v>296</v>
      </c>
      <c r="BP594" s="71">
        <v>56.89</v>
      </c>
      <c r="BQ594" s="71">
        <v>69.78</v>
      </c>
      <c r="BR594" s="72">
        <f t="shared" si="344"/>
        <v>28.445</v>
      </c>
      <c r="BS594" s="54">
        <f t="shared" si="345"/>
        <v>2541.9192432270825</v>
      </c>
      <c r="BT594" s="50">
        <f t="shared" si="346"/>
        <v>189437.09453366845</v>
      </c>
      <c r="BU594" s="50">
        <f t="shared" si="347"/>
        <v>177375.12479238582</v>
      </c>
      <c r="BV594" s="72">
        <f t="shared" si="348"/>
        <v>6.3672691829312624</v>
      </c>
      <c r="BW594" s="75">
        <f t="shared" si="349"/>
        <v>1.7420030686827783</v>
      </c>
      <c r="BX594" s="55">
        <f t="shared" si="350"/>
        <v>1.6687796574996765</v>
      </c>
      <c r="BY594" s="72">
        <f t="shared" si="324"/>
        <v>4.2034031110214958</v>
      </c>
      <c r="BZ594" s="124" t="s">
        <v>92</v>
      </c>
      <c r="CA594" s="124" t="s">
        <v>95</v>
      </c>
      <c r="CB594" s="125">
        <v>3</v>
      </c>
      <c r="CC594" s="125">
        <v>7</v>
      </c>
      <c r="CD594" s="125">
        <v>3</v>
      </c>
      <c r="CE594" s="125">
        <v>6</v>
      </c>
      <c r="CF594" s="124" t="s">
        <v>107</v>
      </c>
      <c r="CG594" s="126" t="s">
        <v>75</v>
      </c>
      <c r="CH594" s="129">
        <f>SUM(CH592:CH593)/2.1</f>
        <v>17.283062941094752</v>
      </c>
      <c r="CI594" s="129">
        <f>SUM(CI592:CI593)/2.1</f>
        <v>26.586958266435953</v>
      </c>
      <c r="CJ594" s="64">
        <f>SUM((AF594-BQ594)/AF594)*100</f>
        <v>5.9568733153638833</v>
      </c>
      <c r="CK594" s="64">
        <f>SUM(BX594*CH594)</f>
        <v>28.84162385538545</v>
      </c>
      <c r="CL594" s="65" t="s">
        <v>107</v>
      </c>
    </row>
    <row r="595" spans="1:90" s="65" customFormat="1" ht="24.75" customHeight="1" x14ac:dyDescent="0.3">
      <c r="A595" s="61" t="s">
        <v>125</v>
      </c>
      <c r="B595" s="35">
        <v>3.2450000000000001</v>
      </c>
      <c r="C595" s="35">
        <v>1.89</v>
      </c>
      <c r="D595" s="35">
        <v>6.15</v>
      </c>
      <c r="E595" s="35">
        <v>4.55</v>
      </c>
      <c r="F595" s="35">
        <v>0.74870000000000003</v>
      </c>
      <c r="G595" s="66">
        <v>0.40839999999999999</v>
      </c>
      <c r="H595" s="66">
        <v>7.8100000000000003E-2</v>
      </c>
      <c r="I595" s="66">
        <v>4.7750000000000001E-2</v>
      </c>
      <c r="J595" s="66">
        <v>3.3450000000000001E-2</v>
      </c>
      <c r="K595" s="67">
        <v>4.7699999999999999E-2</v>
      </c>
      <c r="L595" s="66">
        <v>1.79443</v>
      </c>
      <c r="M595" s="68">
        <v>5.1650000000000001E-2</v>
      </c>
      <c r="N595" s="35">
        <v>4.1304999999999996</v>
      </c>
      <c r="O595" s="35">
        <v>19.438499999999998</v>
      </c>
      <c r="P595" s="35">
        <v>4.0990000000000002</v>
      </c>
      <c r="Q595" s="35">
        <v>15.933</v>
      </c>
      <c r="R595" s="35">
        <v>6.8235000000000001</v>
      </c>
      <c r="S595" s="35">
        <v>3.6880000000000002</v>
      </c>
      <c r="T595" s="35">
        <v>7.1905000000000001</v>
      </c>
      <c r="U595" s="35">
        <v>4.1449999999999996</v>
      </c>
      <c r="V595" s="35">
        <v>12.996500000000001</v>
      </c>
      <c r="W595" s="35">
        <v>4.3520000000000003</v>
      </c>
      <c r="X595" s="35">
        <v>9.61</v>
      </c>
      <c r="Y595" s="35">
        <v>5.1240000000000006</v>
      </c>
      <c r="Z595" s="35">
        <v>1.6419999999999999</v>
      </c>
      <c r="AA595" s="35">
        <v>7.3025000000000002</v>
      </c>
      <c r="AB595" s="41">
        <v>1060</v>
      </c>
      <c r="AC595" s="41">
        <v>9</v>
      </c>
      <c r="AD595" s="88">
        <v>383.6</v>
      </c>
      <c r="AE595" s="69">
        <v>59.4</v>
      </c>
      <c r="AF595" s="69">
        <v>74.2</v>
      </c>
      <c r="AG595" s="44">
        <f t="shared" si="357"/>
        <v>29.7</v>
      </c>
      <c r="AH595" s="44">
        <f t="shared" si="327"/>
        <v>2771.1674638050204</v>
      </c>
      <c r="AI595" s="44">
        <f t="shared" si="328"/>
        <v>205620.62581433251</v>
      </c>
      <c r="AJ595" s="44">
        <f t="shared" si="329"/>
        <v>1.8655716005182086</v>
      </c>
      <c r="AK595" s="45">
        <v>0</v>
      </c>
      <c r="AL595" s="43">
        <v>379.6</v>
      </c>
      <c r="AM595" s="43">
        <v>59.3</v>
      </c>
      <c r="AN595" s="69">
        <v>74.2</v>
      </c>
      <c r="AO595" s="44">
        <f t="shared" si="356"/>
        <v>29.65</v>
      </c>
      <c r="AP595" s="44">
        <f t="shared" si="330"/>
        <v>2761.8447876054929</v>
      </c>
      <c r="AQ595" s="46">
        <f t="shared" si="331"/>
        <v>205620.62581433251</v>
      </c>
      <c r="AR595" s="46">
        <f t="shared" si="332"/>
        <v>204928.88324032759</v>
      </c>
      <c r="AS595" s="47">
        <f t="shared" si="333"/>
        <v>0.33641691890848485</v>
      </c>
      <c r="AT595" s="46">
        <f t="shared" si="334"/>
        <v>1.8655716005182086</v>
      </c>
      <c r="AU595" s="46">
        <f t="shared" si="335"/>
        <v>1.8523499176776814</v>
      </c>
      <c r="AV595" s="47">
        <f t="shared" si="336"/>
        <v>0.70872020333363306</v>
      </c>
      <c r="AW595" s="48">
        <v>0</v>
      </c>
      <c r="AX595" s="70">
        <v>150</v>
      </c>
      <c r="AY595" s="70">
        <v>12</v>
      </c>
      <c r="AZ595" s="71">
        <v>330.5</v>
      </c>
      <c r="BA595" s="43">
        <f t="shared" si="352"/>
        <v>16.066565809379735</v>
      </c>
      <c r="BB595" s="71">
        <v>58.5</v>
      </c>
      <c r="BC595" s="69">
        <v>73.2</v>
      </c>
      <c r="BD595" s="54">
        <f t="shared" si="337"/>
        <v>29.25</v>
      </c>
      <c r="BE595" s="44">
        <f t="shared" si="338"/>
        <v>2687.8288646869173</v>
      </c>
      <c r="BF595" s="50">
        <f t="shared" si="353"/>
        <v>205620.62581433251</v>
      </c>
      <c r="BG595" s="50">
        <f t="shared" si="339"/>
        <v>196749.07289508235</v>
      </c>
      <c r="BH595" s="72">
        <f t="shared" si="340"/>
        <v>4.3145248119519035</v>
      </c>
      <c r="BI595" s="73">
        <f t="shared" si="341"/>
        <v>1.8655716005182086</v>
      </c>
      <c r="BJ595" s="51">
        <f t="shared" si="342"/>
        <v>1.6798046117159655</v>
      </c>
      <c r="BK595" s="72">
        <f t="shared" si="343"/>
        <v>9.9576445498335033</v>
      </c>
      <c r="BL595" s="116">
        <v>0</v>
      </c>
      <c r="BM595" s="74">
        <f t="shared" si="354"/>
        <v>1060</v>
      </c>
      <c r="BN595" s="74">
        <f t="shared" si="323"/>
        <v>9</v>
      </c>
      <c r="BO595" s="71">
        <v>296.5</v>
      </c>
      <c r="BP595" s="71">
        <v>57.4</v>
      </c>
      <c r="BQ595" s="71">
        <v>70.2</v>
      </c>
      <c r="BR595" s="72">
        <f t="shared" si="344"/>
        <v>28.7</v>
      </c>
      <c r="BS595" s="54">
        <f t="shared" si="345"/>
        <v>2587.6984528353764</v>
      </c>
      <c r="BT595" s="50">
        <f t="shared" si="346"/>
        <v>196749.07289508235</v>
      </c>
      <c r="BU595" s="50">
        <f t="shared" si="347"/>
        <v>181656.43138904343</v>
      </c>
      <c r="BV595" s="72">
        <f t="shared" si="348"/>
        <v>7.6710102283872867</v>
      </c>
      <c r="BW595" s="75">
        <f t="shared" si="349"/>
        <v>1.6798046117159655</v>
      </c>
      <c r="BX595" s="55">
        <f t="shared" si="350"/>
        <v>1.6322020516025801</v>
      </c>
      <c r="BY595" s="72">
        <f t="shared" si="324"/>
        <v>2.8338153009806346</v>
      </c>
      <c r="BZ595" s="124" t="s">
        <v>92</v>
      </c>
      <c r="CA595" s="124" t="s">
        <v>95</v>
      </c>
      <c r="CB595" s="125">
        <v>3</v>
      </c>
      <c r="CC595" s="125">
        <v>7</v>
      </c>
      <c r="CD595" s="125">
        <v>3</v>
      </c>
      <c r="CE595" s="125">
        <v>6</v>
      </c>
      <c r="CF595" s="124" t="s">
        <v>107</v>
      </c>
      <c r="CG595" s="126" t="s">
        <v>75</v>
      </c>
      <c r="CH595" s="129">
        <f>SUM(CH593:CH594)/2.1</f>
        <v>16.989283389235109</v>
      </c>
      <c r="CI595" s="129">
        <f>SUM(CI593:CI594)/2.1</f>
        <v>27.14929620957961</v>
      </c>
      <c r="CJ595" s="64">
        <f>SUM((AF595-BQ595)/AF595)*100</f>
        <v>5.3908355795148246</v>
      </c>
      <c r="CK595" s="64">
        <f>SUM(BX595*CH595)</f>
        <v>27.729943203167181</v>
      </c>
      <c r="CL595" s="65" t="s">
        <v>107</v>
      </c>
    </row>
    <row r="596" spans="1:90" s="65" customFormat="1" ht="24.75" customHeight="1" x14ac:dyDescent="0.3">
      <c r="A596" s="61" t="s">
        <v>125</v>
      </c>
      <c r="B596" s="35">
        <v>3.46</v>
      </c>
      <c r="C596" s="35">
        <v>1.74</v>
      </c>
      <c r="D596" s="35">
        <v>6.16</v>
      </c>
      <c r="E596" s="35">
        <v>4.6749999999999998</v>
      </c>
      <c r="F596" s="35">
        <v>1.75685</v>
      </c>
      <c r="G596" s="66">
        <v>0.38840000000000002</v>
      </c>
      <c r="H596" s="66">
        <v>7.7049999999999993E-2</v>
      </c>
      <c r="I596" s="66">
        <v>5.0900000000000001E-2</v>
      </c>
      <c r="J596" s="66">
        <v>4.0649999999999999E-2</v>
      </c>
      <c r="K596" s="67">
        <v>4.7350000000000003E-2</v>
      </c>
      <c r="L596" s="66">
        <v>1.79443</v>
      </c>
      <c r="M596" s="68">
        <v>0.10150000000000001</v>
      </c>
      <c r="N596" s="35">
        <v>4.26</v>
      </c>
      <c r="O596" s="35">
        <v>27.875</v>
      </c>
      <c r="P596" s="35">
        <v>3.415</v>
      </c>
      <c r="Q596" s="35">
        <v>15.25</v>
      </c>
      <c r="R596" s="35">
        <v>5.4799999999999995</v>
      </c>
      <c r="S596" s="35">
        <v>2.0249999999999999</v>
      </c>
      <c r="T596" s="35">
        <v>5.95</v>
      </c>
      <c r="U596" s="35">
        <v>2.11</v>
      </c>
      <c r="V596" s="35">
        <v>12.195</v>
      </c>
      <c r="W596" s="35">
        <v>6.3</v>
      </c>
      <c r="X596" s="35">
        <v>5.24</v>
      </c>
      <c r="Y596" s="35">
        <v>2.5750000000000002</v>
      </c>
      <c r="Z596" s="35">
        <v>0.99</v>
      </c>
      <c r="AA596" s="35">
        <v>8.8650000000000002</v>
      </c>
      <c r="AB596" s="41">
        <v>1090</v>
      </c>
      <c r="AC596" s="41">
        <v>9</v>
      </c>
      <c r="AD596" s="88">
        <v>383.2</v>
      </c>
      <c r="AE596" s="69">
        <v>59.4</v>
      </c>
      <c r="AF596" s="69">
        <v>74.2</v>
      </c>
      <c r="AG596" s="44">
        <f t="shared" si="357"/>
        <v>29.7</v>
      </c>
      <c r="AH596" s="44">
        <f t="shared" si="327"/>
        <v>2771.1674638050204</v>
      </c>
      <c r="AI596" s="44">
        <f t="shared" si="328"/>
        <v>205620.62581433251</v>
      </c>
      <c r="AJ596" s="44">
        <f t="shared" si="329"/>
        <v>1.8636262703821105</v>
      </c>
      <c r="AK596" s="45">
        <v>0</v>
      </c>
      <c r="AL596" s="43">
        <v>379.5</v>
      </c>
      <c r="AM596" s="43">
        <v>59.4</v>
      </c>
      <c r="AN596" s="69">
        <v>74.2</v>
      </c>
      <c r="AO596" s="44">
        <f t="shared" si="356"/>
        <v>29.7</v>
      </c>
      <c r="AP596" s="44">
        <f t="shared" si="330"/>
        <v>2771.1674638050204</v>
      </c>
      <c r="AQ596" s="46">
        <f t="shared" si="331"/>
        <v>205620.62581433251</v>
      </c>
      <c r="AR596" s="46">
        <f t="shared" si="332"/>
        <v>205620.62581433251</v>
      </c>
      <c r="AS596" s="47">
        <f t="shared" si="333"/>
        <v>0</v>
      </c>
      <c r="AT596" s="46">
        <f t="shared" si="334"/>
        <v>1.8636262703821105</v>
      </c>
      <c r="AU596" s="46">
        <f t="shared" si="335"/>
        <v>1.8456319666232017</v>
      </c>
      <c r="AV596" s="47">
        <f t="shared" si="336"/>
        <v>0.9655532359081459</v>
      </c>
      <c r="AW596" s="48">
        <v>0</v>
      </c>
      <c r="AX596" s="70">
        <v>150</v>
      </c>
      <c r="AY596" s="70">
        <v>12</v>
      </c>
      <c r="AZ596" s="71">
        <v>328.8</v>
      </c>
      <c r="BA596" s="43">
        <f t="shared" si="352"/>
        <v>16.545012165450114</v>
      </c>
      <c r="BB596" s="71">
        <v>58.1</v>
      </c>
      <c r="BC596" s="69">
        <v>72.5</v>
      </c>
      <c r="BD596" s="54">
        <f t="shared" si="337"/>
        <v>29.05</v>
      </c>
      <c r="BE596" s="44">
        <f t="shared" si="338"/>
        <v>2651.1978943460604</v>
      </c>
      <c r="BF596" s="50">
        <f t="shared" si="353"/>
        <v>205620.62581433251</v>
      </c>
      <c r="BG596" s="50">
        <f t="shared" si="339"/>
        <v>192211.84734008939</v>
      </c>
      <c r="BH596" s="72">
        <f t="shared" si="340"/>
        <v>6.5211252135526196</v>
      </c>
      <c r="BI596" s="73">
        <f t="shared" si="341"/>
        <v>1.8636262703821105</v>
      </c>
      <c r="BJ596" s="51">
        <f t="shared" si="342"/>
        <v>1.7106125587474263</v>
      </c>
      <c r="BK596" s="72">
        <f t="shared" si="343"/>
        <v>8.2105363111945628</v>
      </c>
      <c r="BL596" s="116">
        <v>0</v>
      </c>
      <c r="BM596" s="74">
        <f t="shared" si="354"/>
        <v>1090</v>
      </c>
      <c r="BN596" s="74">
        <f t="shared" si="323"/>
        <v>9</v>
      </c>
      <c r="BO596" s="71">
        <v>295.2</v>
      </c>
      <c r="BP596" s="71">
        <v>56.87</v>
      </c>
      <c r="BQ596" s="71">
        <v>70.2</v>
      </c>
      <c r="BR596" s="72">
        <f t="shared" si="344"/>
        <v>28.434999999999999</v>
      </c>
      <c r="BS596" s="54">
        <f t="shared" si="345"/>
        <v>2540.1323053257206</v>
      </c>
      <c r="BT596" s="50">
        <f t="shared" si="346"/>
        <v>192211.84734008939</v>
      </c>
      <c r="BU596" s="50">
        <f t="shared" si="347"/>
        <v>178317.28783386559</v>
      </c>
      <c r="BV596" s="72">
        <f t="shared" si="348"/>
        <v>7.2287737194677222</v>
      </c>
      <c r="BW596" s="75">
        <f t="shared" si="349"/>
        <v>1.7106125587474263</v>
      </c>
      <c r="BX596" s="55">
        <f t="shared" si="350"/>
        <v>1.6554760538699509</v>
      </c>
      <c r="BY596" s="72">
        <f t="shared" si="324"/>
        <v>3.2232023900168509</v>
      </c>
      <c r="BZ596" s="124" t="s">
        <v>92</v>
      </c>
      <c r="CA596" s="124" t="s">
        <v>95</v>
      </c>
      <c r="CB596" s="125">
        <v>3</v>
      </c>
      <c r="CC596" s="125">
        <v>7</v>
      </c>
      <c r="CD596" s="125">
        <v>3</v>
      </c>
      <c r="CE596" s="125">
        <v>6</v>
      </c>
      <c r="CF596" s="124" t="s">
        <v>107</v>
      </c>
      <c r="CG596" s="126" t="s">
        <v>75</v>
      </c>
      <c r="CH596" s="129">
        <f t="shared" ref="CH596:CI599" si="358">SUM(CH594:CH595)/2</f>
        <v>17.13617316516493</v>
      </c>
      <c r="CI596" s="129">
        <f t="shared" si="358"/>
        <v>26.86812723800778</v>
      </c>
      <c r="CJ596" s="64">
        <f>SUM((AF596-BQ596)/AF596)*100</f>
        <v>5.3908355795148246</v>
      </c>
      <c r="CK596" s="64">
        <f>SUM(BX596*CH596)</f>
        <v>28.368524329899383</v>
      </c>
      <c r="CL596" s="65" t="s">
        <v>107</v>
      </c>
    </row>
    <row r="597" spans="1:90" s="65" customFormat="1" ht="24.75" customHeight="1" x14ac:dyDescent="0.3">
      <c r="A597" s="61" t="s">
        <v>125</v>
      </c>
      <c r="B597" s="35">
        <v>3.3624999999999998</v>
      </c>
      <c r="C597" s="35">
        <v>1.5625</v>
      </c>
      <c r="D597" s="35">
        <v>5.6325000000000003</v>
      </c>
      <c r="E597" s="35">
        <v>4.6150000000000002</v>
      </c>
      <c r="F597" s="35">
        <v>1.8636250000000001</v>
      </c>
      <c r="G597" s="66">
        <v>0.361925</v>
      </c>
      <c r="H597" s="66">
        <v>7.7875E-2</v>
      </c>
      <c r="I597" s="66">
        <v>5.2949999999999997E-2</v>
      </c>
      <c r="J597" s="66">
        <v>4.5600000000000002E-2</v>
      </c>
      <c r="K597" s="67">
        <v>4.1875000000000002E-2</v>
      </c>
      <c r="L597" s="66">
        <v>1.79443</v>
      </c>
      <c r="M597" s="68">
        <v>9.7725000000000006E-2</v>
      </c>
      <c r="N597" s="35">
        <v>4.8550000000000004</v>
      </c>
      <c r="O597" s="35">
        <v>15.94</v>
      </c>
      <c r="P597" s="35">
        <v>4.54</v>
      </c>
      <c r="Q597" s="35">
        <v>14.445</v>
      </c>
      <c r="R597" s="35">
        <v>5.71</v>
      </c>
      <c r="S597" s="35">
        <v>4.3899999999999997</v>
      </c>
      <c r="T597" s="35">
        <v>8.8949999999999996</v>
      </c>
      <c r="U597" s="35">
        <v>3.93</v>
      </c>
      <c r="V597" s="35">
        <v>14.81</v>
      </c>
      <c r="W597" s="35">
        <v>2.14</v>
      </c>
      <c r="X597" s="35">
        <v>12.559999999999999</v>
      </c>
      <c r="Y597" s="35">
        <v>7.7149999999999999</v>
      </c>
      <c r="Z597" s="35">
        <v>2.3849999999999998</v>
      </c>
      <c r="AA597" s="35">
        <v>5.74</v>
      </c>
      <c r="AB597" s="41">
        <v>1090</v>
      </c>
      <c r="AC597" s="41">
        <v>9</v>
      </c>
      <c r="AD597" s="88">
        <v>384.7</v>
      </c>
      <c r="AE597" s="69">
        <v>59.4</v>
      </c>
      <c r="AF597" s="69">
        <v>74.2</v>
      </c>
      <c r="AG597" s="44">
        <f t="shared" si="357"/>
        <v>29.7</v>
      </c>
      <c r="AH597" s="44">
        <f t="shared" si="327"/>
        <v>2771.1674638050204</v>
      </c>
      <c r="AI597" s="44">
        <f t="shared" si="328"/>
        <v>205620.62581433251</v>
      </c>
      <c r="AJ597" s="44">
        <f t="shared" si="329"/>
        <v>1.8709212583924788</v>
      </c>
      <c r="AK597" s="45">
        <v>0</v>
      </c>
      <c r="AL597" s="43">
        <v>379.4</v>
      </c>
      <c r="AM597" s="43">
        <v>59</v>
      </c>
      <c r="AN597" s="69">
        <v>74.3</v>
      </c>
      <c r="AO597" s="44">
        <f t="shared" si="356"/>
        <v>29.5</v>
      </c>
      <c r="AP597" s="44">
        <f t="shared" si="330"/>
        <v>2733.9710067865176</v>
      </c>
      <c r="AQ597" s="46">
        <f t="shared" si="331"/>
        <v>205620.62581433251</v>
      </c>
      <c r="AR597" s="46">
        <f t="shared" si="332"/>
        <v>203134.04580423824</v>
      </c>
      <c r="AS597" s="47">
        <f t="shared" si="333"/>
        <v>1.2093047573639613</v>
      </c>
      <c r="AT597" s="46">
        <f t="shared" si="334"/>
        <v>1.8709212583924788</v>
      </c>
      <c r="AU597" s="46">
        <f t="shared" si="335"/>
        <v>1.8677322085418933</v>
      </c>
      <c r="AV597" s="47">
        <f t="shared" si="336"/>
        <v>0.17045345100870898</v>
      </c>
      <c r="AW597" s="48">
        <v>0</v>
      </c>
      <c r="AX597" s="70">
        <v>150</v>
      </c>
      <c r="AY597" s="70">
        <v>12</v>
      </c>
      <c r="AZ597" s="71">
        <v>329.3</v>
      </c>
      <c r="BA597" s="43">
        <f t="shared" si="352"/>
        <v>16.823565138171872</v>
      </c>
      <c r="BB597" s="71">
        <v>58</v>
      </c>
      <c r="BC597" s="69">
        <v>72.3</v>
      </c>
      <c r="BD597" s="54">
        <f t="shared" si="337"/>
        <v>29</v>
      </c>
      <c r="BE597" s="44">
        <f t="shared" si="338"/>
        <v>2642.079421669016</v>
      </c>
      <c r="BF597" s="50">
        <f t="shared" si="353"/>
        <v>205620.62581433251</v>
      </c>
      <c r="BG597" s="50">
        <f t="shared" si="339"/>
        <v>191022.34218666985</v>
      </c>
      <c r="BH597" s="72">
        <f t="shared" si="340"/>
        <v>7.0996202690504164</v>
      </c>
      <c r="BI597" s="73">
        <f t="shared" si="341"/>
        <v>1.8709212583924788</v>
      </c>
      <c r="BJ597" s="51">
        <f t="shared" si="342"/>
        <v>1.7238821188686042</v>
      </c>
      <c r="BK597" s="72">
        <f t="shared" si="343"/>
        <v>7.8591837504809066</v>
      </c>
      <c r="BL597" s="116">
        <v>0</v>
      </c>
      <c r="BM597" s="74">
        <f t="shared" si="354"/>
        <v>1090</v>
      </c>
      <c r="BN597" s="74">
        <f t="shared" si="323"/>
        <v>9</v>
      </c>
      <c r="BO597" s="71">
        <v>295.89999999999998</v>
      </c>
      <c r="BP597" s="71">
        <v>57.6</v>
      </c>
      <c r="BQ597" s="71">
        <v>70.2</v>
      </c>
      <c r="BR597" s="72">
        <f t="shared" si="344"/>
        <v>28.8</v>
      </c>
      <c r="BS597" s="54">
        <f t="shared" si="345"/>
        <v>2605.7626105935183</v>
      </c>
      <c r="BT597" s="50">
        <f t="shared" si="346"/>
        <v>191022.34218666985</v>
      </c>
      <c r="BU597" s="50">
        <f t="shared" si="347"/>
        <v>182924.53526366499</v>
      </c>
      <c r="BV597" s="72">
        <f t="shared" si="348"/>
        <v>4.239193609662455</v>
      </c>
      <c r="BW597" s="75">
        <f t="shared" si="349"/>
        <v>1.7238821188686042</v>
      </c>
      <c r="BX597" s="55">
        <f t="shared" si="350"/>
        <v>1.6176069523614953</v>
      </c>
      <c r="BY597" s="72">
        <f t="shared" si="324"/>
        <v>6.16487434633048</v>
      </c>
      <c r="BZ597" s="124" t="s">
        <v>92</v>
      </c>
      <c r="CA597" s="124" t="s">
        <v>95</v>
      </c>
      <c r="CB597" s="125">
        <v>3</v>
      </c>
      <c r="CC597" s="125">
        <v>7</v>
      </c>
      <c r="CD597" s="125">
        <v>3</v>
      </c>
      <c r="CE597" s="125">
        <v>6</v>
      </c>
      <c r="CF597" s="124" t="s">
        <v>107</v>
      </c>
      <c r="CG597" s="126" t="s">
        <v>75</v>
      </c>
      <c r="CH597" s="129">
        <f t="shared" si="358"/>
        <v>17.062728277200019</v>
      </c>
      <c r="CI597" s="129">
        <f t="shared" si="358"/>
        <v>27.008711723793695</v>
      </c>
      <c r="CJ597" s="64">
        <f>SUM((AF597-BQ597)/AF597)*100</f>
        <v>5.3908355795148246</v>
      </c>
      <c r="CK597" s="64">
        <f>SUM(BX597*CH597)</f>
        <v>27.60078788745383</v>
      </c>
      <c r="CL597" s="65" t="s">
        <v>107</v>
      </c>
    </row>
    <row r="598" spans="1:90" s="65" customFormat="1" ht="24.75" customHeight="1" x14ac:dyDescent="0.3">
      <c r="A598" s="61" t="s">
        <v>125</v>
      </c>
      <c r="B598" s="35">
        <v>3.3624999999999998</v>
      </c>
      <c r="C598" s="35">
        <v>1.7024999999999999</v>
      </c>
      <c r="D598" s="35">
        <v>6.0274999999999999</v>
      </c>
      <c r="E598" s="35">
        <v>4.6050000000000004</v>
      </c>
      <c r="F598" s="35">
        <v>2.1351749999999998</v>
      </c>
      <c r="G598" s="66">
        <v>0.36870000000000003</v>
      </c>
      <c r="H598" s="66">
        <v>7.8075000000000006E-2</v>
      </c>
      <c r="I598" s="66">
        <v>5.1249999999999997E-2</v>
      </c>
      <c r="J598" s="66">
        <v>4.5275000000000003E-2</v>
      </c>
      <c r="K598" s="67">
        <v>5.1749999999999997E-2</v>
      </c>
      <c r="L598" s="66">
        <v>1.79443</v>
      </c>
      <c r="M598" s="68">
        <v>9.4350000000000003E-2</v>
      </c>
      <c r="N598" s="35">
        <v>4.1304999999999996</v>
      </c>
      <c r="O598" s="35">
        <v>19.438499999999998</v>
      </c>
      <c r="P598" s="35">
        <v>4.0990000000000002</v>
      </c>
      <c r="Q598" s="35">
        <v>15.933</v>
      </c>
      <c r="R598" s="35">
        <v>6.8235000000000001</v>
      </c>
      <c r="S598" s="35">
        <v>3.6880000000000002</v>
      </c>
      <c r="T598" s="35">
        <v>7.1905000000000001</v>
      </c>
      <c r="U598" s="35">
        <v>4.1449999999999996</v>
      </c>
      <c r="V598" s="35">
        <v>12.996500000000001</v>
      </c>
      <c r="W598" s="35">
        <v>4.3520000000000003</v>
      </c>
      <c r="X598" s="35">
        <v>9.61</v>
      </c>
      <c r="Y598" s="35">
        <v>5.1240000000000006</v>
      </c>
      <c r="Z598" s="35">
        <v>1.6419999999999999</v>
      </c>
      <c r="AA598" s="35">
        <v>7.3025000000000002</v>
      </c>
      <c r="AB598" s="41">
        <v>1090</v>
      </c>
      <c r="AC598" s="41">
        <v>9</v>
      </c>
      <c r="AD598" s="88">
        <v>385.4</v>
      </c>
      <c r="AE598" s="69">
        <v>59.4</v>
      </c>
      <c r="AF598" s="69">
        <v>74.2</v>
      </c>
      <c r="AG598" s="44">
        <f t="shared" si="357"/>
        <v>29.7</v>
      </c>
      <c r="AH598" s="44">
        <f t="shared" si="327"/>
        <v>2771.1674638050204</v>
      </c>
      <c r="AI598" s="44">
        <f t="shared" si="328"/>
        <v>205620.62581433251</v>
      </c>
      <c r="AJ598" s="44">
        <f t="shared" si="329"/>
        <v>1.8743255861306507</v>
      </c>
      <c r="AK598" s="45">
        <v>0</v>
      </c>
      <c r="AL598" s="43">
        <v>380.2</v>
      </c>
      <c r="AM598" s="43">
        <v>59</v>
      </c>
      <c r="AN598" s="69">
        <v>74.3</v>
      </c>
      <c r="AO598" s="44">
        <f t="shared" si="356"/>
        <v>29.5</v>
      </c>
      <c r="AP598" s="44">
        <f t="shared" si="330"/>
        <v>2733.9710067865176</v>
      </c>
      <c r="AQ598" s="46">
        <f t="shared" si="331"/>
        <v>205620.62581433251</v>
      </c>
      <c r="AR598" s="46">
        <f t="shared" si="332"/>
        <v>203134.04580423824</v>
      </c>
      <c r="AS598" s="47">
        <f t="shared" si="333"/>
        <v>1.2093047573639613</v>
      </c>
      <c r="AT598" s="46">
        <f t="shared" si="334"/>
        <v>1.8743255861306507</v>
      </c>
      <c r="AU598" s="46">
        <f t="shared" si="335"/>
        <v>1.8716704946959088</v>
      </c>
      <c r="AV598" s="47">
        <f t="shared" si="336"/>
        <v>0.14165582833572746</v>
      </c>
      <c r="AW598" s="48">
        <v>0</v>
      </c>
      <c r="AX598" s="70">
        <v>150</v>
      </c>
      <c r="AY598" s="70">
        <v>12</v>
      </c>
      <c r="AZ598" s="71">
        <v>326.60000000000002</v>
      </c>
      <c r="BA598" s="43">
        <f t="shared" si="352"/>
        <v>18.003674219228401</v>
      </c>
      <c r="BB598" s="71">
        <v>58</v>
      </c>
      <c r="BC598" s="69">
        <v>72.400000000000006</v>
      </c>
      <c r="BD598" s="54">
        <f t="shared" si="337"/>
        <v>29</v>
      </c>
      <c r="BE598" s="44">
        <f t="shared" si="338"/>
        <v>2642.079421669016</v>
      </c>
      <c r="BF598" s="50">
        <f t="shared" si="353"/>
        <v>205620.62581433251</v>
      </c>
      <c r="BG598" s="50">
        <f t="shared" si="339"/>
        <v>191286.55012883677</v>
      </c>
      <c r="BH598" s="72">
        <f t="shared" si="340"/>
        <v>6.971127351026964</v>
      </c>
      <c r="BI598" s="73">
        <f t="shared" si="341"/>
        <v>1.8743255861306507</v>
      </c>
      <c r="BJ598" s="51">
        <f t="shared" si="342"/>
        <v>1.7073861166926054</v>
      </c>
      <c r="BK598" s="72">
        <f t="shared" si="343"/>
        <v>8.9066419768976406</v>
      </c>
      <c r="BL598" s="116">
        <v>0</v>
      </c>
      <c r="BM598" s="74">
        <f t="shared" si="354"/>
        <v>1090</v>
      </c>
      <c r="BN598" s="74">
        <f t="shared" si="323"/>
        <v>9</v>
      </c>
      <c r="BO598" s="71">
        <v>295.5</v>
      </c>
      <c r="BP598" s="71">
        <v>57.4</v>
      </c>
      <c r="BQ598" s="71">
        <v>70.2</v>
      </c>
      <c r="BR598" s="72">
        <f t="shared" si="344"/>
        <v>28.7</v>
      </c>
      <c r="BS598" s="54">
        <f t="shared" si="345"/>
        <v>2587.6984528353764</v>
      </c>
      <c r="BT598" s="50">
        <f t="shared" si="346"/>
        <v>191286.55012883677</v>
      </c>
      <c r="BU598" s="50">
        <f t="shared" si="347"/>
        <v>181656.43138904343</v>
      </c>
      <c r="BV598" s="72">
        <f t="shared" si="348"/>
        <v>5.0343940717772311</v>
      </c>
      <c r="BW598" s="75">
        <f t="shared" si="349"/>
        <v>1.7073861166926054</v>
      </c>
      <c r="BX598" s="55">
        <f t="shared" si="350"/>
        <v>1.6266971542953201</v>
      </c>
      <c r="BY598" s="72">
        <f t="shared" si="324"/>
        <v>4.7258766841555842</v>
      </c>
      <c r="BZ598" s="124" t="s">
        <v>92</v>
      </c>
      <c r="CA598" s="124" t="s">
        <v>95</v>
      </c>
      <c r="CB598" s="125">
        <v>3</v>
      </c>
      <c r="CC598" s="125">
        <v>7</v>
      </c>
      <c r="CD598" s="125">
        <v>3</v>
      </c>
      <c r="CE598" s="125">
        <v>6</v>
      </c>
      <c r="CF598" s="124" t="s">
        <v>107</v>
      </c>
      <c r="CG598" s="126" t="s">
        <v>75</v>
      </c>
      <c r="CH598" s="129">
        <f t="shared" si="358"/>
        <v>17.099450721182475</v>
      </c>
      <c r="CI598" s="129">
        <f t="shared" si="358"/>
        <v>26.938419480900738</v>
      </c>
      <c r="CJ598" s="64">
        <f>SUM((AF598-BQ598)/AF598)*100</f>
        <v>5.3908355795148246</v>
      </c>
      <c r="CK598" s="64">
        <f>SUM(BX598*CH598)</f>
        <v>27.81562782816059</v>
      </c>
      <c r="CL598" s="65" t="s">
        <v>107</v>
      </c>
    </row>
    <row r="599" spans="1:90" s="65" customFormat="1" ht="24.75" customHeight="1" x14ac:dyDescent="0.3">
      <c r="A599" s="61" t="s">
        <v>125</v>
      </c>
      <c r="B599" s="35">
        <v>3.7149999999999999</v>
      </c>
      <c r="C599" s="35">
        <v>1.835</v>
      </c>
      <c r="D599" s="35">
        <v>5.52</v>
      </c>
      <c r="E599" s="35">
        <v>4.8825000000000003</v>
      </c>
      <c r="F599" s="35">
        <v>1.220475</v>
      </c>
      <c r="G599" s="66">
        <v>0.44729999999999998</v>
      </c>
      <c r="H599" s="66">
        <v>8.3150000000000002E-2</v>
      </c>
      <c r="I599" s="66">
        <v>5.7849999999999999E-2</v>
      </c>
      <c r="J599" s="66">
        <v>4.6949999999999999E-2</v>
      </c>
      <c r="K599" s="67">
        <v>5.2949999999999997E-2</v>
      </c>
      <c r="L599" s="66">
        <v>1.79443</v>
      </c>
      <c r="M599" s="68">
        <v>8.7474999999999997E-2</v>
      </c>
      <c r="N599" s="35">
        <v>4.26</v>
      </c>
      <c r="O599" s="35">
        <v>27.875</v>
      </c>
      <c r="P599" s="35">
        <v>3.415</v>
      </c>
      <c r="Q599" s="35">
        <v>15.25</v>
      </c>
      <c r="R599" s="35">
        <v>5.4799999999999995</v>
      </c>
      <c r="S599" s="35">
        <v>2.0249999999999999</v>
      </c>
      <c r="T599" s="35">
        <v>5.95</v>
      </c>
      <c r="U599" s="35">
        <v>2.11</v>
      </c>
      <c r="V599" s="35">
        <v>12.195</v>
      </c>
      <c r="W599" s="35">
        <v>6.3</v>
      </c>
      <c r="X599" s="35">
        <v>5.24</v>
      </c>
      <c r="Y599" s="35">
        <v>2.5750000000000002</v>
      </c>
      <c r="Z599" s="35">
        <v>0.99</v>
      </c>
      <c r="AA599" s="35">
        <v>8.8650000000000002</v>
      </c>
      <c r="AB599" s="41">
        <v>1090</v>
      </c>
      <c r="AC599" s="41">
        <v>9</v>
      </c>
      <c r="AD599" s="88">
        <v>384.4</v>
      </c>
      <c r="AE599" s="69">
        <v>59.4</v>
      </c>
      <c r="AF599" s="69">
        <v>74.2</v>
      </c>
      <c r="AG599" s="44">
        <f t="shared" si="357"/>
        <v>29.7</v>
      </c>
      <c r="AH599" s="44">
        <f t="shared" si="327"/>
        <v>2771.1674638050204</v>
      </c>
      <c r="AI599" s="44">
        <f t="shared" si="328"/>
        <v>205620.62581433251</v>
      </c>
      <c r="AJ599" s="44">
        <f t="shared" si="329"/>
        <v>1.8694622607904052</v>
      </c>
      <c r="AK599" s="45">
        <v>0</v>
      </c>
      <c r="AL599" s="43">
        <v>378.8</v>
      </c>
      <c r="AM599" s="43">
        <v>59</v>
      </c>
      <c r="AN599" s="69">
        <v>74.3</v>
      </c>
      <c r="AO599" s="44">
        <f t="shared" si="356"/>
        <v>29.5</v>
      </c>
      <c r="AP599" s="44">
        <f t="shared" si="330"/>
        <v>2733.9710067865176</v>
      </c>
      <c r="AQ599" s="46">
        <f t="shared" si="331"/>
        <v>205620.62581433251</v>
      </c>
      <c r="AR599" s="46">
        <f t="shared" si="332"/>
        <v>203134.04580423824</v>
      </c>
      <c r="AS599" s="47">
        <f t="shared" si="333"/>
        <v>1.2093047573639613</v>
      </c>
      <c r="AT599" s="46">
        <f t="shared" si="334"/>
        <v>1.8694622607904052</v>
      </c>
      <c r="AU599" s="46">
        <f t="shared" si="335"/>
        <v>1.8647784939263816</v>
      </c>
      <c r="AV599" s="47">
        <f t="shared" si="336"/>
        <v>0.25054086205748388</v>
      </c>
      <c r="AW599" s="48">
        <v>0</v>
      </c>
      <c r="AX599" s="70">
        <v>150</v>
      </c>
      <c r="AY599" s="70">
        <v>12</v>
      </c>
      <c r="AZ599" s="71">
        <v>327</v>
      </c>
      <c r="BA599" s="43">
        <f t="shared" si="352"/>
        <v>17.553516819571858</v>
      </c>
      <c r="BB599" s="71">
        <v>58</v>
      </c>
      <c r="BC599" s="69">
        <v>73.7</v>
      </c>
      <c r="BD599" s="54">
        <f t="shared" si="337"/>
        <v>29</v>
      </c>
      <c r="BE599" s="44">
        <f t="shared" si="338"/>
        <v>2642.079421669016</v>
      </c>
      <c r="BF599" s="50">
        <f t="shared" si="353"/>
        <v>205620.62581433251</v>
      </c>
      <c r="BG599" s="50">
        <f t="shared" si="339"/>
        <v>194721.25337700648</v>
      </c>
      <c r="BH599" s="72">
        <f t="shared" si="340"/>
        <v>5.3007194167222051</v>
      </c>
      <c r="BI599" s="73">
        <f t="shared" si="341"/>
        <v>1.8694622607904052</v>
      </c>
      <c r="BJ599" s="51">
        <f t="shared" si="342"/>
        <v>1.6793236194247585</v>
      </c>
      <c r="BK599" s="72">
        <f t="shared" si="343"/>
        <v>10.170766500804165</v>
      </c>
      <c r="BL599" s="116">
        <v>0</v>
      </c>
      <c r="BM599" s="74">
        <f t="shared" si="354"/>
        <v>1090</v>
      </c>
      <c r="BN599" s="74">
        <f t="shared" si="323"/>
        <v>9</v>
      </c>
      <c r="BO599" s="71">
        <v>295.7</v>
      </c>
      <c r="BP599" s="71">
        <v>57.8</v>
      </c>
      <c r="BQ599" s="71">
        <v>72.3</v>
      </c>
      <c r="BR599" s="72">
        <f t="shared" si="344"/>
        <v>28.9</v>
      </c>
      <c r="BS599" s="54">
        <f t="shared" si="345"/>
        <v>2623.8896002047309</v>
      </c>
      <c r="BT599" s="50">
        <f t="shared" si="346"/>
        <v>194721.25337700648</v>
      </c>
      <c r="BU599" s="50">
        <f t="shared" si="347"/>
        <v>189707.21809480203</v>
      </c>
      <c r="BV599" s="72">
        <f t="shared" si="348"/>
        <v>2.5749810024571924</v>
      </c>
      <c r="BW599" s="75">
        <f t="shared" si="349"/>
        <v>1.6793236194247585</v>
      </c>
      <c r="BX599" s="55">
        <f t="shared" si="350"/>
        <v>1.558717707052298</v>
      </c>
      <c r="BY599" s="72">
        <f t="shared" si="324"/>
        <v>7.1818148079030362</v>
      </c>
      <c r="BZ599" s="124" t="s">
        <v>92</v>
      </c>
      <c r="CA599" s="124" t="s">
        <v>95</v>
      </c>
      <c r="CB599" s="125">
        <v>3</v>
      </c>
      <c r="CC599" s="125">
        <v>7</v>
      </c>
      <c r="CD599" s="125">
        <v>3</v>
      </c>
      <c r="CE599" s="125">
        <v>6</v>
      </c>
      <c r="CF599" s="124" t="s">
        <v>107</v>
      </c>
      <c r="CG599" s="126" t="s">
        <v>75</v>
      </c>
      <c r="CH599" s="129">
        <f t="shared" si="358"/>
        <v>17.081089499191247</v>
      </c>
      <c r="CI599" s="129">
        <f t="shared" si="358"/>
        <v>26.973565602347215</v>
      </c>
      <c r="CJ599" s="64">
        <f>SUM((AF599-BQ599)/AF599)*100</f>
        <v>2.5606469002695493</v>
      </c>
      <c r="CK599" s="64">
        <f>SUM(BX599*CH599)</f>
        <v>26.624596658134465</v>
      </c>
      <c r="CL599" s="65" t="s">
        <v>107</v>
      </c>
    </row>
    <row r="600" spans="1:90" s="65" customFormat="1" ht="24.75" customHeight="1" x14ac:dyDescent="0.3">
      <c r="A600" s="61" t="s">
        <v>127</v>
      </c>
      <c r="B600" s="35">
        <v>3.7050000000000001</v>
      </c>
      <c r="C600" s="35">
        <v>1.78</v>
      </c>
      <c r="D600" s="35">
        <v>5.72</v>
      </c>
      <c r="E600" s="35">
        <v>4.7699999999999996</v>
      </c>
      <c r="F600" s="35">
        <v>0.96225000000000005</v>
      </c>
      <c r="G600" s="66">
        <v>0.46625</v>
      </c>
      <c r="H600" s="66">
        <v>8.8249999999999995E-2</v>
      </c>
      <c r="I600" s="66">
        <v>5.885E-2</v>
      </c>
      <c r="J600" s="66">
        <v>4.7500000000000001E-2</v>
      </c>
      <c r="K600" s="67">
        <v>5.5399999999999998E-2</v>
      </c>
      <c r="L600" s="66">
        <v>0.56661700000000004</v>
      </c>
      <c r="M600" s="68">
        <v>8.0399999999999999E-2</v>
      </c>
      <c r="N600" s="35">
        <v>5.27</v>
      </c>
      <c r="O600" s="35">
        <v>16.75</v>
      </c>
      <c r="P600" s="35">
        <v>3.35</v>
      </c>
      <c r="Q600" s="35">
        <v>15.185</v>
      </c>
      <c r="R600" s="35">
        <v>8.07</v>
      </c>
      <c r="S600" s="35">
        <v>6.69</v>
      </c>
      <c r="T600" s="35">
        <v>6.25</v>
      </c>
      <c r="U600" s="35">
        <v>4.5150000000000006</v>
      </c>
      <c r="V600" s="35">
        <v>12.91</v>
      </c>
      <c r="W600" s="35">
        <v>5.2050000000000001</v>
      </c>
      <c r="X600" s="35">
        <v>6.8150000000000004</v>
      </c>
      <c r="Y600" s="35">
        <v>3.835</v>
      </c>
      <c r="Z600" s="35">
        <v>1.52</v>
      </c>
      <c r="AA600" s="35">
        <v>6.25</v>
      </c>
      <c r="AB600" s="41">
        <v>1090</v>
      </c>
      <c r="AC600" s="41">
        <v>9</v>
      </c>
      <c r="AD600" s="88">
        <v>387.9</v>
      </c>
      <c r="AE600" s="69">
        <v>59.5</v>
      </c>
      <c r="AF600" s="69">
        <v>75.7</v>
      </c>
      <c r="AG600" s="44">
        <f t="shared" si="357"/>
        <v>29.75</v>
      </c>
      <c r="AH600" s="44">
        <f t="shared" si="327"/>
        <v>2780.5058479678164</v>
      </c>
      <c r="AI600" s="44">
        <f t="shared" si="328"/>
        <v>210484.29269116372</v>
      </c>
      <c r="AJ600" s="44">
        <f t="shared" si="329"/>
        <v>1.8428928593220597</v>
      </c>
      <c r="AK600" s="45">
        <v>0</v>
      </c>
      <c r="AL600" s="43">
        <v>372.6</v>
      </c>
      <c r="AM600" s="43">
        <v>59.4</v>
      </c>
      <c r="AN600" s="69">
        <v>75.69</v>
      </c>
      <c r="AO600" s="44">
        <f t="shared" si="356"/>
        <v>29.7</v>
      </c>
      <c r="AP600" s="44">
        <f t="shared" si="330"/>
        <v>2771.1674638050204</v>
      </c>
      <c r="AQ600" s="46">
        <f t="shared" si="331"/>
        <v>210484.29269116372</v>
      </c>
      <c r="AR600" s="46">
        <f t="shared" si="332"/>
        <v>209749.66533540198</v>
      </c>
      <c r="AS600" s="47">
        <f t="shared" si="333"/>
        <v>0.34901766130341699</v>
      </c>
      <c r="AT600" s="46">
        <f t="shared" si="334"/>
        <v>1.8428928593220597</v>
      </c>
      <c r="AU600" s="46">
        <f t="shared" si="335"/>
        <v>1.7764033110812874</v>
      </c>
      <c r="AV600" s="47">
        <f t="shared" si="336"/>
        <v>3.6078900574410868</v>
      </c>
      <c r="AW600" s="48">
        <v>0</v>
      </c>
      <c r="AX600" s="70">
        <v>150</v>
      </c>
      <c r="AY600" s="70">
        <v>12</v>
      </c>
      <c r="AZ600" s="71">
        <v>323.60000000000002</v>
      </c>
      <c r="BA600" s="43">
        <f t="shared" si="352"/>
        <v>19.870210135970318</v>
      </c>
      <c r="BB600" s="71">
        <v>58</v>
      </c>
      <c r="BC600" s="69">
        <v>75.599999999999994</v>
      </c>
      <c r="BD600" s="54">
        <f t="shared" si="337"/>
        <v>29</v>
      </c>
      <c r="BE600" s="44">
        <f t="shared" si="338"/>
        <v>2642.079421669016</v>
      </c>
      <c r="BF600" s="50">
        <f t="shared" si="353"/>
        <v>210484.29269116372</v>
      </c>
      <c r="BG600" s="50">
        <f t="shared" si="339"/>
        <v>199741.20427817761</v>
      </c>
      <c r="BH600" s="72">
        <f t="shared" si="340"/>
        <v>5.1039858013296353</v>
      </c>
      <c r="BI600" s="73">
        <f t="shared" si="341"/>
        <v>1.8428928593220597</v>
      </c>
      <c r="BJ600" s="51">
        <f t="shared" si="342"/>
        <v>1.6200963700475415</v>
      </c>
      <c r="BK600" s="72">
        <f t="shared" si="343"/>
        <v>12.08949766925017</v>
      </c>
      <c r="BL600" s="116">
        <v>0</v>
      </c>
      <c r="BM600" s="74">
        <v>1000</v>
      </c>
      <c r="BN600" s="74">
        <v>3</v>
      </c>
      <c r="BO600" s="71">
        <v>288.60000000000002</v>
      </c>
      <c r="BP600" s="71">
        <v>57.6</v>
      </c>
      <c r="BQ600" s="71">
        <v>74.099999999999994</v>
      </c>
      <c r="BR600" s="72">
        <f t="shared" si="344"/>
        <v>28.8</v>
      </c>
      <c r="BS600" s="54">
        <f t="shared" si="345"/>
        <v>2605.7626105935183</v>
      </c>
      <c r="BT600" s="50">
        <f t="shared" si="346"/>
        <v>199741.20427817761</v>
      </c>
      <c r="BU600" s="50">
        <f t="shared" si="347"/>
        <v>193087.00944497969</v>
      </c>
      <c r="BV600" s="72">
        <f t="shared" si="348"/>
        <v>3.3314081875318471</v>
      </c>
      <c r="BW600" s="75">
        <f t="shared" si="349"/>
        <v>1.6200963700475415</v>
      </c>
      <c r="BX600" s="55">
        <f t="shared" si="350"/>
        <v>1.4946629544347303</v>
      </c>
      <c r="BY600" s="72">
        <f t="shared" si="324"/>
        <v>7.7423428588467456</v>
      </c>
      <c r="BZ600" s="83" t="s">
        <v>74</v>
      </c>
      <c r="CA600" s="124" t="s">
        <v>95</v>
      </c>
      <c r="CB600" s="112">
        <v>5</v>
      </c>
      <c r="CC600" s="125">
        <v>7</v>
      </c>
      <c r="CD600" s="112">
        <v>4</v>
      </c>
      <c r="CE600" s="125">
        <v>6</v>
      </c>
      <c r="CF600" s="124" t="s">
        <v>107</v>
      </c>
      <c r="CG600" s="71" t="s">
        <v>81</v>
      </c>
      <c r="CH600" s="129">
        <v>23.1</v>
      </c>
      <c r="CI600" s="63">
        <v>3.4</v>
      </c>
      <c r="CJ600" s="64">
        <f>SUM((AF600-BQ600)/AF600)*100</f>
        <v>2.1136063408190338</v>
      </c>
      <c r="CK600" s="64">
        <f>SUM(BX600*CH600)</f>
        <v>34.526714247442271</v>
      </c>
      <c r="CL600" s="65" t="s">
        <v>107</v>
      </c>
    </row>
    <row r="601" spans="1:90" s="65" customFormat="1" ht="24.75" customHeight="1" x14ac:dyDescent="0.3">
      <c r="A601" s="61" t="s">
        <v>127</v>
      </c>
      <c r="B601" s="35">
        <v>3.5049999999999999</v>
      </c>
      <c r="C601" s="35">
        <v>1.915</v>
      </c>
      <c r="D601" s="35">
        <v>5.9349999999999996</v>
      </c>
      <c r="E601" s="35">
        <v>3.5</v>
      </c>
      <c r="F601" s="35">
        <v>1.1753499999999999</v>
      </c>
      <c r="G601" s="66">
        <v>0.44690000000000002</v>
      </c>
      <c r="H601" s="66">
        <v>8.9399999999999993E-2</v>
      </c>
      <c r="I601" s="66">
        <v>5.7250000000000002E-2</v>
      </c>
      <c r="J601" s="66">
        <v>4.7550000000000002E-2</v>
      </c>
      <c r="K601" s="67">
        <v>5.1650000000000001E-2</v>
      </c>
      <c r="L601" s="66">
        <v>0.56661700000000004</v>
      </c>
      <c r="M601" s="68">
        <v>6.7849999999999994E-2</v>
      </c>
      <c r="N601" s="35">
        <v>4.07</v>
      </c>
      <c r="O601" s="35">
        <v>13.635000000000003</v>
      </c>
      <c r="P601" s="35">
        <v>3.35</v>
      </c>
      <c r="Q601" s="35">
        <v>16.065000000000001</v>
      </c>
      <c r="R601" s="35">
        <v>7.2850000000000001</v>
      </c>
      <c r="S601" s="35">
        <v>3.34</v>
      </c>
      <c r="T601" s="35">
        <v>7.08</v>
      </c>
      <c r="U601" s="35">
        <v>5.27</v>
      </c>
      <c r="V601" s="35">
        <v>16.155000000000001</v>
      </c>
      <c r="W601" s="35">
        <v>9.3949999999999996</v>
      </c>
      <c r="X601" s="35">
        <v>9.9849999999999994</v>
      </c>
      <c r="Y601" s="35">
        <v>9.2349999999999994</v>
      </c>
      <c r="Z601" s="35">
        <v>5.1100000000000003</v>
      </c>
      <c r="AA601" s="35">
        <v>3.125</v>
      </c>
      <c r="AB601" s="41">
        <v>1090</v>
      </c>
      <c r="AC601" s="41">
        <v>9</v>
      </c>
      <c r="AD601" s="88">
        <v>386.1</v>
      </c>
      <c r="AE601" s="69">
        <v>59.4</v>
      </c>
      <c r="AF601" s="69">
        <v>76.2</v>
      </c>
      <c r="AG601" s="44">
        <f t="shared" si="357"/>
        <v>29.7</v>
      </c>
      <c r="AH601" s="44">
        <f t="shared" si="327"/>
        <v>2771.1674638050204</v>
      </c>
      <c r="AI601" s="44">
        <f t="shared" si="328"/>
        <v>211162.96074194257</v>
      </c>
      <c r="AJ601" s="44">
        <f t="shared" si="329"/>
        <v>1.8284456641609794</v>
      </c>
      <c r="AK601" s="45">
        <v>0</v>
      </c>
      <c r="AL601" s="43">
        <v>371.7</v>
      </c>
      <c r="AM601" s="43">
        <v>59.3</v>
      </c>
      <c r="AN601" s="69">
        <v>76.19</v>
      </c>
      <c r="AO601" s="44">
        <f t="shared" si="356"/>
        <v>29.65</v>
      </c>
      <c r="AP601" s="44">
        <f t="shared" si="330"/>
        <v>2761.8447876054929</v>
      </c>
      <c r="AQ601" s="46">
        <f t="shared" si="331"/>
        <v>211162.96074194257</v>
      </c>
      <c r="AR601" s="46">
        <f t="shared" si="332"/>
        <v>210424.95436766249</v>
      </c>
      <c r="AS601" s="47">
        <f t="shared" si="333"/>
        <v>0.34949612928660606</v>
      </c>
      <c r="AT601" s="46">
        <f t="shared" si="334"/>
        <v>1.8284456641609794</v>
      </c>
      <c r="AU601" s="46">
        <f t="shared" si="335"/>
        <v>1.7664254751389972</v>
      </c>
      <c r="AV601" s="47">
        <f t="shared" si="336"/>
        <v>3.3919623775334617</v>
      </c>
      <c r="AW601" s="48">
        <v>0</v>
      </c>
      <c r="AX601" s="70">
        <v>150</v>
      </c>
      <c r="AY601" s="70">
        <v>12</v>
      </c>
      <c r="AZ601" s="71">
        <v>326.60000000000002</v>
      </c>
      <c r="BA601" s="43">
        <f t="shared" si="352"/>
        <v>18.218003674219226</v>
      </c>
      <c r="BB601" s="71">
        <v>58</v>
      </c>
      <c r="BC601" s="69">
        <v>76</v>
      </c>
      <c r="BD601" s="54">
        <f t="shared" si="337"/>
        <v>29</v>
      </c>
      <c r="BE601" s="44">
        <f t="shared" si="338"/>
        <v>2642.079421669016</v>
      </c>
      <c r="BF601" s="50">
        <f t="shared" si="353"/>
        <v>211162.96074194257</v>
      </c>
      <c r="BG601" s="50">
        <f t="shared" si="339"/>
        <v>200798.03604684523</v>
      </c>
      <c r="BH601" s="72">
        <f t="shared" si="340"/>
        <v>4.9084956275850304</v>
      </c>
      <c r="BI601" s="73">
        <f t="shared" si="341"/>
        <v>1.8284456641609794</v>
      </c>
      <c r="BJ601" s="51">
        <f t="shared" si="342"/>
        <v>1.6265099322176926</v>
      </c>
      <c r="BK601" s="72">
        <f t="shared" si="343"/>
        <v>11.044119926634476</v>
      </c>
      <c r="BL601" s="116">
        <v>0</v>
      </c>
      <c r="BM601" s="74">
        <v>1000</v>
      </c>
      <c r="BN601" s="74">
        <v>3</v>
      </c>
      <c r="BO601" s="71">
        <v>292.8</v>
      </c>
      <c r="BP601" s="71">
        <v>57.6</v>
      </c>
      <c r="BQ601" s="71">
        <v>75</v>
      </c>
      <c r="BR601" s="72">
        <f t="shared" si="344"/>
        <v>28.8</v>
      </c>
      <c r="BS601" s="54">
        <f t="shared" si="345"/>
        <v>2605.7626105935183</v>
      </c>
      <c r="BT601" s="50">
        <f t="shared" si="346"/>
        <v>200798.03604684523</v>
      </c>
      <c r="BU601" s="50">
        <f t="shared" si="347"/>
        <v>195432.19579451386</v>
      </c>
      <c r="BV601" s="72">
        <f t="shared" si="348"/>
        <v>2.6722573377558065</v>
      </c>
      <c r="BW601" s="75">
        <f t="shared" si="349"/>
        <v>1.6265099322176926</v>
      </c>
      <c r="BX601" s="55">
        <f t="shared" si="350"/>
        <v>1.4982178284885208</v>
      </c>
      <c r="BY601" s="72">
        <f t="shared" si="324"/>
        <v>7.8875696476227306</v>
      </c>
      <c r="BZ601" s="83" t="s">
        <v>74</v>
      </c>
      <c r="CA601" s="124" t="s">
        <v>95</v>
      </c>
      <c r="CB601" s="112">
        <v>5</v>
      </c>
      <c r="CC601" s="125">
        <v>7</v>
      </c>
      <c r="CD601" s="112">
        <v>4</v>
      </c>
      <c r="CE601" s="125">
        <v>6</v>
      </c>
      <c r="CF601" s="124" t="s">
        <v>107</v>
      </c>
      <c r="CG601" s="71" t="s">
        <v>81</v>
      </c>
      <c r="CH601" s="129">
        <v>22.1</v>
      </c>
      <c r="CI601" s="63">
        <v>4.2</v>
      </c>
      <c r="CJ601" s="64">
        <f>SUM((AF601-BQ601)/AF601)*100</f>
        <v>1.5748031496063031</v>
      </c>
      <c r="CK601" s="64">
        <f>SUM(BX601*CH601)</f>
        <v>33.110614009596311</v>
      </c>
      <c r="CL601" s="65" t="s">
        <v>107</v>
      </c>
    </row>
    <row r="602" spans="1:90" s="65" customFormat="1" ht="24.75" customHeight="1" x14ac:dyDescent="0.3">
      <c r="A602" s="61" t="s">
        <v>127</v>
      </c>
      <c r="B602" s="35">
        <v>3.58</v>
      </c>
      <c r="C602" s="35">
        <v>1.5887500000000001</v>
      </c>
      <c r="D602" s="35">
        <v>5.9950000000000001</v>
      </c>
      <c r="E602" s="35">
        <v>4.8150000000000004</v>
      </c>
      <c r="F602" s="35">
        <v>1.1409499999999999</v>
      </c>
      <c r="G602" s="66">
        <v>0.48830000000000001</v>
      </c>
      <c r="H602" s="66">
        <v>8.9849999999999999E-2</v>
      </c>
      <c r="I602" s="66">
        <v>5.9400000000000001E-2</v>
      </c>
      <c r="J602" s="66">
        <v>4.87E-2</v>
      </c>
      <c r="K602" s="67">
        <v>5.7599999999999998E-2</v>
      </c>
      <c r="L602" s="66">
        <v>0.56661700000000004</v>
      </c>
      <c r="M602" s="68">
        <v>0.10845</v>
      </c>
      <c r="N602" s="35">
        <v>4.1784999999999997</v>
      </c>
      <c r="O602" s="35">
        <v>16.0335</v>
      </c>
      <c r="P602" s="35">
        <v>3.165</v>
      </c>
      <c r="Q602" s="35">
        <v>15.824999999999999</v>
      </c>
      <c r="R602" s="35">
        <v>7.4545000000000003</v>
      </c>
      <c r="S602" s="35">
        <v>5.01</v>
      </c>
      <c r="T602" s="35">
        <v>8.0564999999999998</v>
      </c>
      <c r="U602" s="35">
        <v>3.6840000000000002</v>
      </c>
      <c r="V602" s="35">
        <v>14.592499999999999</v>
      </c>
      <c r="W602" s="35">
        <v>5.2009999999999996</v>
      </c>
      <c r="X602" s="35">
        <v>11.649999999999999</v>
      </c>
      <c r="Y602" s="35">
        <v>6.1050000000000004</v>
      </c>
      <c r="Z602" s="35">
        <v>2.2220000000000004</v>
      </c>
      <c r="AA602" s="35">
        <v>4.7</v>
      </c>
      <c r="AB602" s="41">
        <v>1090</v>
      </c>
      <c r="AC602" s="41">
        <v>9</v>
      </c>
      <c r="AD602" s="88">
        <v>387.2</v>
      </c>
      <c r="AE602" s="69">
        <v>59.4</v>
      </c>
      <c r="AF602" s="69">
        <v>76.099999999999994</v>
      </c>
      <c r="AG602" s="44">
        <f t="shared" si="357"/>
        <v>29.7</v>
      </c>
      <c r="AH602" s="44">
        <f t="shared" si="327"/>
        <v>2771.1674638050204</v>
      </c>
      <c r="AI602" s="44">
        <f t="shared" si="328"/>
        <v>210885.84399556203</v>
      </c>
      <c r="AJ602" s="44">
        <f t="shared" si="329"/>
        <v>1.8360644444590999</v>
      </c>
      <c r="AK602" s="45">
        <v>0</v>
      </c>
      <c r="AL602" s="43">
        <v>377.8</v>
      </c>
      <c r="AM602" s="43">
        <v>59.4</v>
      </c>
      <c r="AN602" s="69">
        <v>76.09</v>
      </c>
      <c r="AO602" s="44">
        <f t="shared" si="356"/>
        <v>29.7</v>
      </c>
      <c r="AP602" s="44">
        <f t="shared" si="330"/>
        <v>2771.1674638050204</v>
      </c>
      <c r="AQ602" s="46">
        <f t="shared" si="331"/>
        <v>210885.84399556203</v>
      </c>
      <c r="AR602" s="46">
        <f t="shared" si="332"/>
        <v>210858.13232092402</v>
      </c>
      <c r="AS602" s="47">
        <f t="shared" si="333"/>
        <v>1.3140604467784183E-2</v>
      </c>
      <c r="AT602" s="46">
        <f t="shared" si="334"/>
        <v>1.8360644444590999</v>
      </c>
      <c r="AU602" s="46">
        <f t="shared" si="335"/>
        <v>1.7917260095284924</v>
      </c>
      <c r="AV602" s="47">
        <f t="shared" si="336"/>
        <v>2.4148626734977983</v>
      </c>
      <c r="AW602" s="48">
        <v>0</v>
      </c>
      <c r="AX602" s="70">
        <v>150</v>
      </c>
      <c r="AY602" s="70">
        <v>12</v>
      </c>
      <c r="AZ602" s="71">
        <v>325.89999999999998</v>
      </c>
      <c r="BA602" s="43">
        <f t="shared" si="352"/>
        <v>18.809450751764352</v>
      </c>
      <c r="BB602" s="71">
        <v>57.1</v>
      </c>
      <c r="BC602" s="69">
        <v>75.900000000000006</v>
      </c>
      <c r="BD602" s="54">
        <f t="shared" si="337"/>
        <v>28.55</v>
      </c>
      <c r="BE602" s="44">
        <f t="shared" si="338"/>
        <v>2560.7200259226747</v>
      </c>
      <c r="BF602" s="50">
        <f t="shared" si="353"/>
        <v>210885.84399556203</v>
      </c>
      <c r="BG602" s="50">
        <f t="shared" si="339"/>
        <v>194358.64996753103</v>
      </c>
      <c r="BH602" s="72">
        <f t="shared" si="340"/>
        <v>7.837033399159214</v>
      </c>
      <c r="BI602" s="73">
        <f t="shared" si="341"/>
        <v>1.8360644444590999</v>
      </c>
      <c r="BJ602" s="51">
        <f t="shared" si="342"/>
        <v>1.676796993879325</v>
      </c>
      <c r="BK602" s="72">
        <f t="shared" si="343"/>
        <v>8.6743932687338052</v>
      </c>
      <c r="BL602" s="116">
        <v>0</v>
      </c>
      <c r="BM602" s="74">
        <v>1000</v>
      </c>
      <c r="BN602" s="74">
        <v>3</v>
      </c>
      <c r="BO602" s="71">
        <v>293.2</v>
      </c>
      <c r="BP602" s="71">
        <v>57.6</v>
      </c>
      <c r="BQ602" s="71">
        <v>74.400000000000006</v>
      </c>
      <c r="BR602" s="72">
        <f t="shared" si="344"/>
        <v>28.8</v>
      </c>
      <c r="BS602" s="54">
        <f t="shared" si="345"/>
        <v>2605.7626105935183</v>
      </c>
      <c r="BT602" s="50">
        <f t="shared" si="346"/>
        <v>194358.64996753103</v>
      </c>
      <c r="BU602" s="50">
        <f t="shared" si="347"/>
        <v>193868.73822815777</v>
      </c>
      <c r="BV602" s="72">
        <f t="shared" si="348"/>
        <v>0.25206582750760137</v>
      </c>
      <c r="BW602" s="75">
        <f t="shared" si="349"/>
        <v>1.676796993879325</v>
      </c>
      <c r="BX602" s="55">
        <f t="shared" si="350"/>
        <v>1.5123634820119503</v>
      </c>
      <c r="BY602" s="72">
        <f t="shared" si="324"/>
        <v>9.8064054544225066</v>
      </c>
      <c r="BZ602" s="83" t="s">
        <v>74</v>
      </c>
      <c r="CA602" s="124" t="s">
        <v>95</v>
      </c>
      <c r="CB602" s="112">
        <v>5</v>
      </c>
      <c r="CC602" s="125">
        <v>7</v>
      </c>
      <c r="CD602" s="112">
        <v>4</v>
      </c>
      <c r="CE602" s="125">
        <v>6</v>
      </c>
      <c r="CF602" s="124" t="s">
        <v>107</v>
      </c>
      <c r="CG602" s="71" t="s">
        <v>81</v>
      </c>
      <c r="CH602" s="63">
        <f>SUM(CH600:CH601)/2</f>
        <v>22.6</v>
      </c>
      <c r="CI602" s="63">
        <f>SUM(CI600:CI601)/2</f>
        <v>3.8</v>
      </c>
      <c r="CJ602" s="64">
        <f>SUM((AF602-BQ602)/AF602)*100</f>
        <v>2.2339027595269236</v>
      </c>
      <c r="CK602" s="64">
        <f>SUM(BX602*CH602)</f>
        <v>34.179414693470079</v>
      </c>
      <c r="CL602" s="65" t="s">
        <v>107</v>
      </c>
    </row>
    <row r="603" spans="1:90" s="65" customFormat="1" ht="24.75" customHeight="1" x14ac:dyDescent="0.3">
      <c r="A603" s="61" t="s">
        <v>127</v>
      </c>
      <c r="B603" s="35">
        <v>3.855</v>
      </c>
      <c r="C603" s="35">
        <v>1.89</v>
      </c>
      <c r="D603" s="35">
        <v>6.66</v>
      </c>
      <c r="E603" s="35">
        <v>4.9450000000000003</v>
      </c>
      <c r="F603" s="35">
        <v>0.92464999999999997</v>
      </c>
      <c r="G603" s="66">
        <v>0.50119999999999998</v>
      </c>
      <c r="H603" s="66">
        <v>8.0149999999999999E-2</v>
      </c>
      <c r="I603" s="66">
        <v>5.2200000000000003E-2</v>
      </c>
      <c r="J603" s="66">
        <v>4.1549999999999997E-2</v>
      </c>
      <c r="K603" s="67">
        <v>5.9799999999999999E-2</v>
      </c>
      <c r="L603" s="66">
        <v>0.56661700000000004</v>
      </c>
      <c r="M603" s="68">
        <v>6.905E-2</v>
      </c>
      <c r="N603" s="35">
        <v>5.27</v>
      </c>
      <c r="O603" s="35">
        <v>16.75</v>
      </c>
      <c r="P603" s="35">
        <v>3.35</v>
      </c>
      <c r="Q603" s="35">
        <v>15.185</v>
      </c>
      <c r="R603" s="35">
        <v>8.07</v>
      </c>
      <c r="S603" s="35">
        <v>6.69</v>
      </c>
      <c r="T603" s="35">
        <v>6.25</v>
      </c>
      <c r="U603" s="35">
        <v>4.5150000000000006</v>
      </c>
      <c r="V603" s="35">
        <v>12.91</v>
      </c>
      <c r="W603" s="35">
        <v>5.2050000000000001</v>
      </c>
      <c r="X603" s="35">
        <v>6.8150000000000004</v>
      </c>
      <c r="Y603" s="35">
        <v>3.835</v>
      </c>
      <c r="Z603" s="35">
        <v>1.52</v>
      </c>
      <c r="AA603" s="35">
        <v>6.25</v>
      </c>
      <c r="AB603" s="41">
        <v>1090</v>
      </c>
      <c r="AC603" s="41">
        <v>9</v>
      </c>
      <c r="AD603" s="88">
        <v>387.4</v>
      </c>
      <c r="AE603" s="69">
        <v>59.68</v>
      </c>
      <c r="AF603" s="69">
        <v>77.040000000000006</v>
      </c>
      <c r="AG603" s="44">
        <f t="shared" si="357"/>
        <v>29.84</v>
      </c>
      <c r="AH603" s="44">
        <f t="shared" si="327"/>
        <v>2797.3545235282836</v>
      </c>
      <c r="AI603" s="44">
        <f t="shared" si="328"/>
        <v>215508.19249261898</v>
      </c>
      <c r="AJ603" s="44">
        <f t="shared" si="329"/>
        <v>1.7976114760150856</v>
      </c>
      <c r="AK603" s="45">
        <v>0</v>
      </c>
      <c r="AL603" s="43">
        <v>358.6</v>
      </c>
      <c r="AM603" s="43">
        <v>59.67</v>
      </c>
      <c r="AN603" s="69">
        <v>77.03</v>
      </c>
      <c r="AO603" s="44">
        <f t="shared" si="356"/>
        <v>29.835000000000001</v>
      </c>
      <c r="AP603" s="44">
        <f t="shared" si="330"/>
        <v>2796.4171508202689</v>
      </c>
      <c r="AQ603" s="46">
        <f t="shared" si="331"/>
        <v>215508.19249261898</v>
      </c>
      <c r="AR603" s="46">
        <f t="shared" si="332"/>
        <v>215408.01312768532</v>
      </c>
      <c r="AS603" s="47">
        <f t="shared" si="333"/>
        <v>4.6485177094644559E-2</v>
      </c>
      <c r="AT603" s="46">
        <f t="shared" si="334"/>
        <v>1.7976114760150856</v>
      </c>
      <c r="AU603" s="46">
        <f t="shared" si="335"/>
        <v>1.6647477259234369</v>
      </c>
      <c r="AV603" s="47">
        <f t="shared" si="336"/>
        <v>7.3911271631497826</v>
      </c>
      <c r="AW603" s="48">
        <v>0</v>
      </c>
      <c r="AX603" s="70">
        <v>150</v>
      </c>
      <c r="AY603" s="70">
        <v>12</v>
      </c>
      <c r="AZ603" s="71">
        <v>323.5</v>
      </c>
      <c r="BA603" s="43">
        <f t="shared" si="352"/>
        <v>19.752704791344662</v>
      </c>
      <c r="BB603" s="71">
        <v>58.6</v>
      </c>
      <c r="BC603" s="69">
        <v>73.290000000000006</v>
      </c>
      <c r="BD603" s="54">
        <f t="shared" si="337"/>
        <v>29.3</v>
      </c>
      <c r="BE603" s="44">
        <f t="shared" si="338"/>
        <v>2697.0258771803014</v>
      </c>
      <c r="BF603" s="50">
        <f t="shared" si="353"/>
        <v>215508.19249261898</v>
      </c>
      <c r="BG603" s="50">
        <f t="shared" si="339"/>
        <v>197665.02653854431</v>
      </c>
      <c r="BH603" s="72">
        <f t="shared" si="340"/>
        <v>8.2795766359025045</v>
      </c>
      <c r="BI603" s="73">
        <f t="shared" si="341"/>
        <v>1.7976114760150856</v>
      </c>
      <c r="BJ603" s="51">
        <f t="shared" si="342"/>
        <v>1.6366071715621282</v>
      </c>
      <c r="BK603" s="72">
        <f t="shared" si="343"/>
        <v>8.9565685689695869</v>
      </c>
      <c r="BL603" s="116">
        <v>0</v>
      </c>
      <c r="BM603" s="74">
        <v>1020</v>
      </c>
      <c r="BN603" s="74">
        <v>3</v>
      </c>
      <c r="BO603" s="71">
        <v>280.3</v>
      </c>
      <c r="BP603" s="71">
        <v>57.6</v>
      </c>
      <c r="BQ603" s="71">
        <v>74.58</v>
      </c>
      <c r="BR603" s="72">
        <f t="shared" si="344"/>
        <v>28.8</v>
      </c>
      <c r="BS603" s="54">
        <f t="shared" si="345"/>
        <v>2605.7626105935183</v>
      </c>
      <c r="BT603" s="50">
        <f t="shared" si="346"/>
        <v>197665.02653854431</v>
      </c>
      <c r="BU603" s="50">
        <f t="shared" si="347"/>
        <v>194337.77549806458</v>
      </c>
      <c r="BV603" s="72">
        <f t="shared" si="348"/>
        <v>1.6832775624224621</v>
      </c>
      <c r="BW603" s="75">
        <f t="shared" si="349"/>
        <v>1.6366071715621282</v>
      </c>
      <c r="BX603" s="55">
        <f t="shared" si="350"/>
        <v>1.4423340973293766</v>
      </c>
      <c r="BY603" s="72">
        <f t="shared" si="324"/>
        <v>11.870476777107092</v>
      </c>
      <c r="BZ603" s="83" t="s">
        <v>74</v>
      </c>
      <c r="CA603" s="124" t="s">
        <v>95</v>
      </c>
      <c r="CB603" s="112">
        <v>5</v>
      </c>
      <c r="CC603" s="125">
        <v>7</v>
      </c>
      <c r="CD603" s="112">
        <v>4</v>
      </c>
      <c r="CE603" s="125">
        <v>6</v>
      </c>
      <c r="CF603" s="124" t="s">
        <v>107</v>
      </c>
      <c r="CG603" s="71" t="s">
        <v>81</v>
      </c>
      <c r="CH603" s="129">
        <f>SUM(CH601:CH602)/2.1</f>
        <v>21.285714285714285</v>
      </c>
      <c r="CI603" s="129">
        <f>SUM(CI601:CI602)/2.1</f>
        <v>3.8095238095238093</v>
      </c>
      <c r="CJ603" s="64">
        <f>SUM((AF603-BQ603)/AF603)*100</f>
        <v>3.1931464174454929</v>
      </c>
      <c r="CK603" s="64">
        <f>SUM(BX603*CH603)</f>
        <v>30.701111500296729</v>
      </c>
      <c r="CL603" s="65" t="s">
        <v>107</v>
      </c>
    </row>
    <row r="604" spans="1:90" s="65" customFormat="1" ht="24.75" customHeight="1" x14ac:dyDescent="0.3">
      <c r="A604" s="61" t="s">
        <v>127</v>
      </c>
      <c r="B604" s="35">
        <v>3.85</v>
      </c>
      <c r="C604" s="35">
        <v>1.895</v>
      </c>
      <c r="D604" s="35">
        <v>6.83</v>
      </c>
      <c r="E604" s="35">
        <v>4.8849999999999998</v>
      </c>
      <c r="F604" s="35">
        <v>0.88870000000000005</v>
      </c>
      <c r="G604" s="66">
        <v>0.47315000000000002</v>
      </c>
      <c r="H604" s="66">
        <v>7.8649999999999998E-2</v>
      </c>
      <c r="I604" s="66">
        <v>4.8550000000000003E-2</v>
      </c>
      <c r="J604" s="66">
        <v>4.0250000000000001E-2</v>
      </c>
      <c r="K604" s="67">
        <v>5.425E-2</v>
      </c>
      <c r="L604" s="66">
        <v>0.56661700000000004</v>
      </c>
      <c r="M604" s="68">
        <v>7.0300000000000001E-2</v>
      </c>
      <c r="N604" s="35">
        <v>4.07</v>
      </c>
      <c r="O604" s="35">
        <v>13.635000000000003</v>
      </c>
      <c r="P604" s="35">
        <v>3.35</v>
      </c>
      <c r="Q604" s="35">
        <v>16.065000000000001</v>
      </c>
      <c r="R604" s="35">
        <v>7.2850000000000001</v>
      </c>
      <c r="S604" s="35">
        <v>3.34</v>
      </c>
      <c r="T604" s="35">
        <v>7.08</v>
      </c>
      <c r="U604" s="35">
        <v>5.27</v>
      </c>
      <c r="V604" s="35">
        <v>16.155000000000001</v>
      </c>
      <c r="W604" s="35">
        <v>9.3949999999999996</v>
      </c>
      <c r="X604" s="35">
        <v>9.9849999999999994</v>
      </c>
      <c r="Y604" s="35">
        <v>9.2349999999999994</v>
      </c>
      <c r="Z604" s="35">
        <v>5.1100000000000003</v>
      </c>
      <c r="AA604" s="35">
        <v>3.125</v>
      </c>
      <c r="AB604" s="41">
        <v>1000</v>
      </c>
      <c r="AC604" s="41">
        <v>3</v>
      </c>
      <c r="AD604" s="88">
        <v>387.6</v>
      </c>
      <c r="AE604" s="69">
        <v>60</v>
      </c>
      <c r="AF604" s="69">
        <v>76.5</v>
      </c>
      <c r="AG604" s="44">
        <f t="shared" si="357"/>
        <v>30</v>
      </c>
      <c r="AH604" s="44">
        <f t="shared" si="327"/>
        <v>2827.4333882308138</v>
      </c>
      <c r="AI604" s="44">
        <f t="shared" si="328"/>
        <v>216298.65419965726</v>
      </c>
      <c r="AJ604" s="44">
        <f t="shared" si="329"/>
        <v>1.7919667666643031</v>
      </c>
      <c r="AK604" s="45">
        <v>0</v>
      </c>
      <c r="AL604" s="43">
        <v>352</v>
      </c>
      <c r="AM604" s="43">
        <v>59.91</v>
      </c>
      <c r="AN604" s="69">
        <v>76.459999999999994</v>
      </c>
      <c r="AO604" s="44">
        <f t="shared" si="356"/>
        <v>29.954999999999998</v>
      </c>
      <c r="AP604" s="44">
        <f t="shared" si="330"/>
        <v>2818.9574497912445</v>
      </c>
      <c r="AQ604" s="46">
        <f t="shared" si="331"/>
        <v>216298.65419965726</v>
      </c>
      <c r="AR604" s="46">
        <f t="shared" si="332"/>
        <v>215537.48661103853</v>
      </c>
      <c r="AS604" s="47">
        <f t="shared" si="333"/>
        <v>0.35190583660133362</v>
      </c>
      <c r="AT604" s="46">
        <f t="shared" si="334"/>
        <v>1.7919667666643031</v>
      </c>
      <c r="AU604" s="46">
        <f t="shared" si="335"/>
        <v>1.6331265875584013</v>
      </c>
      <c r="AV604" s="47">
        <f t="shared" si="336"/>
        <v>8.864013667037943</v>
      </c>
      <c r="AW604" s="48">
        <v>0</v>
      </c>
      <c r="AX604" s="70">
        <v>150</v>
      </c>
      <c r="AY604" s="70">
        <v>12</v>
      </c>
      <c r="AZ604" s="71">
        <v>321.39999999999998</v>
      </c>
      <c r="BA604" s="43">
        <f t="shared" si="352"/>
        <v>20.597386434349733</v>
      </c>
      <c r="BB604" s="71">
        <v>58.7</v>
      </c>
      <c r="BC604" s="69">
        <v>73.13</v>
      </c>
      <c r="BD604" s="54">
        <f t="shared" si="337"/>
        <v>29.35</v>
      </c>
      <c r="BE604" s="44">
        <f t="shared" si="338"/>
        <v>2706.2385976369542</v>
      </c>
      <c r="BF604" s="50">
        <f t="shared" si="353"/>
        <v>216298.65419965726</v>
      </c>
      <c r="BG604" s="50">
        <f t="shared" si="339"/>
        <v>197907.22864519045</v>
      </c>
      <c r="BH604" s="72">
        <f t="shared" si="340"/>
        <v>8.5027924110384756</v>
      </c>
      <c r="BI604" s="73">
        <f t="shared" si="341"/>
        <v>1.7919667666643031</v>
      </c>
      <c r="BJ604" s="51">
        <f t="shared" si="342"/>
        <v>1.6239932325878217</v>
      </c>
      <c r="BK604" s="72">
        <f t="shared" si="343"/>
        <v>9.3736969457954586</v>
      </c>
      <c r="BL604" s="116">
        <v>0</v>
      </c>
      <c r="BM604" s="74">
        <v>1020</v>
      </c>
      <c r="BN604" s="74">
        <v>3</v>
      </c>
      <c r="BO604" s="71">
        <v>286.60000000000002</v>
      </c>
      <c r="BP604" s="71">
        <v>57.6</v>
      </c>
      <c r="BQ604" s="71">
        <v>74.510000000000005</v>
      </c>
      <c r="BR604" s="72">
        <f t="shared" si="344"/>
        <v>28.8</v>
      </c>
      <c r="BS604" s="54">
        <f t="shared" si="345"/>
        <v>2605.7626105935183</v>
      </c>
      <c r="BT604" s="50">
        <f t="shared" si="346"/>
        <v>197907.22864519045</v>
      </c>
      <c r="BU604" s="50">
        <f t="shared" si="347"/>
        <v>194155.37211532306</v>
      </c>
      <c r="BV604" s="72">
        <f t="shared" si="348"/>
        <v>1.8957652813145849</v>
      </c>
      <c r="BW604" s="75">
        <f t="shared" si="349"/>
        <v>1.6239932325878217</v>
      </c>
      <c r="BX604" s="55">
        <f t="shared" si="350"/>
        <v>1.4761373681165377</v>
      </c>
      <c r="BY604" s="72">
        <f t="shared" si="324"/>
        <v>9.104463091615024</v>
      </c>
      <c r="BZ604" s="83" t="s">
        <v>74</v>
      </c>
      <c r="CA604" s="124" t="s">
        <v>95</v>
      </c>
      <c r="CB604" s="112">
        <v>5</v>
      </c>
      <c r="CC604" s="125">
        <v>7</v>
      </c>
      <c r="CD604" s="112">
        <v>4</v>
      </c>
      <c r="CE604" s="125">
        <v>6</v>
      </c>
      <c r="CF604" s="124" t="s">
        <v>107</v>
      </c>
      <c r="CG604" s="71" t="s">
        <v>81</v>
      </c>
      <c r="CH604" s="129">
        <f t="shared" ref="CH604:CI606" si="359">SUM(CH602:CH603)/2</f>
        <v>21.942857142857143</v>
      </c>
      <c r="CI604" s="129">
        <f t="shared" si="359"/>
        <v>3.8047619047619046</v>
      </c>
      <c r="CJ604" s="64">
        <f>SUM((AF604-BQ604)/AF604)*100</f>
        <v>2.6013071895424771</v>
      </c>
      <c r="CK604" s="64">
        <f>SUM(BX604*CH604)</f>
        <v>32.390671391814315</v>
      </c>
      <c r="CL604" s="65" t="s">
        <v>107</v>
      </c>
    </row>
    <row r="605" spans="1:90" s="65" customFormat="1" ht="24.75" customHeight="1" x14ac:dyDescent="0.3">
      <c r="A605" s="61" t="s">
        <v>127</v>
      </c>
      <c r="B605" s="35">
        <v>3.7650000000000001</v>
      </c>
      <c r="C605" s="35">
        <v>1.65</v>
      </c>
      <c r="D605" s="35">
        <v>6.3949999999999996</v>
      </c>
      <c r="E605" s="35">
        <v>4.8600000000000003</v>
      </c>
      <c r="F605" s="35">
        <v>0.91685000000000005</v>
      </c>
      <c r="G605" s="66">
        <v>0.48110000000000003</v>
      </c>
      <c r="H605" s="66">
        <v>7.7700000000000005E-2</v>
      </c>
      <c r="I605" s="66">
        <v>5.0950000000000002E-2</v>
      </c>
      <c r="J605" s="66">
        <v>4.165E-2</v>
      </c>
      <c r="K605" s="67">
        <v>5.6649999999999999E-2</v>
      </c>
      <c r="L605" s="66">
        <v>0.56661700000000004</v>
      </c>
      <c r="M605" s="68">
        <v>7.1400000000000005E-2</v>
      </c>
      <c r="N605" s="35">
        <v>4.1784999999999997</v>
      </c>
      <c r="O605" s="35">
        <v>16.0335</v>
      </c>
      <c r="P605" s="35">
        <v>3.165</v>
      </c>
      <c r="Q605" s="35">
        <v>15.824999999999999</v>
      </c>
      <c r="R605" s="35">
        <v>7.4545000000000003</v>
      </c>
      <c r="S605" s="35">
        <v>5.01</v>
      </c>
      <c r="T605" s="35">
        <v>8.0564999999999998</v>
      </c>
      <c r="U605" s="35">
        <v>3.6840000000000002</v>
      </c>
      <c r="V605" s="35">
        <v>14.592499999999999</v>
      </c>
      <c r="W605" s="35">
        <v>5.2009999999999996</v>
      </c>
      <c r="X605" s="35">
        <v>11.649999999999999</v>
      </c>
      <c r="Y605" s="35">
        <v>6.1050000000000004</v>
      </c>
      <c r="Z605" s="35">
        <v>2.2220000000000004</v>
      </c>
      <c r="AA605" s="35">
        <v>4.7</v>
      </c>
      <c r="AB605" s="41">
        <v>1000</v>
      </c>
      <c r="AC605" s="41">
        <v>3</v>
      </c>
      <c r="AD605" s="88">
        <v>387.5</v>
      </c>
      <c r="AE605" s="69">
        <v>60.15</v>
      </c>
      <c r="AF605" s="69">
        <v>75.52</v>
      </c>
      <c r="AG605" s="44">
        <f t="shared" si="357"/>
        <v>30.074999999999999</v>
      </c>
      <c r="AH605" s="44">
        <f t="shared" si="327"/>
        <v>2841.5882266306444</v>
      </c>
      <c r="AI605" s="44">
        <f t="shared" si="328"/>
        <v>214596.74287514624</v>
      </c>
      <c r="AJ605" s="44">
        <f t="shared" si="329"/>
        <v>1.8057124018207955</v>
      </c>
      <c r="AK605" s="45">
        <v>0</v>
      </c>
      <c r="AL605" s="43">
        <v>358.1</v>
      </c>
      <c r="AM605" s="43">
        <v>60.14</v>
      </c>
      <c r="AN605" s="69">
        <v>75.5</v>
      </c>
      <c r="AO605" s="44">
        <f t="shared" si="356"/>
        <v>30.07</v>
      </c>
      <c r="AP605" s="44">
        <f t="shared" si="330"/>
        <v>2840.6434711798938</v>
      </c>
      <c r="AQ605" s="46">
        <f t="shared" si="331"/>
        <v>214596.74287514624</v>
      </c>
      <c r="AR605" s="46">
        <f t="shared" si="332"/>
        <v>214468.58207408199</v>
      </c>
      <c r="AS605" s="47">
        <f t="shared" si="333"/>
        <v>5.9721689782969788E-2</v>
      </c>
      <c r="AT605" s="46">
        <f t="shared" si="334"/>
        <v>1.8057124018207955</v>
      </c>
      <c r="AU605" s="46">
        <f t="shared" si="335"/>
        <v>1.6697084325213876</v>
      </c>
      <c r="AV605" s="47">
        <f t="shared" si="336"/>
        <v>7.5318732463856346</v>
      </c>
      <c r="AW605" s="48">
        <v>0</v>
      </c>
      <c r="AX605" s="70">
        <v>150</v>
      </c>
      <c r="AY605" s="70">
        <v>12</v>
      </c>
      <c r="AZ605" s="71">
        <v>327</v>
      </c>
      <c r="BA605" s="43">
        <f t="shared" si="352"/>
        <v>18.501529051987767</v>
      </c>
      <c r="BB605" s="71">
        <v>59.8</v>
      </c>
      <c r="BC605" s="69">
        <v>72.77</v>
      </c>
      <c r="BD605" s="54">
        <f t="shared" si="337"/>
        <v>29.9</v>
      </c>
      <c r="BE605" s="44">
        <f t="shared" si="338"/>
        <v>2808.6152482358107</v>
      </c>
      <c r="BF605" s="50">
        <f t="shared" si="353"/>
        <v>214596.74287514624</v>
      </c>
      <c r="BG605" s="50">
        <f t="shared" si="339"/>
        <v>204382.93161411994</v>
      </c>
      <c r="BH605" s="72">
        <f t="shared" si="340"/>
        <v>4.7595369455205416</v>
      </c>
      <c r="BI605" s="73">
        <f t="shared" si="341"/>
        <v>1.8057124018207955</v>
      </c>
      <c r="BJ605" s="51">
        <f t="shared" si="342"/>
        <v>1.5999379078160212</v>
      </c>
      <c r="BK605" s="72">
        <f t="shared" si="343"/>
        <v>11.395751272311195</v>
      </c>
      <c r="BL605" s="116">
        <v>0</v>
      </c>
      <c r="BM605" s="74">
        <v>1020</v>
      </c>
      <c r="BN605" s="74">
        <v>3</v>
      </c>
      <c r="BO605" s="71">
        <v>282.2</v>
      </c>
      <c r="BP605" s="71">
        <v>57.6</v>
      </c>
      <c r="BQ605" s="71">
        <v>73.989999999999995</v>
      </c>
      <c r="BR605" s="72">
        <f t="shared" si="344"/>
        <v>28.8</v>
      </c>
      <c r="BS605" s="54">
        <f t="shared" si="345"/>
        <v>2605.7626105935183</v>
      </c>
      <c r="BT605" s="50">
        <f t="shared" si="346"/>
        <v>204382.93161411994</v>
      </c>
      <c r="BU605" s="50">
        <f t="shared" si="347"/>
        <v>192800.3755578144</v>
      </c>
      <c r="BV605" s="72">
        <f t="shared" si="348"/>
        <v>5.6670857810052784</v>
      </c>
      <c r="BW605" s="75">
        <f t="shared" si="349"/>
        <v>1.5999379078160212</v>
      </c>
      <c r="BX605" s="55">
        <f t="shared" si="350"/>
        <v>1.4636900949157001</v>
      </c>
      <c r="BY605" s="72">
        <f t="shared" si="324"/>
        <v>8.5158187848867666</v>
      </c>
      <c r="BZ605" s="83" t="s">
        <v>74</v>
      </c>
      <c r="CA605" s="124" t="s">
        <v>95</v>
      </c>
      <c r="CB605" s="112">
        <v>5</v>
      </c>
      <c r="CC605" s="125">
        <v>7</v>
      </c>
      <c r="CD605" s="112">
        <v>4</v>
      </c>
      <c r="CE605" s="125">
        <v>6</v>
      </c>
      <c r="CF605" s="124" t="s">
        <v>107</v>
      </c>
      <c r="CG605" s="71" t="s">
        <v>81</v>
      </c>
      <c r="CH605" s="129">
        <f t="shared" si="359"/>
        <v>21.614285714285714</v>
      </c>
      <c r="CI605" s="129">
        <f t="shared" si="359"/>
        <v>3.8071428571428569</v>
      </c>
      <c r="CJ605" s="64">
        <f>SUM((AF605-BQ605)/AF605)*100</f>
        <v>2.02595338983051</v>
      </c>
      <c r="CK605" s="64">
        <f>SUM(BX605*CH605)</f>
        <v>31.636615908677918</v>
      </c>
      <c r="CL605" s="65" t="s">
        <v>107</v>
      </c>
    </row>
    <row r="606" spans="1:90" s="65" customFormat="1" ht="24.75" customHeight="1" x14ac:dyDescent="0.3">
      <c r="A606" s="61" t="s">
        <v>127</v>
      </c>
      <c r="B606" s="35">
        <v>3.67</v>
      </c>
      <c r="C606" s="35">
        <v>2.0249999999999999</v>
      </c>
      <c r="D606" s="35">
        <v>6.9249999999999998</v>
      </c>
      <c r="E606" s="35">
        <v>4.8099999999999996</v>
      </c>
      <c r="F606" s="35">
        <v>0.74224999999999997</v>
      </c>
      <c r="G606" s="66">
        <v>0.45419999999999999</v>
      </c>
      <c r="H606" s="66">
        <v>8.8249999999999995E-2</v>
      </c>
      <c r="I606" s="66">
        <v>5.4300000000000001E-2</v>
      </c>
      <c r="J606" s="66">
        <v>4.5749999999999999E-2</v>
      </c>
      <c r="K606" s="67">
        <v>5.9049999999999998E-2</v>
      </c>
      <c r="L606" s="66">
        <v>0.56661700000000004</v>
      </c>
      <c r="M606" s="68">
        <v>0.11550000000000001</v>
      </c>
      <c r="N606" s="35">
        <v>5.27</v>
      </c>
      <c r="O606" s="35">
        <v>16.75</v>
      </c>
      <c r="P606" s="35">
        <v>3.35</v>
      </c>
      <c r="Q606" s="35">
        <v>15.185</v>
      </c>
      <c r="R606" s="35">
        <v>8.07</v>
      </c>
      <c r="S606" s="35">
        <v>6.69</v>
      </c>
      <c r="T606" s="35">
        <v>6.25</v>
      </c>
      <c r="U606" s="35">
        <v>4.5150000000000006</v>
      </c>
      <c r="V606" s="35">
        <v>12.91</v>
      </c>
      <c r="W606" s="35">
        <v>5.2050000000000001</v>
      </c>
      <c r="X606" s="35">
        <v>6.8150000000000004</v>
      </c>
      <c r="Y606" s="35">
        <v>3.835</v>
      </c>
      <c r="Z606" s="35">
        <v>1.52</v>
      </c>
      <c r="AA606" s="35">
        <v>6.25</v>
      </c>
      <c r="AB606" s="41">
        <v>1000</v>
      </c>
      <c r="AC606" s="41">
        <v>3</v>
      </c>
      <c r="AD606" s="88">
        <v>386</v>
      </c>
      <c r="AE606" s="69">
        <v>60.3</v>
      </c>
      <c r="AF606" s="69">
        <v>76.48</v>
      </c>
      <c r="AG606" s="44">
        <f t="shared" si="357"/>
        <v>30.15</v>
      </c>
      <c r="AH606" s="44">
        <f t="shared" si="327"/>
        <v>2855.7784079478274</v>
      </c>
      <c r="AI606" s="44">
        <f t="shared" si="328"/>
        <v>218409.93263984984</v>
      </c>
      <c r="AJ606" s="44">
        <f t="shared" si="329"/>
        <v>1.7673188912909936</v>
      </c>
      <c r="AK606" s="45">
        <v>0</v>
      </c>
      <c r="AL606" s="43">
        <v>359.1</v>
      </c>
      <c r="AM606" s="43">
        <v>59.97</v>
      </c>
      <c r="AN606" s="69">
        <v>76.45</v>
      </c>
      <c r="AO606" s="44">
        <f t="shared" si="356"/>
        <v>29.984999999999999</v>
      </c>
      <c r="AP606" s="44">
        <f t="shared" si="330"/>
        <v>2824.6066617009296</v>
      </c>
      <c r="AQ606" s="46">
        <f t="shared" si="331"/>
        <v>218409.93263984984</v>
      </c>
      <c r="AR606" s="46">
        <f t="shared" si="332"/>
        <v>215941.17928703607</v>
      </c>
      <c r="AS606" s="47">
        <f t="shared" si="333"/>
        <v>1.1303301653797302</v>
      </c>
      <c r="AT606" s="46">
        <f t="shared" si="334"/>
        <v>1.7673188912909936</v>
      </c>
      <c r="AU606" s="46">
        <f t="shared" si="335"/>
        <v>1.6629528521869956</v>
      </c>
      <c r="AV606" s="47">
        <f t="shared" si="336"/>
        <v>5.9053314949720566</v>
      </c>
      <c r="AW606" s="48">
        <v>0</v>
      </c>
      <c r="AX606" s="70">
        <v>150</v>
      </c>
      <c r="AY606" s="70">
        <v>12</v>
      </c>
      <c r="AZ606" s="71">
        <v>325.89999999999998</v>
      </c>
      <c r="BA606" s="43">
        <f t="shared" si="352"/>
        <v>18.441239644062605</v>
      </c>
      <c r="BB606" s="71">
        <v>59.65</v>
      </c>
      <c r="BC606" s="69">
        <v>73.040000000000006</v>
      </c>
      <c r="BD606" s="54">
        <f t="shared" si="337"/>
        <v>29.824999999999999</v>
      </c>
      <c r="BE606" s="44">
        <f t="shared" si="338"/>
        <v>2794.5428766431373</v>
      </c>
      <c r="BF606" s="50">
        <f t="shared" si="353"/>
        <v>218409.93263984984</v>
      </c>
      <c r="BG606" s="50">
        <f t="shared" si="339"/>
        <v>204113.41171001477</v>
      </c>
      <c r="BH606" s="72">
        <f t="shared" si="340"/>
        <v>6.5457283728068898</v>
      </c>
      <c r="BI606" s="73">
        <f t="shared" si="341"/>
        <v>1.7673188912909936</v>
      </c>
      <c r="BJ606" s="51">
        <f t="shared" si="342"/>
        <v>1.5966613720758742</v>
      </c>
      <c r="BK606" s="72">
        <f t="shared" si="343"/>
        <v>9.6562946311549513</v>
      </c>
      <c r="BL606" s="116">
        <v>0</v>
      </c>
      <c r="BM606" s="74">
        <v>1020</v>
      </c>
      <c r="BN606" s="74">
        <v>3</v>
      </c>
      <c r="BO606" s="71">
        <v>283</v>
      </c>
      <c r="BP606" s="71">
        <v>58.6</v>
      </c>
      <c r="BQ606" s="71">
        <v>72.56</v>
      </c>
      <c r="BR606" s="72">
        <f t="shared" si="344"/>
        <v>29.3</v>
      </c>
      <c r="BS606" s="54">
        <f t="shared" si="345"/>
        <v>2697.0258771803014</v>
      </c>
      <c r="BT606" s="50">
        <f t="shared" si="346"/>
        <v>204113.41171001477</v>
      </c>
      <c r="BU606" s="50">
        <f t="shared" si="347"/>
        <v>195696.19764820268</v>
      </c>
      <c r="BV606" s="72">
        <f t="shared" si="348"/>
        <v>4.1237927440899771</v>
      </c>
      <c r="BW606" s="75">
        <f t="shared" si="349"/>
        <v>1.5966613720758742</v>
      </c>
      <c r="BX606" s="55">
        <f t="shared" si="350"/>
        <v>1.4461190529043431</v>
      </c>
      <c r="BY606" s="72">
        <f t="shared" si="324"/>
        <v>9.4285690005643428</v>
      </c>
      <c r="BZ606" s="83" t="s">
        <v>74</v>
      </c>
      <c r="CA606" s="124" t="s">
        <v>95</v>
      </c>
      <c r="CB606" s="112">
        <v>5</v>
      </c>
      <c r="CC606" s="125">
        <v>7</v>
      </c>
      <c r="CD606" s="112">
        <v>4</v>
      </c>
      <c r="CE606" s="125">
        <v>6</v>
      </c>
      <c r="CF606" s="124" t="s">
        <v>107</v>
      </c>
      <c r="CG606" s="71" t="s">
        <v>81</v>
      </c>
      <c r="CH606" s="129">
        <f t="shared" si="359"/>
        <v>21.778571428571428</v>
      </c>
      <c r="CI606" s="129">
        <f t="shared" si="359"/>
        <v>3.8059523809523808</v>
      </c>
      <c r="CJ606" s="64">
        <f>SUM((AF606-BQ606)/AF606)*100</f>
        <v>5.1255230125523035</v>
      </c>
      <c r="CK606" s="64">
        <f>SUM(BX606*CH606)</f>
        <v>31.494407087895301</v>
      </c>
      <c r="CL606" s="65" t="s">
        <v>107</v>
      </c>
    </row>
    <row r="607" spans="1:90" s="65" customFormat="1" ht="24.75" customHeight="1" x14ac:dyDescent="0.3">
      <c r="A607" s="61" t="s">
        <v>127</v>
      </c>
      <c r="B607" s="35">
        <v>3.66</v>
      </c>
      <c r="C607" s="35">
        <v>2.16</v>
      </c>
      <c r="D607" s="35">
        <v>7.1449999999999996</v>
      </c>
      <c r="E607" s="35">
        <v>4.79</v>
      </c>
      <c r="F607" s="35">
        <v>0.83035000000000003</v>
      </c>
      <c r="G607" s="66">
        <v>0.45</v>
      </c>
      <c r="H607" s="66">
        <v>8.9399999999999993E-2</v>
      </c>
      <c r="I607" s="66">
        <v>5.2200000000000003E-2</v>
      </c>
      <c r="J607" s="66">
        <v>4.4600000000000001E-2</v>
      </c>
      <c r="K607" s="67">
        <v>5.9700000000000003E-2</v>
      </c>
      <c r="L607" s="66">
        <v>0.56661700000000004</v>
      </c>
      <c r="M607" s="68">
        <v>0.1226</v>
      </c>
      <c r="N607" s="35">
        <v>4.07</v>
      </c>
      <c r="O607" s="35">
        <v>13.635000000000003</v>
      </c>
      <c r="P607" s="35">
        <v>3.35</v>
      </c>
      <c r="Q607" s="35">
        <v>16.065000000000001</v>
      </c>
      <c r="R607" s="35">
        <v>7.2850000000000001</v>
      </c>
      <c r="S607" s="35">
        <v>3.34</v>
      </c>
      <c r="T607" s="35">
        <v>7.08</v>
      </c>
      <c r="U607" s="35">
        <v>5.27</v>
      </c>
      <c r="V607" s="35">
        <v>16.155000000000001</v>
      </c>
      <c r="W607" s="35">
        <v>9.3949999999999996</v>
      </c>
      <c r="X607" s="35">
        <v>9.9849999999999994</v>
      </c>
      <c r="Y607" s="35">
        <v>9.2349999999999994</v>
      </c>
      <c r="Z607" s="35">
        <v>5.1100000000000003</v>
      </c>
      <c r="AA607" s="35">
        <v>3.125</v>
      </c>
      <c r="AB607" s="41">
        <v>1020</v>
      </c>
      <c r="AC607" s="41">
        <v>3</v>
      </c>
      <c r="AD607" s="88">
        <v>387.9</v>
      </c>
      <c r="AE607" s="69">
        <v>59.8</v>
      </c>
      <c r="AF607" s="69">
        <v>76.7</v>
      </c>
      <c r="AG607" s="44">
        <f t="shared" si="357"/>
        <v>29.9</v>
      </c>
      <c r="AH607" s="44">
        <f t="shared" si="327"/>
        <v>2808.6152482358107</v>
      </c>
      <c r="AI607" s="44">
        <f t="shared" si="328"/>
        <v>215420.7895396867</v>
      </c>
      <c r="AJ607" s="44">
        <f t="shared" si="329"/>
        <v>1.8006618619719508</v>
      </c>
      <c r="AK607" s="45">
        <v>0</v>
      </c>
      <c r="AL607" s="43">
        <v>364.8</v>
      </c>
      <c r="AM607" s="43">
        <v>59.73</v>
      </c>
      <c r="AN607" s="69">
        <v>76.77</v>
      </c>
      <c r="AO607" s="44">
        <f t="shared" si="356"/>
        <v>29.864999999999998</v>
      </c>
      <c r="AP607" s="44">
        <f t="shared" si="330"/>
        <v>2802.0437432628478</v>
      </c>
      <c r="AQ607" s="46">
        <f t="shared" si="331"/>
        <v>215420.7895396867</v>
      </c>
      <c r="AR607" s="46">
        <f t="shared" si="332"/>
        <v>215112.89817028883</v>
      </c>
      <c r="AS607" s="47">
        <f t="shared" si="333"/>
        <v>0.14292555981053348</v>
      </c>
      <c r="AT607" s="46">
        <f t="shared" si="334"/>
        <v>1.8006618619719508</v>
      </c>
      <c r="AU607" s="46">
        <f t="shared" si="335"/>
        <v>1.6958536801043658</v>
      </c>
      <c r="AV607" s="47">
        <f t="shared" si="336"/>
        <v>5.8205365527543798</v>
      </c>
      <c r="AW607" s="48">
        <v>0</v>
      </c>
      <c r="AX607" s="70">
        <v>150</v>
      </c>
      <c r="AY607" s="70">
        <v>12</v>
      </c>
      <c r="AZ607" s="71">
        <v>321.3</v>
      </c>
      <c r="BA607" s="43">
        <f t="shared" si="352"/>
        <v>20.728291316526597</v>
      </c>
      <c r="BB607" s="71">
        <v>58.4</v>
      </c>
      <c r="BC607" s="69">
        <v>75</v>
      </c>
      <c r="BD607" s="54">
        <f t="shared" si="337"/>
        <v>29.2</v>
      </c>
      <c r="BE607" s="44">
        <f t="shared" si="338"/>
        <v>2678.6475601568013</v>
      </c>
      <c r="BF607" s="50">
        <f t="shared" si="353"/>
        <v>215420.7895396867</v>
      </c>
      <c r="BG607" s="50">
        <f t="shared" si="339"/>
        <v>200898.56701176011</v>
      </c>
      <c r="BH607" s="72">
        <f t="shared" si="340"/>
        <v>6.7413282436471507</v>
      </c>
      <c r="BI607" s="73">
        <f t="shared" si="341"/>
        <v>1.8006618619719508</v>
      </c>
      <c r="BJ607" s="51">
        <f t="shared" si="342"/>
        <v>1.5993145435486948</v>
      </c>
      <c r="BK607" s="72">
        <f t="shared" si="343"/>
        <v>11.181850555925884</v>
      </c>
      <c r="BL607" s="116">
        <v>0</v>
      </c>
      <c r="BM607" s="74">
        <v>1040</v>
      </c>
      <c r="BN607" s="74">
        <v>3</v>
      </c>
      <c r="BO607" s="71">
        <v>285.89999999999998</v>
      </c>
      <c r="BP607" s="71">
        <v>58.63</v>
      </c>
      <c r="BQ607" s="71">
        <v>73.64</v>
      </c>
      <c r="BR607" s="72">
        <f t="shared" si="344"/>
        <v>29.315000000000001</v>
      </c>
      <c r="BS607" s="54">
        <f t="shared" si="345"/>
        <v>2699.7880439811543</v>
      </c>
      <c r="BT607" s="50">
        <f t="shared" si="346"/>
        <v>200898.56701176011</v>
      </c>
      <c r="BU607" s="50">
        <f t="shared" si="347"/>
        <v>198812.39155877221</v>
      </c>
      <c r="BV607" s="72">
        <f t="shared" si="348"/>
        <v>1.0384222665290472</v>
      </c>
      <c r="BW607" s="75">
        <f t="shared" si="349"/>
        <v>1.5993145435486948</v>
      </c>
      <c r="BX607" s="55">
        <f t="shared" si="350"/>
        <v>1.4380391370901207</v>
      </c>
      <c r="BY607" s="72">
        <f t="shared" si="324"/>
        <v>10.084033007085813</v>
      </c>
      <c r="BZ607" s="83" t="s">
        <v>74</v>
      </c>
      <c r="CA607" s="124" t="s">
        <v>95</v>
      </c>
      <c r="CB607" s="112">
        <v>5</v>
      </c>
      <c r="CC607" s="125">
        <v>7</v>
      </c>
      <c r="CD607" s="112">
        <v>4</v>
      </c>
      <c r="CE607" s="125">
        <v>6</v>
      </c>
      <c r="CF607" s="124" t="s">
        <v>107</v>
      </c>
      <c r="CG607" s="71" t="s">
        <v>81</v>
      </c>
      <c r="CH607" s="129">
        <f>SUM(CH605:CH606)/2</f>
        <v>21.696428571428569</v>
      </c>
      <c r="CI607" s="129">
        <f>SUM(CI605:CI606)/1.9</f>
        <v>4.0068922305764412</v>
      </c>
      <c r="CJ607" s="64">
        <f>SUM((AF607-BQ607)/AF607)*100</f>
        <v>3.9895697522816196</v>
      </c>
      <c r="CK607" s="64">
        <f>SUM(BX607*CH607)</f>
        <v>31.200313420794579</v>
      </c>
      <c r="CL607" s="65" t="s">
        <v>107</v>
      </c>
    </row>
    <row r="608" spans="1:90" s="65" customFormat="1" ht="24.75" customHeight="1" x14ac:dyDescent="0.3">
      <c r="A608" s="61" t="s">
        <v>127</v>
      </c>
      <c r="B608" s="35">
        <v>3.62</v>
      </c>
      <c r="C608" s="35">
        <v>1.8</v>
      </c>
      <c r="D608" s="35">
        <v>7.23</v>
      </c>
      <c r="E608" s="35">
        <v>4.91</v>
      </c>
      <c r="F608" s="35">
        <v>0.86595</v>
      </c>
      <c r="G608" s="66">
        <v>0.46029999999999999</v>
      </c>
      <c r="H608" s="66">
        <v>8.9849999999999999E-2</v>
      </c>
      <c r="I608" s="66">
        <v>5.3600000000000002E-2</v>
      </c>
      <c r="J608" s="66">
        <v>4.5850000000000002E-2</v>
      </c>
      <c r="K608" s="67">
        <v>5.74E-2</v>
      </c>
      <c r="L608" s="66">
        <v>0.56661700000000004</v>
      </c>
      <c r="M608" s="68">
        <v>0.12039999999999999</v>
      </c>
      <c r="N608" s="35">
        <v>4.1784999999999997</v>
      </c>
      <c r="O608" s="35">
        <v>16.0335</v>
      </c>
      <c r="P608" s="35">
        <v>3.165</v>
      </c>
      <c r="Q608" s="35">
        <v>15.824999999999999</v>
      </c>
      <c r="R608" s="35">
        <v>7.4545000000000003</v>
      </c>
      <c r="S608" s="35">
        <v>5.01</v>
      </c>
      <c r="T608" s="35">
        <v>8.0564999999999998</v>
      </c>
      <c r="U608" s="35">
        <v>3.6840000000000002</v>
      </c>
      <c r="V608" s="35">
        <v>14.592499999999999</v>
      </c>
      <c r="W608" s="35">
        <v>5.2009999999999996</v>
      </c>
      <c r="X608" s="35">
        <v>11.649999999999999</v>
      </c>
      <c r="Y608" s="35">
        <v>6.1050000000000004</v>
      </c>
      <c r="Z608" s="35">
        <v>2.2220000000000004</v>
      </c>
      <c r="AA608" s="35">
        <v>4.7</v>
      </c>
      <c r="AB608" s="41">
        <v>1020</v>
      </c>
      <c r="AC608" s="41">
        <v>3</v>
      </c>
      <c r="AD608" s="88">
        <v>388.2</v>
      </c>
      <c r="AE608" s="69">
        <v>60.4</v>
      </c>
      <c r="AF608" s="69">
        <v>76.3</v>
      </c>
      <c r="AG608" s="44">
        <f t="shared" si="357"/>
        <v>30.2</v>
      </c>
      <c r="AH608" s="44">
        <f t="shared" si="327"/>
        <v>2865.2581637800349</v>
      </c>
      <c r="AI608" s="44">
        <f t="shared" si="328"/>
        <v>218619.19789641665</v>
      </c>
      <c r="AJ608" s="44">
        <f t="shared" si="329"/>
        <v>1.7756903498654859</v>
      </c>
      <c r="AK608" s="45">
        <v>0</v>
      </c>
      <c r="AL608" s="43">
        <v>370.7</v>
      </c>
      <c r="AM608" s="43">
        <v>60.35</v>
      </c>
      <c r="AN608" s="69">
        <v>76.22</v>
      </c>
      <c r="AO608" s="44">
        <f t="shared" si="356"/>
        <v>30.175000000000001</v>
      </c>
      <c r="AP608" s="44">
        <f t="shared" si="330"/>
        <v>2860.5163223685227</v>
      </c>
      <c r="AQ608" s="46">
        <f t="shared" si="331"/>
        <v>218619.19789641665</v>
      </c>
      <c r="AR608" s="46">
        <f t="shared" si="332"/>
        <v>218028.55409092878</v>
      </c>
      <c r="AS608" s="47">
        <f t="shared" si="333"/>
        <v>0.27017014570134801</v>
      </c>
      <c r="AT608" s="46">
        <f t="shared" si="334"/>
        <v>1.7756903498654859</v>
      </c>
      <c r="AU608" s="46">
        <f t="shared" si="335"/>
        <v>1.7002360151661584</v>
      </c>
      <c r="AV608" s="47">
        <f t="shared" si="336"/>
        <v>4.2492957572835488</v>
      </c>
      <c r="AW608" s="48">
        <v>0</v>
      </c>
      <c r="AX608" s="70">
        <v>150</v>
      </c>
      <c r="AY608" s="70">
        <v>12</v>
      </c>
      <c r="AZ608" s="71">
        <v>321.89999999999998</v>
      </c>
      <c r="BA608" s="43">
        <f t="shared" si="352"/>
        <v>20.596458527493013</v>
      </c>
      <c r="BB608" s="71">
        <v>58.6</v>
      </c>
      <c r="BC608" s="69">
        <v>75</v>
      </c>
      <c r="BD608" s="54">
        <f t="shared" si="337"/>
        <v>29.3</v>
      </c>
      <c r="BE608" s="44">
        <f t="shared" si="338"/>
        <v>2697.0258771803014</v>
      </c>
      <c r="BF608" s="50">
        <f t="shared" si="353"/>
        <v>218619.19789641665</v>
      </c>
      <c r="BG608" s="50">
        <f t="shared" si="339"/>
        <v>202276.9407885226</v>
      </c>
      <c r="BH608" s="72">
        <f t="shared" si="340"/>
        <v>7.4752159303215135</v>
      </c>
      <c r="BI608" s="73">
        <f t="shared" si="341"/>
        <v>1.7756903498654859</v>
      </c>
      <c r="BJ608" s="51">
        <f t="shared" si="342"/>
        <v>1.5913825804620085</v>
      </c>
      <c r="BK608" s="72">
        <f t="shared" si="343"/>
        <v>10.379499410887673</v>
      </c>
      <c r="BL608" s="116">
        <v>0</v>
      </c>
      <c r="BM608" s="74">
        <v>1040</v>
      </c>
      <c r="BN608" s="74">
        <v>3</v>
      </c>
      <c r="BO608" s="71">
        <v>289.2</v>
      </c>
      <c r="BP608" s="71">
        <v>57.4</v>
      </c>
      <c r="BQ608" s="71">
        <v>73.62</v>
      </c>
      <c r="BR608" s="72">
        <f t="shared" si="344"/>
        <v>28.7</v>
      </c>
      <c r="BS608" s="54">
        <f t="shared" si="345"/>
        <v>2587.6984528353764</v>
      </c>
      <c r="BT608" s="50">
        <f t="shared" si="346"/>
        <v>202276.9407885226</v>
      </c>
      <c r="BU608" s="50">
        <f t="shared" si="347"/>
        <v>190506.36009774043</v>
      </c>
      <c r="BV608" s="72">
        <f t="shared" si="348"/>
        <v>5.8190422718959978</v>
      </c>
      <c r="BW608" s="75">
        <f t="shared" si="349"/>
        <v>1.5913825804620085</v>
      </c>
      <c r="BX608" s="55">
        <f t="shared" si="350"/>
        <v>1.5180595537683057</v>
      </c>
      <c r="BY608" s="72">
        <f t="shared" si="324"/>
        <v>4.6075046688280175</v>
      </c>
      <c r="BZ608" s="83" t="s">
        <v>74</v>
      </c>
      <c r="CA608" s="124" t="s">
        <v>95</v>
      </c>
      <c r="CB608" s="112">
        <v>5</v>
      </c>
      <c r="CC608" s="125">
        <v>7</v>
      </c>
      <c r="CD608" s="112">
        <v>4</v>
      </c>
      <c r="CE608" s="125">
        <v>6</v>
      </c>
      <c r="CF608" s="124" t="s">
        <v>107</v>
      </c>
      <c r="CG608" s="71" t="s">
        <v>81</v>
      </c>
      <c r="CH608" s="129">
        <f>SUM(CH606:CH607)/2</f>
        <v>21.737499999999997</v>
      </c>
      <c r="CI608" s="129">
        <f>SUM(CI606:CI607)/2</f>
        <v>3.9064223057644112</v>
      </c>
      <c r="CJ608" s="64">
        <f>SUM((AF608-BQ608)/AF608)*100</f>
        <v>3.5124508519003839</v>
      </c>
      <c r="CK608" s="64">
        <f>SUM(BX608*CH608)</f>
        <v>32.99881955003854</v>
      </c>
      <c r="CL608" s="65" t="s">
        <v>107</v>
      </c>
    </row>
    <row r="609" spans="1:90" s="65" customFormat="1" ht="24.75" customHeight="1" x14ac:dyDescent="0.3">
      <c r="A609" s="61" t="s">
        <v>127</v>
      </c>
      <c r="B609" s="35">
        <v>3.96</v>
      </c>
      <c r="C609" s="35">
        <v>1.7849999999999999</v>
      </c>
      <c r="D609" s="35">
        <v>5.89</v>
      </c>
      <c r="E609" s="35">
        <v>4.62</v>
      </c>
      <c r="F609" s="35">
        <v>0.97965000000000002</v>
      </c>
      <c r="G609" s="66">
        <v>0.43924999999999997</v>
      </c>
      <c r="H609" s="66">
        <v>8.0149999999999999E-2</v>
      </c>
      <c r="I609" s="66">
        <v>4.795E-2</v>
      </c>
      <c r="J609" s="66">
        <v>3.9600000000000003E-2</v>
      </c>
      <c r="K609" s="67">
        <v>4.8300000000000003E-2</v>
      </c>
      <c r="L609" s="66">
        <v>0.56661700000000004</v>
      </c>
      <c r="M609" s="68">
        <v>0.22864999999999999</v>
      </c>
      <c r="N609" s="35">
        <v>5.27</v>
      </c>
      <c r="O609" s="35">
        <v>16.75</v>
      </c>
      <c r="P609" s="35">
        <v>3.35</v>
      </c>
      <c r="Q609" s="35">
        <v>15.185</v>
      </c>
      <c r="R609" s="35">
        <v>8.07</v>
      </c>
      <c r="S609" s="35">
        <v>6.69</v>
      </c>
      <c r="T609" s="35">
        <v>6.25</v>
      </c>
      <c r="U609" s="35">
        <v>4.5150000000000006</v>
      </c>
      <c r="V609" s="35">
        <v>12.91</v>
      </c>
      <c r="W609" s="35">
        <v>5.2050000000000001</v>
      </c>
      <c r="X609" s="35">
        <v>6.8150000000000004</v>
      </c>
      <c r="Y609" s="35">
        <v>3.835</v>
      </c>
      <c r="Z609" s="35">
        <v>1.52</v>
      </c>
      <c r="AA609" s="35">
        <v>6.25</v>
      </c>
      <c r="AB609" s="41">
        <v>1020</v>
      </c>
      <c r="AC609" s="41">
        <v>3</v>
      </c>
      <c r="AD609" s="88">
        <v>388.3</v>
      </c>
      <c r="AE609" s="69">
        <v>59.7</v>
      </c>
      <c r="AF609" s="69">
        <v>76.5</v>
      </c>
      <c r="AG609" s="44">
        <f t="shared" si="357"/>
        <v>29.85</v>
      </c>
      <c r="AH609" s="44">
        <f t="shared" si="327"/>
        <v>2799.2297401832116</v>
      </c>
      <c r="AI609" s="44">
        <f t="shared" si="328"/>
        <v>214141.07512401568</v>
      </c>
      <c r="AJ609" s="44">
        <f t="shared" si="329"/>
        <v>1.8132906065551577</v>
      </c>
      <c r="AK609" s="45">
        <v>0</v>
      </c>
      <c r="AL609" s="43">
        <v>365.6</v>
      </c>
      <c r="AM609" s="43">
        <v>59.67</v>
      </c>
      <c r="AN609" s="69">
        <v>76.5</v>
      </c>
      <c r="AO609" s="44">
        <f t="shared" si="356"/>
        <v>29.835000000000001</v>
      </c>
      <c r="AP609" s="44">
        <f t="shared" si="330"/>
        <v>2796.4171508202689</v>
      </c>
      <c r="AQ609" s="46">
        <f t="shared" si="331"/>
        <v>214141.07512401568</v>
      </c>
      <c r="AR609" s="46">
        <f t="shared" si="332"/>
        <v>213925.91203775056</v>
      </c>
      <c r="AS609" s="47">
        <f t="shared" si="333"/>
        <v>0.10047726067524143</v>
      </c>
      <c r="AT609" s="46">
        <f t="shared" si="334"/>
        <v>1.8132906065551577</v>
      </c>
      <c r="AU609" s="46">
        <f t="shared" si="335"/>
        <v>1.7090028810324025</v>
      </c>
      <c r="AV609" s="47">
        <f t="shared" si="336"/>
        <v>5.7512968492611529</v>
      </c>
      <c r="AW609" s="48">
        <v>0</v>
      </c>
      <c r="AX609" s="70">
        <v>150</v>
      </c>
      <c r="AY609" s="70">
        <v>12</v>
      </c>
      <c r="AZ609" s="71">
        <v>324.10000000000002</v>
      </c>
      <c r="BA609" s="43">
        <f t="shared" si="352"/>
        <v>19.808701018204253</v>
      </c>
      <c r="BB609" s="71">
        <v>57.4</v>
      </c>
      <c r="BC609" s="69">
        <v>76</v>
      </c>
      <c r="BD609" s="54">
        <f t="shared" si="337"/>
        <v>28.7</v>
      </c>
      <c r="BE609" s="44">
        <f t="shared" si="338"/>
        <v>2587.6984528353764</v>
      </c>
      <c r="BF609" s="50">
        <f t="shared" si="353"/>
        <v>214141.07512401568</v>
      </c>
      <c r="BG609" s="50">
        <f t="shared" si="339"/>
        <v>196665.08241548861</v>
      </c>
      <c r="BH609" s="72">
        <f t="shared" si="340"/>
        <v>8.1609717791909802</v>
      </c>
      <c r="BI609" s="73">
        <f t="shared" si="341"/>
        <v>1.8132906065551577</v>
      </c>
      <c r="BJ609" s="51">
        <f t="shared" si="342"/>
        <v>1.6479793770166244</v>
      </c>
      <c r="BK609" s="72">
        <f t="shared" si="343"/>
        <v>9.1166429110106773</v>
      </c>
      <c r="BL609" s="116">
        <v>0</v>
      </c>
      <c r="BM609" s="74">
        <v>1040</v>
      </c>
      <c r="BN609" s="74">
        <v>3</v>
      </c>
      <c r="BO609" s="71">
        <v>286.2</v>
      </c>
      <c r="BP609" s="71">
        <v>56.89</v>
      </c>
      <c r="BQ609" s="71">
        <v>73.36</v>
      </c>
      <c r="BR609" s="72">
        <f t="shared" si="344"/>
        <v>28.445</v>
      </c>
      <c r="BS609" s="54">
        <f t="shared" si="345"/>
        <v>2541.9192432270825</v>
      </c>
      <c r="BT609" s="50">
        <f t="shared" si="346"/>
        <v>196665.08241548861</v>
      </c>
      <c r="BU609" s="50">
        <f t="shared" si="347"/>
        <v>186475.19568313877</v>
      </c>
      <c r="BV609" s="72">
        <f t="shared" si="348"/>
        <v>5.1813400768429059</v>
      </c>
      <c r="BW609" s="75">
        <f t="shared" si="349"/>
        <v>1.6479793770166244</v>
      </c>
      <c r="BX609" s="55">
        <f t="shared" si="350"/>
        <v>1.5347885757755955</v>
      </c>
      <c r="BY609" s="72">
        <f t="shared" si="324"/>
        <v>6.868459813249661</v>
      </c>
      <c r="BZ609" s="83" t="s">
        <v>74</v>
      </c>
      <c r="CA609" s="124" t="s">
        <v>95</v>
      </c>
      <c r="CB609" s="112">
        <v>5</v>
      </c>
      <c r="CC609" s="125">
        <v>7</v>
      </c>
      <c r="CD609" s="112">
        <v>4</v>
      </c>
      <c r="CE609" s="125">
        <v>6</v>
      </c>
      <c r="CF609" s="124" t="s">
        <v>107</v>
      </c>
      <c r="CG609" s="71" t="s">
        <v>81</v>
      </c>
      <c r="CH609" s="129">
        <f>SUM(CH607:CH608)/2.1</f>
        <v>20.682823129251698</v>
      </c>
      <c r="CI609" s="129">
        <f>SUM(CI607:CI608)/2.1</f>
        <v>3.7682450173051678</v>
      </c>
      <c r="CJ609" s="64">
        <f>SUM((AF609-BQ609)/AF609)*100</f>
        <v>4.1045751633986942</v>
      </c>
      <c r="CK609" s="64">
        <f>SUM(BX609*CH609)</f>
        <v>31.743760653562759</v>
      </c>
      <c r="CL609" s="65" t="s">
        <v>107</v>
      </c>
    </row>
    <row r="610" spans="1:90" s="65" customFormat="1" ht="24.75" customHeight="1" x14ac:dyDescent="0.3">
      <c r="A610" s="61" t="s">
        <v>127</v>
      </c>
      <c r="B610" s="35">
        <v>3.7250000000000001</v>
      </c>
      <c r="C610" s="35">
        <v>1.65</v>
      </c>
      <c r="D610" s="35">
        <v>5.3650000000000002</v>
      </c>
      <c r="E610" s="35">
        <v>4.41</v>
      </c>
      <c r="F610" s="35">
        <v>0.74870000000000003</v>
      </c>
      <c r="G610" s="66">
        <v>0.42785000000000001</v>
      </c>
      <c r="H610" s="66">
        <v>7.8649999999999998E-2</v>
      </c>
      <c r="I610" s="66">
        <v>4.48E-2</v>
      </c>
      <c r="J610" s="66">
        <v>3.755E-2</v>
      </c>
      <c r="K610" s="67">
        <v>4.87E-2</v>
      </c>
      <c r="L610" s="66">
        <v>0.56661700000000004</v>
      </c>
      <c r="M610" s="68">
        <v>0.21485000000000001</v>
      </c>
      <c r="N610" s="35">
        <v>4.07</v>
      </c>
      <c r="O610" s="35">
        <v>13.635000000000003</v>
      </c>
      <c r="P610" s="35">
        <v>3.35</v>
      </c>
      <c r="Q610" s="35">
        <v>16.065000000000001</v>
      </c>
      <c r="R610" s="35">
        <v>7.2850000000000001</v>
      </c>
      <c r="S610" s="35">
        <v>3.34</v>
      </c>
      <c r="T610" s="35">
        <v>7.08</v>
      </c>
      <c r="U610" s="35">
        <v>5.27</v>
      </c>
      <c r="V610" s="35">
        <v>16.155000000000001</v>
      </c>
      <c r="W610" s="35">
        <v>9.3949999999999996</v>
      </c>
      <c r="X610" s="35">
        <v>9.9849999999999994</v>
      </c>
      <c r="Y610" s="35">
        <v>9.2349999999999994</v>
      </c>
      <c r="Z610" s="35">
        <v>5.1100000000000003</v>
      </c>
      <c r="AA610" s="35">
        <v>3.125</v>
      </c>
      <c r="AB610" s="41">
        <v>1020</v>
      </c>
      <c r="AC610" s="41">
        <v>3</v>
      </c>
      <c r="AD610" s="42">
        <v>391.7</v>
      </c>
      <c r="AE610" s="69">
        <v>60.3</v>
      </c>
      <c r="AF610" s="69">
        <v>76.7</v>
      </c>
      <c r="AG610" s="44">
        <f t="shared" si="357"/>
        <v>30.15</v>
      </c>
      <c r="AH610" s="44">
        <f t="shared" si="327"/>
        <v>2855.7784079478274</v>
      </c>
      <c r="AI610" s="44">
        <f t="shared" si="328"/>
        <v>219038.20388959837</v>
      </c>
      <c r="AJ610" s="44">
        <f t="shared" si="329"/>
        <v>1.7882725161379984</v>
      </c>
      <c r="AK610" s="45">
        <v>0</v>
      </c>
      <c r="AL610" s="43">
        <v>387</v>
      </c>
      <c r="AM610" s="43">
        <v>60.22</v>
      </c>
      <c r="AN610" s="69">
        <v>76.64</v>
      </c>
      <c r="AO610" s="44">
        <f t="shared" si="356"/>
        <v>30.11</v>
      </c>
      <c r="AP610" s="44">
        <f t="shared" si="330"/>
        <v>2848.2059130156149</v>
      </c>
      <c r="AQ610" s="46">
        <f t="shared" si="331"/>
        <v>219038.20388959837</v>
      </c>
      <c r="AR610" s="46">
        <f t="shared" si="332"/>
        <v>218286.50117351674</v>
      </c>
      <c r="AS610" s="47">
        <f t="shared" si="333"/>
        <v>0.34318338204622795</v>
      </c>
      <c r="AT610" s="46">
        <f t="shared" si="334"/>
        <v>1.7882725161379984</v>
      </c>
      <c r="AU610" s="46">
        <f t="shared" si="335"/>
        <v>1.7728993681215877</v>
      </c>
      <c r="AV610" s="47">
        <f t="shared" si="336"/>
        <v>0.85966472546427264</v>
      </c>
      <c r="AW610" s="48">
        <v>0</v>
      </c>
      <c r="AX610" s="70">
        <v>150</v>
      </c>
      <c r="AY610" s="70">
        <v>12</v>
      </c>
      <c r="AZ610" s="71">
        <v>348.6</v>
      </c>
      <c r="BA610" s="43">
        <f t="shared" si="352"/>
        <v>12.363740676993679</v>
      </c>
      <c r="BB610" s="71">
        <v>60.29</v>
      </c>
      <c r="BC610" s="69">
        <v>76.66</v>
      </c>
      <c r="BD610" s="54">
        <f t="shared" si="337"/>
        <v>30.145</v>
      </c>
      <c r="BE610" s="44">
        <f t="shared" si="338"/>
        <v>2854.8312963025865</v>
      </c>
      <c r="BF610" s="50">
        <f t="shared" si="353"/>
        <v>219038.20388959837</v>
      </c>
      <c r="BG610" s="50">
        <f t="shared" si="339"/>
        <v>218851.36717455628</v>
      </c>
      <c r="BH610" s="72">
        <f t="shared" si="340"/>
        <v>8.5298688413400006E-2</v>
      </c>
      <c r="BI610" s="73">
        <f t="shared" si="341"/>
        <v>1.7882725161379984</v>
      </c>
      <c r="BJ610" s="51">
        <f t="shared" si="342"/>
        <v>1.5928618792769795</v>
      </c>
      <c r="BK610" s="72">
        <f t="shared" si="343"/>
        <v>10.927341056665847</v>
      </c>
      <c r="BL610" s="116">
        <v>0</v>
      </c>
      <c r="BM610" s="74">
        <v>1040</v>
      </c>
      <c r="BN610" s="74">
        <v>3</v>
      </c>
      <c r="BO610" s="71">
        <v>312.60000000000002</v>
      </c>
      <c r="BP610" s="71">
        <v>58.63</v>
      </c>
      <c r="BQ610" s="71">
        <v>73.209999999999994</v>
      </c>
      <c r="BR610" s="72">
        <f t="shared" si="344"/>
        <v>29.315000000000001</v>
      </c>
      <c r="BS610" s="54">
        <f t="shared" si="345"/>
        <v>2699.7880439811543</v>
      </c>
      <c r="BT610" s="50">
        <f t="shared" si="346"/>
        <v>218851.36717455628</v>
      </c>
      <c r="BU610" s="50">
        <f t="shared" si="347"/>
        <v>197651.48269986029</v>
      </c>
      <c r="BV610" s="72">
        <f t="shared" si="348"/>
        <v>9.6868869262246431</v>
      </c>
      <c r="BW610" s="75">
        <f t="shared" si="349"/>
        <v>1.5928618792769795</v>
      </c>
      <c r="BX610" s="55">
        <f t="shared" si="350"/>
        <v>1.5815717429992291</v>
      </c>
      <c r="BY610" s="72">
        <f t="shared" si="324"/>
        <v>0.70879568559172101</v>
      </c>
      <c r="BZ610" s="83" t="s">
        <v>74</v>
      </c>
      <c r="CA610" s="124" t="s">
        <v>95</v>
      </c>
      <c r="CB610" s="112">
        <v>5</v>
      </c>
      <c r="CC610" s="125">
        <v>7</v>
      </c>
      <c r="CD610" s="112">
        <v>4</v>
      </c>
      <c r="CE610" s="125">
        <v>6</v>
      </c>
      <c r="CF610" s="124" t="s">
        <v>107</v>
      </c>
      <c r="CG610" s="71" t="s">
        <v>81</v>
      </c>
      <c r="CH610" s="129">
        <f>SUM(CH608:CH609)/2</f>
        <v>21.210161564625849</v>
      </c>
      <c r="CI610" s="129">
        <f>SUM(CI608:CI609)/2</f>
        <v>3.8373336615347897</v>
      </c>
      <c r="CJ610" s="64">
        <f>SUM((AF610-BQ610)/AF610)*100</f>
        <v>4.5501955671447307</v>
      </c>
      <c r="CK610" s="64">
        <f>SUM(BX610*CH610)</f>
        <v>33.545392195060558</v>
      </c>
      <c r="CL610" s="65" t="s">
        <v>107</v>
      </c>
    </row>
    <row r="611" spans="1:90" s="65" customFormat="1" ht="24.75" customHeight="1" x14ac:dyDescent="0.3">
      <c r="A611" s="61" t="s">
        <v>127</v>
      </c>
      <c r="B611" s="35">
        <v>3.9350000000000001</v>
      </c>
      <c r="C611" s="35">
        <v>1.56</v>
      </c>
      <c r="D611" s="35">
        <v>5.25</v>
      </c>
      <c r="E611" s="35">
        <v>4.3949999999999996</v>
      </c>
      <c r="F611" s="35">
        <v>0.71684999999999999</v>
      </c>
      <c r="G611" s="66">
        <v>0.44940000000000002</v>
      </c>
      <c r="H611" s="66">
        <v>7.7700000000000005E-2</v>
      </c>
      <c r="I611" s="66">
        <v>4.5150000000000003E-2</v>
      </c>
      <c r="J611" s="66">
        <v>3.7699999999999997E-2</v>
      </c>
      <c r="K611" s="67">
        <v>4.7500000000000001E-2</v>
      </c>
      <c r="L611" s="66">
        <v>0.56661700000000004</v>
      </c>
      <c r="M611" s="68">
        <v>0.24079999999999999</v>
      </c>
      <c r="N611" s="35">
        <v>4.1784999999999997</v>
      </c>
      <c r="O611" s="35">
        <v>16.0335</v>
      </c>
      <c r="P611" s="35">
        <v>3.165</v>
      </c>
      <c r="Q611" s="35">
        <v>15.824999999999999</v>
      </c>
      <c r="R611" s="35">
        <v>7.4545000000000003</v>
      </c>
      <c r="S611" s="35">
        <v>5.01</v>
      </c>
      <c r="T611" s="35">
        <v>8.0564999999999998</v>
      </c>
      <c r="U611" s="35">
        <v>3.6840000000000002</v>
      </c>
      <c r="V611" s="35">
        <v>14.592499999999999</v>
      </c>
      <c r="W611" s="35">
        <v>5.2009999999999996</v>
      </c>
      <c r="X611" s="35">
        <v>11.649999999999999</v>
      </c>
      <c r="Y611" s="35">
        <v>6.1050000000000004</v>
      </c>
      <c r="Z611" s="35">
        <v>2.2220000000000004</v>
      </c>
      <c r="AA611" s="35">
        <v>4.7</v>
      </c>
      <c r="AB611" s="41">
        <v>1040</v>
      </c>
      <c r="AC611" s="41">
        <v>3</v>
      </c>
      <c r="AD611" s="88">
        <v>388.9</v>
      </c>
      <c r="AE611" s="69">
        <v>59.9</v>
      </c>
      <c r="AF611" s="69">
        <v>76.2</v>
      </c>
      <c r="AG611" s="44">
        <f t="shared" si="357"/>
        <v>29.95</v>
      </c>
      <c r="AH611" s="44">
        <f t="shared" si="327"/>
        <v>2818.0164642516784</v>
      </c>
      <c r="AI611" s="44">
        <f t="shared" si="328"/>
        <v>214732.85457597789</v>
      </c>
      <c r="AJ611" s="44">
        <f t="shared" si="329"/>
        <v>1.8110875523353944</v>
      </c>
      <c r="AK611" s="45">
        <v>0</v>
      </c>
      <c r="AL611" s="139">
        <v>361.2</v>
      </c>
      <c r="AM611" s="43">
        <v>59.9</v>
      </c>
      <c r="AN611" s="43">
        <v>76.180000000000007</v>
      </c>
      <c r="AO611" s="44">
        <f t="shared" si="356"/>
        <v>29.95</v>
      </c>
      <c r="AP611" s="44">
        <f t="shared" si="330"/>
        <v>2818.0164642516784</v>
      </c>
      <c r="AQ611" s="46">
        <f t="shared" si="331"/>
        <v>214732.85457597789</v>
      </c>
      <c r="AR611" s="46">
        <f t="shared" si="332"/>
        <v>214676.49424669289</v>
      </c>
      <c r="AS611" s="47">
        <f t="shared" si="333"/>
        <v>2.6246719160090321E-2</v>
      </c>
      <c r="AT611" s="46">
        <f t="shared" si="334"/>
        <v>1.8110875523353944</v>
      </c>
      <c r="AU611" s="46">
        <f t="shared" si="335"/>
        <v>1.6825316682548923</v>
      </c>
      <c r="AV611" s="47">
        <f t="shared" si="336"/>
        <v>7.0982699822948652</v>
      </c>
      <c r="AW611" s="48">
        <v>0</v>
      </c>
      <c r="AX611" s="70">
        <v>150</v>
      </c>
      <c r="AY611" s="70">
        <v>12</v>
      </c>
      <c r="AZ611" s="71">
        <v>322.89999999999998</v>
      </c>
      <c r="BA611" s="43">
        <f t="shared" si="352"/>
        <v>20.439764633013318</v>
      </c>
      <c r="BB611" s="71">
        <v>58</v>
      </c>
      <c r="BC611" s="69">
        <v>76</v>
      </c>
      <c r="BD611" s="54">
        <f t="shared" si="337"/>
        <v>29</v>
      </c>
      <c r="BE611" s="44">
        <f t="shared" si="338"/>
        <v>2642.079421669016</v>
      </c>
      <c r="BF611" s="50">
        <f t="shared" si="353"/>
        <v>214732.85457597789</v>
      </c>
      <c r="BG611" s="50">
        <f t="shared" si="339"/>
        <v>200798.03604684523</v>
      </c>
      <c r="BH611" s="72">
        <f t="shared" si="340"/>
        <v>6.4893742304357893</v>
      </c>
      <c r="BI611" s="73">
        <f t="shared" si="341"/>
        <v>1.8110875523353944</v>
      </c>
      <c r="BJ611" s="51">
        <f t="shared" si="342"/>
        <v>1.6080834571741975</v>
      </c>
      <c r="BK611" s="72">
        <f t="shared" si="343"/>
        <v>11.208960875437715</v>
      </c>
      <c r="BL611" s="116">
        <v>0</v>
      </c>
      <c r="BM611" s="74">
        <v>1060</v>
      </c>
      <c r="BN611" s="74">
        <v>3</v>
      </c>
      <c r="BO611" s="71">
        <v>287.3</v>
      </c>
      <c r="BP611" s="71">
        <v>57.24</v>
      </c>
      <c r="BQ611" s="71">
        <v>72.459999999999994</v>
      </c>
      <c r="BR611" s="72">
        <f t="shared" si="344"/>
        <v>28.62</v>
      </c>
      <c r="BS611" s="54">
        <f t="shared" si="345"/>
        <v>2573.2923655630757</v>
      </c>
      <c r="BT611" s="50">
        <f t="shared" si="346"/>
        <v>200798.03604684523</v>
      </c>
      <c r="BU611" s="50">
        <f t="shared" si="347"/>
        <v>186460.76480870045</v>
      </c>
      <c r="BV611" s="72">
        <f t="shared" si="348"/>
        <v>7.1401451530133304</v>
      </c>
      <c r="BW611" s="75">
        <f t="shared" si="349"/>
        <v>1.6080834571741975</v>
      </c>
      <c r="BX611" s="55">
        <f t="shared" si="350"/>
        <v>1.5408067230377158</v>
      </c>
      <c r="BY611" s="72">
        <f t="shared" si="324"/>
        <v>4.1836593639675685</v>
      </c>
      <c r="BZ611" s="83" t="s">
        <v>92</v>
      </c>
      <c r="CA611" s="83" t="s">
        <v>78</v>
      </c>
      <c r="CB611" s="112">
        <v>4</v>
      </c>
      <c r="CC611" s="112">
        <v>4</v>
      </c>
      <c r="CD611" s="112">
        <v>3</v>
      </c>
      <c r="CE611" s="112">
        <v>2</v>
      </c>
      <c r="CF611" s="83" t="s">
        <v>81</v>
      </c>
      <c r="CG611" s="71" t="s">
        <v>128</v>
      </c>
      <c r="CH611" s="129">
        <f>SUM(CH609:CH610)/2</f>
        <v>20.946492346938776</v>
      </c>
      <c r="CI611" s="129">
        <v>4</v>
      </c>
      <c r="CJ611" s="64">
        <f>SUM((AF611-BQ611)/AF611)*100</f>
        <v>4.9081364829396446</v>
      </c>
      <c r="CK611" s="64">
        <f>SUM(BX611*CH611)</f>
        <v>32.274496232221331</v>
      </c>
      <c r="CL611" s="65" t="s">
        <v>81</v>
      </c>
    </row>
    <row r="612" spans="1:90" s="65" customFormat="1" ht="24.75" customHeight="1" x14ac:dyDescent="0.3">
      <c r="A612" s="61" t="s">
        <v>127</v>
      </c>
      <c r="B612" s="35">
        <v>3.9950000000000001</v>
      </c>
      <c r="C612" s="35">
        <v>1.5549999999999999</v>
      </c>
      <c r="D612" s="35">
        <v>5.62</v>
      </c>
      <c r="E612" s="35">
        <v>4.5</v>
      </c>
      <c r="F612" s="35">
        <v>1.07725</v>
      </c>
      <c r="G612" s="66">
        <v>0.43725000000000003</v>
      </c>
      <c r="H612" s="66">
        <v>8.5099999999999995E-2</v>
      </c>
      <c r="I612" s="66">
        <v>5.1400000000000001E-2</v>
      </c>
      <c r="J612" s="66">
        <v>4.6850000000000003E-2</v>
      </c>
      <c r="K612" s="67">
        <v>5.8599999999999999E-2</v>
      </c>
      <c r="L612" s="66">
        <v>0.56661700000000004</v>
      </c>
      <c r="M612" s="68">
        <v>0.24005000000000001</v>
      </c>
      <c r="N612" s="35">
        <v>5.27</v>
      </c>
      <c r="O612" s="35">
        <v>16.75</v>
      </c>
      <c r="P612" s="35">
        <v>3.35</v>
      </c>
      <c r="Q612" s="35">
        <v>15.185</v>
      </c>
      <c r="R612" s="35">
        <v>8.07</v>
      </c>
      <c r="S612" s="35">
        <v>6.69</v>
      </c>
      <c r="T612" s="35">
        <v>6.25</v>
      </c>
      <c r="U612" s="35">
        <v>4.5150000000000006</v>
      </c>
      <c r="V612" s="35">
        <v>12.91</v>
      </c>
      <c r="W612" s="35">
        <v>5.2050000000000001</v>
      </c>
      <c r="X612" s="35">
        <v>6.8150000000000004</v>
      </c>
      <c r="Y612" s="35">
        <v>3.835</v>
      </c>
      <c r="Z612" s="35">
        <v>1.52</v>
      </c>
      <c r="AA612" s="35">
        <v>6.25</v>
      </c>
      <c r="AB612" s="41">
        <v>1040</v>
      </c>
      <c r="AC612" s="41">
        <v>3</v>
      </c>
      <c r="AD612" s="88">
        <v>388.3</v>
      </c>
      <c r="AE612" s="69">
        <v>59.6</v>
      </c>
      <c r="AF612" s="69">
        <v>76.3</v>
      </c>
      <c r="AG612" s="44">
        <f t="shared" si="357"/>
        <v>29.8</v>
      </c>
      <c r="AH612" s="44">
        <f t="shared" si="327"/>
        <v>2789.8599400938801</v>
      </c>
      <c r="AI612" s="44">
        <f t="shared" si="328"/>
        <v>212866.31342916304</v>
      </c>
      <c r="AJ612" s="44">
        <f t="shared" si="329"/>
        <v>1.8241495976732702</v>
      </c>
      <c r="AK612" s="45">
        <v>0</v>
      </c>
      <c r="AL612" s="43">
        <v>371</v>
      </c>
      <c r="AM612" s="43">
        <v>59.64</v>
      </c>
      <c r="AN612" s="69">
        <v>76.2</v>
      </c>
      <c r="AO612" s="44">
        <f t="shared" si="356"/>
        <v>29.82</v>
      </c>
      <c r="AP612" s="44">
        <f t="shared" si="330"/>
        <v>2793.6059751740204</v>
      </c>
      <c r="AQ612" s="46">
        <f t="shared" si="331"/>
        <v>212866.31342916304</v>
      </c>
      <c r="AR612" s="46">
        <f t="shared" si="332"/>
        <v>212872.77530826037</v>
      </c>
      <c r="AS612" s="47">
        <f t="shared" si="333"/>
        <v>-3.0356513406162196E-3</v>
      </c>
      <c r="AT612" s="46">
        <f t="shared" si="334"/>
        <v>1.8241495976732702</v>
      </c>
      <c r="AU612" s="46">
        <f t="shared" si="335"/>
        <v>1.7428250252422186</v>
      </c>
      <c r="AV612" s="47">
        <f t="shared" si="336"/>
        <v>4.4582183684267074</v>
      </c>
      <c r="AW612" s="48">
        <v>0</v>
      </c>
      <c r="AX612" s="70">
        <v>150</v>
      </c>
      <c r="AY612" s="70">
        <v>12</v>
      </c>
      <c r="AZ612" s="71">
        <v>323.89999999999998</v>
      </c>
      <c r="BA612" s="43">
        <f t="shared" si="352"/>
        <v>19.882679839456635</v>
      </c>
      <c r="BB612" s="71">
        <v>58.4</v>
      </c>
      <c r="BC612" s="69">
        <v>75</v>
      </c>
      <c r="BD612" s="54">
        <f t="shared" si="337"/>
        <v>29.2</v>
      </c>
      <c r="BE612" s="44">
        <f t="shared" si="338"/>
        <v>2678.6475601568013</v>
      </c>
      <c r="BF612" s="50">
        <f t="shared" si="353"/>
        <v>212866.31342916304</v>
      </c>
      <c r="BG612" s="50">
        <f t="shared" si="339"/>
        <v>200898.56701176011</v>
      </c>
      <c r="BH612" s="72">
        <f t="shared" si="340"/>
        <v>5.6221889807780778</v>
      </c>
      <c r="BI612" s="73">
        <f t="shared" si="341"/>
        <v>1.8241495976732702</v>
      </c>
      <c r="BJ612" s="51">
        <f t="shared" si="342"/>
        <v>1.6122563979315974</v>
      </c>
      <c r="BK612" s="72">
        <f t="shared" si="343"/>
        <v>11.615999039330205</v>
      </c>
      <c r="BL612" s="116">
        <v>0</v>
      </c>
      <c r="BM612" s="74">
        <v>1060</v>
      </c>
      <c r="BN612" s="74">
        <v>3</v>
      </c>
      <c r="BO612" s="71">
        <v>289.10000000000002</v>
      </c>
      <c r="BP612" s="71">
        <v>57.89</v>
      </c>
      <c r="BQ612" s="71">
        <v>73.02</v>
      </c>
      <c r="BR612" s="72">
        <f t="shared" si="344"/>
        <v>28.945</v>
      </c>
      <c r="BS612" s="54">
        <f t="shared" si="345"/>
        <v>2632.0672444218417</v>
      </c>
      <c r="BT612" s="50">
        <f t="shared" si="346"/>
        <v>200898.56701176011</v>
      </c>
      <c r="BU612" s="50">
        <f t="shared" si="347"/>
        <v>192193.55018768288</v>
      </c>
      <c r="BV612" s="72">
        <f t="shared" si="348"/>
        <v>4.3330407745355712</v>
      </c>
      <c r="BW612" s="75">
        <f t="shared" si="349"/>
        <v>1.6122563979315974</v>
      </c>
      <c r="BX612" s="55">
        <f t="shared" si="350"/>
        <v>1.5042128090026174</v>
      </c>
      <c r="BY612" s="72">
        <f t="shared" si="324"/>
        <v>6.7013899940227644</v>
      </c>
      <c r="BZ612" s="83" t="s">
        <v>92</v>
      </c>
      <c r="CA612" s="83" t="s">
        <v>78</v>
      </c>
      <c r="CB612" s="112">
        <v>4</v>
      </c>
      <c r="CC612" s="112">
        <v>4</v>
      </c>
      <c r="CD612" s="112">
        <v>3</v>
      </c>
      <c r="CE612" s="112">
        <v>2</v>
      </c>
      <c r="CF612" s="83" t="s">
        <v>81</v>
      </c>
      <c r="CG612" s="71" t="s">
        <v>128</v>
      </c>
      <c r="CH612" s="129">
        <f>SUM(CH610:CH611)/2</f>
        <v>21.078326955782313</v>
      </c>
      <c r="CI612" s="129">
        <f>SUM(CI610:CI611)/2</f>
        <v>3.9186668307673949</v>
      </c>
      <c r="CJ612" s="64">
        <f>SUM((AF612-BQ612)/AF612)*100</f>
        <v>4.2988204456094383</v>
      </c>
      <c r="CK612" s="64">
        <f>SUM(BX612*CH612)</f>
        <v>31.706289399232901</v>
      </c>
      <c r="CL612" s="65" t="s">
        <v>81</v>
      </c>
    </row>
    <row r="613" spans="1:90" s="65" customFormat="1" ht="24.75" customHeight="1" x14ac:dyDescent="0.3">
      <c r="A613" s="61" t="s">
        <v>127</v>
      </c>
      <c r="B613" s="35">
        <v>4.08</v>
      </c>
      <c r="C613" s="35">
        <v>1.88</v>
      </c>
      <c r="D613" s="35">
        <v>6.6449999999999996</v>
      </c>
      <c r="E613" s="35">
        <v>4.6150000000000002</v>
      </c>
      <c r="F613" s="35">
        <v>1.2503500000000001</v>
      </c>
      <c r="G613" s="66">
        <v>0.45255000000000001</v>
      </c>
      <c r="H613" s="66">
        <v>8.4750000000000006E-2</v>
      </c>
      <c r="I613" s="66">
        <v>5.0999999999999997E-2</v>
      </c>
      <c r="J613" s="66">
        <v>4.795E-2</v>
      </c>
      <c r="K613" s="67">
        <v>5.67E-2</v>
      </c>
      <c r="L613" s="66">
        <v>0.56661700000000004</v>
      </c>
      <c r="M613" s="68">
        <v>0.30270000000000002</v>
      </c>
      <c r="N613" s="35">
        <v>4.07</v>
      </c>
      <c r="O613" s="35">
        <v>13.635000000000003</v>
      </c>
      <c r="P613" s="35">
        <v>3.35</v>
      </c>
      <c r="Q613" s="35">
        <v>16.065000000000001</v>
      </c>
      <c r="R613" s="35">
        <v>7.2850000000000001</v>
      </c>
      <c r="S613" s="35">
        <v>3.34</v>
      </c>
      <c r="T613" s="35">
        <v>7.08</v>
      </c>
      <c r="U613" s="35">
        <v>5.27</v>
      </c>
      <c r="V613" s="35">
        <v>16.155000000000001</v>
      </c>
      <c r="W613" s="35">
        <v>9.3949999999999996</v>
      </c>
      <c r="X613" s="35">
        <v>9.9849999999999994</v>
      </c>
      <c r="Y613" s="35">
        <v>9.2349999999999994</v>
      </c>
      <c r="Z613" s="35">
        <v>5.1100000000000003</v>
      </c>
      <c r="AA613" s="35">
        <v>3.125</v>
      </c>
      <c r="AB613" s="41">
        <v>1040</v>
      </c>
      <c r="AC613" s="41">
        <v>3</v>
      </c>
      <c r="AD613" s="88">
        <v>387.2</v>
      </c>
      <c r="AE613" s="69">
        <v>59.8</v>
      </c>
      <c r="AF613" s="69">
        <v>75.900000000000006</v>
      </c>
      <c r="AG613" s="44">
        <f t="shared" si="357"/>
        <v>29.9</v>
      </c>
      <c r="AH613" s="44">
        <f t="shared" si="327"/>
        <v>2808.6152482358107</v>
      </c>
      <c r="AI613" s="44">
        <f t="shared" si="328"/>
        <v>213173.89734109805</v>
      </c>
      <c r="AJ613" s="44">
        <f t="shared" si="329"/>
        <v>1.8163574660383677</v>
      </c>
      <c r="AK613" s="45">
        <v>0</v>
      </c>
      <c r="AL613" s="43">
        <v>371.5</v>
      </c>
      <c r="AM613" s="43">
        <v>59.75</v>
      </c>
      <c r="AN613" s="69">
        <v>75.88</v>
      </c>
      <c r="AO613" s="44">
        <f t="shared" si="356"/>
        <v>29.875</v>
      </c>
      <c r="AP613" s="44">
        <f t="shared" si="330"/>
        <v>2803.9205307141028</v>
      </c>
      <c r="AQ613" s="46">
        <f t="shared" si="331"/>
        <v>213173.89734109805</v>
      </c>
      <c r="AR613" s="46">
        <f t="shared" si="332"/>
        <v>212761.48987058611</v>
      </c>
      <c r="AS613" s="47">
        <f t="shared" si="333"/>
        <v>0.19346058577333775</v>
      </c>
      <c r="AT613" s="46">
        <f t="shared" si="334"/>
        <v>1.8163574660383677</v>
      </c>
      <c r="AU613" s="46">
        <f t="shared" si="335"/>
        <v>1.7460866636437256</v>
      </c>
      <c r="AV613" s="47">
        <f t="shared" si="336"/>
        <v>3.86877603712604</v>
      </c>
      <c r="AW613" s="48">
        <v>0</v>
      </c>
      <c r="AX613" s="70">
        <v>150</v>
      </c>
      <c r="AY613" s="70">
        <v>12</v>
      </c>
      <c r="AZ613" s="71">
        <v>325.3</v>
      </c>
      <c r="BA613" s="43">
        <f t="shared" si="352"/>
        <v>19.028588994774047</v>
      </c>
      <c r="BB613" s="71">
        <v>58</v>
      </c>
      <c r="BC613" s="69">
        <v>76.08</v>
      </c>
      <c r="BD613" s="54">
        <f t="shared" si="337"/>
        <v>29</v>
      </c>
      <c r="BE613" s="44">
        <f t="shared" si="338"/>
        <v>2642.079421669016</v>
      </c>
      <c r="BF613" s="50">
        <f t="shared" si="353"/>
        <v>213173.89734109805</v>
      </c>
      <c r="BG613" s="50">
        <f t="shared" si="339"/>
        <v>201009.40240057872</v>
      </c>
      <c r="BH613" s="72">
        <f t="shared" si="340"/>
        <v>5.7063716957123551</v>
      </c>
      <c r="BI613" s="73">
        <f t="shared" si="341"/>
        <v>1.8163574660383677</v>
      </c>
      <c r="BJ613" s="51">
        <f t="shared" si="342"/>
        <v>1.6183322576708652</v>
      </c>
      <c r="BK613" s="72">
        <f t="shared" si="343"/>
        <v>10.90232578499058</v>
      </c>
      <c r="BL613" s="116">
        <v>0</v>
      </c>
      <c r="BM613" s="74">
        <v>1060</v>
      </c>
      <c r="BN613" s="74">
        <v>3</v>
      </c>
      <c r="BO613" s="71">
        <v>291.5</v>
      </c>
      <c r="BP613" s="71">
        <v>58.33</v>
      </c>
      <c r="BQ613" s="71">
        <v>73.75</v>
      </c>
      <c r="BR613" s="72">
        <f t="shared" si="344"/>
        <v>29.164999999999999</v>
      </c>
      <c r="BS613" s="54">
        <f t="shared" si="345"/>
        <v>2672.2299932238643</v>
      </c>
      <c r="BT613" s="50">
        <f t="shared" si="346"/>
        <v>201009.40240057872</v>
      </c>
      <c r="BU613" s="50">
        <f t="shared" si="347"/>
        <v>197076.96200025998</v>
      </c>
      <c r="BV613" s="72">
        <f t="shared" si="348"/>
        <v>1.9563464959126784</v>
      </c>
      <c r="BW613" s="75">
        <f t="shared" si="349"/>
        <v>1.6183322576708652</v>
      </c>
      <c r="BX613" s="55">
        <f t="shared" si="350"/>
        <v>1.4791175845282993</v>
      </c>
      <c r="BY613" s="72">
        <f t="shared" si="324"/>
        <v>8.6023542126587955</v>
      </c>
      <c r="BZ613" s="83" t="s">
        <v>92</v>
      </c>
      <c r="CA613" s="83" t="s">
        <v>78</v>
      </c>
      <c r="CB613" s="112">
        <v>4</v>
      </c>
      <c r="CC613" s="112">
        <v>4</v>
      </c>
      <c r="CD613" s="112">
        <v>3</v>
      </c>
      <c r="CE613" s="112">
        <v>2</v>
      </c>
      <c r="CF613" s="83" t="s">
        <v>81</v>
      </c>
      <c r="CG613" s="71" t="s">
        <v>128</v>
      </c>
      <c r="CH613" s="129">
        <f>SUM(CH611:CH612)/2</f>
        <v>21.012409651360542</v>
      </c>
      <c r="CI613" s="129">
        <f>SUM(CI611:CI612)/2</f>
        <v>3.9593334153836972</v>
      </c>
      <c r="CJ613" s="64">
        <f>SUM((AF613-BQ613)/AF613)*100</f>
        <v>2.8326745718050139</v>
      </c>
      <c r="CK613" s="64">
        <f>SUM(BX613*CH613)</f>
        <v>31.07982460863953</v>
      </c>
      <c r="CL613" s="65" t="s">
        <v>81</v>
      </c>
    </row>
    <row r="614" spans="1:90" s="65" customFormat="1" ht="24.75" customHeight="1" x14ac:dyDescent="0.3">
      <c r="A614" s="61" t="s">
        <v>127</v>
      </c>
      <c r="B614" s="35">
        <v>4.04</v>
      </c>
      <c r="C614" s="35">
        <v>1.8</v>
      </c>
      <c r="D614" s="35">
        <v>6.3250000000000002</v>
      </c>
      <c r="E614" s="35">
        <v>4.6900000000000004</v>
      </c>
      <c r="F614" s="35">
        <v>1.20095</v>
      </c>
      <c r="G614" s="66">
        <v>0.44695000000000001</v>
      </c>
      <c r="H614" s="66">
        <v>8.4849999999999995E-2</v>
      </c>
      <c r="I614" s="66">
        <v>5.0349999999999999E-2</v>
      </c>
      <c r="J614" s="66">
        <v>4.9549999999999997E-2</v>
      </c>
      <c r="K614" s="67">
        <v>5.8999999999999997E-2</v>
      </c>
      <c r="L614" s="66">
        <v>0.56661700000000004</v>
      </c>
      <c r="M614" s="68">
        <v>0.28639999999999999</v>
      </c>
      <c r="N614" s="35">
        <v>4.1784999999999997</v>
      </c>
      <c r="O614" s="35">
        <v>16.0335</v>
      </c>
      <c r="P614" s="35">
        <v>3.165</v>
      </c>
      <c r="Q614" s="35">
        <v>15.824999999999999</v>
      </c>
      <c r="R614" s="35">
        <v>7.4545000000000003</v>
      </c>
      <c r="S614" s="35">
        <v>5.01</v>
      </c>
      <c r="T614" s="35">
        <v>8.0564999999999998</v>
      </c>
      <c r="U614" s="35">
        <v>3.6840000000000002</v>
      </c>
      <c r="V614" s="35">
        <v>14.592499999999999</v>
      </c>
      <c r="W614" s="35">
        <v>5.2009999999999996</v>
      </c>
      <c r="X614" s="35">
        <v>11.649999999999999</v>
      </c>
      <c r="Y614" s="35">
        <v>6.1050000000000004</v>
      </c>
      <c r="Z614" s="35">
        <v>2.2220000000000004</v>
      </c>
      <c r="AA614" s="35">
        <v>4.7</v>
      </c>
      <c r="AB614" s="41">
        <v>1040</v>
      </c>
      <c r="AC614" s="41">
        <v>3</v>
      </c>
      <c r="AD614" s="88">
        <v>386.4</v>
      </c>
      <c r="AE614" s="69">
        <v>59.9</v>
      </c>
      <c r="AF614" s="69">
        <v>76.3</v>
      </c>
      <c r="AG614" s="44">
        <f t="shared" si="357"/>
        <v>29.95</v>
      </c>
      <c r="AH614" s="44">
        <f t="shared" si="327"/>
        <v>2818.0164642516784</v>
      </c>
      <c r="AI614" s="44">
        <f t="shared" si="328"/>
        <v>215014.65622240305</v>
      </c>
      <c r="AJ614" s="44">
        <f t="shared" si="329"/>
        <v>1.7970867976568183</v>
      </c>
      <c r="AK614" s="45">
        <v>0</v>
      </c>
      <c r="AL614" s="43">
        <v>361.4</v>
      </c>
      <c r="AM614" s="43">
        <v>59.9</v>
      </c>
      <c r="AN614" s="69">
        <v>76.22</v>
      </c>
      <c r="AO614" s="44">
        <f t="shared" si="356"/>
        <v>29.95</v>
      </c>
      <c r="AP614" s="44">
        <f t="shared" si="330"/>
        <v>2818.0164642516784</v>
      </c>
      <c r="AQ614" s="46">
        <f t="shared" si="331"/>
        <v>215014.65622240305</v>
      </c>
      <c r="AR614" s="46">
        <f t="shared" si="332"/>
        <v>214789.21490526292</v>
      </c>
      <c r="AS614" s="47">
        <f t="shared" si="333"/>
        <v>0.10484927916120133</v>
      </c>
      <c r="AT614" s="46">
        <f t="shared" si="334"/>
        <v>1.7970867976568183</v>
      </c>
      <c r="AU614" s="46">
        <f t="shared" si="335"/>
        <v>1.6825798267357264</v>
      </c>
      <c r="AV614" s="47">
        <f t="shared" si="336"/>
        <v>6.3718108146136894</v>
      </c>
      <c r="AW614" s="48">
        <v>0</v>
      </c>
      <c r="AX614" s="70">
        <v>150</v>
      </c>
      <c r="AY614" s="70">
        <v>12</v>
      </c>
      <c r="AZ614" s="71">
        <v>322.7</v>
      </c>
      <c r="BA614" s="43">
        <f t="shared" si="352"/>
        <v>19.739696312364423</v>
      </c>
      <c r="BB614" s="71">
        <v>58</v>
      </c>
      <c r="BC614" s="69">
        <v>76</v>
      </c>
      <c r="BD614" s="54">
        <f t="shared" si="337"/>
        <v>29</v>
      </c>
      <c r="BE614" s="44">
        <f t="shared" si="338"/>
        <v>2642.079421669016</v>
      </c>
      <c r="BF614" s="50">
        <f t="shared" si="353"/>
        <v>215014.65622240305</v>
      </c>
      <c r="BG614" s="50">
        <f t="shared" si="339"/>
        <v>200798.03604684523</v>
      </c>
      <c r="BH614" s="72">
        <f t="shared" si="340"/>
        <v>6.6119307517589352</v>
      </c>
      <c r="BI614" s="73">
        <f t="shared" si="341"/>
        <v>1.7970867976568183</v>
      </c>
      <c r="BJ614" s="51">
        <f t="shared" si="342"/>
        <v>1.6070874314961707</v>
      </c>
      <c r="BK614" s="72">
        <f t="shared" si="343"/>
        <v>10.572631572853552</v>
      </c>
      <c r="BL614" s="116">
        <v>0</v>
      </c>
      <c r="BM614" s="74">
        <v>1060</v>
      </c>
      <c r="BN614" s="74">
        <v>3</v>
      </c>
      <c r="BO614" s="71">
        <v>287</v>
      </c>
      <c r="BP614" s="71">
        <v>57.45</v>
      </c>
      <c r="BQ614" s="71">
        <v>72.81</v>
      </c>
      <c r="BR614" s="72">
        <f t="shared" si="344"/>
        <v>28.725000000000001</v>
      </c>
      <c r="BS614" s="54">
        <f t="shared" si="345"/>
        <v>2592.2086017886868</v>
      </c>
      <c r="BT614" s="50">
        <f t="shared" si="346"/>
        <v>200798.03604684523</v>
      </c>
      <c r="BU614" s="50">
        <f t="shared" si="347"/>
        <v>188738.70829623428</v>
      </c>
      <c r="BV614" s="72">
        <f t="shared" si="348"/>
        <v>6.0057000496745703</v>
      </c>
      <c r="BW614" s="75">
        <f t="shared" si="349"/>
        <v>1.6070874314961707</v>
      </c>
      <c r="BX614" s="55">
        <f t="shared" si="350"/>
        <v>1.5206207703273036</v>
      </c>
      <c r="BY614" s="72">
        <f t="shared" si="324"/>
        <v>5.3803333579908701</v>
      </c>
      <c r="BZ614" s="83" t="s">
        <v>92</v>
      </c>
      <c r="CA614" s="83" t="s">
        <v>78</v>
      </c>
      <c r="CB614" s="112">
        <v>4</v>
      </c>
      <c r="CC614" s="112">
        <v>4</v>
      </c>
      <c r="CD614" s="112">
        <v>3</v>
      </c>
      <c r="CE614" s="112">
        <v>2</v>
      </c>
      <c r="CF614" s="83" t="s">
        <v>81</v>
      </c>
      <c r="CG614" s="71" t="s">
        <v>128</v>
      </c>
      <c r="CH614" s="129">
        <f>SUM(CH612:CH613)/2</f>
        <v>21.045368303571429</v>
      </c>
      <c r="CI614" s="129">
        <f>SUM(CI612:CI613)/2</f>
        <v>3.9390001230755463</v>
      </c>
      <c r="CJ614" s="64">
        <f>SUM((AF614-BQ614)/AF614)*100</f>
        <v>4.5740498034075951</v>
      </c>
      <c r="CK614" s="64">
        <f>SUM(BX614*CH614)</f>
        <v>32.002024161598605</v>
      </c>
      <c r="CL614" s="65" t="s">
        <v>81</v>
      </c>
    </row>
    <row r="615" spans="1:90" s="65" customFormat="1" ht="24.75" customHeight="1" x14ac:dyDescent="0.3">
      <c r="A615" s="61" t="s">
        <v>127</v>
      </c>
      <c r="B615" s="35">
        <v>3.82</v>
      </c>
      <c r="C615" s="35">
        <v>1.895</v>
      </c>
      <c r="D615" s="35">
        <v>6.0250000000000004</v>
      </c>
      <c r="E615" s="35">
        <v>4.99</v>
      </c>
      <c r="F615" s="35">
        <v>1.00465</v>
      </c>
      <c r="G615" s="66">
        <v>0.46045000000000003</v>
      </c>
      <c r="H615" s="66">
        <v>8.3299999999999999E-2</v>
      </c>
      <c r="I615" s="66">
        <v>5.6300000000000003E-2</v>
      </c>
      <c r="J615" s="66">
        <v>4.3249999999999997E-2</v>
      </c>
      <c r="K615" s="67">
        <v>5.6500000000000002E-2</v>
      </c>
      <c r="L615" s="66">
        <v>0.56661700000000004</v>
      </c>
      <c r="M615" s="68">
        <v>8.4199999999999997E-2</v>
      </c>
      <c r="N615" s="35">
        <v>5.27</v>
      </c>
      <c r="O615" s="35">
        <v>16.75</v>
      </c>
      <c r="P615" s="35">
        <v>3.35</v>
      </c>
      <c r="Q615" s="35">
        <v>15.185</v>
      </c>
      <c r="R615" s="35">
        <v>8.07</v>
      </c>
      <c r="S615" s="35">
        <v>6.69</v>
      </c>
      <c r="T615" s="35">
        <v>6.25</v>
      </c>
      <c r="U615" s="35">
        <v>4.5150000000000006</v>
      </c>
      <c r="V615" s="35">
        <v>12.91</v>
      </c>
      <c r="W615" s="35">
        <v>5.2050000000000001</v>
      </c>
      <c r="X615" s="35">
        <v>6.8150000000000004</v>
      </c>
      <c r="Y615" s="35">
        <v>3.835</v>
      </c>
      <c r="Z615" s="35">
        <v>1.52</v>
      </c>
      <c r="AA615" s="35">
        <v>6.25</v>
      </c>
      <c r="AB615" s="41">
        <v>1060</v>
      </c>
      <c r="AC615" s="41">
        <v>3</v>
      </c>
      <c r="AD615" s="42">
        <v>396.9</v>
      </c>
      <c r="AE615" s="69">
        <v>60.3</v>
      </c>
      <c r="AF615" s="69">
        <v>75.900000000000006</v>
      </c>
      <c r="AG615" s="44">
        <f t="shared" si="357"/>
        <v>30.15</v>
      </c>
      <c r="AH615" s="44">
        <f t="shared" si="327"/>
        <v>2855.7784079478274</v>
      </c>
      <c r="AI615" s="44">
        <f t="shared" si="328"/>
        <v>216753.58116324013</v>
      </c>
      <c r="AJ615" s="44">
        <f t="shared" si="329"/>
        <v>1.831111614719247</v>
      </c>
      <c r="AK615" s="45">
        <v>0</v>
      </c>
      <c r="AL615" s="43">
        <v>386</v>
      </c>
      <c r="AM615" s="43">
        <v>60.22</v>
      </c>
      <c r="AN615" s="69">
        <v>75.95</v>
      </c>
      <c r="AO615" s="44">
        <f t="shared" si="356"/>
        <v>30.11</v>
      </c>
      <c r="AP615" s="44">
        <f t="shared" si="330"/>
        <v>2848.2059130156149</v>
      </c>
      <c r="AQ615" s="46">
        <f t="shared" si="331"/>
        <v>216753.58116324013</v>
      </c>
      <c r="AR615" s="46">
        <f t="shared" si="332"/>
        <v>216321.23909353596</v>
      </c>
      <c r="AS615" s="47">
        <f t="shared" si="333"/>
        <v>0.19946248056615501</v>
      </c>
      <c r="AT615" s="46">
        <f t="shared" si="334"/>
        <v>1.831111614719247</v>
      </c>
      <c r="AU615" s="46">
        <f t="shared" si="335"/>
        <v>1.7843832700731526</v>
      </c>
      <c r="AV615" s="47">
        <f t="shared" si="336"/>
        <v>2.5519113237266531</v>
      </c>
      <c r="AW615" s="48">
        <v>0</v>
      </c>
      <c r="AX615" s="70">
        <v>150</v>
      </c>
      <c r="AY615" s="70">
        <v>12</v>
      </c>
      <c r="AZ615" s="71">
        <v>320.5</v>
      </c>
      <c r="BA615" s="43">
        <f t="shared" si="352"/>
        <v>23.837753510140399</v>
      </c>
      <c r="BB615" s="71">
        <v>58</v>
      </c>
      <c r="BC615" s="69">
        <v>74</v>
      </c>
      <c r="BD615" s="54">
        <f t="shared" si="337"/>
        <v>29</v>
      </c>
      <c r="BE615" s="44">
        <f t="shared" si="338"/>
        <v>2642.079421669016</v>
      </c>
      <c r="BF615" s="50">
        <f t="shared" si="353"/>
        <v>216753.58116324013</v>
      </c>
      <c r="BG615" s="50">
        <f t="shared" si="339"/>
        <v>195513.87720350717</v>
      </c>
      <c r="BH615" s="72">
        <f t="shared" si="340"/>
        <v>9.7990094769124205</v>
      </c>
      <c r="BI615" s="73">
        <f t="shared" si="341"/>
        <v>1.831111614719247</v>
      </c>
      <c r="BJ615" s="51">
        <f t="shared" si="342"/>
        <v>1.639269828741603</v>
      </c>
      <c r="BK615" s="72">
        <f t="shared" si="343"/>
        <v>10.47679368289398</v>
      </c>
      <c r="BL615" s="116">
        <v>0</v>
      </c>
      <c r="BM615" s="74">
        <v>1060</v>
      </c>
      <c r="BN615" s="74">
        <v>3</v>
      </c>
      <c r="BO615" s="71">
        <v>287.39999999999998</v>
      </c>
      <c r="BP615" s="71">
        <v>57.6</v>
      </c>
      <c r="BQ615" s="69">
        <v>72.5</v>
      </c>
      <c r="BR615" s="72">
        <f t="shared" si="344"/>
        <v>28.8</v>
      </c>
      <c r="BS615" s="54">
        <f t="shared" si="345"/>
        <v>2605.7626105935183</v>
      </c>
      <c r="BT615" s="50">
        <f t="shared" si="346"/>
        <v>195513.87720350717</v>
      </c>
      <c r="BU615" s="50">
        <f t="shared" si="347"/>
        <v>188917.78926803009</v>
      </c>
      <c r="BV615" s="72">
        <f t="shared" si="348"/>
        <v>3.3737185461323178</v>
      </c>
      <c r="BW615" s="75">
        <f t="shared" si="349"/>
        <v>1.639269828741603</v>
      </c>
      <c r="BX615" s="55">
        <f t="shared" si="350"/>
        <v>1.5212966503236323</v>
      </c>
      <c r="BY615" s="72">
        <f t="shared" si="324"/>
        <v>7.1966906454036099</v>
      </c>
      <c r="BZ615" s="83" t="s">
        <v>92</v>
      </c>
      <c r="CA615" s="83" t="s">
        <v>78</v>
      </c>
      <c r="CB615" s="112">
        <v>4</v>
      </c>
      <c r="CC615" s="112">
        <v>4</v>
      </c>
      <c r="CD615" s="112">
        <v>3</v>
      </c>
      <c r="CE615" s="112">
        <v>2</v>
      </c>
      <c r="CF615" s="83" t="s">
        <v>81</v>
      </c>
      <c r="CG615" s="71" t="s">
        <v>128</v>
      </c>
      <c r="CH615" s="129">
        <f>SUM(CH613:CH614)/2.1</f>
        <v>20.027513311872365</v>
      </c>
      <c r="CI615" s="129">
        <f>SUM(CI613:CI614)/2.1</f>
        <v>3.761111208790116</v>
      </c>
      <c r="CJ615" s="64">
        <f>SUM((AF615-BQ615)/AF615)*100</f>
        <v>4.4795783926218782</v>
      </c>
      <c r="CK615" s="64">
        <f>SUM(BX615*CH615)</f>
        <v>30.467788915663384</v>
      </c>
      <c r="CL615" s="65" t="s">
        <v>81</v>
      </c>
    </row>
    <row r="616" spans="1:90" s="65" customFormat="1" ht="24.75" customHeight="1" x14ac:dyDescent="0.3">
      <c r="A616" s="61" t="s">
        <v>127</v>
      </c>
      <c r="B616" s="35">
        <v>3.6150000000000002</v>
      </c>
      <c r="C616" s="35">
        <v>1.73</v>
      </c>
      <c r="D616" s="35">
        <v>5.62</v>
      </c>
      <c r="E616" s="35">
        <v>3.54</v>
      </c>
      <c r="F616" s="35">
        <v>1.2037</v>
      </c>
      <c r="G616" s="66">
        <v>0.42859999999999998</v>
      </c>
      <c r="H616" s="66">
        <v>8.3299999999999999E-2</v>
      </c>
      <c r="I616" s="66">
        <v>5.4800000000000001E-2</v>
      </c>
      <c r="J616" s="66">
        <v>4.215E-2</v>
      </c>
      <c r="K616" s="67">
        <v>5.0299999999999997E-2</v>
      </c>
      <c r="L616" s="66">
        <v>0.56661700000000004</v>
      </c>
      <c r="M616" s="68">
        <v>7.5700000000000003E-2</v>
      </c>
      <c r="N616" s="35">
        <v>4.07</v>
      </c>
      <c r="O616" s="35">
        <v>13.635000000000003</v>
      </c>
      <c r="P616" s="35">
        <v>3.35</v>
      </c>
      <c r="Q616" s="35">
        <v>16.065000000000001</v>
      </c>
      <c r="R616" s="35">
        <v>7.2850000000000001</v>
      </c>
      <c r="S616" s="35">
        <v>3.34</v>
      </c>
      <c r="T616" s="35">
        <v>7.08</v>
      </c>
      <c r="U616" s="35">
        <v>5.27</v>
      </c>
      <c r="V616" s="35">
        <v>16.155000000000001</v>
      </c>
      <c r="W616" s="35">
        <v>9.3949999999999996</v>
      </c>
      <c r="X616" s="35">
        <v>9.9849999999999994</v>
      </c>
      <c r="Y616" s="35">
        <v>9.2349999999999994</v>
      </c>
      <c r="Z616" s="35">
        <v>5.1100000000000003</v>
      </c>
      <c r="AA616" s="35">
        <v>3.125</v>
      </c>
      <c r="AB616" s="41">
        <v>1060</v>
      </c>
      <c r="AC616" s="41">
        <v>3</v>
      </c>
      <c r="AD616" s="88">
        <v>387.2</v>
      </c>
      <c r="AE616" s="43">
        <v>60.5</v>
      </c>
      <c r="AF616" s="69">
        <v>76.099999999999994</v>
      </c>
      <c r="AG616" s="44">
        <f t="shared" si="357"/>
        <v>30.25</v>
      </c>
      <c r="AH616" s="44">
        <f t="shared" si="327"/>
        <v>2874.7536275755101</v>
      </c>
      <c r="AI616" s="44">
        <f t="shared" si="328"/>
        <v>218768.7510584963</v>
      </c>
      <c r="AJ616" s="44">
        <f t="shared" si="329"/>
        <v>1.7699054281133006</v>
      </c>
      <c r="AK616" s="45">
        <v>0</v>
      </c>
      <c r="AL616" s="43">
        <v>356.4</v>
      </c>
      <c r="AM616" s="43">
        <v>60.38</v>
      </c>
      <c r="AN616" s="69">
        <v>76.09</v>
      </c>
      <c r="AO616" s="44">
        <f t="shared" si="356"/>
        <v>30.19</v>
      </c>
      <c r="AP616" s="44">
        <f t="shared" si="330"/>
        <v>2863.3609559765323</v>
      </c>
      <c r="AQ616" s="46">
        <f t="shared" si="331"/>
        <v>218768.7510584963</v>
      </c>
      <c r="AR616" s="46">
        <f t="shared" si="332"/>
        <v>217873.13514025437</v>
      </c>
      <c r="AS616" s="47">
        <f t="shared" si="333"/>
        <v>0.40938932727300636</v>
      </c>
      <c r="AT616" s="46">
        <f t="shared" si="334"/>
        <v>1.7699054281133006</v>
      </c>
      <c r="AU616" s="46">
        <f t="shared" si="335"/>
        <v>1.6358143456767622</v>
      </c>
      <c r="AV616" s="47">
        <f t="shared" si="336"/>
        <v>7.5761721675421976</v>
      </c>
      <c r="AW616" s="48">
        <v>0</v>
      </c>
      <c r="AX616" s="70">
        <v>150</v>
      </c>
      <c r="AY616" s="70">
        <v>12</v>
      </c>
      <c r="AZ616" s="71">
        <v>321.8</v>
      </c>
      <c r="BA616" s="43">
        <f t="shared" si="352"/>
        <v>20.323182100683646</v>
      </c>
      <c r="BB616" s="71">
        <v>58</v>
      </c>
      <c r="BC616" s="69">
        <v>74</v>
      </c>
      <c r="BD616" s="54">
        <f t="shared" si="337"/>
        <v>29</v>
      </c>
      <c r="BE616" s="44">
        <f t="shared" si="338"/>
        <v>2642.079421669016</v>
      </c>
      <c r="BF616" s="50">
        <f t="shared" si="353"/>
        <v>218768.7510584963</v>
      </c>
      <c r="BG616" s="50">
        <f t="shared" si="339"/>
        <v>195513.87720350717</v>
      </c>
      <c r="BH616" s="72">
        <f t="shared" si="340"/>
        <v>10.629888291847969</v>
      </c>
      <c r="BI616" s="73">
        <f t="shared" si="341"/>
        <v>1.7699054281133006</v>
      </c>
      <c r="BJ616" s="51">
        <f t="shared" si="342"/>
        <v>1.6459189731327546</v>
      </c>
      <c r="BK616" s="72">
        <f t="shared" si="343"/>
        <v>7.0052587562666675</v>
      </c>
      <c r="BL616" s="116">
        <v>0</v>
      </c>
      <c r="BM616" s="74">
        <v>1080</v>
      </c>
      <c r="BN616" s="74">
        <v>3</v>
      </c>
      <c r="BO616" s="71">
        <v>287.39999999999998</v>
      </c>
      <c r="BP616" s="71">
        <v>56.38</v>
      </c>
      <c r="BQ616" s="71">
        <v>76.239999999999995</v>
      </c>
      <c r="BR616" s="72">
        <f t="shared" si="344"/>
        <v>28.19</v>
      </c>
      <c r="BS616" s="54">
        <f t="shared" si="345"/>
        <v>2496.5485977433877</v>
      </c>
      <c r="BT616" s="50">
        <f t="shared" si="346"/>
        <v>195513.87720350717</v>
      </c>
      <c r="BU616" s="50">
        <f t="shared" si="347"/>
        <v>190336.86509195587</v>
      </c>
      <c r="BV616" s="72">
        <f t="shared" si="348"/>
        <v>2.647900080341937</v>
      </c>
      <c r="BW616" s="75">
        <f t="shared" si="349"/>
        <v>1.6459189731327546</v>
      </c>
      <c r="BX616" s="55">
        <f t="shared" si="350"/>
        <v>1.5099544686792588</v>
      </c>
      <c r="BY616" s="72">
        <f t="shared" si="324"/>
        <v>8.2607046077552795</v>
      </c>
      <c r="BZ616" s="83" t="s">
        <v>92</v>
      </c>
      <c r="CA616" s="83" t="s">
        <v>78</v>
      </c>
      <c r="CB616" s="112">
        <v>4</v>
      </c>
      <c r="CC616" s="112">
        <v>4</v>
      </c>
      <c r="CD616" s="112">
        <v>3</v>
      </c>
      <c r="CE616" s="112">
        <v>2</v>
      </c>
      <c r="CF616" s="83" t="s">
        <v>81</v>
      </c>
      <c r="CG616" s="71" t="s">
        <v>128</v>
      </c>
      <c r="CH616" s="129">
        <f>SUM(CH614:CH615)/2</f>
        <v>20.536440807721895</v>
      </c>
      <c r="CI616" s="63">
        <v>5.2307535253534256</v>
      </c>
      <c r="CJ616" s="64">
        <f>SUM((AF616-BQ616)/AF616)*100</f>
        <v>-0.18396846254927801</v>
      </c>
      <c r="CK616" s="64">
        <f>SUM(BX616*CH616)</f>
        <v>31.00909056838676</v>
      </c>
      <c r="CL616" s="65" t="s">
        <v>81</v>
      </c>
    </row>
    <row r="617" spans="1:90" s="65" customFormat="1" ht="24.75" customHeight="1" x14ac:dyDescent="0.3">
      <c r="A617" s="61" t="s">
        <v>127</v>
      </c>
      <c r="B617" s="35">
        <v>3.8050000000000002</v>
      </c>
      <c r="C617" s="35">
        <v>1.48875</v>
      </c>
      <c r="D617" s="35">
        <v>5.6950000000000003</v>
      </c>
      <c r="E617" s="35">
        <v>4.8150000000000004</v>
      </c>
      <c r="F617" s="35">
        <v>1.1668499999999999</v>
      </c>
      <c r="G617" s="66">
        <v>0.48025000000000001</v>
      </c>
      <c r="H617" s="66">
        <v>8.2699999999999996E-2</v>
      </c>
      <c r="I617" s="66">
        <v>5.8500000000000003E-2</v>
      </c>
      <c r="J617" s="66">
        <v>4.3299999999999998E-2</v>
      </c>
      <c r="K617" s="67">
        <v>5.1549999999999999E-2</v>
      </c>
      <c r="L617" s="66">
        <v>0.56661700000000004</v>
      </c>
      <c r="M617" s="68">
        <v>0.1118</v>
      </c>
      <c r="N617" s="35">
        <v>4.1784999999999997</v>
      </c>
      <c r="O617" s="35">
        <v>16.0335</v>
      </c>
      <c r="P617" s="35">
        <v>3.165</v>
      </c>
      <c r="Q617" s="35">
        <v>15.824999999999999</v>
      </c>
      <c r="R617" s="35">
        <v>7.4545000000000003</v>
      </c>
      <c r="S617" s="35">
        <v>5.01</v>
      </c>
      <c r="T617" s="35">
        <v>8.0564999999999998</v>
      </c>
      <c r="U617" s="35">
        <v>3.6840000000000002</v>
      </c>
      <c r="V617" s="35">
        <v>14.592499999999999</v>
      </c>
      <c r="W617" s="35">
        <v>5.2009999999999996</v>
      </c>
      <c r="X617" s="35">
        <v>11.649999999999999</v>
      </c>
      <c r="Y617" s="35">
        <v>6.1050000000000004</v>
      </c>
      <c r="Z617" s="35">
        <v>2.2220000000000004</v>
      </c>
      <c r="AA617" s="35">
        <v>4.7</v>
      </c>
      <c r="AB617" s="41">
        <v>1060</v>
      </c>
      <c r="AC617" s="41">
        <v>3</v>
      </c>
      <c r="AD617" s="88">
        <v>387.7</v>
      </c>
      <c r="AE617" s="43">
        <v>60.3</v>
      </c>
      <c r="AF617" s="69">
        <v>76.599999999999994</v>
      </c>
      <c r="AG617" s="44">
        <f t="shared" si="357"/>
        <v>30.15</v>
      </c>
      <c r="AH617" s="44">
        <f t="shared" si="327"/>
        <v>2855.7784079478274</v>
      </c>
      <c r="AI617" s="44">
        <f t="shared" si="328"/>
        <v>218752.62604880356</v>
      </c>
      <c r="AJ617" s="44">
        <f t="shared" si="329"/>
        <v>1.7723215807864376</v>
      </c>
      <c r="AK617" s="45">
        <v>0</v>
      </c>
      <c r="AL617" s="43">
        <v>359.1</v>
      </c>
      <c r="AM617" s="43">
        <v>60.2</v>
      </c>
      <c r="AN617" s="69">
        <v>76.53</v>
      </c>
      <c r="AO617" s="44">
        <f t="shared" si="356"/>
        <v>30.1</v>
      </c>
      <c r="AP617" s="44">
        <f t="shared" si="330"/>
        <v>2846.314360078889</v>
      </c>
      <c r="AQ617" s="46">
        <f t="shared" si="331"/>
        <v>218752.62604880356</v>
      </c>
      <c r="AR617" s="46">
        <f t="shared" si="332"/>
        <v>217828.43797683736</v>
      </c>
      <c r="AS617" s="47">
        <f t="shared" si="333"/>
        <v>0.42248090395953219</v>
      </c>
      <c r="AT617" s="46">
        <f t="shared" si="334"/>
        <v>1.7723215807864376</v>
      </c>
      <c r="AU617" s="46">
        <f t="shared" si="335"/>
        <v>1.6485450813276485</v>
      </c>
      <c r="AV617" s="47">
        <f t="shared" si="336"/>
        <v>6.9838623419495569</v>
      </c>
      <c r="AW617" s="48">
        <v>0</v>
      </c>
      <c r="AX617" s="70">
        <v>150</v>
      </c>
      <c r="AY617" s="70">
        <v>12</v>
      </c>
      <c r="AZ617" s="71">
        <v>318.8</v>
      </c>
      <c r="BA617" s="43">
        <f t="shared" si="352"/>
        <v>21.612296110414047</v>
      </c>
      <c r="BB617" s="71">
        <v>58</v>
      </c>
      <c r="BC617" s="69">
        <v>75</v>
      </c>
      <c r="BD617" s="54">
        <f t="shared" si="337"/>
        <v>29</v>
      </c>
      <c r="BE617" s="44">
        <f t="shared" si="338"/>
        <v>2642.079421669016</v>
      </c>
      <c r="BF617" s="50">
        <f t="shared" si="353"/>
        <v>218752.62604880356</v>
      </c>
      <c r="BG617" s="50">
        <f t="shared" si="339"/>
        <v>198155.95662517622</v>
      </c>
      <c r="BH617" s="72">
        <f t="shared" si="340"/>
        <v>9.4155072767136723</v>
      </c>
      <c r="BI617" s="73">
        <f t="shared" si="341"/>
        <v>1.7723215807864376</v>
      </c>
      <c r="BJ617" s="51">
        <f t="shared" si="342"/>
        <v>1.608833796518311</v>
      </c>
      <c r="BK617" s="72">
        <f t="shared" si="343"/>
        <v>9.2244988742721095</v>
      </c>
      <c r="BL617" s="116">
        <v>0</v>
      </c>
      <c r="BM617" s="74">
        <v>1080</v>
      </c>
      <c r="BN617" s="74">
        <v>3</v>
      </c>
      <c r="BO617" s="71">
        <v>284.89999999999998</v>
      </c>
      <c r="BP617" s="71">
        <v>56.08</v>
      </c>
      <c r="BQ617" s="71">
        <v>76.02</v>
      </c>
      <c r="BR617" s="72">
        <f t="shared" si="344"/>
        <v>28.04</v>
      </c>
      <c r="BS617" s="54">
        <f t="shared" si="345"/>
        <v>2470.0508345066846</v>
      </c>
      <c r="BT617" s="50">
        <f t="shared" si="346"/>
        <v>198155.95662517622</v>
      </c>
      <c r="BU617" s="50">
        <f t="shared" si="347"/>
        <v>187773.26443919816</v>
      </c>
      <c r="BV617" s="72">
        <f t="shared" si="348"/>
        <v>5.2396568656361593</v>
      </c>
      <c r="BW617" s="75">
        <f t="shared" si="349"/>
        <v>1.608833796518311</v>
      </c>
      <c r="BX617" s="55">
        <f t="shared" si="350"/>
        <v>1.5172554029503593</v>
      </c>
      <c r="BY617" s="72">
        <f t="shared" ref="BY617:BY680" si="360">((BW617-BX617)/BW617)*100</f>
        <v>5.692222140418556</v>
      </c>
      <c r="BZ617" s="83" t="s">
        <v>92</v>
      </c>
      <c r="CA617" s="83" t="s">
        <v>78</v>
      </c>
      <c r="CB617" s="112">
        <v>4</v>
      </c>
      <c r="CC617" s="112">
        <v>4</v>
      </c>
      <c r="CD617" s="112">
        <v>3</v>
      </c>
      <c r="CE617" s="112">
        <v>2</v>
      </c>
      <c r="CF617" s="83" t="s">
        <v>81</v>
      </c>
      <c r="CG617" s="71" t="s">
        <v>128</v>
      </c>
      <c r="CH617" s="129">
        <f>SUM(CH615:CH616)/2</f>
        <v>20.281977059797129</v>
      </c>
      <c r="CI617" s="63">
        <v>5.5424905751035771</v>
      </c>
      <c r="CJ617" s="64">
        <f>SUM((AF617-BQ617)/AF617)*100</f>
        <v>0.75718015665796123</v>
      </c>
      <c r="CK617" s="64">
        <f>SUM(BX617*CH617)</f>
        <v>30.772939276492437</v>
      </c>
      <c r="CL617" s="65" t="s">
        <v>81</v>
      </c>
    </row>
    <row r="618" spans="1:90" s="65" customFormat="1" ht="24.75" customHeight="1" x14ac:dyDescent="0.3">
      <c r="A618" s="61" t="s">
        <v>127</v>
      </c>
      <c r="B618" s="35">
        <v>3.74</v>
      </c>
      <c r="C618" s="35">
        <v>1.7749999999999999</v>
      </c>
      <c r="D618" s="35">
        <v>6.3550000000000004</v>
      </c>
      <c r="E618" s="35">
        <v>4.7249999999999996</v>
      </c>
      <c r="F618" s="35">
        <v>0.88224999999999998</v>
      </c>
      <c r="G618" s="66">
        <v>0.50700000000000001</v>
      </c>
      <c r="H618" s="66">
        <v>8.5099999999999995E-2</v>
      </c>
      <c r="I618" s="66">
        <v>5.475E-2</v>
      </c>
      <c r="J618" s="66">
        <v>4.58E-2</v>
      </c>
      <c r="K618" s="67">
        <v>5.8700000000000002E-2</v>
      </c>
      <c r="L618" s="66">
        <v>0.56661700000000004</v>
      </c>
      <c r="M618" s="68">
        <v>6.5250000000000002E-2</v>
      </c>
      <c r="N618" s="35">
        <v>5.27</v>
      </c>
      <c r="O618" s="35">
        <v>16.75</v>
      </c>
      <c r="P618" s="35">
        <v>3.35</v>
      </c>
      <c r="Q618" s="35">
        <v>15.185</v>
      </c>
      <c r="R618" s="35">
        <v>8.07</v>
      </c>
      <c r="S618" s="35">
        <v>6.69</v>
      </c>
      <c r="T618" s="35">
        <v>6.25</v>
      </c>
      <c r="U618" s="35">
        <v>4.5150000000000006</v>
      </c>
      <c r="V618" s="35">
        <v>12.91</v>
      </c>
      <c r="W618" s="35">
        <v>5.2050000000000001</v>
      </c>
      <c r="X618" s="35">
        <v>6.8150000000000004</v>
      </c>
      <c r="Y618" s="35">
        <v>3.835</v>
      </c>
      <c r="Z618" s="35">
        <v>1.52</v>
      </c>
      <c r="AA618" s="35">
        <v>6.25</v>
      </c>
      <c r="AB618" s="41">
        <v>1060</v>
      </c>
      <c r="AC618" s="41">
        <v>3</v>
      </c>
      <c r="AD618" s="88">
        <v>387.9</v>
      </c>
      <c r="AE618" s="43">
        <v>60.6</v>
      </c>
      <c r="AF618" s="69">
        <v>76.8</v>
      </c>
      <c r="AG618" s="44">
        <f t="shared" si="357"/>
        <v>30.3</v>
      </c>
      <c r="AH618" s="44">
        <f t="shared" si="327"/>
        <v>2884.2647993342534</v>
      </c>
      <c r="AI618" s="44">
        <f t="shared" si="328"/>
        <v>221511.53658887066</v>
      </c>
      <c r="AJ618" s="44">
        <f t="shared" si="329"/>
        <v>1.7511503282104413</v>
      </c>
      <c r="AK618" s="45">
        <v>0</v>
      </c>
      <c r="AL618" s="43">
        <v>357.3</v>
      </c>
      <c r="AM618" s="43">
        <v>60.59</v>
      </c>
      <c r="AN618" s="69">
        <v>76.73</v>
      </c>
      <c r="AO618" s="44">
        <f t="shared" si="356"/>
        <v>30.295000000000002</v>
      </c>
      <c r="AP618" s="44">
        <f t="shared" si="330"/>
        <v>2883.3129753000321</v>
      </c>
      <c r="AQ618" s="46">
        <f t="shared" si="331"/>
        <v>221511.53658887066</v>
      </c>
      <c r="AR618" s="46">
        <f t="shared" si="332"/>
        <v>221236.60459477149</v>
      </c>
      <c r="AS618" s="47">
        <f t="shared" si="333"/>
        <v>0.12411633196759798</v>
      </c>
      <c r="AT618" s="46">
        <f t="shared" si="334"/>
        <v>1.7511503282104413</v>
      </c>
      <c r="AU618" s="46">
        <f t="shared" si="335"/>
        <v>1.6150130339165589</v>
      </c>
      <c r="AV618" s="47">
        <f t="shared" si="336"/>
        <v>7.7741637654264411</v>
      </c>
      <c r="AW618" s="48">
        <v>0</v>
      </c>
      <c r="AX618" s="70">
        <v>150</v>
      </c>
      <c r="AY618" s="70">
        <v>12</v>
      </c>
      <c r="AZ618" s="71">
        <v>318.5</v>
      </c>
      <c r="BA618" s="43">
        <f t="shared" si="352"/>
        <v>21.789638932496068</v>
      </c>
      <c r="BB618" s="71">
        <v>58.4</v>
      </c>
      <c r="BC618" s="69">
        <v>75.400000000000006</v>
      </c>
      <c r="BD618" s="54">
        <f t="shared" si="337"/>
        <v>29.2</v>
      </c>
      <c r="BE618" s="44">
        <f t="shared" si="338"/>
        <v>2678.6475601568013</v>
      </c>
      <c r="BF618" s="50">
        <f t="shared" si="353"/>
        <v>221511.53658887066</v>
      </c>
      <c r="BG618" s="50">
        <f t="shared" si="339"/>
        <v>201970.02603582284</v>
      </c>
      <c r="BH618" s="72">
        <f t="shared" si="340"/>
        <v>8.8218929153641366</v>
      </c>
      <c r="BI618" s="73">
        <f t="shared" si="341"/>
        <v>1.7511503282104413</v>
      </c>
      <c r="BJ618" s="51">
        <f t="shared" si="342"/>
        <v>1.576966672982993</v>
      </c>
      <c r="BK618" s="72">
        <f t="shared" si="343"/>
        <v>9.9468133844027165</v>
      </c>
      <c r="BL618" s="116">
        <v>0</v>
      </c>
      <c r="BM618" s="74">
        <v>1080</v>
      </c>
      <c r="BN618" s="74">
        <v>3</v>
      </c>
      <c r="BO618" s="71">
        <v>284.10000000000002</v>
      </c>
      <c r="BP618" s="71">
        <v>56.22</v>
      </c>
      <c r="BQ618" s="71">
        <v>75.5</v>
      </c>
      <c r="BR618" s="72">
        <f t="shared" si="344"/>
        <v>28.11</v>
      </c>
      <c r="BS618" s="54">
        <f t="shared" si="345"/>
        <v>2482.3988644316196</v>
      </c>
      <c r="BT618" s="50">
        <f t="shared" si="346"/>
        <v>201970.02603582284</v>
      </c>
      <c r="BU618" s="50">
        <f t="shared" si="347"/>
        <v>187421.11426458729</v>
      </c>
      <c r="BV618" s="72">
        <f t="shared" si="348"/>
        <v>7.2035004682601027</v>
      </c>
      <c r="BW618" s="75">
        <f t="shared" si="349"/>
        <v>1.576966672982993</v>
      </c>
      <c r="BX618" s="55">
        <f t="shared" si="350"/>
        <v>1.5158377492032653</v>
      </c>
      <c r="BY618" s="72">
        <f t="shared" si="360"/>
        <v>3.876361170277371</v>
      </c>
      <c r="BZ618" s="83" t="s">
        <v>92</v>
      </c>
      <c r="CA618" s="83" t="s">
        <v>78</v>
      </c>
      <c r="CB618" s="112">
        <v>4</v>
      </c>
      <c r="CC618" s="112">
        <v>4</v>
      </c>
      <c r="CD618" s="112">
        <v>3</v>
      </c>
      <c r="CE618" s="112">
        <v>2</v>
      </c>
      <c r="CF618" s="83" t="s">
        <v>81</v>
      </c>
      <c r="CG618" s="71" t="s">
        <v>128</v>
      </c>
      <c r="CH618" s="129">
        <f>SUM(CH616:CH617)/2</f>
        <v>20.409208933759512</v>
      </c>
      <c r="CI618" s="63">
        <v>9.1912024986897656</v>
      </c>
      <c r="CJ618" s="64">
        <f>SUM((AF618-BQ618)/AF618)*100</f>
        <v>1.6927083333333297</v>
      </c>
      <c r="CK618" s="64">
        <f>SUM(BX618*CH618)</f>
        <v>30.937049333169192</v>
      </c>
      <c r="CL618" s="65" t="s">
        <v>81</v>
      </c>
    </row>
    <row r="619" spans="1:90" s="65" customFormat="1" ht="24.75" customHeight="1" x14ac:dyDescent="0.3">
      <c r="A619" s="61" t="s">
        <v>127</v>
      </c>
      <c r="B619" s="35">
        <v>3.74</v>
      </c>
      <c r="C619" s="35">
        <v>2.08</v>
      </c>
      <c r="D619" s="35">
        <v>7.1449999999999996</v>
      </c>
      <c r="E619" s="35">
        <v>4.8449999999999998</v>
      </c>
      <c r="F619" s="35">
        <v>0.86034999999999995</v>
      </c>
      <c r="G619" s="66">
        <v>0.49145</v>
      </c>
      <c r="H619" s="66">
        <v>8.4750000000000006E-2</v>
      </c>
      <c r="I619" s="66">
        <v>5.0999999999999997E-2</v>
      </c>
      <c r="J619" s="66">
        <v>4.5650000000000003E-2</v>
      </c>
      <c r="K619" s="67">
        <v>5.5599999999999997E-2</v>
      </c>
      <c r="L619" s="66">
        <v>0.56661700000000004</v>
      </c>
      <c r="M619" s="68">
        <v>6.2449999999999999E-2</v>
      </c>
      <c r="N619" s="35">
        <v>4.07</v>
      </c>
      <c r="O619" s="35">
        <v>13.635000000000003</v>
      </c>
      <c r="P619" s="35">
        <v>3.35</v>
      </c>
      <c r="Q619" s="35">
        <v>16.065000000000001</v>
      </c>
      <c r="R619" s="35">
        <v>7.2850000000000001</v>
      </c>
      <c r="S619" s="35">
        <v>3.34</v>
      </c>
      <c r="T619" s="35">
        <v>7.08</v>
      </c>
      <c r="U619" s="35">
        <v>5.27</v>
      </c>
      <c r="V619" s="35">
        <v>16.155000000000001</v>
      </c>
      <c r="W619" s="35">
        <v>9.3949999999999996</v>
      </c>
      <c r="X619" s="35">
        <v>9.9849999999999994</v>
      </c>
      <c r="Y619" s="35">
        <v>9.2349999999999994</v>
      </c>
      <c r="Z619" s="35">
        <v>5.1100000000000003</v>
      </c>
      <c r="AA619" s="35">
        <v>3.125</v>
      </c>
      <c r="AB619" s="41">
        <v>1060</v>
      </c>
      <c r="AC619" s="41">
        <v>3</v>
      </c>
      <c r="AD619" s="88">
        <v>385.6</v>
      </c>
      <c r="AE619" s="43">
        <v>60.5</v>
      </c>
      <c r="AF619" s="69">
        <v>76.3</v>
      </c>
      <c r="AG619" s="44">
        <f t="shared" si="357"/>
        <v>30.25</v>
      </c>
      <c r="AH619" s="44">
        <f t="shared" si="327"/>
        <v>2874.7536275755101</v>
      </c>
      <c r="AI619" s="44">
        <f t="shared" si="328"/>
        <v>219343.70178401141</v>
      </c>
      <c r="AJ619" s="44">
        <f t="shared" si="329"/>
        <v>1.7579716074077285</v>
      </c>
      <c r="AK619" s="45">
        <v>0</v>
      </c>
      <c r="AL619" s="43">
        <v>366.8</v>
      </c>
      <c r="AM619" s="43">
        <v>60.41</v>
      </c>
      <c r="AN619" s="69">
        <v>76.2</v>
      </c>
      <c r="AO619" s="44">
        <f t="shared" si="356"/>
        <v>30.204999999999998</v>
      </c>
      <c r="AP619" s="44">
        <f t="shared" si="330"/>
        <v>2866.2070033012351</v>
      </c>
      <c r="AQ619" s="46">
        <f t="shared" si="331"/>
        <v>219343.70178401141</v>
      </c>
      <c r="AR619" s="46">
        <f t="shared" si="332"/>
        <v>218404.97365155412</v>
      </c>
      <c r="AS619" s="47">
        <f t="shared" si="333"/>
        <v>0.42797131844782438</v>
      </c>
      <c r="AT619" s="46">
        <f t="shared" si="334"/>
        <v>1.7579716074077285</v>
      </c>
      <c r="AU619" s="46">
        <f t="shared" si="335"/>
        <v>1.6794489331785871</v>
      </c>
      <c r="AV619" s="47">
        <f t="shared" si="336"/>
        <v>4.4666633919605463</v>
      </c>
      <c r="AW619" s="48">
        <v>0</v>
      </c>
      <c r="AX619" s="70">
        <v>150</v>
      </c>
      <c r="AY619" s="70">
        <v>12</v>
      </c>
      <c r="AZ619" s="71">
        <v>323.3</v>
      </c>
      <c r="BA619" s="43">
        <f t="shared" si="352"/>
        <v>19.27002783792144</v>
      </c>
      <c r="BB619" s="71">
        <v>58.4</v>
      </c>
      <c r="BC619" s="69">
        <v>75.2</v>
      </c>
      <c r="BD619" s="54">
        <f t="shared" si="337"/>
        <v>29.2</v>
      </c>
      <c r="BE619" s="44">
        <f t="shared" si="338"/>
        <v>2678.6475601568013</v>
      </c>
      <c r="BF619" s="50">
        <f t="shared" si="353"/>
        <v>219343.70178401141</v>
      </c>
      <c r="BG619" s="50">
        <f t="shared" si="339"/>
        <v>201434.29652379148</v>
      </c>
      <c r="BH619" s="72">
        <f t="shared" si="340"/>
        <v>8.1649963571123632</v>
      </c>
      <c r="BI619" s="73">
        <f t="shared" si="341"/>
        <v>1.7579716074077285</v>
      </c>
      <c r="BJ619" s="51">
        <f t="shared" si="342"/>
        <v>1.6049898432356324</v>
      </c>
      <c r="BK619" s="72">
        <f t="shared" si="343"/>
        <v>8.7021749115550335</v>
      </c>
      <c r="BL619" s="116">
        <v>0</v>
      </c>
      <c r="BM619" s="74">
        <v>1080</v>
      </c>
      <c r="BN619" s="74">
        <v>3</v>
      </c>
      <c r="BO619" s="71">
        <v>287</v>
      </c>
      <c r="BP619" s="71">
        <v>56.94</v>
      </c>
      <c r="BQ619" s="71">
        <v>74.2</v>
      </c>
      <c r="BR619" s="72">
        <f t="shared" si="344"/>
        <v>28.47</v>
      </c>
      <c r="BS619" s="54">
        <f t="shared" si="345"/>
        <v>2546.3893368740592</v>
      </c>
      <c r="BT619" s="50">
        <f t="shared" si="346"/>
        <v>201434.29652379148</v>
      </c>
      <c r="BU619" s="50">
        <f t="shared" si="347"/>
        <v>188942.08879605521</v>
      </c>
      <c r="BV619" s="72">
        <f t="shared" si="348"/>
        <v>6.2016289893617049</v>
      </c>
      <c r="BW619" s="75">
        <f t="shared" si="349"/>
        <v>1.6049898432356324</v>
      </c>
      <c r="BX619" s="55">
        <f t="shared" si="350"/>
        <v>1.5189839480910412</v>
      </c>
      <c r="BY619" s="72">
        <f t="shared" si="360"/>
        <v>5.3586566611041473</v>
      </c>
      <c r="BZ619" s="83" t="s">
        <v>92</v>
      </c>
      <c r="CA619" s="83" t="s">
        <v>78</v>
      </c>
      <c r="CB619" s="112">
        <v>4</v>
      </c>
      <c r="CC619" s="112">
        <v>4</v>
      </c>
      <c r="CD619" s="112">
        <v>3</v>
      </c>
      <c r="CE619" s="112">
        <v>2</v>
      </c>
      <c r="CF619" s="83" t="s">
        <v>81</v>
      </c>
      <c r="CG619" s="71" t="s">
        <v>128</v>
      </c>
      <c r="CH619" s="129">
        <f>SUM(CH617:CH618)/2</f>
        <v>20.345592996778322</v>
      </c>
      <c r="CI619" s="129">
        <f>SUM(CI617:CI618)/2</f>
        <v>7.3668465368966718</v>
      </c>
      <c r="CJ619" s="64">
        <f>SUM((AF619-BQ619)/AF619)*100</f>
        <v>2.7522935779816438</v>
      </c>
      <c r="CK619" s="64">
        <f>SUM(BX619*CH619)</f>
        <v>30.904629176499775</v>
      </c>
      <c r="CL619" s="65" t="s">
        <v>81</v>
      </c>
    </row>
    <row r="620" spans="1:90" s="65" customFormat="1" ht="24.75" customHeight="1" x14ac:dyDescent="0.3">
      <c r="A620" s="61" t="s">
        <v>127</v>
      </c>
      <c r="B620" s="35">
        <v>3.54</v>
      </c>
      <c r="C620" s="35">
        <v>1.75</v>
      </c>
      <c r="D620" s="35">
        <v>6.6950000000000003</v>
      </c>
      <c r="E620" s="35">
        <v>4.8600000000000003</v>
      </c>
      <c r="F620" s="35">
        <v>0.89095000000000002</v>
      </c>
      <c r="G620" s="66">
        <v>0.48914999999999997</v>
      </c>
      <c r="H620" s="66">
        <v>8.4849999999999995E-2</v>
      </c>
      <c r="I620" s="66">
        <v>5.185E-2</v>
      </c>
      <c r="J620" s="66">
        <v>4.7050000000000002E-2</v>
      </c>
      <c r="K620" s="67">
        <v>6.2700000000000006E-2</v>
      </c>
      <c r="L620" s="66">
        <v>0.56661700000000004</v>
      </c>
      <c r="M620" s="68">
        <v>6.8049999999999999E-2</v>
      </c>
      <c r="N620" s="35">
        <v>4.1784999999999997</v>
      </c>
      <c r="O620" s="35">
        <v>16.0335</v>
      </c>
      <c r="P620" s="35">
        <v>3.165</v>
      </c>
      <c r="Q620" s="35">
        <v>15.824999999999999</v>
      </c>
      <c r="R620" s="35">
        <v>7.4545000000000003</v>
      </c>
      <c r="S620" s="35">
        <v>5.01</v>
      </c>
      <c r="T620" s="35">
        <v>8.0564999999999998</v>
      </c>
      <c r="U620" s="35">
        <v>3.6840000000000002</v>
      </c>
      <c r="V620" s="35">
        <v>14.592499999999999</v>
      </c>
      <c r="W620" s="35">
        <v>5.2009999999999996</v>
      </c>
      <c r="X620" s="35">
        <v>11.649999999999999</v>
      </c>
      <c r="Y620" s="35">
        <v>6.1050000000000004</v>
      </c>
      <c r="Z620" s="35">
        <v>2.2220000000000004</v>
      </c>
      <c r="AA620" s="35">
        <v>4.7</v>
      </c>
      <c r="AB620" s="41">
        <v>1080</v>
      </c>
      <c r="AC620" s="41">
        <v>3</v>
      </c>
      <c r="AD620" s="88">
        <v>387.7</v>
      </c>
      <c r="AE620" s="69">
        <v>59.5</v>
      </c>
      <c r="AF620" s="69">
        <v>75.599999999999994</v>
      </c>
      <c r="AG620" s="44">
        <f t="shared" si="357"/>
        <v>29.75</v>
      </c>
      <c r="AH620" s="44">
        <f t="shared" si="327"/>
        <v>2780.5058479678164</v>
      </c>
      <c r="AI620" s="44">
        <f t="shared" si="328"/>
        <v>210206.2421063669</v>
      </c>
      <c r="AJ620" s="44">
        <f t="shared" si="329"/>
        <v>1.8443791017576876</v>
      </c>
      <c r="AK620" s="45">
        <v>0</v>
      </c>
      <c r="AL620" s="69">
        <v>368.7</v>
      </c>
      <c r="AM620" s="69">
        <v>59.4</v>
      </c>
      <c r="AN620" s="69">
        <v>75.5</v>
      </c>
      <c r="AO620" s="44">
        <f t="shared" si="356"/>
        <v>29.7</v>
      </c>
      <c r="AP620" s="44">
        <f t="shared" si="330"/>
        <v>2771.1674638050204</v>
      </c>
      <c r="AQ620" s="46">
        <f t="shared" si="331"/>
        <v>210206.2421063669</v>
      </c>
      <c r="AR620" s="46">
        <f t="shared" si="332"/>
        <v>209223.14351727904</v>
      </c>
      <c r="AS620" s="47">
        <f t="shared" si="333"/>
        <v>0.46768287146792037</v>
      </c>
      <c r="AT620" s="46">
        <f t="shared" si="334"/>
        <v>1.8443791017576876</v>
      </c>
      <c r="AU620" s="46">
        <f t="shared" si="335"/>
        <v>1.7622333447520844</v>
      </c>
      <c r="AV620" s="47">
        <f t="shared" si="336"/>
        <v>4.4538434060176986</v>
      </c>
      <c r="AW620" s="48">
        <v>0</v>
      </c>
      <c r="AX620" s="70">
        <v>150</v>
      </c>
      <c r="AY620" s="70">
        <v>12</v>
      </c>
      <c r="AZ620" s="71">
        <v>324.3</v>
      </c>
      <c r="BA620" s="43">
        <f t="shared" si="352"/>
        <v>19.549799568300948</v>
      </c>
      <c r="BB620" s="69">
        <v>58.6</v>
      </c>
      <c r="BC620" s="69">
        <v>73.400000000000006</v>
      </c>
      <c r="BD620" s="54">
        <f t="shared" si="337"/>
        <v>29.3</v>
      </c>
      <c r="BE620" s="44">
        <f t="shared" si="338"/>
        <v>2697.0258771803014</v>
      </c>
      <c r="BF620" s="50">
        <f t="shared" si="353"/>
        <v>210206.2421063669</v>
      </c>
      <c r="BG620" s="50">
        <f t="shared" si="339"/>
        <v>197961.69938503415</v>
      </c>
      <c r="BH620" s="72">
        <f t="shared" si="340"/>
        <v>5.8250138524130328</v>
      </c>
      <c r="BI620" s="73">
        <f t="shared" si="341"/>
        <v>1.8443791017576876</v>
      </c>
      <c r="BJ620" s="51">
        <f t="shared" si="342"/>
        <v>1.638195676271897</v>
      </c>
      <c r="BK620" s="72">
        <f t="shared" si="343"/>
        <v>11.179015490324003</v>
      </c>
      <c r="BL620" s="116">
        <v>0</v>
      </c>
      <c r="BM620" s="74">
        <v>1100</v>
      </c>
      <c r="BN620" s="74">
        <v>3</v>
      </c>
      <c r="BO620" s="71">
        <v>291.8</v>
      </c>
      <c r="BP620" s="69">
        <v>57.4</v>
      </c>
      <c r="BQ620" s="69">
        <v>72.5</v>
      </c>
      <c r="BR620" s="72">
        <f t="shared" si="344"/>
        <v>28.7</v>
      </c>
      <c r="BS620" s="54">
        <f t="shared" si="345"/>
        <v>2587.6984528353764</v>
      </c>
      <c r="BT620" s="50">
        <f t="shared" si="346"/>
        <v>197961.69938503415</v>
      </c>
      <c r="BU620" s="50">
        <f t="shared" si="347"/>
        <v>187608.13783056478</v>
      </c>
      <c r="BV620" s="72">
        <f t="shared" si="348"/>
        <v>5.230083186107513</v>
      </c>
      <c r="BW620" s="75">
        <f t="shared" si="349"/>
        <v>1.638195676271897</v>
      </c>
      <c r="BX620" s="55">
        <f t="shared" si="350"/>
        <v>1.5553696304130176</v>
      </c>
      <c r="BY620" s="72">
        <f t="shared" si="360"/>
        <v>5.0559311722376012</v>
      </c>
      <c r="BZ620" s="83" t="s">
        <v>77</v>
      </c>
      <c r="CA620" s="83" t="s">
        <v>73</v>
      </c>
      <c r="CB620" s="112">
        <v>3</v>
      </c>
      <c r="CC620" s="112">
        <v>8</v>
      </c>
      <c r="CD620" s="112">
        <v>2</v>
      </c>
      <c r="CE620" s="112">
        <v>6</v>
      </c>
      <c r="CF620" s="83" t="s">
        <v>85</v>
      </c>
      <c r="CG620" s="140" t="s">
        <v>75</v>
      </c>
      <c r="CH620" s="129">
        <f>SUM(CH618:CH619)/2</f>
        <v>20.377400965268919</v>
      </c>
      <c r="CI620" s="63">
        <v>6.187499621402357</v>
      </c>
      <c r="CJ620" s="64">
        <f>SUM((AF620-BQ620)/AF620)*100</f>
        <v>4.1005291005290934</v>
      </c>
      <c r="CK620" s="64">
        <f>SUM(BX620*CH620)</f>
        <v>31.694390608128185</v>
      </c>
      <c r="CL620" s="65" t="s">
        <v>85</v>
      </c>
    </row>
    <row r="621" spans="1:90" s="65" customFormat="1" ht="24.75" customHeight="1" x14ac:dyDescent="0.3">
      <c r="A621" s="61" t="s">
        <v>127</v>
      </c>
      <c r="B621" s="35">
        <v>3.7850000000000001</v>
      </c>
      <c r="C621" s="35">
        <v>2.14</v>
      </c>
      <c r="D621" s="35">
        <v>7.23</v>
      </c>
      <c r="E621" s="35">
        <v>5.03</v>
      </c>
      <c r="F621" s="35">
        <v>0.78464999999999996</v>
      </c>
      <c r="G621" s="66">
        <v>0.44840000000000002</v>
      </c>
      <c r="H621" s="66">
        <v>8.3299999999999999E-2</v>
      </c>
      <c r="I621" s="66">
        <v>5.1749999999999997E-2</v>
      </c>
      <c r="J621" s="66">
        <v>4.1500000000000002E-2</v>
      </c>
      <c r="K621" s="67">
        <v>6.0150000000000002E-2</v>
      </c>
      <c r="L621" s="66">
        <v>0.56661700000000004</v>
      </c>
      <c r="M621" s="68">
        <v>0.1193</v>
      </c>
      <c r="N621" s="35">
        <v>5.27</v>
      </c>
      <c r="O621" s="35">
        <v>16.75</v>
      </c>
      <c r="P621" s="35">
        <v>3.35</v>
      </c>
      <c r="Q621" s="35">
        <v>15.185</v>
      </c>
      <c r="R621" s="35">
        <v>8.07</v>
      </c>
      <c r="S621" s="35">
        <v>6.69</v>
      </c>
      <c r="T621" s="35">
        <v>6.25</v>
      </c>
      <c r="U621" s="35">
        <v>4.5150000000000006</v>
      </c>
      <c r="V621" s="35">
        <v>12.91</v>
      </c>
      <c r="W621" s="35">
        <v>5.2050000000000001</v>
      </c>
      <c r="X621" s="35">
        <v>6.8150000000000004</v>
      </c>
      <c r="Y621" s="35">
        <v>3.835</v>
      </c>
      <c r="Z621" s="35">
        <v>1.52</v>
      </c>
      <c r="AA621" s="35">
        <v>6.25</v>
      </c>
      <c r="AB621" s="41">
        <v>1080</v>
      </c>
      <c r="AC621" s="41">
        <v>3</v>
      </c>
      <c r="AD621" s="88">
        <v>386.6</v>
      </c>
      <c r="AE621" s="69">
        <v>59.5</v>
      </c>
      <c r="AF621" s="69">
        <v>75.7</v>
      </c>
      <c r="AG621" s="44">
        <f t="shared" si="357"/>
        <v>29.75</v>
      </c>
      <c r="AH621" s="44">
        <f t="shared" si="327"/>
        <v>2780.5058479678164</v>
      </c>
      <c r="AI621" s="44">
        <f t="shared" si="328"/>
        <v>210484.29269116372</v>
      </c>
      <c r="AJ621" s="44">
        <f t="shared" si="329"/>
        <v>1.8367166264859713</v>
      </c>
      <c r="AK621" s="45">
        <v>0</v>
      </c>
      <c r="AL621" s="69">
        <v>375.1</v>
      </c>
      <c r="AM621" s="69">
        <v>59.4</v>
      </c>
      <c r="AN621" s="69">
        <v>75.599999999999994</v>
      </c>
      <c r="AO621" s="44">
        <f t="shared" si="356"/>
        <v>29.7</v>
      </c>
      <c r="AP621" s="44">
        <f t="shared" si="330"/>
        <v>2771.1674638050204</v>
      </c>
      <c r="AQ621" s="46">
        <f t="shared" si="331"/>
        <v>210484.29269116372</v>
      </c>
      <c r="AR621" s="46">
        <f t="shared" si="332"/>
        <v>209500.26026365953</v>
      </c>
      <c r="AS621" s="47">
        <f t="shared" si="333"/>
        <v>0.4675087223482417</v>
      </c>
      <c r="AT621" s="46">
        <f t="shared" si="334"/>
        <v>1.8367166264859713</v>
      </c>
      <c r="AU621" s="46">
        <f t="shared" si="335"/>
        <v>1.7904512363274894</v>
      </c>
      <c r="AV621" s="47">
        <f t="shared" si="336"/>
        <v>2.5189182420043461</v>
      </c>
      <c r="AW621" s="48">
        <v>0</v>
      </c>
      <c r="AX621" s="70">
        <v>150</v>
      </c>
      <c r="AY621" s="70">
        <v>12</v>
      </c>
      <c r="AZ621" s="71">
        <v>324.8</v>
      </c>
      <c r="BA621" s="43">
        <f t="shared" si="352"/>
        <v>19.027093596059117</v>
      </c>
      <c r="BB621" s="69">
        <v>58.4</v>
      </c>
      <c r="BC621" s="69">
        <v>74.2</v>
      </c>
      <c r="BD621" s="54">
        <f t="shared" si="337"/>
        <v>29.2</v>
      </c>
      <c r="BE621" s="44">
        <f t="shared" si="338"/>
        <v>2678.6475601568013</v>
      </c>
      <c r="BF621" s="50">
        <f t="shared" si="353"/>
        <v>210484.29269116372</v>
      </c>
      <c r="BG621" s="50">
        <f t="shared" si="339"/>
        <v>198755.64896363465</v>
      </c>
      <c r="BH621" s="72">
        <f t="shared" si="340"/>
        <v>5.5722180394420677</v>
      </c>
      <c r="BI621" s="73">
        <f t="shared" si="341"/>
        <v>1.8367166264859713</v>
      </c>
      <c r="BJ621" s="51">
        <f t="shared" si="342"/>
        <v>1.6341673894231155</v>
      </c>
      <c r="BK621" s="72">
        <f t="shared" si="343"/>
        <v>11.027789161487341</v>
      </c>
      <c r="BL621" s="116">
        <v>0</v>
      </c>
      <c r="BM621" s="74">
        <v>1100</v>
      </c>
      <c r="BN621" s="74">
        <v>3</v>
      </c>
      <c r="BO621" s="71">
        <v>291</v>
      </c>
      <c r="BP621" s="69">
        <v>57.4</v>
      </c>
      <c r="BQ621" s="69">
        <v>72.5</v>
      </c>
      <c r="BR621" s="72">
        <f t="shared" si="344"/>
        <v>28.7</v>
      </c>
      <c r="BS621" s="54">
        <f t="shared" si="345"/>
        <v>2587.6984528353764</v>
      </c>
      <c r="BT621" s="50">
        <f t="shared" si="346"/>
        <v>198755.64896363465</v>
      </c>
      <c r="BU621" s="50">
        <f t="shared" si="347"/>
        <v>187608.13783056478</v>
      </c>
      <c r="BV621" s="72">
        <f t="shared" si="348"/>
        <v>5.6086512213343314</v>
      </c>
      <c r="BW621" s="75">
        <f t="shared" si="349"/>
        <v>1.6341673894231155</v>
      </c>
      <c r="BX621" s="55">
        <f t="shared" si="350"/>
        <v>1.551105423064387</v>
      </c>
      <c r="BY621" s="72">
        <f t="shared" si="360"/>
        <v>5.0828309814731094</v>
      </c>
      <c r="BZ621" s="83" t="s">
        <v>77</v>
      </c>
      <c r="CA621" s="83" t="s">
        <v>73</v>
      </c>
      <c r="CB621" s="112">
        <v>3</v>
      </c>
      <c r="CC621" s="112">
        <v>8</v>
      </c>
      <c r="CD621" s="112">
        <v>2</v>
      </c>
      <c r="CE621" s="112">
        <v>6</v>
      </c>
      <c r="CF621" s="83" t="s">
        <v>85</v>
      </c>
      <c r="CG621" s="140" t="s">
        <v>75</v>
      </c>
      <c r="CH621" s="129">
        <f>SUM(CH619:CH620)/2.1</f>
        <v>19.391901886689162</v>
      </c>
      <c r="CI621" s="63">
        <v>6.6544807249044213</v>
      </c>
      <c r="CJ621" s="64">
        <f>SUM((AF621-BQ621)/AF621)*100</f>
        <v>4.2272126816380489</v>
      </c>
      <c r="CK621" s="64">
        <f>SUM(BX621*CH621)</f>
        <v>30.078884179976079</v>
      </c>
      <c r="CL621" s="65" t="s">
        <v>85</v>
      </c>
    </row>
    <row r="622" spans="1:90" s="65" customFormat="1" ht="24.75" customHeight="1" x14ac:dyDescent="0.3">
      <c r="A622" s="61" t="s">
        <v>127</v>
      </c>
      <c r="B622" s="35">
        <v>3.77</v>
      </c>
      <c r="C622" s="35">
        <v>1.9750000000000001</v>
      </c>
      <c r="D622" s="35">
        <v>6.83</v>
      </c>
      <c r="E622" s="35">
        <v>4.83</v>
      </c>
      <c r="F622" s="35">
        <v>0.85870000000000002</v>
      </c>
      <c r="G622" s="66">
        <v>0.43169999999999997</v>
      </c>
      <c r="H622" s="66">
        <v>8.3299999999999999E-2</v>
      </c>
      <c r="I622" s="66">
        <v>4.9750000000000003E-2</v>
      </c>
      <c r="J622" s="66">
        <v>3.9199999999999999E-2</v>
      </c>
      <c r="K622" s="67">
        <v>5.8349999999999999E-2</v>
      </c>
      <c r="L622" s="66">
        <v>0.56661700000000004</v>
      </c>
      <c r="M622" s="68">
        <v>0.13045000000000001</v>
      </c>
      <c r="N622" s="35">
        <v>4.07</v>
      </c>
      <c r="O622" s="35">
        <v>13.635000000000003</v>
      </c>
      <c r="P622" s="35">
        <v>3.35</v>
      </c>
      <c r="Q622" s="35">
        <v>16.065000000000001</v>
      </c>
      <c r="R622" s="35">
        <v>7.2850000000000001</v>
      </c>
      <c r="S622" s="35">
        <v>3.34</v>
      </c>
      <c r="T622" s="35">
        <v>7.08</v>
      </c>
      <c r="U622" s="35">
        <v>5.27</v>
      </c>
      <c r="V622" s="35">
        <v>16.155000000000001</v>
      </c>
      <c r="W622" s="35">
        <v>9.3949999999999996</v>
      </c>
      <c r="X622" s="35">
        <v>9.9849999999999994</v>
      </c>
      <c r="Y622" s="35">
        <v>9.2349999999999994</v>
      </c>
      <c r="Z622" s="35">
        <v>5.1100000000000003</v>
      </c>
      <c r="AA622" s="35">
        <v>3.125</v>
      </c>
      <c r="AB622" s="41">
        <v>1080</v>
      </c>
      <c r="AC622" s="41">
        <v>3</v>
      </c>
      <c r="AD622" s="88">
        <v>385.6</v>
      </c>
      <c r="AE622" s="69">
        <v>59.6</v>
      </c>
      <c r="AF622" s="69">
        <v>75.599999999999994</v>
      </c>
      <c r="AG622" s="44">
        <f t="shared" si="357"/>
        <v>29.8</v>
      </c>
      <c r="AH622" s="44">
        <f t="shared" si="327"/>
        <v>2789.8599400938801</v>
      </c>
      <c r="AI622" s="44">
        <f t="shared" si="328"/>
        <v>210913.41147109732</v>
      </c>
      <c r="AJ622" s="44">
        <f t="shared" si="329"/>
        <v>1.8282384098312354</v>
      </c>
      <c r="AK622" s="45">
        <v>0</v>
      </c>
      <c r="AL622" s="69">
        <v>372.1</v>
      </c>
      <c r="AM622" s="69">
        <v>59.3</v>
      </c>
      <c r="AN622" s="69">
        <v>75.400000000000006</v>
      </c>
      <c r="AO622" s="44">
        <f t="shared" si="356"/>
        <v>29.65</v>
      </c>
      <c r="AP622" s="44">
        <f t="shared" si="330"/>
        <v>2761.8447876054929</v>
      </c>
      <c r="AQ622" s="46">
        <f t="shared" si="331"/>
        <v>210913.41147109732</v>
      </c>
      <c r="AR622" s="46">
        <f t="shared" si="332"/>
        <v>208243.09698545418</v>
      </c>
      <c r="AS622" s="47">
        <f t="shared" si="333"/>
        <v>1.266071449424673</v>
      </c>
      <c r="AT622" s="46">
        <f t="shared" si="334"/>
        <v>1.8282384098312354</v>
      </c>
      <c r="AU622" s="46">
        <f t="shared" si="335"/>
        <v>1.7868539480374288</v>
      </c>
      <c r="AV622" s="47">
        <f t="shared" si="336"/>
        <v>2.263625004882531</v>
      </c>
      <c r="AW622" s="48">
        <v>0</v>
      </c>
      <c r="AX622" s="70">
        <v>150</v>
      </c>
      <c r="AY622" s="70">
        <v>12</v>
      </c>
      <c r="AZ622" s="71">
        <v>325.5</v>
      </c>
      <c r="BA622" s="43">
        <f t="shared" si="352"/>
        <v>18.463901689708148</v>
      </c>
      <c r="BB622" s="69">
        <v>58.6</v>
      </c>
      <c r="BC622" s="69">
        <v>75.3</v>
      </c>
      <c r="BD622" s="54">
        <f t="shared" si="337"/>
        <v>29.3</v>
      </c>
      <c r="BE622" s="44">
        <f t="shared" si="338"/>
        <v>2697.0258771803014</v>
      </c>
      <c r="BF622" s="50">
        <f t="shared" si="353"/>
        <v>210913.41147109732</v>
      </c>
      <c r="BG622" s="50">
        <f t="shared" si="339"/>
        <v>203086.04855167668</v>
      </c>
      <c r="BH622" s="72">
        <f t="shared" si="340"/>
        <v>3.7111736351072544</v>
      </c>
      <c r="BI622" s="73">
        <f t="shared" si="341"/>
        <v>1.8282384098312354</v>
      </c>
      <c r="BJ622" s="51">
        <f t="shared" si="342"/>
        <v>1.6027688869881882</v>
      </c>
      <c r="BK622" s="72">
        <f t="shared" si="343"/>
        <v>12.332610540868153</v>
      </c>
      <c r="BL622" s="116">
        <v>0</v>
      </c>
      <c r="BM622" s="74">
        <v>1100</v>
      </c>
      <c r="BN622" s="74">
        <v>3</v>
      </c>
      <c r="BO622" s="71">
        <v>292.5</v>
      </c>
      <c r="BP622" s="69">
        <v>56.8</v>
      </c>
      <c r="BQ622" s="69">
        <v>73.5</v>
      </c>
      <c r="BR622" s="72">
        <f t="shared" si="344"/>
        <v>28.4</v>
      </c>
      <c r="BS622" s="54">
        <f t="shared" si="345"/>
        <v>2533.8829706793836</v>
      </c>
      <c r="BT622" s="50">
        <f t="shared" si="346"/>
        <v>203086.04855167668</v>
      </c>
      <c r="BU622" s="50">
        <f t="shared" si="347"/>
        <v>186240.39834493469</v>
      </c>
      <c r="BV622" s="72">
        <f t="shared" si="348"/>
        <v>8.2948338041327823</v>
      </c>
      <c r="BW622" s="75">
        <f t="shared" si="349"/>
        <v>1.6027688869881882</v>
      </c>
      <c r="BX622" s="55">
        <f t="shared" si="350"/>
        <v>1.5705507644923662</v>
      </c>
      <c r="BY622" s="72">
        <f t="shared" si="360"/>
        <v>2.0101539752474271</v>
      </c>
      <c r="BZ622" s="83" t="s">
        <v>77</v>
      </c>
      <c r="CA622" s="83" t="s">
        <v>73</v>
      </c>
      <c r="CB622" s="112">
        <v>3</v>
      </c>
      <c r="CC622" s="112">
        <v>8</v>
      </c>
      <c r="CD622" s="112">
        <v>2</v>
      </c>
      <c r="CE622" s="112">
        <v>6</v>
      </c>
      <c r="CF622" s="83" t="s">
        <v>85</v>
      </c>
      <c r="CG622" s="140" t="s">
        <v>75</v>
      </c>
      <c r="CH622" s="129">
        <f>SUM(CH620:CH621)/2</f>
        <v>19.88465142597904</v>
      </c>
      <c r="CI622" s="63">
        <v>8.6268304154368867</v>
      </c>
      <c r="CJ622" s="64">
        <f>SUM((AF622-BQ622)/AF622)*100</f>
        <v>2.7777777777777701</v>
      </c>
      <c r="CK622" s="64">
        <f>SUM(BX622*CH622)</f>
        <v>31.229854498735602</v>
      </c>
      <c r="CL622" s="65" t="s">
        <v>85</v>
      </c>
    </row>
    <row r="623" spans="1:90" s="65" customFormat="1" ht="24.75" customHeight="1" x14ac:dyDescent="0.3">
      <c r="A623" s="61" t="s">
        <v>127</v>
      </c>
      <c r="B623" s="35">
        <v>3.8450000000000002</v>
      </c>
      <c r="C623" s="35">
        <v>1.7</v>
      </c>
      <c r="D623" s="35">
        <v>6.93</v>
      </c>
      <c r="E623" s="35">
        <v>4.91</v>
      </c>
      <c r="F623" s="35">
        <v>0.89185000000000003</v>
      </c>
      <c r="G623" s="66">
        <v>0.45224999999999999</v>
      </c>
      <c r="H623" s="66">
        <v>8.2699999999999996E-2</v>
      </c>
      <c r="I623" s="66">
        <v>5.2699999999999997E-2</v>
      </c>
      <c r="J623" s="66">
        <v>4.045E-2</v>
      </c>
      <c r="K623" s="67">
        <v>5.135E-2</v>
      </c>
      <c r="L623" s="66">
        <v>0.56661700000000004</v>
      </c>
      <c r="M623" s="68">
        <v>0.12375</v>
      </c>
      <c r="N623" s="35">
        <v>4.1784999999999997</v>
      </c>
      <c r="O623" s="35">
        <v>16.0335</v>
      </c>
      <c r="P623" s="35">
        <v>3.165</v>
      </c>
      <c r="Q623" s="35">
        <v>15.824999999999999</v>
      </c>
      <c r="R623" s="35">
        <v>7.4545000000000003</v>
      </c>
      <c r="S623" s="35">
        <v>5.01</v>
      </c>
      <c r="T623" s="35">
        <v>8.0564999999999998</v>
      </c>
      <c r="U623" s="35">
        <v>3.6840000000000002</v>
      </c>
      <c r="V623" s="35">
        <v>14.592499999999999</v>
      </c>
      <c r="W623" s="35">
        <v>5.2009999999999996</v>
      </c>
      <c r="X623" s="35">
        <v>11.649999999999999</v>
      </c>
      <c r="Y623" s="35">
        <v>6.1050000000000004</v>
      </c>
      <c r="Z623" s="35">
        <v>2.2220000000000004</v>
      </c>
      <c r="AA623" s="35">
        <v>4.7</v>
      </c>
      <c r="AB623" s="41">
        <v>1080</v>
      </c>
      <c r="AC623" s="41">
        <v>3</v>
      </c>
      <c r="AD623" s="88">
        <v>386.7</v>
      </c>
      <c r="AE623" s="69">
        <v>60.1</v>
      </c>
      <c r="AF623" s="69">
        <v>76.7</v>
      </c>
      <c r="AG623" s="44">
        <f t="shared" si="357"/>
        <v>30.05</v>
      </c>
      <c r="AH623" s="44">
        <f t="shared" si="327"/>
        <v>2836.8660201732173</v>
      </c>
      <c r="AI623" s="44">
        <f t="shared" si="328"/>
        <v>217587.62374728578</v>
      </c>
      <c r="AJ623" s="44">
        <f t="shared" si="329"/>
        <v>1.7772150517583092</v>
      </c>
      <c r="AK623" s="45">
        <v>0</v>
      </c>
      <c r="AL623" s="43">
        <v>354.7</v>
      </c>
      <c r="AM623" s="43">
        <v>60.08</v>
      </c>
      <c r="AN623" s="69">
        <v>76.599999999999994</v>
      </c>
      <c r="AO623" s="44">
        <f t="shared" si="356"/>
        <v>30.04</v>
      </c>
      <c r="AP623" s="44">
        <f t="shared" si="330"/>
        <v>2834.9782371476749</v>
      </c>
      <c r="AQ623" s="46">
        <f t="shared" si="331"/>
        <v>217587.62374728578</v>
      </c>
      <c r="AR623" s="46">
        <f t="shared" si="332"/>
        <v>217159.33296551189</v>
      </c>
      <c r="AS623" s="47">
        <f t="shared" si="333"/>
        <v>0.19683600307677487</v>
      </c>
      <c r="AT623" s="46">
        <f t="shared" si="334"/>
        <v>1.7772150517583092</v>
      </c>
      <c r="AU623" s="46">
        <f t="shared" si="335"/>
        <v>1.633362909879317</v>
      </c>
      <c r="AV623" s="47">
        <f t="shared" si="336"/>
        <v>8.0942450794950425</v>
      </c>
      <c r="AW623" s="48">
        <v>0</v>
      </c>
      <c r="AX623" s="70">
        <v>150</v>
      </c>
      <c r="AY623" s="70">
        <v>12</v>
      </c>
      <c r="AZ623" s="71">
        <v>325.3</v>
      </c>
      <c r="BA623" s="43">
        <f t="shared" si="352"/>
        <v>18.874884721795258</v>
      </c>
      <c r="BB623" s="71">
        <v>58.7</v>
      </c>
      <c r="BC623" s="69">
        <v>75.92</v>
      </c>
      <c r="BD623" s="54">
        <f t="shared" si="337"/>
        <v>29.35</v>
      </c>
      <c r="BE623" s="44">
        <f t="shared" si="338"/>
        <v>2706.2385976369542</v>
      </c>
      <c r="BF623" s="50">
        <f t="shared" si="353"/>
        <v>217587.62374728578</v>
      </c>
      <c r="BG623" s="50">
        <f t="shared" si="339"/>
        <v>205457.63433259758</v>
      </c>
      <c r="BH623" s="72">
        <f t="shared" si="340"/>
        <v>5.5747607358295408</v>
      </c>
      <c r="BI623" s="73">
        <f t="shared" si="341"/>
        <v>1.7772150517583092</v>
      </c>
      <c r="BJ623" s="51">
        <f t="shared" si="342"/>
        <v>1.5832947802435999</v>
      </c>
      <c r="BK623" s="72">
        <f t="shared" si="343"/>
        <v>10.911469116967689</v>
      </c>
      <c r="BL623" s="116">
        <v>0</v>
      </c>
      <c r="BM623" s="74">
        <f t="shared" ref="BM623:BM654" si="361">SUM(AB623)</f>
        <v>1080</v>
      </c>
      <c r="BN623" s="74">
        <f t="shared" ref="BN623:BN654" si="362">SUM(AC623)</f>
        <v>3</v>
      </c>
      <c r="BO623" s="71">
        <v>293.3</v>
      </c>
      <c r="BP623" s="71">
        <v>58.53</v>
      </c>
      <c r="BQ623" s="71">
        <v>74.98</v>
      </c>
      <c r="BR623" s="72">
        <f t="shared" si="344"/>
        <v>29.265000000000001</v>
      </c>
      <c r="BS623" s="54">
        <f t="shared" si="345"/>
        <v>2690.5863190987898</v>
      </c>
      <c r="BT623" s="50">
        <f t="shared" si="346"/>
        <v>205457.63433259758</v>
      </c>
      <c r="BU623" s="50">
        <f t="shared" si="347"/>
        <v>201740.16220602728</v>
      </c>
      <c r="BV623" s="72">
        <f t="shared" si="348"/>
        <v>1.809361885551745</v>
      </c>
      <c r="BW623" s="75">
        <f t="shared" si="349"/>
        <v>1.5832947802435999</v>
      </c>
      <c r="BX623" s="55">
        <f t="shared" si="350"/>
        <v>1.4538503230728406</v>
      </c>
      <c r="BY623" s="72">
        <f t="shared" si="360"/>
        <v>8.175638471494457</v>
      </c>
      <c r="BZ623" s="83" t="s">
        <v>77</v>
      </c>
      <c r="CA623" s="83" t="s">
        <v>73</v>
      </c>
      <c r="CB623" s="112">
        <v>3</v>
      </c>
      <c r="CC623" s="112">
        <v>8</v>
      </c>
      <c r="CD623" s="112">
        <v>2</v>
      </c>
      <c r="CE623" s="112">
        <v>6</v>
      </c>
      <c r="CF623" s="83" t="s">
        <v>85</v>
      </c>
      <c r="CG623" s="71" t="s">
        <v>75</v>
      </c>
      <c r="CH623" s="129">
        <v>23</v>
      </c>
      <c r="CI623" s="63">
        <v>3.2</v>
      </c>
      <c r="CJ623" s="64">
        <f>SUM((AF623-BQ623)/AF623)*100</f>
        <v>2.2425032594524104</v>
      </c>
      <c r="CK623" s="64">
        <f>SUM(BX623*CH623)</f>
        <v>33.438557430675331</v>
      </c>
      <c r="CL623" s="65" t="s">
        <v>85</v>
      </c>
    </row>
    <row r="624" spans="1:90" s="65" customFormat="1" ht="24.75" customHeight="1" x14ac:dyDescent="0.3">
      <c r="A624" s="61" t="s">
        <v>127</v>
      </c>
      <c r="B624" s="35">
        <v>3.8450000000000002</v>
      </c>
      <c r="C624" s="35">
        <v>1.67</v>
      </c>
      <c r="D624" s="35">
        <v>5.585</v>
      </c>
      <c r="E624" s="35">
        <v>4.4000000000000004</v>
      </c>
      <c r="F624" s="35">
        <v>0.93725000000000003</v>
      </c>
      <c r="G624" s="66">
        <v>0.44505</v>
      </c>
      <c r="H624" s="66">
        <v>8.5099999999999995E-2</v>
      </c>
      <c r="I624" s="66">
        <v>5.0500000000000003E-2</v>
      </c>
      <c r="J624" s="66">
        <v>4.385E-2</v>
      </c>
      <c r="K624" s="67">
        <v>4.7199999999999999E-2</v>
      </c>
      <c r="L624" s="66">
        <v>0.56661700000000004</v>
      </c>
      <c r="M624" s="68">
        <v>0.22484999999999999</v>
      </c>
      <c r="N624" s="35">
        <v>5.27</v>
      </c>
      <c r="O624" s="35">
        <v>16.75</v>
      </c>
      <c r="P624" s="35">
        <v>3.35</v>
      </c>
      <c r="Q624" s="35">
        <v>15.185</v>
      </c>
      <c r="R624" s="35">
        <v>8.07</v>
      </c>
      <c r="S624" s="35">
        <v>6.69</v>
      </c>
      <c r="T624" s="35">
        <v>6.25</v>
      </c>
      <c r="U624" s="35">
        <v>4.5150000000000006</v>
      </c>
      <c r="V624" s="35">
        <v>12.91</v>
      </c>
      <c r="W624" s="35">
        <v>5.2050000000000001</v>
      </c>
      <c r="X624" s="35">
        <v>6.8150000000000004</v>
      </c>
      <c r="Y624" s="35">
        <v>3.835</v>
      </c>
      <c r="Z624" s="35">
        <v>1.52</v>
      </c>
      <c r="AA624" s="35">
        <v>6.25</v>
      </c>
      <c r="AB624" s="41">
        <v>1100</v>
      </c>
      <c r="AC624" s="41">
        <v>3</v>
      </c>
      <c r="AD624" s="88">
        <v>386.4</v>
      </c>
      <c r="AE624" s="69">
        <v>59.9</v>
      </c>
      <c r="AF624" s="69">
        <v>76.3</v>
      </c>
      <c r="AG624" s="44">
        <f t="shared" si="357"/>
        <v>29.95</v>
      </c>
      <c r="AH624" s="44">
        <f t="shared" si="327"/>
        <v>2818.0164642516784</v>
      </c>
      <c r="AI624" s="44">
        <f t="shared" si="328"/>
        <v>215014.65622240305</v>
      </c>
      <c r="AJ624" s="44">
        <f t="shared" si="329"/>
        <v>1.7970867976568183</v>
      </c>
      <c r="AK624" s="45">
        <v>0</v>
      </c>
      <c r="AL624" s="43">
        <v>353.6</v>
      </c>
      <c r="AM624" s="43">
        <v>59.87</v>
      </c>
      <c r="AN624" s="69">
        <v>76.2</v>
      </c>
      <c r="AO624" s="44">
        <f t="shared" si="356"/>
        <v>29.934999999999999</v>
      </c>
      <c r="AP624" s="44">
        <f t="shared" si="330"/>
        <v>2815.1944501107746</v>
      </c>
      <c r="AQ624" s="46">
        <f t="shared" si="331"/>
        <v>215014.65622240305</v>
      </c>
      <c r="AR624" s="46">
        <f t="shared" si="332"/>
        <v>214517.81709844104</v>
      </c>
      <c r="AS624" s="47">
        <f t="shared" si="333"/>
        <v>0.23107221279283344</v>
      </c>
      <c r="AT624" s="46">
        <f t="shared" si="334"/>
        <v>1.7970867976568183</v>
      </c>
      <c r="AU624" s="46">
        <f t="shared" si="335"/>
        <v>1.6483479311079086</v>
      </c>
      <c r="AV624" s="47">
        <f t="shared" si="336"/>
        <v>8.276665698220425</v>
      </c>
      <c r="AW624" s="48">
        <v>0</v>
      </c>
      <c r="AX624" s="70">
        <v>150</v>
      </c>
      <c r="AY624" s="70">
        <v>12</v>
      </c>
      <c r="AZ624" s="71">
        <v>325.60000000000002</v>
      </c>
      <c r="BA624" s="43">
        <f t="shared" si="352"/>
        <v>18.67321867321866</v>
      </c>
      <c r="BB624" s="71">
        <v>58.7</v>
      </c>
      <c r="BC624" s="69">
        <v>75.95</v>
      </c>
      <c r="BD624" s="54">
        <f t="shared" si="337"/>
        <v>29.35</v>
      </c>
      <c r="BE624" s="44">
        <f t="shared" si="338"/>
        <v>2706.2385976369542</v>
      </c>
      <c r="BF624" s="50">
        <f t="shared" si="353"/>
        <v>215014.65622240305</v>
      </c>
      <c r="BG624" s="50">
        <f t="shared" si="339"/>
        <v>205538.82149052667</v>
      </c>
      <c r="BH624" s="72">
        <f t="shared" si="340"/>
        <v>4.407064568693837</v>
      </c>
      <c r="BI624" s="73">
        <f t="shared" si="341"/>
        <v>1.7970867976568183</v>
      </c>
      <c r="BJ624" s="51">
        <f t="shared" si="342"/>
        <v>1.5841289622992558</v>
      </c>
      <c r="BK624" s="72">
        <f t="shared" si="343"/>
        <v>11.850169709956889</v>
      </c>
      <c r="BL624" s="116">
        <v>0</v>
      </c>
      <c r="BM624" s="74">
        <f t="shared" si="361"/>
        <v>1100</v>
      </c>
      <c r="BN624" s="74">
        <f t="shared" si="362"/>
        <v>3</v>
      </c>
      <c r="BO624" s="71">
        <v>290</v>
      </c>
      <c r="BP624" s="71">
        <v>58.62</v>
      </c>
      <c r="BQ624" s="71">
        <v>75.989999999999995</v>
      </c>
      <c r="BR624" s="72">
        <f t="shared" si="344"/>
        <v>29.31</v>
      </c>
      <c r="BS624" s="54">
        <f t="shared" si="345"/>
        <v>2698.8671646345701</v>
      </c>
      <c r="BT624" s="50">
        <f t="shared" si="346"/>
        <v>205538.82149052667</v>
      </c>
      <c r="BU624" s="50">
        <f t="shared" si="347"/>
        <v>205086.91584058097</v>
      </c>
      <c r="BV624" s="72">
        <f t="shared" si="348"/>
        <v>0.21986389075726079</v>
      </c>
      <c r="BW624" s="75">
        <f t="shared" si="349"/>
        <v>1.5841289622992558</v>
      </c>
      <c r="BX624" s="55">
        <f t="shared" si="350"/>
        <v>1.4140346243512874</v>
      </c>
      <c r="BY624" s="72">
        <f t="shared" si="360"/>
        <v>10.737404718684523</v>
      </c>
      <c r="BZ624" s="83" t="s">
        <v>77</v>
      </c>
      <c r="CA624" s="83" t="s">
        <v>73</v>
      </c>
      <c r="CB624" s="112">
        <v>3</v>
      </c>
      <c r="CC624" s="112">
        <v>8</v>
      </c>
      <c r="CD624" s="112">
        <v>2</v>
      </c>
      <c r="CE624" s="112">
        <v>6</v>
      </c>
      <c r="CF624" s="83" t="s">
        <v>85</v>
      </c>
      <c r="CG624" s="71" t="s">
        <v>75</v>
      </c>
      <c r="CH624" s="129">
        <v>22.5</v>
      </c>
      <c r="CI624" s="63">
        <v>4.2</v>
      </c>
      <c r="CJ624" s="64">
        <f>SUM((AF624-BQ624)/AF624)*100</f>
        <v>0.40629095674967536</v>
      </c>
      <c r="CK624" s="64">
        <f>SUM(BX624*CH624)</f>
        <v>31.815779047903966</v>
      </c>
      <c r="CL624" s="65" t="s">
        <v>85</v>
      </c>
    </row>
    <row r="625" spans="1:90" s="65" customFormat="1" ht="24.75" customHeight="1" x14ac:dyDescent="0.3">
      <c r="A625" s="61" t="s">
        <v>127</v>
      </c>
      <c r="B625" s="35">
        <v>3.6150000000000002</v>
      </c>
      <c r="C625" s="35">
        <v>1.835</v>
      </c>
      <c r="D625" s="35">
        <v>5.68</v>
      </c>
      <c r="E625" s="35">
        <v>4.37</v>
      </c>
      <c r="F625" s="35">
        <v>0.72035000000000005</v>
      </c>
      <c r="G625" s="66">
        <v>0.44614999999999999</v>
      </c>
      <c r="H625" s="66">
        <v>8.4750000000000006E-2</v>
      </c>
      <c r="I625" s="66">
        <v>4.725E-2</v>
      </c>
      <c r="J625" s="66">
        <v>4.2950000000000002E-2</v>
      </c>
      <c r="K625" s="67">
        <v>5.0049999999999997E-2</v>
      </c>
      <c r="L625" s="66">
        <v>0.56661700000000004</v>
      </c>
      <c r="M625" s="68">
        <v>0.20699999999999999</v>
      </c>
      <c r="N625" s="35">
        <v>4.07</v>
      </c>
      <c r="O625" s="35">
        <v>13.635000000000003</v>
      </c>
      <c r="P625" s="35">
        <v>3.35</v>
      </c>
      <c r="Q625" s="35">
        <v>16.065000000000001</v>
      </c>
      <c r="R625" s="35">
        <v>7.2850000000000001</v>
      </c>
      <c r="S625" s="35">
        <v>3.34</v>
      </c>
      <c r="T625" s="35">
        <v>7.08</v>
      </c>
      <c r="U625" s="35">
        <v>5.27</v>
      </c>
      <c r="V625" s="35">
        <v>16.155000000000001</v>
      </c>
      <c r="W625" s="35">
        <v>9.3949999999999996</v>
      </c>
      <c r="X625" s="35">
        <v>9.9849999999999994</v>
      </c>
      <c r="Y625" s="35">
        <v>9.2349999999999994</v>
      </c>
      <c r="Z625" s="35">
        <v>5.1100000000000003</v>
      </c>
      <c r="AA625" s="35">
        <v>3.125</v>
      </c>
      <c r="AB625" s="41">
        <v>1100</v>
      </c>
      <c r="AC625" s="41">
        <v>3</v>
      </c>
      <c r="AD625" s="88">
        <v>387.5</v>
      </c>
      <c r="AE625" s="69">
        <v>60.5</v>
      </c>
      <c r="AF625" s="69">
        <v>76.900000000000006</v>
      </c>
      <c r="AG625" s="44">
        <f t="shared" si="357"/>
        <v>30.25</v>
      </c>
      <c r="AH625" s="44">
        <f t="shared" si="327"/>
        <v>2874.7536275755101</v>
      </c>
      <c r="AI625" s="44">
        <f t="shared" si="328"/>
        <v>221068.55396055675</v>
      </c>
      <c r="AJ625" s="44">
        <f t="shared" si="329"/>
        <v>1.7528499330082834</v>
      </c>
      <c r="AK625" s="45">
        <v>0</v>
      </c>
      <c r="AL625" s="43">
        <v>358.9</v>
      </c>
      <c r="AM625" s="43">
        <v>60.41</v>
      </c>
      <c r="AN625" s="69">
        <v>76.989999999999995</v>
      </c>
      <c r="AO625" s="44">
        <f t="shared" si="356"/>
        <v>30.204999999999998</v>
      </c>
      <c r="AP625" s="44">
        <f t="shared" si="330"/>
        <v>2866.2070033012351</v>
      </c>
      <c r="AQ625" s="46">
        <f t="shared" si="331"/>
        <v>221068.55396055675</v>
      </c>
      <c r="AR625" s="46">
        <f t="shared" si="332"/>
        <v>220669.27718416209</v>
      </c>
      <c r="AS625" s="47">
        <f t="shared" si="333"/>
        <v>0.18061219890455366</v>
      </c>
      <c r="AT625" s="46">
        <f t="shared" si="334"/>
        <v>1.7528499330082834</v>
      </c>
      <c r="AU625" s="46">
        <f t="shared" si="335"/>
        <v>1.62641580459103</v>
      </c>
      <c r="AV625" s="47">
        <f t="shared" si="336"/>
        <v>7.2130606297975612</v>
      </c>
      <c r="AW625" s="48">
        <v>0</v>
      </c>
      <c r="AX625" s="70">
        <v>150</v>
      </c>
      <c r="AY625" s="70">
        <v>12</v>
      </c>
      <c r="AZ625" s="71">
        <v>324.2</v>
      </c>
      <c r="BA625" s="43">
        <f t="shared" si="352"/>
        <v>19.52498457742135</v>
      </c>
      <c r="BB625" s="71">
        <v>58.6</v>
      </c>
      <c r="BC625" s="69">
        <v>76.2</v>
      </c>
      <c r="BD625" s="54">
        <f t="shared" si="337"/>
        <v>29.3</v>
      </c>
      <c r="BE625" s="44">
        <f t="shared" si="338"/>
        <v>2697.0258771803014</v>
      </c>
      <c r="BF625" s="50">
        <f t="shared" si="353"/>
        <v>221068.55396055675</v>
      </c>
      <c r="BG625" s="50">
        <f t="shared" si="339"/>
        <v>205513.37184113899</v>
      </c>
      <c r="BH625" s="72">
        <f t="shared" si="340"/>
        <v>7.0363612737943404</v>
      </c>
      <c r="BI625" s="73">
        <f t="shared" si="341"/>
        <v>1.7528499330082834</v>
      </c>
      <c r="BJ625" s="51">
        <f t="shared" si="342"/>
        <v>1.5775129233469309</v>
      </c>
      <c r="BK625" s="72">
        <f t="shared" si="343"/>
        <v>10.002967530736351</v>
      </c>
      <c r="BL625" s="116">
        <v>0</v>
      </c>
      <c r="BM625" s="74">
        <f t="shared" si="361"/>
        <v>1100</v>
      </c>
      <c r="BN625" s="74">
        <f t="shared" si="362"/>
        <v>3</v>
      </c>
      <c r="BO625" s="71">
        <v>290.39999999999998</v>
      </c>
      <c r="BP625" s="71">
        <v>58.78</v>
      </c>
      <c r="BQ625" s="71">
        <v>74.760000000000005</v>
      </c>
      <c r="BR625" s="72">
        <f t="shared" si="344"/>
        <v>29.39</v>
      </c>
      <c r="BS625" s="54">
        <f t="shared" si="345"/>
        <v>2713.6200837358283</v>
      </c>
      <c r="BT625" s="50">
        <f t="shared" si="346"/>
        <v>205513.37184113899</v>
      </c>
      <c r="BU625" s="50">
        <f t="shared" si="347"/>
        <v>202870.23746009055</v>
      </c>
      <c r="BV625" s="72">
        <f t="shared" si="348"/>
        <v>1.2861130919946036</v>
      </c>
      <c r="BW625" s="75">
        <f t="shared" si="349"/>
        <v>1.5775129233469309</v>
      </c>
      <c r="BX625" s="55">
        <f t="shared" si="350"/>
        <v>1.4314568940016579</v>
      </c>
      <c r="BY625" s="72">
        <f t="shared" si="360"/>
        <v>9.258626486266321</v>
      </c>
      <c r="BZ625" s="83" t="s">
        <v>77</v>
      </c>
      <c r="CA625" s="83" t="s">
        <v>73</v>
      </c>
      <c r="CB625" s="112">
        <v>3</v>
      </c>
      <c r="CC625" s="112">
        <v>8</v>
      </c>
      <c r="CD625" s="112">
        <v>2</v>
      </c>
      <c r="CE625" s="112">
        <v>6</v>
      </c>
      <c r="CF625" s="83" t="s">
        <v>85</v>
      </c>
      <c r="CG625" s="71" t="s">
        <v>75</v>
      </c>
      <c r="CH625" s="129">
        <f>SUM(CH623:CH624)/2</f>
        <v>22.75</v>
      </c>
      <c r="CI625" s="63">
        <f>SUM(CI623:CI624)/2</f>
        <v>3.7</v>
      </c>
      <c r="CJ625" s="64">
        <f>SUM((AF625-BQ625)/AF625)*100</f>
        <v>2.7828348504551372</v>
      </c>
      <c r="CK625" s="64">
        <f>SUM(BX625*CH625)</f>
        <v>32.565644338537716</v>
      </c>
      <c r="CL625" s="65" t="s">
        <v>85</v>
      </c>
    </row>
    <row r="626" spans="1:90" s="65" customFormat="1" ht="24.75" customHeight="1" x14ac:dyDescent="0.3">
      <c r="A626" s="61" t="s">
        <v>127</v>
      </c>
      <c r="B626" s="35">
        <v>3.71</v>
      </c>
      <c r="C626" s="35">
        <v>1.66</v>
      </c>
      <c r="D626" s="35">
        <v>5.55</v>
      </c>
      <c r="E626" s="35">
        <v>4.3949999999999996</v>
      </c>
      <c r="F626" s="35">
        <v>0.69094999999999995</v>
      </c>
      <c r="G626" s="66">
        <v>0.45745000000000002</v>
      </c>
      <c r="H626" s="66">
        <v>8.4849999999999995E-2</v>
      </c>
      <c r="I626" s="66">
        <v>4.6050000000000001E-2</v>
      </c>
      <c r="J626" s="66">
        <v>4.3099999999999999E-2</v>
      </c>
      <c r="K626" s="67">
        <v>5.355E-2</v>
      </c>
      <c r="L626" s="66">
        <v>0.56661700000000004</v>
      </c>
      <c r="M626" s="68">
        <v>0.23744999999999999</v>
      </c>
      <c r="N626" s="35">
        <v>4.1784999999999997</v>
      </c>
      <c r="O626" s="35">
        <v>16.0335</v>
      </c>
      <c r="P626" s="35">
        <v>3.165</v>
      </c>
      <c r="Q626" s="35">
        <v>15.824999999999999</v>
      </c>
      <c r="R626" s="35">
        <v>7.4545000000000003</v>
      </c>
      <c r="S626" s="35">
        <v>5.01</v>
      </c>
      <c r="T626" s="35">
        <v>8.0564999999999998</v>
      </c>
      <c r="U626" s="35">
        <v>3.6840000000000002</v>
      </c>
      <c r="V626" s="35">
        <v>14.592499999999999</v>
      </c>
      <c r="W626" s="35">
        <v>5.2009999999999996</v>
      </c>
      <c r="X626" s="35">
        <v>11.649999999999999</v>
      </c>
      <c r="Y626" s="35">
        <v>6.1050000000000004</v>
      </c>
      <c r="Z626" s="35">
        <v>2.2220000000000004</v>
      </c>
      <c r="AA626" s="35">
        <v>4.7</v>
      </c>
      <c r="AB626" s="41">
        <v>1100</v>
      </c>
      <c r="AC626" s="41">
        <v>3</v>
      </c>
      <c r="AD626" s="88">
        <v>386.4</v>
      </c>
      <c r="AE626" s="69">
        <v>60.1</v>
      </c>
      <c r="AF626" s="69">
        <v>76.099999999999994</v>
      </c>
      <c r="AG626" s="44">
        <f t="shared" si="357"/>
        <v>30.05</v>
      </c>
      <c r="AH626" s="44">
        <f t="shared" si="327"/>
        <v>2836.8660201732173</v>
      </c>
      <c r="AI626" s="44">
        <f t="shared" si="328"/>
        <v>215885.50413518181</v>
      </c>
      <c r="AJ626" s="44">
        <f t="shared" si="329"/>
        <v>1.789837634295476</v>
      </c>
      <c r="AK626" s="45">
        <v>0</v>
      </c>
      <c r="AL626" s="43">
        <v>355.7</v>
      </c>
      <c r="AM626" s="43">
        <v>60.01</v>
      </c>
      <c r="AN626" s="69">
        <v>76.05</v>
      </c>
      <c r="AO626" s="44">
        <f t="shared" si="356"/>
        <v>30.004999999999999</v>
      </c>
      <c r="AP626" s="44">
        <f t="shared" si="330"/>
        <v>2828.3759445667069</v>
      </c>
      <c r="AQ626" s="46">
        <f t="shared" si="331"/>
        <v>215885.50413518181</v>
      </c>
      <c r="AR626" s="46">
        <f t="shared" si="332"/>
        <v>215097.99058429807</v>
      </c>
      <c r="AS626" s="47">
        <f t="shared" si="333"/>
        <v>0.3647829686566732</v>
      </c>
      <c r="AT626" s="46">
        <f t="shared" si="334"/>
        <v>1.789837634295476</v>
      </c>
      <c r="AU626" s="46">
        <f t="shared" si="335"/>
        <v>1.653664913529721</v>
      </c>
      <c r="AV626" s="47">
        <f t="shared" si="336"/>
        <v>7.6081046770119993</v>
      </c>
      <c r="AW626" s="48">
        <v>0</v>
      </c>
      <c r="AX626" s="70">
        <v>150</v>
      </c>
      <c r="AY626" s="70">
        <v>12</v>
      </c>
      <c r="AZ626" s="71">
        <v>324.7</v>
      </c>
      <c r="BA626" s="43">
        <f t="shared" si="352"/>
        <v>19.002155836156447</v>
      </c>
      <c r="BB626" s="71">
        <v>58.4</v>
      </c>
      <c r="BC626" s="69">
        <v>76</v>
      </c>
      <c r="BD626" s="54">
        <f t="shared" si="337"/>
        <v>29.2</v>
      </c>
      <c r="BE626" s="44">
        <f t="shared" si="338"/>
        <v>2678.6475601568013</v>
      </c>
      <c r="BF626" s="50">
        <f t="shared" si="353"/>
        <v>215885.50413518181</v>
      </c>
      <c r="BG626" s="50">
        <f t="shared" si="339"/>
        <v>203577.21457191691</v>
      </c>
      <c r="BH626" s="72">
        <f t="shared" si="340"/>
        <v>5.70130431525304</v>
      </c>
      <c r="BI626" s="73">
        <f t="shared" si="341"/>
        <v>1.789837634295476</v>
      </c>
      <c r="BJ626" s="51">
        <f t="shared" si="342"/>
        <v>1.5949722108281157</v>
      </c>
      <c r="BK626" s="72">
        <f t="shared" si="343"/>
        <v>10.887324064121836</v>
      </c>
      <c r="BL626" s="116">
        <v>0</v>
      </c>
      <c r="BM626" s="74">
        <f t="shared" si="361"/>
        <v>1100</v>
      </c>
      <c r="BN626" s="74">
        <f t="shared" si="362"/>
        <v>3</v>
      </c>
      <c r="BO626" s="71">
        <v>290.5</v>
      </c>
      <c r="BP626" s="71">
        <v>58.3</v>
      </c>
      <c r="BQ626" s="71">
        <v>75.260000000000005</v>
      </c>
      <c r="BR626" s="72">
        <f t="shared" si="344"/>
        <v>29.15</v>
      </c>
      <c r="BS626" s="54">
        <f t="shared" si="345"/>
        <v>2669.481963589953</v>
      </c>
      <c r="BT626" s="50">
        <f t="shared" si="346"/>
        <v>203577.21457191691</v>
      </c>
      <c r="BU626" s="50">
        <f t="shared" si="347"/>
        <v>200905.21257977988</v>
      </c>
      <c r="BV626" s="72">
        <f t="shared" si="348"/>
        <v>1.3125250769128185</v>
      </c>
      <c r="BW626" s="75">
        <f t="shared" si="349"/>
        <v>1.5949722108281157</v>
      </c>
      <c r="BX626" s="55">
        <f t="shared" si="350"/>
        <v>1.4459555143928475</v>
      </c>
      <c r="BY626" s="72">
        <f t="shared" si="360"/>
        <v>9.3429023668003666</v>
      </c>
      <c r="BZ626" s="83" t="s">
        <v>77</v>
      </c>
      <c r="CA626" s="83" t="s">
        <v>73</v>
      </c>
      <c r="CB626" s="112">
        <v>3</v>
      </c>
      <c r="CC626" s="112">
        <v>8</v>
      </c>
      <c r="CD626" s="112">
        <v>2</v>
      </c>
      <c r="CE626" s="112">
        <v>6</v>
      </c>
      <c r="CF626" s="83" t="s">
        <v>85</v>
      </c>
      <c r="CG626" s="71" t="s">
        <v>75</v>
      </c>
      <c r="CH626" s="129">
        <f>SUM(CH624:CH625)/2</f>
        <v>22.625</v>
      </c>
      <c r="CI626" s="129">
        <f>SUM(CI624:CI625)/2</f>
        <v>3.95</v>
      </c>
      <c r="CJ626" s="64">
        <f>SUM((AF626-BQ626)/AF626)*100</f>
        <v>1.1038107752956494</v>
      </c>
      <c r="CK626" s="64">
        <f>SUM(BX626*CH626)</f>
        <v>32.714743513138174</v>
      </c>
      <c r="CL626" s="65" t="s">
        <v>85</v>
      </c>
    </row>
    <row r="627" spans="1:90" s="65" customFormat="1" ht="24.75" customHeight="1" x14ac:dyDescent="0.3">
      <c r="A627" s="61" t="s">
        <v>127</v>
      </c>
      <c r="B627" s="35">
        <v>4.1100000000000003</v>
      </c>
      <c r="C627" s="35">
        <v>1.67</v>
      </c>
      <c r="D627" s="35">
        <v>5.9249999999999998</v>
      </c>
      <c r="E627" s="35">
        <v>4.72</v>
      </c>
      <c r="F627" s="35">
        <v>1.11965</v>
      </c>
      <c r="G627" s="66">
        <v>0.43145</v>
      </c>
      <c r="H627" s="66">
        <v>8.0149999999999999E-2</v>
      </c>
      <c r="I627" s="66">
        <v>4.8849999999999998E-2</v>
      </c>
      <c r="J627" s="66">
        <v>4.2599999999999999E-2</v>
      </c>
      <c r="K627" s="67">
        <v>5.9700000000000003E-2</v>
      </c>
      <c r="L627" s="66">
        <v>0.56661700000000004</v>
      </c>
      <c r="M627" s="68">
        <v>0.24385000000000001</v>
      </c>
      <c r="N627" s="35">
        <v>5.27</v>
      </c>
      <c r="O627" s="35">
        <v>16.75</v>
      </c>
      <c r="P627" s="35">
        <v>3.35</v>
      </c>
      <c r="Q627" s="35">
        <v>15.185</v>
      </c>
      <c r="R627" s="35">
        <v>8.07</v>
      </c>
      <c r="S627" s="35">
        <v>6.69</v>
      </c>
      <c r="T627" s="35">
        <v>6.25</v>
      </c>
      <c r="U627" s="35">
        <v>4.5150000000000006</v>
      </c>
      <c r="V627" s="35">
        <v>12.91</v>
      </c>
      <c r="W627" s="35">
        <v>5.2050000000000001</v>
      </c>
      <c r="X627" s="35">
        <v>6.8150000000000004</v>
      </c>
      <c r="Y627" s="35">
        <v>3.835</v>
      </c>
      <c r="Z627" s="35">
        <v>1.52</v>
      </c>
      <c r="AA627" s="35">
        <v>6.25</v>
      </c>
      <c r="AB627" s="41">
        <v>1000</v>
      </c>
      <c r="AC627" s="41">
        <v>6</v>
      </c>
      <c r="AD627" s="88">
        <v>388.3</v>
      </c>
      <c r="AE627" s="69">
        <v>60.2</v>
      </c>
      <c r="AF627" s="69">
        <v>76.5</v>
      </c>
      <c r="AG627" s="44">
        <f t="shared" si="357"/>
        <v>30.1</v>
      </c>
      <c r="AH627" s="44">
        <f t="shared" si="327"/>
        <v>2846.314360078889</v>
      </c>
      <c r="AI627" s="44">
        <f t="shared" si="328"/>
        <v>217743.04854603502</v>
      </c>
      <c r="AJ627" s="44">
        <f t="shared" si="329"/>
        <v>1.7832945877852262</v>
      </c>
      <c r="AK627" s="45">
        <v>0</v>
      </c>
      <c r="AL627" s="43">
        <v>359.6</v>
      </c>
      <c r="AM627" s="43">
        <v>59.77</v>
      </c>
      <c r="AN627" s="69">
        <v>76.37</v>
      </c>
      <c r="AO627" s="44">
        <f t="shared" si="356"/>
        <v>29.885000000000002</v>
      </c>
      <c r="AP627" s="44">
        <f t="shared" si="330"/>
        <v>2805.7979464838882</v>
      </c>
      <c r="AQ627" s="46">
        <f t="shared" si="331"/>
        <v>217743.04854603502</v>
      </c>
      <c r="AR627" s="46">
        <f t="shared" si="332"/>
        <v>214278.78917297456</v>
      </c>
      <c r="AS627" s="47">
        <f t="shared" si="333"/>
        <v>1.5909850606909484</v>
      </c>
      <c r="AT627" s="46">
        <f t="shared" si="334"/>
        <v>1.7832945877852262</v>
      </c>
      <c r="AU627" s="46">
        <f t="shared" si="335"/>
        <v>1.6781875676444868</v>
      </c>
      <c r="AV627" s="47">
        <f t="shared" si="336"/>
        <v>5.893979652081919</v>
      </c>
      <c r="AW627" s="48">
        <v>0</v>
      </c>
      <c r="AX627" s="70">
        <v>150</v>
      </c>
      <c r="AY627" s="70">
        <v>12</v>
      </c>
      <c r="AZ627" s="71">
        <v>327.39999999999998</v>
      </c>
      <c r="BA627" s="43">
        <f t="shared" si="352"/>
        <v>18.601099572388527</v>
      </c>
      <c r="BB627" s="71">
        <v>58.4</v>
      </c>
      <c r="BC627" s="69">
        <v>76.05</v>
      </c>
      <c r="BD627" s="54">
        <f t="shared" si="337"/>
        <v>29.2</v>
      </c>
      <c r="BE627" s="44">
        <f t="shared" si="338"/>
        <v>2678.6475601568013</v>
      </c>
      <c r="BF627" s="50">
        <f t="shared" si="353"/>
        <v>217743.04854603502</v>
      </c>
      <c r="BG627" s="50">
        <f t="shared" si="339"/>
        <v>203711.14694992473</v>
      </c>
      <c r="BH627" s="72">
        <f t="shared" si="340"/>
        <v>6.4442477910580349</v>
      </c>
      <c r="BI627" s="73">
        <f t="shared" si="341"/>
        <v>1.7832945877852262</v>
      </c>
      <c r="BJ627" s="51">
        <f t="shared" si="342"/>
        <v>1.6071776380527663</v>
      </c>
      <c r="BK627" s="72">
        <f t="shared" si="343"/>
        <v>9.8759313766094863</v>
      </c>
      <c r="BL627" s="116">
        <v>0</v>
      </c>
      <c r="BM627" s="74">
        <f t="shared" si="361"/>
        <v>1000</v>
      </c>
      <c r="BN627" s="74">
        <f t="shared" si="362"/>
        <v>6</v>
      </c>
      <c r="BO627" s="71">
        <v>286.60000000000002</v>
      </c>
      <c r="BP627" s="71">
        <v>58.56</v>
      </c>
      <c r="BQ627" s="71">
        <v>73.040000000000006</v>
      </c>
      <c r="BR627" s="72">
        <f t="shared" si="344"/>
        <v>29.28</v>
      </c>
      <c r="BS627" s="54">
        <f t="shared" si="345"/>
        <v>2693.3451872273558</v>
      </c>
      <c r="BT627" s="50">
        <f t="shared" si="346"/>
        <v>203711.14694992473</v>
      </c>
      <c r="BU627" s="50">
        <f t="shared" si="347"/>
        <v>196721.9324750861</v>
      </c>
      <c r="BV627" s="72">
        <f t="shared" si="348"/>
        <v>3.4309435588012707</v>
      </c>
      <c r="BW627" s="75">
        <f t="shared" si="349"/>
        <v>1.6071776380527663</v>
      </c>
      <c r="BX627" s="55">
        <f t="shared" si="350"/>
        <v>1.4568787343337863</v>
      </c>
      <c r="BY627" s="72">
        <f t="shared" si="360"/>
        <v>9.3517294019272157</v>
      </c>
      <c r="BZ627" s="83" t="s">
        <v>77</v>
      </c>
      <c r="CA627" s="83" t="s">
        <v>73</v>
      </c>
      <c r="CB627" s="112">
        <v>3</v>
      </c>
      <c r="CC627" s="112">
        <v>8</v>
      </c>
      <c r="CD627" s="112">
        <v>2</v>
      </c>
      <c r="CE627" s="112">
        <v>6</v>
      </c>
      <c r="CF627" s="83" t="s">
        <v>85</v>
      </c>
      <c r="CG627" s="71" t="s">
        <v>75</v>
      </c>
      <c r="CH627" s="62">
        <v>22.079343365253074</v>
      </c>
      <c r="CI627" s="63">
        <f>SUM(CI625:CI626)/1.9</f>
        <v>4.026315789473685</v>
      </c>
      <c r="CJ627" s="64">
        <f>SUM((AF627-BQ627)/AF627)*100</f>
        <v>4.522875816993456</v>
      </c>
      <c r="CK627" s="64">
        <f>SUM(BX627*CH627)</f>
        <v>32.166925816890981</v>
      </c>
      <c r="CL627" s="65" t="s">
        <v>85</v>
      </c>
    </row>
    <row r="628" spans="1:90" s="65" customFormat="1" ht="24.75" customHeight="1" x14ac:dyDescent="0.3">
      <c r="A628" s="61" t="s">
        <v>127</v>
      </c>
      <c r="B628" s="35">
        <v>4.1900000000000004</v>
      </c>
      <c r="C628" s="35">
        <v>1.6950000000000001</v>
      </c>
      <c r="D628" s="35">
        <v>6.33</v>
      </c>
      <c r="E628" s="35">
        <v>4.6550000000000002</v>
      </c>
      <c r="F628" s="35">
        <v>1.2786999999999999</v>
      </c>
      <c r="G628" s="66">
        <v>0.43425000000000002</v>
      </c>
      <c r="H628" s="66">
        <v>7.8649999999999998E-2</v>
      </c>
      <c r="I628" s="66">
        <v>4.8550000000000003E-2</v>
      </c>
      <c r="J628" s="66">
        <v>4.2549999999999998E-2</v>
      </c>
      <c r="K628" s="67">
        <v>5.5350000000000003E-2</v>
      </c>
      <c r="L628" s="66">
        <v>0.56661700000000004</v>
      </c>
      <c r="M628" s="68">
        <v>0.31054999999999999</v>
      </c>
      <c r="N628" s="35">
        <v>4.07</v>
      </c>
      <c r="O628" s="35">
        <v>13.635000000000003</v>
      </c>
      <c r="P628" s="35">
        <v>3.35</v>
      </c>
      <c r="Q628" s="35">
        <v>16.065000000000001</v>
      </c>
      <c r="R628" s="35">
        <v>7.2850000000000001</v>
      </c>
      <c r="S628" s="35">
        <v>3.34</v>
      </c>
      <c r="T628" s="35">
        <v>7.08</v>
      </c>
      <c r="U628" s="35">
        <v>5.27</v>
      </c>
      <c r="V628" s="35">
        <v>16.155000000000001</v>
      </c>
      <c r="W628" s="35">
        <v>9.3949999999999996</v>
      </c>
      <c r="X628" s="35">
        <v>9.9849999999999994</v>
      </c>
      <c r="Y628" s="35">
        <v>9.2349999999999994</v>
      </c>
      <c r="Z628" s="35">
        <v>5.1100000000000003</v>
      </c>
      <c r="AA628" s="35">
        <v>3.125</v>
      </c>
      <c r="AB628" s="41">
        <v>1000</v>
      </c>
      <c r="AC628" s="41">
        <v>6</v>
      </c>
      <c r="AD628" s="88">
        <v>386.7</v>
      </c>
      <c r="AE628" s="69">
        <v>60.1</v>
      </c>
      <c r="AF628" s="69">
        <v>76.7</v>
      </c>
      <c r="AG628" s="44">
        <f t="shared" si="357"/>
        <v>30.05</v>
      </c>
      <c r="AH628" s="44">
        <f t="shared" si="327"/>
        <v>2836.8660201732173</v>
      </c>
      <c r="AI628" s="44">
        <f t="shared" si="328"/>
        <v>217587.62374728578</v>
      </c>
      <c r="AJ628" s="44">
        <f t="shared" si="329"/>
        <v>1.7772150517583092</v>
      </c>
      <c r="AK628" s="45">
        <v>0</v>
      </c>
      <c r="AL628" s="43">
        <v>366.7</v>
      </c>
      <c r="AM628" s="43">
        <v>59.98</v>
      </c>
      <c r="AN628" s="69">
        <v>75.61</v>
      </c>
      <c r="AO628" s="44">
        <f t="shared" si="356"/>
        <v>29.99</v>
      </c>
      <c r="AP628" s="44">
        <f t="shared" si="330"/>
        <v>2825.5487467979251</v>
      </c>
      <c r="AQ628" s="46">
        <f t="shared" si="331"/>
        <v>217587.62374728578</v>
      </c>
      <c r="AR628" s="46">
        <f t="shared" si="332"/>
        <v>213639.74074539111</v>
      </c>
      <c r="AS628" s="47">
        <f t="shared" si="333"/>
        <v>1.8143876631879929</v>
      </c>
      <c r="AT628" s="46">
        <f t="shared" si="334"/>
        <v>1.7772150517583092</v>
      </c>
      <c r="AU628" s="46">
        <f t="shared" si="335"/>
        <v>1.7164409520465629</v>
      </c>
      <c r="AV628" s="47">
        <f t="shared" si="336"/>
        <v>3.4196255344348288</v>
      </c>
      <c r="AW628" s="48">
        <v>0</v>
      </c>
      <c r="AX628" s="70">
        <v>150</v>
      </c>
      <c r="AY628" s="70">
        <v>12</v>
      </c>
      <c r="AZ628" s="71">
        <v>325.60000000000002</v>
      </c>
      <c r="BA628" s="43">
        <f t="shared" si="352"/>
        <v>18.765356265356253</v>
      </c>
      <c r="BB628" s="71">
        <v>57.89</v>
      </c>
      <c r="BC628" s="69">
        <v>75.84</v>
      </c>
      <c r="BD628" s="54">
        <f t="shared" si="337"/>
        <v>28.945</v>
      </c>
      <c r="BE628" s="44">
        <f t="shared" si="338"/>
        <v>2632.0672444218417</v>
      </c>
      <c r="BF628" s="50">
        <f t="shared" si="353"/>
        <v>217587.62374728578</v>
      </c>
      <c r="BG628" s="50">
        <f t="shared" si="339"/>
        <v>199615.97981695249</v>
      </c>
      <c r="BH628" s="72">
        <f t="shared" si="340"/>
        <v>8.2594973100153037</v>
      </c>
      <c r="BI628" s="73">
        <f t="shared" si="341"/>
        <v>1.7772150517583092</v>
      </c>
      <c r="BJ628" s="51">
        <f t="shared" si="342"/>
        <v>1.6311319379268867</v>
      </c>
      <c r="BK628" s="72">
        <f t="shared" si="343"/>
        <v>8.2197769868589265</v>
      </c>
      <c r="BL628" s="116">
        <v>0</v>
      </c>
      <c r="BM628" s="74">
        <f t="shared" si="361"/>
        <v>1000</v>
      </c>
      <c r="BN628" s="74">
        <f t="shared" si="362"/>
        <v>6</v>
      </c>
      <c r="BO628" s="71">
        <v>289.89999999999998</v>
      </c>
      <c r="BP628" s="71">
        <v>57.4</v>
      </c>
      <c r="BQ628" s="71">
        <v>74.12</v>
      </c>
      <c r="BR628" s="72">
        <f t="shared" si="344"/>
        <v>28.7</v>
      </c>
      <c r="BS628" s="54">
        <f t="shared" si="345"/>
        <v>2587.6984528353764</v>
      </c>
      <c r="BT628" s="50">
        <f t="shared" si="346"/>
        <v>199615.97981695249</v>
      </c>
      <c r="BU628" s="50">
        <f t="shared" si="347"/>
        <v>191800.20932415812</v>
      </c>
      <c r="BV628" s="72">
        <f t="shared" si="348"/>
        <v>3.9154032156951657</v>
      </c>
      <c r="BW628" s="75">
        <f t="shared" si="349"/>
        <v>1.6311319379268867</v>
      </c>
      <c r="BX628" s="55">
        <f t="shared" si="350"/>
        <v>1.5114686319765438</v>
      </c>
      <c r="BY628" s="72">
        <f t="shared" si="360"/>
        <v>7.3362125508026592</v>
      </c>
      <c r="BZ628" s="83" t="s">
        <v>77</v>
      </c>
      <c r="CA628" s="83" t="s">
        <v>73</v>
      </c>
      <c r="CB628" s="112">
        <v>3</v>
      </c>
      <c r="CC628" s="112">
        <v>8</v>
      </c>
      <c r="CD628" s="112">
        <v>2</v>
      </c>
      <c r="CE628" s="112">
        <v>6</v>
      </c>
      <c r="CF628" s="83" t="s">
        <v>85</v>
      </c>
      <c r="CG628" s="71" t="s">
        <v>75</v>
      </c>
      <c r="CH628" s="62">
        <v>21.740323908866316</v>
      </c>
      <c r="CI628" s="63">
        <f>SUM(CI626:CI627)/2</f>
        <v>3.9881578947368426</v>
      </c>
      <c r="CJ628" s="64">
        <f>SUM((AF628-BQ628)/AF628)*100</f>
        <v>3.3637548891786153</v>
      </c>
      <c r="CK628" s="64">
        <f>SUM(BX628*CH628)</f>
        <v>32.859817637261116</v>
      </c>
      <c r="CL628" s="65" t="s">
        <v>85</v>
      </c>
    </row>
    <row r="629" spans="1:90" s="65" customFormat="1" ht="24.75" customHeight="1" x14ac:dyDescent="0.3">
      <c r="A629" s="61" t="s">
        <v>127</v>
      </c>
      <c r="B629" s="35">
        <v>4.2649999999999997</v>
      </c>
      <c r="C629" s="35">
        <v>1.7</v>
      </c>
      <c r="D629" s="35">
        <v>6.0250000000000004</v>
      </c>
      <c r="E629" s="35">
        <v>4.6900000000000004</v>
      </c>
      <c r="F629" s="35">
        <v>1.22685</v>
      </c>
      <c r="G629" s="66">
        <v>0.43890000000000001</v>
      </c>
      <c r="H629" s="66">
        <v>7.7700000000000005E-2</v>
      </c>
      <c r="I629" s="66">
        <v>4.9450000000000001E-2</v>
      </c>
      <c r="J629" s="66">
        <v>4.4150000000000002E-2</v>
      </c>
      <c r="K629" s="67">
        <v>5.2949999999999997E-2</v>
      </c>
      <c r="L629" s="66">
        <v>0.56661700000000004</v>
      </c>
      <c r="M629" s="68">
        <v>0.28975000000000001</v>
      </c>
      <c r="N629" s="35">
        <v>4.1784999999999997</v>
      </c>
      <c r="O629" s="35">
        <v>16.0335</v>
      </c>
      <c r="P629" s="35">
        <v>3.165</v>
      </c>
      <c r="Q629" s="35">
        <v>15.824999999999999</v>
      </c>
      <c r="R629" s="35">
        <v>7.4545000000000003</v>
      </c>
      <c r="S629" s="35">
        <v>5.01</v>
      </c>
      <c r="T629" s="35">
        <v>8.0564999999999998</v>
      </c>
      <c r="U629" s="35">
        <v>3.6840000000000002</v>
      </c>
      <c r="V629" s="35">
        <v>14.592499999999999</v>
      </c>
      <c r="W629" s="35">
        <v>5.2009999999999996</v>
      </c>
      <c r="X629" s="35">
        <v>11.649999999999999</v>
      </c>
      <c r="Y629" s="35">
        <v>6.1050000000000004</v>
      </c>
      <c r="Z629" s="35">
        <v>2.2220000000000004</v>
      </c>
      <c r="AA629" s="35">
        <v>4.7</v>
      </c>
      <c r="AB629" s="41">
        <v>1000</v>
      </c>
      <c r="AC629" s="41">
        <v>6</v>
      </c>
      <c r="AD629" s="88">
        <v>385.6</v>
      </c>
      <c r="AE629" s="43">
        <v>60.5</v>
      </c>
      <c r="AF629" s="69">
        <v>76.3</v>
      </c>
      <c r="AG629" s="44">
        <f t="shared" si="357"/>
        <v>30.25</v>
      </c>
      <c r="AH629" s="44">
        <f t="shared" si="327"/>
        <v>2874.7536275755101</v>
      </c>
      <c r="AI629" s="44">
        <f t="shared" si="328"/>
        <v>219343.70178401141</v>
      </c>
      <c r="AJ629" s="44">
        <f t="shared" si="329"/>
        <v>1.7579716074077285</v>
      </c>
      <c r="AK629" s="45">
        <v>0</v>
      </c>
      <c r="AL629" s="43">
        <v>358</v>
      </c>
      <c r="AM629" s="43">
        <v>59.92</v>
      </c>
      <c r="AN629" s="69">
        <v>76.58</v>
      </c>
      <c r="AO629" s="44">
        <f t="shared" si="356"/>
        <v>29.96</v>
      </c>
      <c r="AP629" s="44">
        <f t="shared" si="330"/>
        <v>2819.8985924104445</v>
      </c>
      <c r="AQ629" s="46">
        <f t="shared" si="331"/>
        <v>219343.70178401141</v>
      </c>
      <c r="AR629" s="46">
        <f t="shared" si="332"/>
        <v>215947.83420679183</v>
      </c>
      <c r="AS629" s="47">
        <f t="shared" si="333"/>
        <v>1.5481947052044875</v>
      </c>
      <c r="AT629" s="46">
        <f t="shared" si="334"/>
        <v>1.7579716074077285</v>
      </c>
      <c r="AU629" s="46">
        <f t="shared" si="335"/>
        <v>1.6578077817496373</v>
      </c>
      <c r="AV629" s="47">
        <f t="shared" si="336"/>
        <v>5.6976930250762639</v>
      </c>
      <c r="AW629" s="48">
        <v>0</v>
      </c>
      <c r="AX629" s="70">
        <v>150</v>
      </c>
      <c r="AY629" s="70">
        <v>12</v>
      </c>
      <c r="AZ629" s="71">
        <v>325.10000000000002</v>
      </c>
      <c r="BA629" s="43">
        <f t="shared" si="352"/>
        <v>18.609658566594891</v>
      </c>
      <c r="BB629" s="71">
        <v>57.8</v>
      </c>
      <c r="BC629" s="69">
        <v>75.87</v>
      </c>
      <c r="BD629" s="54">
        <f t="shared" si="337"/>
        <v>28.9</v>
      </c>
      <c r="BE629" s="44">
        <f t="shared" si="338"/>
        <v>2623.8896002047309</v>
      </c>
      <c r="BF629" s="50">
        <f t="shared" si="353"/>
        <v>219343.70178401141</v>
      </c>
      <c r="BG629" s="50">
        <f t="shared" si="339"/>
        <v>199074.50396753295</v>
      </c>
      <c r="BH629" s="72">
        <f t="shared" si="340"/>
        <v>9.2408387620072272</v>
      </c>
      <c r="BI629" s="73">
        <f t="shared" si="341"/>
        <v>1.7579716074077285</v>
      </c>
      <c r="BJ629" s="51">
        <f t="shared" si="342"/>
        <v>1.6330569385872766</v>
      </c>
      <c r="BK629" s="72">
        <f t="shared" si="343"/>
        <v>7.1056135545129004</v>
      </c>
      <c r="BL629" s="116">
        <v>0</v>
      </c>
      <c r="BM629" s="74">
        <f t="shared" si="361"/>
        <v>1000</v>
      </c>
      <c r="BN629" s="74">
        <f t="shared" si="362"/>
        <v>6</v>
      </c>
      <c r="BO629" s="71">
        <v>287.39999999999998</v>
      </c>
      <c r="BP629" s="71">
        <v>58.25</v>
      </c>
      <c r="BQ629" s="71">
        <v>73.599999999999994</v>
      </c>
      <c r="BR629" s="72">
        <f t="shared" si="344"/>
        <v>29.125</v>
      </c>
      <c r="BS629" s="54">
        <f t="shared" si="345"/>
        <v>2664.9050557927544</v>
      </c>
      <c r="BT629" s="50">
        <f t="shared" si="346"/>
        <v>199074.50396753295</v>
      </c>
      <c r="BU629" s="50">
        <f t="shared" si="347"/>
        <v>196137.01210634672</v>
      </c>
      <c r="BV629" s="72">
        <f t="shared" si="348"/>
        <v>1.4755741205640771</v>
      </c>
      <c r="BW629" s="75">
        <f t="shared" si="349"/>
        <v>1.6330569385872766</v>
      </c>
      <c r="BX629" s="55">
        <f t="shared" si="350"/>
        <v>1.465302223754535</v>
      </c>
      <c r="BY629" s="72">
        <f t="shared" si="360"/>
        <v>10.272435141046749</v>
      </c>
      <c r="BZ629" s="83" t="s">
        <v>77</v>
      </c>
      <c r="CA629" s="83" t="s">
        <v>73</v>
      </c>
      <c r="CB629" s="112">
        <v>3</v>
      </c>
      <c r="CC629" s="112">
        <v>8</v>
      </c>
      <c r="CD629" s="112">
        <v>2</v>
      </c>
      <c r="CE629" s="112">
        <v>6</v>
      </c>
      <c r="CF629" s="83" t="s">
        <v>85</v>
      </c>
      <c r="CG629" s="71" t="s">
        <v>75</v>
      </c>
      <c r="CH629" s="62">
        <v>22.462380300957598</v>
      </c>
      <c r="CI629" s="63">
        <f>SUM(CI627:CI628)/2</f>
        <v>4.0072368421052635</v>
      </c>
      <c r="CJ629" s="64">
        <f>SUM((AF629-BQ629)/AF629)*100</f>
        <v>3.5386631716906987</v>
      </c>
      <c r="CK629" s="64">
        <f>SUM(BX629*CH629)</f>
        <v>32.91417580581323</v>
      </c>
      <c r="CL629" s="65" t="s">
        <v>85</v>
      </c>
    </row>
    <row r="630" spans="1:90" s="65" customFormat="1" ht="24.75" customHeight="1" x14ac:dyDescent="0.3">
      <c r="A630" s="61" t="s">
        <v>127</v>
      </c>
      <c r="B630" s="35">
        <v>3.7050000000000001</v>
      </c>
      <c r="C630" s="35">
        <v>1.78</v>
      </c>
      <c r="D630" s="35">
        <v>5.72</v>
      </c>
      <c r="E630" s="35">
        <v>4.7699999999999996</v>
      </c>
      <c r="F630" s="35">
        <v>0.96225000000000005</v>
      </c>
      <c r="G630" s="66">
        <v>0.46625</v>
      </c>
      <c r="H630" s="66">
        <v>8.8249999999999995E-2</v>
      </c>
      <c r="I630" s="66">
        <v>5.885E-2</v>
      </c>
      <c r="J630" s="66">
        <v>4.7500000000000001E-2</v>
      </c>
      <c r="K630" s="67">
        <v>5.5399999999999998E-2</v>
      </c>
      <c r="L630" s="66">
        <v>0.56661700000000004</v>
      </c>
      <c r="M630" s="68">
        <v>8.0399999999999999E-2</v>
      </c>
      <c r="N630" s="35">
        <v>5.27</v>
      </c>
      <c r="O630" s="35">
        <v>16.75</v>
      </c>
      <c r="P630" s="35">
        <v>3.35</v>
      </c>
      <c r="Q630" s="35">
        <v>15.185</v>
      </c>
      <c r="R630" s="35">
        <v>8.07</v>
      </c>
      <c r="S630" s="35">
        <v>6.69</v>
      </c>
      <c r="T630" s="35">
        <v>6.25</v>
      </c>
      <c r="U630" s="35">
        <v>4.5150000000000006</v>
      </c>
      <c r="V630" s="35">
        <v>12.91</v>
      </c>
      <c r="W630" s="35">
        <v>5.2050000000000001</v>
      </c>
      <c r="X630" s="35">
        <v>6.8150000000000004</v>
      </c>
      <c r="Y630" s="35">
        <v>3.835</v>
      </c>
      <c r="Z630" s="35">
        <v>1.52</v>
      </c>
      <c r="AA630" s="35">
        <v>6.25</v>
      </c>
      <c r="AB630" s="41">
        <v>1000</v>
      </c>
      <c r="AC630" s="41">
        <v>6</v>
      </c>
      <c r="AD630" s="88">
        <v>386.2</v>
      </c>
      <c r="AE630" s="69">
        <v>60.2</v>
      </c>
      <c r="AF630" s="69">
        <v>76.099999999999994</v>
      </c>
      <c r="AG630" s="44">
        <f t="shared" si="357"/>
        <v>30.1</v>
      </c>
      <c r="AH630" s="44">
        <f t="shared" si="327"/>
        <v>2846.314360078889</v>
      </c>
      <c r="AI630" s="44">
        <f t="shared" si="328"/>
        <v>216604.52280200343</v>
      </c>
      <c r="AJ630" s="44">
        <f t="shared" si="329"/>
        <v>1.7829729268996961</v>
      </c>
      <c r="AK630" s="45">
        <v>0</v>
      </c>
      <c r="AL630" s="43">
        <v>355</v>
      </c>
      <c r="AM630" s="43">
        <v>59.88</v>
      </c>
      <c r="AN630" s="69">
        <v>76.3</v>
      </c>
      <c r="AO630" s="44">
        <f t="shared" si="356"/>
        <v>29.94</v>
      </c>
      <c r="AP630" s="44">
        <f t="shared" si="330"/>
        <v>2816.1349644114439</v>
      </c>
      <c r="AQ630" s="46">
        <f t="shared" si="331"/>
        <v>216604.52280200343</v>
      </c>
      <c r="AR630" s="46">
        <f t="shared" si="332"/>
        <v>214871.09778459315</v>
      </c>
      <c r="AS630" s="47">
        <f t="shared" si="333"/>
        <v>0.80027184796819273</v>
      </c>
      <c r="AT630" s="46">
        <f t="shared" si="334"/>
        <v>1.7829729268996961</v>
      </c>
      <c r="AU630" s="46">
        <f t="shared" si="335"/>
        <v>1.6521533312771788</v>
      </c>
      <c r="AV630" s="47">
        <f t="shared" si="336"/>
        <v>7.3371610779301975</v>
      </c>
      <c r="AW630" s="48">
        <v>0</v>
      </c>
      <c r="AX630" s="70">
        <v>150</v>
      </c>
      <c r="AY630" s="70">
        <v>12</v>
      </c>
      <c r="AZ630" s="71">
        <v>324.7</v>
      </c>
      <c r="BA630" s="43">
        <f t="shared" si="352"/>
        <v>18.94056051740068</v>
      </c>
      <c r="BB630" s="71">
        <v>57.9</v>
      </c>
      <c r="BC630" s="69">
        <v>75.78</v>
      </c>
      <c r="BD630" s="54">
        <f t="shared" si="337"/>
        <v>28.95</v>
      </c>
      <c r="BE630" s="44">
        <f t="shared" si="338"/>
        <v>2632.9766569552394</v>
      </c>
      <c r="BF630" s="50">
        <f t="shared" si="353"/>
        <v>216604.52280200343</v>
      </c>
      <c r="BG630" s="50">
        <f t="shared" si="339"/>
        <v>199526.97106406806</v>
      </c>
      <c r="BH630" s="72">
        <f t="shared" si="340"/>
        <v>7.8842082875369286</v>
      </c>
      <c r="BI630" s="73">
        <f t="shared" si="341"/>
        <v>1.7829729268996961</v>
      </c>
      <c r="BJ630" s="51">
        <f t="shared" si="342"/>
        <v>1.6273489156297518</v>
      </c>
      <c r="BK630" s="72">
        <f t="shared" si="343"/>
        <v>8.7283440439305764</v>
      </c>
      <c r="BL630" s="116">
        <v>0</v>
      </c>
      <c r="BM630" s="74">
        <f t="shared" si="361"/>
        <v>1000</v>
      </c>
      <c r="BN630" s="74">
        <f t="shared" si="362"/>
        <v>6</v>
      </c>
      <c r="BO630" s="71">
        <v>288.3</v>
      </c>
      <c r="BP630" s="71">
        <v>58.09</v>
      </c>
      <c r="BQ630" s="71">
        <v>73.63</v>
      </c>
      <c r="BR630" s="72">
        <f t="shared" si="344"/>
        <v>29.045000000000002</v>
      </c>
      <c r="BS630" s="54">
        <f t="shared" si="345"/>
        <v>2650.2853402200094</v>
      </c>
      <c r="BT630" s="50">
        <f t="shared" si="346"/>
        <v>199526.97106406806</v>
      </c>
      <c r="BU630" s="50">
        <f t="shared" si="347"/>
        <v>195140.50960039927</v>
      </c>
      <c r="BV630" s="72">
        <f t="shared" si="348"/>
        <v>2.1984303376510939</v>
      </c>
      <c r="BW630" s="75">
        <f t="shared" si="349"/>
        <v>1.6273489156297518</v>
      </c>
      <c r="BX630" s="55">
        <f t="shared" si="350"/>
        <v>1.4773969822584194</v>
      </c>
      <c r="BY630" s="72">
        <f t="shared" si="360"/>
        <v>9.2144918604197414</v>
      </c>
      <c r="BZ630" s="83" t="s">
        <v>77</v>
      </c>
      <c r="CA630" s="83" t="s">
        <v>73</v>
      </c>
      <c r="CB630" s="112">
        <v>3</v>
      </c>
      <c r="CC630" s="112">
        <v>8</v>
      </c>
      <c r="CD630" s="112">
        <v>2</v>
      </c>
      <c r="CE630" s="112">
        <v>6</v>
      </c>
      <c r="CF630" s="83" t="s">
        <v>85</v>
      </c>
      <c r="CG630" s="71" t="s">
        <v>75</v>
      </c>
      <c r="CH630" s="129"/>
      <c r="CI630" s="63">
        <f>SUM(CI628:CI629)/2</f>
        <v>3.9976973684210533</v>
      </c>
      <c r="CJ630" s="64">
        <f>SUM((AF630-BQ630)/AF630)*100</f>
        <v>3.2457293035479617</v>
      </c>
      <c r="CK630" s="64">
        <f>SUM(BX630*CH630)</f>
        <v>0</v>
      </c>
      <c r="CL630" s="65" t="s">
        <v>85</v>
      </c>
    </row>
    <row r="631" spans="1:90" s="65" customFormat="1" ht="24.75" customHeight="1" x14ac:dyDescent="0.3">
      <c r="A631" s="61" t="s">
        <v>127</v>
      </c>
      <c r="B631" s="35">
        <v>3.5049999999999999</v>
      </c>
      <c r="C631" s="35">
        <v>1.915</v>
      </c>
      <c r="D631" s="35">
        <v>5.9349999999999996</v>
      </c>
      <c r="E631" s="35">
        <v>3.5</v>
      </c>
      <c r="F631" s="35">
        <v>1.1753499999999999</v>
      </c>
      <c r="G631" s="66">
        <v>0.44690000000000002</v>
      </c>
      <c r="H631" s="66">
        <v>8.9399999999999993E-2</v>
      </c>
      <c r="I631" s="66">
        <v>5.7250000000000002E-2</v>
      </c>
      <c r="J631" s="66">
        <v>4.7550000000000002E-2</v>
      </c>
      <c r="K631" s="67">
        <v>5.1650000000000001E-2</v>
      </c>
      <c r="L631" s="66">
        <v>0.56661700000000004</v>
      </c>
      <c r="M631" s="68">
        <v>6.7849999999999994E-2</v>
      </c>
      <c r="N631" s="35">
        <v>4.07</v>
      </c>
      <c r="O631" s="35">
        <v>13.635000000000003</v>
      </c>
      <c r="P631" s="35">
        <v>3.35</v>
      </c>
      <c r="Q631" s="35">
        <v>16.065000000000001</v>
      </c>
      <c r="R631" s="35">
        <v>7.2850000000000001</v>
      </c>
      <c r="S631" s="35">
        <v>3.34</v>
      </c>
      <c r="T631" s="35">
        <v>7.08</v>
      </c>
      <c r="U631" s="35">
        <v>5.27</v>
      </c>
      <c r="V631" s="35">
        <v>16.155000000000001</v>
      </c>
      <c r="W631" s="35">
        <v>9.3949999999999996</v>
      </c>
      <c r="X631" s="35">
        <v>9.9849999999999994</v>
      </c>
      <c r="Y631" s="35">
        <v>9.2349999999999994</v>
      </c>
      <c r="Z631" s="35">
        <v>5.1100000000000003</v>
      </c>
      <c r="AA631" s="35">
        <v>3.125</v>
      </c>
      <c r="AB631" s="41">
        <v>1020</v>
      </c>
      <c r="AC631" s="41">
        <v>6</v>
      </c>
      <c r="AD631" s="42">
        <v>396.5</v>
      </c>
      <c r="AE631" s="43">
        <v>59.8</v>
      </c>
      <c r="AF631" s="43">
        <v>74.8</v>
      </c>
      <c r="AG631" s="44">
        <f t="shared" si="357"/>
        <v>29.9</v>
      </c>
      <c r="AH631" s="44">
        <f t="shared" si="327"/>
        <v>2808.6152482358107</v>
      </c>
      <c r="AI631" s="44">
        <f t="shared" si="328"/>
        <v>210084.42056803862</v>
      </c>
      <c r="AJ631" s="44">
        <f t="shared" si="329"/>
        <v>1.8873365237075646</v>
      </c>
      <c r="AK631" s="45">
        <v>0</v>
      </c>
      <c r="AL631" s="43">
        <v>393.4</v>
      </c>
      <c r="AM631" s="43">
        <v>59.79</v>
      </c>
      <c r="AN631" s="69">
        <v>74.8</v>
      </c>
      <c r="AO631" s="44">
        <f t="shared" si="356"/>
        <v>29.895</v>
      </c>
      <c r="AP631" s="44">
        <f t="shared" si="330"/>
        <v>2807.6759905722038</v>
      </c>
      <c r="AQ631" s="46">
        <f t="shared" si="331"/>
        <v>210084.42056803862</v>
      </c>
      <c r="AR631" s="46">
        <f t="shared" si="332"/>
        <v>210014.16409480083</v>
      </c>
      <c r="AS631" s="47">
        <f t="shared" si="333"/>
        <v>3.3442019664204771E-2</v>
      </c>
      <c r="AT631" s="46">
        <f t="shared" si="334"/>
        <v>1.8873365237075646</v>
      </c>
      <c r="AU631" s="46">
        <f t="shared" si="335"/>
        <v>1.8732069891363061</v>
      </c>
      <c r="AV631" s="47">
        <f t="shared" si="336"/>
        <v>0.74864945354322754</v>
      </c>
      <c r="AW631" s="48">
        <v>0</v>
      </c>
      <c r="AX631" s="70">
        <v>150</v>
      </c>
      <c r="AY631" s="70">
        <v>12</v>
      </c>
      <c r="AZ631" s="71">
        <v>334.6</v>
      </c>
      <c r="BA631" s="43">
        <f t="shared" si="352"/>
        <v>18.49970113568439</v>
      </c>
      <c r="BB631" s="71">
        <v>57.9</v>
      </c>
      <c r="BC631" s="69">
        <v>73.77</v>
      </c>
      <c r="BD631" s="54">
        <f t="shared" si="337"/>
        <v>28.95</v>
      </c>
      <c r="BE631" s="44">
        <f t="shared" si="338"/>
        <v>2632.9766569552394</v>
      </c>
      <c r="BF631" s="50">
        <f t="shared" si="353"/>
        <v>210084.42056803862</v>
      </c>
      <c r="BG631" s="50">
        <f t="shared" si="339"/>
        <v>194234.687983588</v>
      </c>
      <c r="BH631" s="72">
        <f t="shared" si="340"/>
        <v>7.5444588140306577</v>
      </c>
      <c r="BI631" s="73">
        <f t="shared" si="341"/>
        <v>1.8873365237075646</v>
      </c>
      <c r="BJ631" s="51">
        <f t="shared" si="342"/>
        <v>1.7226583133712567</v>
      </c>
      <c r="BK631" s="72">
        <f t="shared" si="343"/>
        <v>8.7254291043341272</v>
      </c>
      <c r="BL631" s="116">
        <v>0</v>
      </c>
      <c r="BM631" s="74">
        <f t="shared" si="361"/>
        <v>1020</v>
      </c>
      <c r="BN631" s="74">
        <f t="shared" si="362"/>
        <v>6</v>
      </c>
      <c r="BO631" s="71">
        <v>300.10000000000002</v>
      </c>
      <c r="BP631" s="71">
        <v>56.9</v>
      </c>
      <c r="BQ631" s="71">
        <v>71</v>
      </c>
      <c r="BR631" s="72">
        <f t="shared" si="344"/>
        <v>28.45</v>
      </c>
      <c r="BS631" s="54">
        <f t="shared" si="345"/>
        <v>2542.8129477972125</v>
      </c>
      <c r="BT631" s="50">
        <f t="shared" si="346"/>
        <v>194234.687983588</v>
      </c>
      <c r="BU631" s="50">
        <f t="shared" si="347"/>
        <v>180539.71929360207</v>
      </c>
      <c r="BV631" s="72">
        <f t="shared" si="348"/>
        <v>7.050732715231117</v>
      </c>
      <c r="BW631" s="75">
        <f t="shared" si="349"/>
        <v>1.7226583133712567</v>
      </c>
      <c r="BX631" s="55">
        <f t="shared" si="350"/>
        <v>1.6622381001488291</v>
      </c>
      <c r="BY631" s="72">
        <f t="shared" si="360"/>
        <v>3.5073823261088135</v>
      </c>
      <c r="BZ631" s="83" t="s">
        <v>77</v>
      </c>
      <c r="CA631" s="83" t="s">
        <v>73</v>
      </c>
      <c r="CB631" s="112">
        <v>3</v>
      </c>
      <c r="CC631" s="112">
        <v>8</v>
      </c>
      <c r="CD631" s="112">
        <v>2</v>
      </c>
      <c r="CE631" s="112">
        <v>6</v>
      </c>
      <c r="CF631" s="83" t="s">
        <v>85</v>
      </c>
      <c r="CG631" s="71" t="s">
        <v>75</v>
      </c>
      <c r="CH631" s="62">
        <v>20.042815092320037</v>
      </c>
      <c r="CI631" s="63">
        <f>SUM(CI629:CI630)/2.1</f>
        <v>3.8118734335839601</v>
      </c>
      <c r="CJ631" s="64">
        <f>SUM((AF631-BQ631)/AF631)*100</f>
        <v>5.0802139037433118</v>
      </c>
      <c r="CK631" s="64">
        <f>SUM(BX631*CH631)</f>
        <v>33.315930880692335</v>
      </c>
      <c r="CL631" s="65" t="s">
        <v>85</v>
      </c>
    </row>
    <row r="632" spans="1:90" s="65" customFormat="1" ht="24.75" customHeight="1" x14ac:dyDescent="0.3">
      <c r="A632" s="61" t="s">
        <v>127</v>
      </c>
      <c r="B632" s="35">
        <v>3.58</v>
      </c>
      <c r="C632" s="35">
        <v>1.5887500000000001</v>
      </c>
      <c r="D632" s="35">
        <v>5.9950000000000001</v>
      </c>
      <c r="E632" s="35">
        <v>4.8150000000000004</v>
      </c>
      <c r="F632" s="35">
        <v>1.1409499999999999</v>
      </c>
      <c r="G632" s="66">
        <v>0.48830000000000001</v>
      </c>
      <c r="H632" s="66">
        <v>8.9849999999999999E-2</v>
      </c>
      <c r="I632" s="66">
        <v>5.9400000000000001E-2</v>
      </c>
      <c r="J632" s="66">
        <v>4.87E-2</v>
      </c>
      <c r="K632" s="67">
        <v>5.7599999999999998E-2</v>
      </c>
      <c r="L632" s="66">
        <v>0.56661700000000004</v>
      </c>
      <c r="M632" s="68">
        <v>0.10845</v>
      </c>
      <c r="N632" s="35">
        <v>4.1784999999999997</v>
      </c>
      <c r="O632" s="35">
        <v>16.0335</v>
      </c>
      <c r="P632" s="35">
        <v>3.165</v>
      </c>
      <c r="Q632" s="35">
        <v>15.824999999999999</v>
      </c>
      <c r="R632" s="35">
        <v>7.4545000000000003</v>
      </c>
      <c r="S632" s="35">
        <v>5.01</v>
      </c>
      <c r="T632" s="35">
        <v>8.0564999999999998</v>
      </c>
      <c r="U632" s="35">
        <v>3.6840000000000002</v>
      </c>
      <c r="V632" s="35">
        <v>14.592499999999999</v>
      </c>
      <c r="W632" s="35">
        <v>5.2009999999999996</v>
      </c>
      <c r="X632" s="35">
        <v>11.649999999999999</v>
      </c>
      <c r="Y632" s="35">
        <v>6.1050000000000004</v>
      </c>
      <c r="Z632" s="35">
        <v>2.2220000000000004</v>
      </c>
      <c r="AA632" s="35">
        <v>4.7</v>
      </c>
      <c r="AB632" s="41">
        <v>1020</v>
      </c>
      <c r="AC632" s="41">
        <v>6</v>
      </c>
      <c r="AD632" s="42">
        <v>398.4</v>
      </c>
      <c r="AE632" s="43">
        <v>60.03</v>
      </c>
      <c r="AF632" s="43">
        <v>74.790000000000006</v>
      </c>
      <c r="AG632" s="44">
        <f t="shared" si="357"/>
        <v>30.015000000000001</v>
      </c>
      <c r="AH632" s="44">
        <f t="shared" si="327"/>
        <v>2830.2615284773915</v>
      </c>
      <c r="AI632" s="44">
        <f t="shared" si="328"/>
        <v>211675.25971482412</v>
      </c>
      <c r="AJ632" s="44">
        <f t="shared" si="329"/>
        <v>1.8821283154995894</v>
      </c>
      <c r="AK632" s="45">
        <v>0</v>
      </c>
      <c r="AL632" s="43">
        <v>390.9</v>
      </c>
      <c r="AM632" s="43">
        <v>60</v>
      </c>
      <c r="AN632" s="69">
        <v>74.8</v>
      </c>
      <c r="AO632" s="44">
        <f t="shared" si="356"/>
        <v>30</v>
      </c>
      <c r="AP632" s="44">
        <f t="shared" si="330"/>
        <v>2827.4333882308138</v>
      </c>
      <c r="AQ632" s="46">
        <f t="shared" si="331"/>
        <v>211675.25971482412</v>
      </c>
      <c r="AR632" s="46">
        <f t="shared" si="332"/>
        <v>211492.01743966487</v>
      </c>
      <c r="AS632" s="47">
        <f t="shared" si="333"/>
        <v>8.6567639225350698E-2</v>
      </c>
      <c r="AT632" s="46">
        <f t="shared" si="334"/>
        <v>1.8821283154995894</v>
      </c>
      <c r="AU632" s="46">
        <f t="shared" si="335"/>
        <v>1.848296709881815</v>
      </c>
      <c r="AV632" s="47">
        <f t="shared" si="336"/>
        <v>1.7975185506304923</v>
      </c>
      <c r="AW632" s="48">
        <v>0</v>
      </c>
      <c r="AX632" s="70">
        <v>150</v>
      </c>
      <c r="AY632" s="70">
        <v>12</v>
      </c>
      <c r="AZ632" s="71">
        <v>336.2</v>
      </c>
      <c r="BA632" s="43">
        <f t="shared" si="352"/>
        <v>18.500892325996428</v>
      </c>
      <c r="BB632" s="71">
        <v>58.1</v>
      </c>
      <c r="BC632" s="69">
        <v>74.08</v>
      </c>
      <c r="BD632" s="54">
        <f t="shared" si="337"/>
        <v>29.05</v>
      </c>
      <c r="BE632" s="44">
        <f t="shared" si="338"/>
        <v>2651.1978943460604</v>
      </c>
      <c r="BF632" s="50">
        <f t="shared" si="353"/>
        <v>211675.25971482412</v>
      </c>
      <c r="BG632" s="50">
        <f t="shared" si="339"/>
        <v>196400.74001315614</v>
      </c>
      <c r="BH632" s="72">
        <f t="shared" si="340"/>
        <v>7.2160155713267153</v>
      </c>
      <c r="BI632" s="73">
        <f t="shared" si="341"/>
        <v>1.8821283154995894</v>
      </c>
      <c r="BJ632" s="51">
        <f t="shared" si="342"/>
        <v>1.7118061773976982</v>
      </c>
      <c r="BK632" s="72">
        <f t="shared" si="343"/>
        <v>9.0494434783890423</v>
      </c>
      <c r="BL632" s="116">
        <v>0</v>
      </c>
      <c r="BM632" s="74">
        <f t="shared" si="361"/>
        <v>1020</v>
      </c>
      <c r="BN632" s="74">
        <f t="shared" si="362"/>
        <v>6</v>
      </c>
      <c r="BO632" s="71">
        <v>297.5</v>
      </c>
      <c r="BP632" s="71">
        <v>57</v>
      </c>
      <c r="BQ632" s="71">
        <v>70.7</v>
      </c>
      <c r="BR632" s="72">
        <f t="shared" si="344"/>
        <v>28.5</v>
      </c>
      <c r="BS632" s="54">
        <f t="shared" si="345"/>
        <v>2551.7586328783095</v>
      </c>
      <c r="BT632" s="50">
        <f t="shared" si="346"/>
        <v>196400.74001315614</v>
      </c>
      <c r="BU632" s="50">
        <f t="shared" si="347"/>
        <v>180409.3353444965</v>
      </c>
      <c r="BV632" s="72">
        <f t="shared" si="348"/>
        <v>8.1422323905645353</v>
      </c>
      <c r="BW632" s="75">
        <f t="shared" si="349"/>
        <v>1.7118061773976982</v>
      </c>
      <c r="BX632" s="55">
        <f t="shared" si="350"/>
        <v>1.6490277481035873</v>
      </c>
      <c r="BY632" s="72">
        <f t="shared" si="360"/>
        <v>3.6673795271347371</v>
      </c>
      <c r="BZ632" s="83" t="s">
        <v>77</v>
      </c>
      <c r="CA632" s="83" t="s">
        <v>73</v>
      </c>
      <c r="CB632" s="112">
        <v>3</v>
      </c>
      <c r="CC632" s="112">
        <v>8</v>
      </c>
      <c r="CD632" s="112">
        <v>2</v>
      </c>
      <c r="CE632" s="112">
        <v>6</v>
      </c>
      <c r="CF632" s="83" t="s">
        <v>85</v>
      </c>
      <c r="CG632" s="71" t="s">
        <v>75</v>
      </c>
      <c r="CH632" s="62">
        <v>20.113851992409863</v>
      </c>
      <c r="CI632" s="63">
        <f>SUM(CI630:CI631)/1.9</f>
        <v>4.110300422107902</v>
      </c>
      <c r="CJ632" s="64">
        <f>SUM((AF632-BQ632)/AF632)*100</f>
        <v>5.468645540847711</v>
      </c>
      <c r="CK632" s="64">
        <f>SUM(BX632*CH632)</f>
        <v>33.168300056732491</v>
      </c>
      <c r="CL632" s="65" t="s">
        <v>85</v>
      </c>
    </row>
    <row r="633" spans="1:90" s="65" customFormat="1" ht="24.75" customHeight="1" x14ac:dyDescent="0.3">
      <c r="A633" s="61" t="s">
        <v>127</v>
      </c>
      <c r="B633" s="35">
        <v>3.855</v>
      </c>
      <c r="C633" s="35">
        <v>1.89</v>
      </c>
      <c r="D633" s="35">
        <v>6.66</v>
      </c>
      <c r="E633" s="35">
        <v>4.9450000000000003</v>
      </c>
      <c r="F633" s="35">
        <v>0.92464999999999997</v>
      </c>
      <c r="G633" s="66">
        <v>0.50119999999999998</v>
      </c>
      <c r="H633" s="66">
        <v>8.0149999999999999E-2</v>
      </c>
      <c r="I633" s="66">
        <v>5.2200000000000003E-2</v>
      </c>
      <c r="J633" s="66">
        <v>4.1549999999999997E-2</v>
      </c>
      <c r="K633" s="67">
        <v>5.9799999999999999E-2</v>
      </c>
      <c r="L633" s="66">
        <v>0.56661700000000004</v>
      </c>
      <c r="M633" s="68">
        <v>6.905E-2</v>
      </c>
      <c r="N633" s="35">
        <v>5.27</v>
      </c>
      <c r="O633" s="35">
        <v>16.75</v>
      </c>
      <c r="P633" s="35">
        <v>3.35</v>
      </c>
      <c r="Q633" s="35">
        <v>15.185</v>
      </c>
      <c r="R633" s="35">
        <v>8.07</v>
      </c>
      <c r="S633" s="35">
        <v>6.69</v>
      </c>
      <c r="T633" s="35">
        <v>6.25</v>
      </c>
      <c r="U633" s="35">
        <v>4.5150000000000006</v>
      </c>
      <c r="V633" s="35">
        <v>12.91</v>
      </c>
      <c r="W633" s="35">
        <v>5.2050000000000001</v>
      </c>
      <c r="X633" s="35">
        <v>6.8150000000000004</v>
      </c>
      <c r="Y633" s="35">
        <v>3.835</v>
      </c>
      <c r="Z633" s="35">
        <v>1.52</v>
      </c>
      <c r="AA633" s="35">
        <v>6.25</v>
      </c>
      <c r="AB633" s="41">
        <v>1020</v>
      </c>
      <c r="AC633" s="41">
        <v>6</v>
      </c>
      <c r="AD633" s="42">
        <v>383.6</v>
      </c>
      <c r="AE633" s="43">
        <v>59.92</v>
      </c>
      <c r="AF633" s="43">
        <v>74.790000000000006</v>
      </c>
      <c r="AG633" s="44">
        <f t="shared" si="357"/>
        <v>29.96</v>
      </c>
      <c r="AH633" s="44">
        <f t="shared" si="327"/>
        <v>2819.8985924104445</v>
      </c>
      <c r="AI633" s="44">
        <f t="shared" si="328"/>
        <v>210900.21572637715</v>
      </c>
      <c r="AJ633" s="44">
        <f t="shared" si="329"/>
        <v>1.8188696425881532</v>
      </c>
      <c r="AK633" s="45">
        <v>0</v>
      </c>
      <c r="AL633" s="43">
        <v>380.1</v>
      </c>
      <c r="AM633" s="43">
        <v>59.9</v>
      </c>
      <c r="AN633" s="69">
        <v>74.7</v>
      </c>
      <c r="AO633" s="44">
        <f t="shared" si="356"/>
        <v>29.95</v>
      </c>
      <c r="AP633" s="44">
        <f t="shared" si="330"/>
        <v>2818.0164642516784</v>
      </c>
      <c r="AQ633" s="46">
        <f t="shared" si="331"/>
        <v>210900.21572637715</v>
      </c>
      <c r="AR633" s="46">
        <f t="shared" si="332"/>
        <v>210505.82987960038</v>
      </c>
      <c r="AS633" s="47">
        <f t="shared" si="333"/>
        <v>0.18700115854241195</v>
      </c>
      <c r="AT633" s="46">
        <f t="shared" si="334"/>
        <v>1.8188696425881532</v>
      </c>
      <c r="AU633" s="46">
        <f t="shared" si="335"/>
        <v>1.8056507043885657</v>
      </c>
      <c r="AV633" s="47">
        <f t="shared" si="336"/>
        <v>0.72676666266075518</v>
      </c>
      <c r="AW633" s="48">
        <v>0</v>
      </c>
      <c r="AX633" s="70">
        <v>150</v>
      </c>
      <c r="AY633" s="70">
        <v>12</v>
      </c>
      <c r="AZ633" s="71">
        <v>320.7</v>
      </c>
      <c r="BA633" s="43">
        <f t="shared" si="352"/>
        <v>19.613345806049278</v>
      </c>
      <c r="BB633" s="71">
        <v>58.4</v>
      </c>
      <c r="BC633" s="69">
        <v>73.430000000000007</v>
      </c>
      <c r="BD633" s="54">
        <f t="shared" si="337"/>
        <v>29.2</v>
      </c>
      <c r="BE633" s="44">
        <f t="shared" si="338"/>
        <v>2678.6475601568013</v>
      </c>
      <c r="BF633" s="50">
        <f t="shared" si="353"/>
        <v>210900.21572637715</v>
      </c>
      <c r="BG633" s="50">
        <f t="shared" si="339"/>
        <v>196693.09034231395</v>
      </c>
      <c r="BH633" s="72">
        <f t="shared" si="340"/>
        <v>6.7364205082158772</v>
      </c>
      <c r="BI633" s="73">
        <f t="shared" si="341"/>
        <v>1.8188696425881532</v>
      </c>
      <c r="BJ633" s="51">
        <f t="shared" si="342"/>
        <v>1.6304589014381297</v>
      </c>
      <c r="BK633" s="72">
        <f t="shared" si="343"/>
        <v>10.358672042154996</v>
      </c>
      <c r="BL633" s="116">
        <v>0</v>
      </c>
      <c r="BM633" s="74">
        <f t="shared" si="361"/>
        <v>1020</v>
      </c>
      <c r="BN633" s="74">
        <f t="shared" si="362"/>
        <v>6</v>
      </c>
      <c r="BO633" s="71">
        <v>289.10000000000002</v>
      </c>
      <c r="BP633" s="71">
        <v>58</v>
      </c>
      <c r="BQ633" s="71">
        <v>71.5</v>
      </c>
      <c r="BR633" s="72">
        <f t="shared" si="344"/>
        <v>29</v>
      </c>
      <c r="BS633" s="54">
        <f t="shared" si="345"/>
        <v>2642.079421669016</v>
      </c>
      <c r="BT633" s="50">
        <f t="shared" si="346"/>
        <v>196693.09034231395</v>
      </c>
      <c r="BU633" s="50">
        <f t="shared" si="347"/>
        <v>188908.67864933464</v>
      </c>
      <c r="BV633" s="72">
        <f t="shared" si="348"/>
        <v>3.9576436973112488</v>
      </c>
      <c r="BW633" s="75">
        <f t="shared" si="349"/>
        <v>1.6304589014381297</v>
      </c>
      <c r="BX633" s="55">
        <f t="shared" si="350"/>
        <v>1.5303690760372497</v>
      </c>
      <c r="BY633" s="72">
        <f t="shared" si="360"/>
        <v>6.1387518147557563</v>
      </c>
      <c r="BZ633" s="83" t="s">
        <v>77</v>
      </c>
      <c r="CA633" s="83" t="s">
        <v>73</v>
      </c>
      <c r="CB633" s="112">
        <v>3</v>
      </c>
      <c r="CC633" s="112">
        <v>8</v>
      </c>
      <c r="CD633" s="112">
        <v>2</v>
      </c>
      <c r="CE633" s="112">
        <v>6</v>
      </c>
      <c r="CF633" s="83" t="s">
        <v>85</v>
      </c>
      <c r="CG633" s="71" t="s">
        <v>75</v>
      </c>
      <c r="CH633" s="62">
        <v>20.016339869281047</v>
      </c>
      <c r="CI633" s="63">
        <f>SUM(CI631:CI632)/1.9</f>
        <v>4.1695651872062438</v>
      </c>
      <c r="CJ633" s="64">
        <f>SUM((AF633-BQ633)/AF633)*100</f>
        <v>4.3989838213665005</v>
      </c>
      <c r="CK633" s="64">
        <f>SUM(BX633*CH633)</f>
        <v>30.632387551399201</v>
      </c>
      <c r="CL633" s="65" t="s">
        <v>85</v>
      </c>
    </row>
    <row r="634" spans="1:90" s="65" customFormat="1" ht="24.75" customHeight="1" x14ac:dyDescent="0.3">
      <c r="A634" s="61" t="s">
        <v>127</v>
      </c>
      <c r="B634" s="35">
        <v>3.85</v>
      </c>
      <c r="C634" s="35">
        <v>1.895</v>
      </c>
      <c r="D634" s="35">
        <v>6.83</v>
      </c>
      <c r="E634" s="35">
        <v>4.8849999999999998</v>
      </c>
      <c r="F634" s="35">
        <v>0.88870000000000005</v>
      </c>
      <c r="G634" s="66">
        <v>0.47315000000000002</v>
      </c>
      <c r="H634" s="66">
        <v>7.8649999999999998E-2</v>
      </c>
      <c r="I634" s="66">
        <v>4.8550000000000003E-2</v>
      </c>
      <c r="J634" s="66">
        <v>4.0250000000000001E-2</v>
      </c>
      <c r="K634" s="67">
        <v>5.425E-2</v>
      </c>
      <c r="L634" s="66">
        <v>0.56661700000000004</v>
      </c>
      <c r="M634" s="68">
        <v>7.0300000000000001E-2</v>
      </c>
      <c r="N634" s="35">
        <v>4.07</v>
      </c>
      <c r="O634" s="35">
        <v>13.635000000000003</v>
      </c>
      <c r="P634" s="35">
        <v>3.35</v>
      </c>
      <c r="Q634" s="35">
        <v>16.065000000000001</v>
      </c>
      <c r="R634" s="35">
        <v>7.2850000000000001</v>
      </c>
      <c r="S634" s="35">
        <v>3.34</v>
      </c>
      <c r="T634" s="35">
        <v>7.08</v>
      </c>
      <c r="U634" s="35">
        <v>5.27</v>
      </c>
      <c r="V634" s="35">
        <v>16.155000000000001</v>
      </c>
      <c r="W634" s="35">
        <v>9.3949999999999996</v>
      </c>
      <c r="X634" s="35">
        <v>9.9849999999999994</v>
      </c>
      <c r="Y634" s="35">
        <v>9.2349999999999994</v>
      </c>
      <c r="Z634" s="35">
        <v>5.1100000000000003</v>
      </c>
      <c r="AA634" s="35">
        <v>3.125</v>
      </c>
      <c r="AB634" s="41">
        <v>1020</v>
      </c>
      <c r="AC634" s="41">
        <v>6</v>
      </c>
      <c r="AD634" s="42">
        <v>396.4</v>
      </c>
      <c r="AE634" s="43">
        <v>59.88</v>
      </c>
      <c r="AF634" s="43">
        <v>74.31</v>
      </c>
      <c r="AG634" s="44">
        <f t="shared" si="357"/>
        <v>29.94</v>
      </c>
      <c r="AH634" s="44">
        <f t="shared" si="327"/>
        <v>2816.1349644114439</v>
      </c>
      <c r="AI634" s="44">
        <f t="shared" si="328"/>
        <v>209266.9892054144</v>
      </c>
      <c r="AJ634" s="44">
        <f t="shared" si="329"/>
        <v>1.8942309128885</v>
      </c>
      <c r="AK634" s="45">
        <v>0</v>
      </c>
      <c r="AL634" s="43">
        <v>389.9</v>
      </c>
      <c r="AM634" s="43">
        <v>59.88</v>
      </c>
      <c r="AN634" s="69">
        <v>74.2</v>
      </c>
      <c r="AO634" s="44">
        <f t="shared" si="356"/>
        <v>29.94</v>
      </c>
      <c r="AP634" s="44">
        <f t="shared" si="330"/>
        <v>2816.1349644114439</v>
      </c>
      <c r="AQ634" s="46">
        <f t="shared" si="331"/>
        <v>209266.9892054144</v>
      </c>
      <c r="AR634" s="46">
        <f t="shared" si="332"/>
        <v>208957.21435932914</v>
      </c>
      <c r="AS634" s="47">
        <f t="shared" si="333"/>
        <v>0.14802852913470649</v>
      </c>
      <c r="AT634" s="46">
        <f t="shared" si="334"/>
        <v>1.8942309128885</v>
      </c>
      <c r="AU634" s="46">
        <f t="shared" si="335"/>
        <v>1.8659322253861796</v>
      </c>
      <c r="AV634" s="47">
        <f t="shared" si="336"/>
        <v>1.4939407497667674</v>
      </c>
      <c r="AW634" s="48">
        <v>0</v>
      </c>
      <c r="AX634" s="70">
        <v>150</v>
      </c>
      <c r="AY634" s="70">
        <v>12</v>
      </c>
      <c r="AZ634" s="71">
        <v>322.5</v>
      </c>
      <c r="BA634" s="43">
        <f t="shared" si="352"/>
        <v>22.914728682170534</v>
      </c>
      <c r="BB634" s="71">
        <v>58.6</v>
      </c>
      <c r="BC634" s="69">
        <v>72.900000000000006</v>
      </c>
      <c r="BD634" s="54">
        <f t="shared" si="337"/>
        <v>29.3</v>
      </c>
      <c r="BE634" s="44">
        <f t="shared" si="338"/>
        <v>2697.0258771803014</v>
      </c>
      <c r="BF634" s="50">
        <f t="shared" si="353"/>
        <v>209266.9892054144</v>
      </c>
      <c r="BG634" s="50">
        <f t="shared" si="339"/>
        <v>196613.18644644399</v>
      </c>
      <c r="BH634" s="72">
        <f t="shared" si="340"/>
        <v>6.0467266275568994</v>
      </c>
      <c r="BI634" s="73">
        <f t="shared" si="341"/>
        <v>1.8942309128885</v>
      </c>
      <c r="BJ634" s="51">
        <f t="shared" si="342"/>
        <v>1.6402765543289064</v>
      </c>
      <c r="BK634" s="72">
        <f t="shared" si="343"/>
        <v>13.406726541715038</v>
      </c>
      <c r="BL634" s="116">
        <v>0</v>
      </c>
      <c r="BM634" s="74">
        <f t="shared" si="361"/>
        <v>1020</v>
      </c>
      <c r="BN634" s="74">
        <f t="shared" si="362"/>
        <v>6</v>
      </c>
      <c r="BO634" s="71">
        <v>295.10000000000002</v>
      </c>
      <c r="BP634" s="71">
        <v>58.2</v>
      </c>
      <c r="BQ634" s="71">
        <v>71.5</v>
      </c>
      <c r="BR634" s="72">
        <f t="shared" si="344"/>
        <v>29.1</v>
      </c>
      <c r="BS634" s="54">
        <f t="shared" si="345"/>
        <v>2660.3320749863728</v>
      </c>
      <c r="BT634" s="50">
        <f t="shared" si="346"/>
        <v>196613.18644644399</v>
      </c>
      <c r="BU634" s="50">
        <f t="shared" si="347"/>
        <v>190213.74336152565</v>
      </c>
      <c r="BV634" s="72">
        <f t="shared" si="348"/>
        <v>3.2548392102182335</v>
      </c>
      <c r="BW634" s="75">
        <f t="shared" si="349"/>
        <v>1.6402765543289064</v>
      </c>
      <c r="BX634" s="55">
        <f t="shared" si="350"/>
        <v>1.5514126097561971</v>
      </c>
      <c r="BY634" s="72">
        <f t="shared" si="360"/>
        <v>5.4176196287257543</v>
      </c>
      <c r="BZ634" s="83" t="s">
        <v>77</v>
      </c>
      <c r="CA634" s="83" t="s">
        <v>73</v>
      </c>
      <c r="CB634" s="112">
        <v>3</v>
      </c>
      <c r="CC634" s="112">
        <v>8</v>
      </c>
      <c r="CD634" s="112">
        <v>2</v>
      </c>
      <c r="CE634" s="112">
        <v>6</v>
      </c>
      <c r="CF634" s="83" t="s">
        <v>85</v>
      </c>
      <c r="CG634" s="71" t="s">
        <v>75</v>
      </c>
      <c r="CH634" s="63">
        <f>SUM(CH632:CH633)/2</f>
        <v>20.065095930845455</v>
      </c>
      <c r="CI634" s="63">
        <f>SUM(CI632:CI633)/2</f>
        <v>4.1399328046570734</v>
      </c>
      <c r="CJ634" s="64">
        <f>SUM((AF634-BQ634)/AF634)*100</f>
        <v>3.7814560624411278</v>
      </c>
      <c r="CK634" s="64">
        <f>SUM(BX634*CH634)</f>
        <v>31.1292428430814</v>
      </c>
      <c r="CL634" s="65" t="s">
        <v>85</v>
      </c>
    </row>
    <row r="635" spans="1:90" s="65" customFormat="1" ht="24.75" customHeight="1" x14ac:dyDescent="0.3">
      <c r="A635" s="61" t="s">
        <v>127</v>
      </c>
      <c r="B635" s="35">
        <v>3.7650000000000001</v>
      </c>
      <c r="C635" s="35">
        <v>1.65</v>
      </c>
      <c r="D635" s="35">
        <v>6.3949999999999996</v>
      </c>
      <c r="E635" s="35">
        <v>4.8600000000000003</v>
      </c>
      <c r="F635" s="35">
        <v>0.91685000000000005</v>
      </c>
      <c r="G635" s="66">
        <v>0.48110000000000003</v>
      </c>
      <c r="H635" s="66">
        <v>7.7700000000000005E-2</v>
      </c>
      <c r="I635" s="66">
        <v>5.0950000000000002E-2</v>
      </c>
      <c r="J635" s="66">
        <v>4.165E-2</v>
      </c>
      <c r="K635" s="67">
        <v>5.6649999999999999E-2</v>
      </c>
      <c r="L635" s="66">
        <v>0.56661700000000004</v>
      </c>
      <c r="M635" s="68">
        <v>7.1400000000000005E-2</v>
      </c>
      <c r="N635" s="35">
        <v>4.1784999999999997</v>
      </c>
      <c r="O635" s="35">
        <v>16.0335</v>
      </c>
      <c r="P635" s="35">
        <v>3.165</v>
      </c>
      <c r="Q635" s="35">
        <v>15.824999999999999</v>
      </c>
      <c r="R635" s="35">
        <v>7.4545000000000003</v>
      </c>
      <c r="S635" s="35">
        <v>5.01</v>
      </c>
      <c r="T635" s="35">
        <v>8.0564999999999998</v>
      </c>
      <c r="U635" s="35">
        <v>3.6840000000000002</v>
      </c>
      <c r="V635" s="35">
        <v>14.592499999999999</v>
      </c>
      <c r="W635" s="35">
        <v>5.2009999999999996</v>
      </c>
      <c r="X635" s="35">
        <v>11.649999999999999</v>
      </c>
      <c r="Y635" s="35">
        <v>6.1050000000000004</v>
      </c>
      <c r="Z635" s="35">
        <v>2.2220000000000004</v>
      </c>
      <c r="AA635" s="35">
        <v>4.7</v>
      </c>
      <c r="AB635" s="41">
        <v>1040</v>
      </c>
      <c r="AC635" s="41">
        <v>6</v>
      </c>
      <c r="AD635" s="42">
        <v>396</v>
      </c>
      <c r="AE635" s="43">
        <v>59.79</v>
      </c>
      <c r="AF635" s="43">
        <v>74.790000000000006</v>
      </c>
      <c r="AG635" s="44">
        <f t="shared" si="357"/>
        <v>29.895</v>
      </c>
      <c r="AH635" s="44">
        <f t="shared" si="327"/>
        <v>2807.6759905722038</v>
      </c>
      <c r="AI635" s="44">
        <f t="shared" si="328"/>
        <v>209986.08733489513</v>
      </c>
      <c r="AJ635" s="44">
        <f t="shared" si="329"/>
        <v>1.8858392240455513</v>
      </c>
      <c r="AK635" s="45">
        <v>0</v>
      </c>
      <c r="AL635" s="43">
        <v>390.3</v>
      </c>
      <c r="AM635" s="43">
        <v>59.79</v>
      </c>
      <c r="AN635" s="69">
        <v>74.75</v>
      </c>
      <c r="AO635" s="44">
        <f t="shared" si="356"/>
        <v>29.895</v>
      </c>
      <c r="AP635" s="44">
        <f t="shared" si="330"/>
        <v>2807.6759905722038</v>
      </c>
      <c r="AQ635" s="46">
        <f t="shared" si="331"/>
        <v>209986.08733489513</v>
      </c>
      <c r="AR635" s="46">
        <f t="shared" si="332"/>
        <v>209873.78029527224</v>
      </c>
      <c r="AS635" s="47">
        <f t="shared" si="333"/>
        <v>5.3483085974060054E-2</v>
      </c>
      <c r="AT635" s="46">
        <f t="shared" si="334"/>
        <v>1.8858392240455513</v>
      </c>
      <c r="AU635" s="46">
        <f t="shared" si="335"/>
        <v>1.8596891877150419</v>
      </c>
      <c r="AV635" s="47">
        <f t="shared" si="336"/>
        <v>1.3866524779568243</v>
      </c>
      <c r="AW635" s="48">
        <v>0</v>
      </c>
      <c r="AX635" s="70">
        <v>150</v>
      </c>
      <c r="AY635" s="70">
        <v>12</v>
      </c>
      <c r="AZ635" s="71">
        <v>333</v>
      </c>
      <c r="BA635" s="43">
        <f t="shared" si="352"/>
        <v>18.918918918918919</v>
      </c>
      <c r="BB635" s="71">
        <v>58.4</v>
      </c>
      <c r="BC635" s="69">
        <v>74.38</v>
      </c>
      <c r="BD635" s="54">
        <f t="shared" si="337"/>
        <v>29.2</v>
      </c>
      <c r="BE635" s="44">
        <f t="shared" si="338"/>
        <v>2678.6475601568013</v>
      </c>
      <c r="BF635" s="50">
        <f t="shared" si="353"/>
        <v>209986.08733489513</v>
      </c>
      <c r="BG635" s="50">
        <f t="shared" si="339"/>
        <v>199237.80552446286</v>
      </c>
      <c r="BH635" s="72">
        <f t="shared" si="340"/>
        <v>5.1185685427294185</v>
      </c>
      <c r="BI635" s="73">
        <f t="shared" si="341"/>
        <v>1.8858392240455513</v>
      </c>
      <c r="BJ635" s="51">
        <f t="shared" si="342"/>
        <v>1.6713695431618951</v>
      </c>
      <c r="BK635" s="72">
        <f t="shared" si="343"/>
        <v>11.372638671899624</v>
      </c>
      <c r="BL635" s="116">
        <v>0</v>
      </c>
      <c r="BM635" s="74">
        <f t="shared" si="361"/>
        <v>1040</v>
      </c>
      <c r="BN635" s="74">
        <f t="shared" si="362"/>
        <v>6</v>
      </c>
      <c r="BO635" s="71">
        <v>299.5</v>
      </c>
      <c r="BP635" s="71">
        <v>57.6</v>
      </c>
      <c r="BQ635" s="71">
        <v>71.3</v>
      </c>
      <c r="BR635" s="72">
        <f t="shared" si="344"/>
        <v>28.8</v>
      </c>
      <c r="BS635" s="54">
        <f t="shared" si="345"/>
        <v>2605.7626105935183</v>
      </c>
      <c r="BT635" s="50">
        <f t="shared" si="346"/>
        <v>199237.80552446286</v>
      </c>
      <c r="BU635" s="50">
        <f t="shared" si="347"/>
        <v>185790.87413531783</v>
      </c>
      <c r="BV635" s="72">
        <f t="shared" si="348"/>
        <v>6.7491866584999016</v>
      </c>
      <c r="BW635" s="75">
        <f t="shared" si="349"/>
        <v>1.6713695431618951</v>
      </c>
      <c r="BX635" s="55">
        <f t="shared" si="350"/>
        <v>1.6120275088531202</v>
      </c>
      <c r="BY635" s="72">
        <f t="shared" si="360"/>
        <v>3.550503510822133</v>
      </c>
      <c r="BZ635" s="83" t="s">
        <v>77</v>
      </c>
      <c r="CA635" s="83" t="s">
        <v>73</v>
      </c>
      <c r="CB635" s="112">
        <v>3</v>
      </c>
      <c r="CC635" s="112">
        <v>8</v>
      </c>
      <c r="CD635" s="112">
        <v>2</v>
      </c>
      <c r="CE635" s="112">
        <v>6</v>
      </c>
      <c r="CF635" s="83" t="s">
        <v>85</v>
      </c>
      <c r="CG635" s="71" t="s">
        <v>75</v>
      </c>
      <c r="CH635" s="63">
        <f>SUM(CH633:CH634)/1.9</f>
        <v>21.095492526382369</v>
      </c>
      <c r="CI635" s="63">
        <f>SUM(CI633:CI634)/1.9</f>
        <v>4.3734199957175353</v>
      </c>
      <c r="CJ635" s="64">
        <f>SUM((AF635-BQ635)/AF635)*100</f>
        <v>4.6663992512368075</v>
      </c>
      <c r="CK635" s="64">
        <f>SUM(BX635*CH635)</f>
        <v>34.006514265333784</v>
      </c>
      <c r="CL635" s="65" t="s">
        <v>85</v>
      </c>
    </row>
    <row r="636" spans="1:90" s="65" customFormat="1" ht="24.75" customHeight="1" x14ac:dyDescent="0.3">
      <c r="A636" s="61" t="s">
        <v>127</v>
      </c>
      <c r="B636" s="35">
        <v>3.67</v>
      </c>
      <c r="C636" s="35">
        <v>2.0249999999999999</v>
      </c>
      <c r="D636" s="35">
        <v>6.9249999999999998</v>
      </c>
      <c r="E636" s="35">
        <v>4.8099999999999996</v>
      </c>
      <c r="F636" s="35">
        <v>0.74224999999999997</v>
      </c>
      <c r="G636" s="66">
        <v>0.45419999999999999</v>
      </c>
      <c r="H636" s="66">
        <v>8.8249999999999995E-2</v>
      </c>
      <c r="I636" s="66">
        <v>5.4300000000000001E-2</v>
      </c>
      <c r="J636" s="66">
        <v>4.5749999999999999E-2</v>
      </c>
      <c r="K636" s="67">
        <v>5.9049999999999998E-2</v>
      </c>
      <c r="L636" s="66">
        <v>0.56661700000000004</v>
      </c>
      <c r="M636" s="68">
        <v>0.11550000000000001</v>
      </c>
      <c r="N636" s="35">
        <v>5.27</v>
      </c>
      <c r="O636" s="35">
        <v>16.75</v>
      </c>
      <c r="P636" s="35">
        <v>3.35</v>
      </c>
      <c r="Q636" s="35">
        <v>15.185</v>
      </c>
      <c r="R636" s="35">
        <v>8.07</v>
      </c>
      <c r="S636" s="35">
        <v>6.69</v>
      </c>
      <c r="T636" s="35">
        <v>6.25</v>
      </c>
      <c r="U636" s="35">
        <v>4.5150000000000006</v>
      </c>
      <c r="V636" s="35">
        <v>12.91</v>
      </c>
      <c r="W636" s="35">
        <v>5.2050000000000001</v>
      </c>
      <c r="X636" s="35">
        <v>6.8150000000000004</v>
      </c>
      <c r="Y636" s="35">
        <v>3.835</v>
      </c>
      <c r="Z636" s="35">
        <v>1.52</v>
      </c>
      <c r="AA636" s="35">
        <v>6.25</v>
      </c>
      <c r="AB636" s="41">
        <v>1040</v>
      </c>
      <c r="AC636" s="41">
        <v>6</v>
      </c>
      <c r="AD636" s="42">
        <v>394.2</v>
      </c>
      <c r="AE636" s="43">
        <v>59.99</v>
      </c>
      <c r="AF636" s="43">
        <v>75.09</v>
      </c>
      <c r="AG636" s="44">
        <f t="shared" si="357"/>
        <v>29.995000000000001</v>
      </c>
      <c r="AH636" s="44">
        <f t="shared" si="327"/>
        <v>2826.4909889745536</v>
      </c>
      <c r="AI636" s="44">
        <f t="shared" si="328"/>
        <v>212241.20836209925</v>
      </c>
      <c r="AJ636" s="44">
        <f t="shared" si="329"/>
        <v>1.8573207486053582</v>
      </c>
      <c r="AK636" s="45">
        <v>0</v>
      </c>
      <c r="AL636" s="43">
        <v>389.9</v>
      </c>
      <c r="AM636" s="43">
        <v>59.95</v>
      </c>
      <c r="AN636" s="69">
        <v>74.790000000000006</v>
      </c>
      <c r="AO636" s="44">
        <f t="shared" si="356"/>
        <v>29.975000000000001</v>
      </c>
      <c r="AP636" s="44">
        <f t="shared" si="330"/>
        <v>2822.7229627458382</v>
      </c>
      <c r="AQ636" s="46">
        <f t="shared" si="331"/>
        <v>212241.20836209925</v>
      </c>
      <c r="AR636" s="46">
        <f t="shared" si="332"/>
        <v>211111.45038376126</v>
      </c>
      <c r="AS636" s="47">
        <f t="shared" si="333"/>
        <v>0.53229907003287535</v>
      </c>
      <c r="AT636" s="46">
        <f t="shared" si="334"/>
        <v>1.8573207486053582</v>
      </c>
      <c r="AU636" s="46">
        <f t="shared" si="335"/>
        <v>1.846891768737482</v>
      </c>
      <c r="AV636" s="47">
        <f t="shared" si="336"/>
        <v>0.56150666898581103</v>
      </c>
      <c r="AW636" s="48">
        <v>0</v>
      </c>
      <c r="AX636" s="70">
        <v>150</v>
      </c>
      <c r="AY636" s="70">
        <v>12</v>
      </c>
      <c r="AZ636" s="71">
        <v>323</v>
      </c>
      <c r="BA636" s="43">
        <f t="shared" si="352"/>
        <v>22.043343653250773</v>
      </c>
      <c r="BB636" s="71">
        <v>58.6</v>
      </c>
      <c r="BC636" s="69">
        <v>72.94</v>
      </c>
      <c r="BD636" s="54">
        <f t="shared" si="337"/>
        <v>29.3</v>
      </c>
      <c r="BE636" s="44">
        <f t="shared" si="338"/>
        <v>2697.0258771803014</v>
      </c>
      <c r="BF636" s="50">
        <f t="shared" si="353"/>
        <v>212241.20836209925</v>
      </c>
      <c r="BG636" s="50">
        <f t="shared" si="339"/>
        <v>196721.06748153118</v>
      </c>
      <c r="BH636" s="72">
        <f t="shared" si="340"/>
        <v>7.312501186899369</v>
      </c>
      <c r="BI636" s="73">
        <f t="shared" si="341"/>
        <v>1.8573207486053582</v>
      </c>
      <c r="BJ636" s="51">
        <f t="shared" si="342"/>
        <v>1.6419187031420734</v>
      </c>
      <c r="BK636" s="72">
        <f t="shared" si="343"/>
        <v>11.59746078457519</v>
      </c>
      <c r="BL636" s="116">
        <v>0</v>
      </c>
      <c r="BM636" s="74">
        <f t="shared" si="361"/>
        <v>1040</v>
      </c>
      <c r="BN636" s="74">
        <f t="shared" si="362"/>
        <v>6</v>
      </c>
      <c r="BO636" s="71">
        <v>294.5</v>
      </c>
      <c r="BP636" s="71">
        <v>58.3</v>
      </c>
      <c r="BQ636" s="71">
        <v>71.2</v>
      </c>
      <c r="BR636" s="72">
        <f t="shared" si="344"/>
        <v>29.15</v>
      </c>
      <c r="BS636" s="54">
        <f t="shared" si="345"/>
        <v>2669.481963589953</v>
      </c>
      <c r="BT636" s="50">
        <f t="shared" si="346"/>
        <v>196721.06748153118</v>
      </c>
      <c r="BU636" s="50">
        <f t="shared" si="347"/>
        <v>190067.11580760466</v>
      </c>
      <c r="BV636" s="72">
        <f t="shared" si="348"/>
        <v>3.3824296294809493</v>
      </c>
      <c r="BW636" s="75">
        <f t="shared" si="349"/>
        <v>1.6419187031420734</v>
      </c>
      <c r="BX636" s="55">
        <f t="shared" si="350"/>
        <v>1.5494526696459554</v>
      </c>
      <c r="BY636" s="72">
        <f t="shared" si="360"/>
        <v>5.631584153293919</v>
      </c>
      <c r="BZ636" s="83" t="s">
        <v>77</v>
      </c>
      <c r="CA636" s="83" t="s">
        <v>73</v>
      </c>
      <c r="CB636" s="112">
        <v>3</v>
      </c>
      <c r="CC636" s="112">
        <v>8</v>
      </c>
      <c r="CD636" s="112">
        <v>2</v>
      </c>
      <c r="CE636" s="112">
        <v>6</v>
      </c>
      <c r="CF636" s="83" t="s">
        <v>85</v>
      </c>
      <c r="CG636" s="71" t="s">
        <v>75</v>
      </c>
      <c r="CH636" s="63">
        <f t="shared" ref="CH636:CI638" si="363">SUM(CH634:CH635)/2</f>
        <v>20.580294228613912</v>
      </c>
      <c r="CI636" s="63">
        <f t="shared" si="363"/>
        <v>4.2566764001873043</v>
      </c>
      <c r="CJ636" s="64">
        <f>SUM((AF636-BQ636)/AF636)*100</f>
        <v>5.1804501265148497</v>
      </c>
      <c r="CK636" s="64">
        <f>SUM(BX636*CH636)</f>
        <v>31.888191834625076</v>
      </c>
      <c r="CL636" s="65" t="s">
        <v>85</v>
      </c>
    </row>
    <row r="637" spans="1:90" s="65" customFormat="1" ht="24.75" customHeight="1" x14ac:dyDescent="0.3">
      <c r="A637" s="61" t="s">
        <v>127</v>
      </c>
      <c r="B637" s="35">
        <v>3.66</v>
      </c>
      <c r="C637" s="35">
        <v>2.16</v>
      </c>
      <c r="D637" s="35">
        <v>7.1449999999999996</v>
      </c>
      <c r="E637" s="35">
        <v>4.79</v>
      </c>
      <c r="F637" s="35">
        <v>0.83035000000000003</v>
      </c>
      <c r="G637" s="66">
        <v>0.45</v>
      </c>
      <c r="H637" s="66">
        <v>8.9399999999999993E-2</v>
      </c>
      <c r="I637" s="66">
        <v>5.2200000000000003E-2</v>
      </c>
      <c r="J637" s="66">
        <v>4.4600000000000001E-2</v>
      </c>
      <c r="K637" s="67">
        <v>5.9700000000000003E-2</v>
      </c>
      <c r="L637" s="66">
        <v>0.56661700000000004</v>
      </c>
      <c r="M637" s="68">
        <v>0.1226</v>
      </c>
      <c r="N637" s="35">
        <v>4.07</v>
      </c>
      <c r="O637" s="35">
        <v>13.635000000000003</v>
      </c>
      <c r="P637" s="35">
        <v>3.35</v>
      </c>
      <c r="Q637" s="35">
        <v>16.065000000000001</v>
      </c>
      <c r="R637" s="35">
        <v>7.2850000000000001</v>
      </c>
      <c r="S637" s="35">
        <v>3.34</v>
      </c>
      <c r="T637" s="35">
        <v>7.08</v>
      </c>
      <c r="U637" s="35">
        <v>5.27</v>
      </c>
      <c r="V637" s="35">
        <v>16.155000000000001</v>
      </c>
      <c r="W637" s="35">
        <v>9.3949999999999996</v>
      </c>
      <c r="X637" s="35">
        <v>9.9849999999999994</v>
      </c>
      <c r="Y637" s="35">
        <v>9.2349999999999994</v>
      </c>
      <c r="Z637" s="35">
        <v>5.1100000000000003</v>
      </c>
      <c r="AA637" s="35">
        <v>3.125</v>
      </c>
      <c r="AB637" s="41">
        <v>1040</v>
      </c>
      <c r="AC637" s="41">
        <v>6</v>
      </c>
      <c r="AD637" s="42">
        <v>397.6</v>
      </c>
      <c r="AE637" s="43">
        <v>59.67</v>
      </c>
      <c r="AF637" s="43">
        <v>74.900000000000006</v>
      </c>
      <c r="AG637" s="44">
        <f t="shared" si="357"/>
        <v>29.835000000000001</v>
      </c>
      <c r="AH637" s="44">
        <f t="shared" si="327"/>
        <v>2796.4171508202689</v>
      </c>
      <c r="AI637" s="44">
        <f t="shared" si="328"/>
        <v>209451.64459643816</v>
      </c>
      <c r="AJ637" s="44">
        <f t="shared" si="329"/>
        <v>1.8982901794162441</v>
      </c>
      <c r="AK637" s="45">
        <v>0</v>
      </c>
      <c r="AL637" s="43">
        <v>388.9</v>
      </c>
      <c r="AM637" s="43">
        <v>59.68</v>
      </c>
      <c r="AN637" s="69">
        <v>74.8</v>
      </c>
      <c r="AO637" s="44">
        <f t="shared" si="356"/>
        <v>29.84</v>
      </c>
      <c r="AP637" s="44">
        <f t="shared" si="330"/>
        <v>2797.3545235282836</v>
      </c>
      <c r="AQ637" s="46">
        <f t="shared" si="331"/>
        <v>209451.64459643816</v>
      </c>
      <c r="AR637" s="46">
        <f t="shared" si="332"/>
        <v>209242.11835991559</v>
      </c>
      <c r="AS637" s="47">
        <f t="shared" si="333"/>
        <v>0.10003561295795504</v>
      </c>
      <c r="AT637" s="46">
        <f t="shared" si="334"/>
        <v>1.8982901794162441</v>
      </c>
      <c r="AU637" s="46">
        <f t="shared" si="335"/>
        <v>1.8586124201393164</v>
      </c>
      <c r="AV637" s="47">
        <f t="shared" si="336"/>
        <v>2.0901840881423781</v>
      </c>
      <c r="AW637" s="48">
        <v>0</v>
      </c>
      <c r="AX637" s="70">
        <v>150</v>
      </c>
      <c r="AY637" s="70">
        <v>12</v>
      </c>
      <c r="AZ637" s="71">
        <v>335.6</v>
      </c>
      <c r="BA637" s="43">
        <f t="shared" si="352"/>
        <v>18.474374255065555</v>
      </c>
      <c r="BB637" s="71">
        <v>58.2</v>
      </c>
      <c r="BC637" s="69">
        <v>74.459999999999994</v>
      </c>
      <c r="BD637" s="54">
        <f t="shared" si="337"/>
        <v>29.1</v>
      </c>
      <c r="BE637" s="44">
        <f t="shared" si="338"/>
        <v>2660.3320749863728</v>
      </c>
      <c r="BF637" s="50">
        <f t="shared" si="353"/>
        <v>209451.64459643816</v>
      </c>
      <c r="BG637" s="50">
        <f t="shared" si="339"/>
        <v>198088.32630348532</v>
      </c>
      <c r="BH637" s="72">
        <f t="shared" si="340"/>
        <v>5.4252705032930937</v>
      </c>
      <c r="BI637" s="73">
        <f t="shared" si="341"/>
        <v>1.8982901794162441</v>
      </c>
      <c r="BJ637" s="51">
        <f t="shared" si="342"/>
        <v>1.694193727932443</v>
      </c>
      <c r="BK637" s="72">
        <f t="shared" si="343"/>
        <v>10.751593918405252</v>
      </c>
      <c r="BL637" s="116">
        <v>0</v>
      </c>
      <c r="BM637" s="74">
        <f t="shared" si="361"/>
        <v>1040</v>
      </c>
      <c r="BN637" s="74">
        <f t="shared" si="362"/>
        <v>6</v>
      </c>
      <c r="BO637" s="71">
        <v>300.5</v>
      </c>
      <c r="BP637" s="71">
        <v>57.9</v>
      </c>
      <c r="BQ637" s="71">
        <v>71.5</v>
      </c>
      <c r="BR637" s="72">
        <f t="shared" si="344"/>
        <v>28.95</v>
      </c>
      <c r="BS637" s="54">
        <f t="shared" si="345"/>
        <v>2632.9766569552394</v>
      </c>
      <c r="BT637" s="50">
        <f t="shared" si="346"/>
        <v>198088.32630348532</v>
      </c>
      <c r="BU637" s="50">
        <f t="shared" si="347"/>
        <v>188257.83097229962</v>
      </c>
      <c r="BV637" s="72">
        <f t="shared" si="348"/>
        <v>4.9626828166162005</v>
      </c>
      <c r="BW637" s="75">
        <f t="shared" si="349"/>
        <v>1.694193727932443</v>
      </c>
      <c r="BX637" s="55">
        <f t="shared" si="350"/>
        <v>1.5962151398855529</v>
      </c>
      <c r="BY637" s="72">
        <f t="shared" si="360"/>
        <v>5.7831986054192939</v>
      </c>
      <c r="BZ637" s="83" t="s">
        <v>77</v>
      </c>
      <c r="CA637" s="83" t="s">
        <v>73</v>
      </c>
      <c r="CB637" s="112">
        <v>3</v>
      </c>
      <c r="CC637" s="112">
        <v>8</v>
      </c>
      <c r="CD637" s="112">
        <v>2</v>
      </c>
      <c r="CE637" s="112">
        <v>6</v>
      </c>
      <c r="CF637" s="83" t="s">
        <v>85</v>
      </c>
      <c r="CG637" s="71" t="s">
        <v>75</v>
      </c>
      <c r="CH637" s="63">
        <f t="shared" si="363"/>
        <v>20.837893377498141</v>
      </c>
      <c r="CI637" s="63">
        <f t="shared" si="363"/>
        <v>4.3150481979524198</v>
      </c>
      <c r="CJ637" s="64">
        <f>SUM((AF637-BQ637)/AF637)*100</f>
        <v>4.5393858477970701</v>
      </c>
      <c r="CK637" s="64">
        <f>SUM(BX637*CH637)</f>
        <v>33.26176089248343</v>
      </c>
      <c r="CL637" s="65" t="s">
        <v>85</v>
      </c>
    </row>
    <row r="638" spans="1:90" s="65" customFormat="1" ht="24.75" customHeight="1" x14ac:dyDescent="0.3">
      <c r="A638" s="61" t="s">
        <v>127</v>
      </c>
      <c r="B638" s="35">
        <v>3.62</v>
      </c>
      <c r="C638" s="35">
        <v>1.8</v>
      </c>
      <c r="D638" s="35">
        <v>7.23</v>
      </c>
      <c r="E638" s="35">
        <v>4.91</v>
      </c>
      <c r="F638" s="35">
        <v>0.86595</v>
      </c>
      <c r="G638" s="66">
        <v>0.46029999999999999</v>
      </c>
      <c r="H638" s="66">
        <v>8.9849999999999999E-2</v>
      </c>
      <c r="I638" s="66">
        <v>5.3600000000000002E-2</v>
      </c>
      <c r="J638" s="66">
        <v>4.5850000000000002E-2</v>
      </c>
      <c r="K638" s="67">
        <v>5.74E-2</v>
      </c>
      <c r="L638" s="66">
        <v>0.56661700000000004</v>
      </c>
      <c r="M638" s="68">
        <v>0.12039999999999999</v>
      </c>
      <c r="N638" s="35">
        <v>4.1784999999999997</v>
      </c>
      <c r="O638" s="35">
        <v>16.0335</v>
      </c>
      <c r="P638" s="35">
        <v>3.165</v>
      </c>
      <c r="Q638" s="35">
        <v>15.824999999999999</v>
      </c>
      <c r="R638" s="35">
        <v>7.4545000000000003</v>
      </c>
      <c r="S638" s="35">
        <v>5.01</v>
      </c>
      <c r="T638" s="35">
        <v>8.0564999999999998</v>
      </c>
      <c r="U638" s="35">
        <v>3.6840000000000002</v>
      </c>
      <c r="V638" s="35">
        <v>14.592499999999999</v>
      </c>
      <c r="W638" s="35">
        <v>5.2009999999999996</v>
      </c>
      <c r="X638" s="35">
        <v>11.649999999999999</v>
      </c>
      <c r="Y638" s="35">
        <v>6.1050000000000004</v>
      </c>
      <c r="Z638" s="35">
        <v>2.2220000000000004</v>
      </c>
      <c r="AA638" s="35">
        <v>4.7</v>
      </c>
      <c r="AB638" s="41">
        <v>1040</v>
      </c>
      <c r="AC638" s="41">
        <v>6</v>
      </c>
      <c r="AD638" s="42">
        <v>396.5</v>
      </c>
      <c r="AE638" s="43">
        <v>59.82</v>
      </c>
      <c r="AF638" s="43">
        <v>75.23</v>
      </c>
      <c r="AG638" s="44">
        <f t="shared" si="357"/>
        <v>29.91</v>
      </c>
      <c r="AH638" s="44">
        <f t="shared" si="327"/>
        <v>2810.4942348019231</v>
      </c>
      <c r="AI638" s="44">
        <f t="shared" si="328"/>
        <v>211433.48128414867</v>
      </c>
      <c r="AJ638" s="44">
        <f t="shared" si="329"/>
        <v>1.8752942892102202</v>
      </c>
      <c r="AK638" s="45">
        <v>0</v>
      </c>
      <c r="AL638" s="43">
        <v>393.9</v>
      </c>
      <c r="AM638" s="43">
        <v>59.8</v>
      </c>
      <c r="AN638" s="69">
        <v>75</v>
      </c>
      <c r="AO638" s="44">
        <f t="shared" si="356"/>
        <v>29.9</v>
      </c>
      <c r="AP638" s="44">
        <f t="shared" si="330"/>
        <v>2808.6152482358107</v>
      </c>
      <c r="AQ638" s="46">
        <f t="shared" si="331"/>
        <v>211433.48128414867</v>
      </c>
      <c r="AR638" s="46">
        <f t="shared" si="332"/>
        <v>210646.1436176858</v>
      </c>
      <c r="AS638" s="47">
        <f t="shared" si="333"/>
        <v>0.37238078930590895</v>
      </c>
      <c r="AT638" s="46">
        <f t="shared" si="334"/>
        <v>1.8752942892102202</v>
      </c>
      <c r="AU638" s="46">
        <f t="shared" si="335"/>
        <v>1.8699606517122502</v>
      </c>
      <c r="AV638" s="47">
        <f t="shared" si="336"/>
        <v>0.28441602625560497</v>
      </c>
      <c r="AW638" s="48">
        <v>0</v>
      </c>
      <c r="AX638" s="70">
        <v>150</v>
      </c>
      <c r="AY638" s="70">
        <v>12</v>
      </c>
      <c r="AZ638" s="71">
        <v>333.2</v>
      </c>
      <c r="BA638" s="43">
        <f t="shared" si="352"/>
        <v>18.997599039615849</v>
      </c>
      <c r="BB638" s="71">
        <v>58.3</v>
      </c>
      <c r="BC638" s="69">
        <v>74.33</v>
      </c>
      <c r="BD638" s="54">
        <f t="shared" si="337"/>
        <v>29.15</v>
      </c>
      <c r="BE638" s="44">
        <f t="shared" si="338"/>
        <v>2669.481963589953</v>
      </c>
      <c r="BF638" s="50">
        <f t="shared" si="353"/>
        <v>211433.48128414867</v>
      </c>
      <c r="BG638" s="50">
        <f t="shared" si="339"/>
        <v>198422.59435364121</v>
      </c>
      <c r="BH638" s="72">
        <f t="shared" si="340"/>
        <v>6.1536549705776888</v>
      </c>
      <c r="BI638" s="73">
        <f t="shared" si="341"/>
        <v>1.8752942892102202</v>
      </c>
      <c r="BJ638" s="51">
        <f t="shared" si="342"/>
        <v>1.6792442467824507</v>
      </c>
      <c r="BK638" s="72">
        <f t="shared" si="343"/>
        <v>10.454361406408164</v>
      </c>
      <c r="BL638" s="116">
        <v>0</v>
      </c>
      <c r="BM638" s="74">
        <f t="shared" si="361"/>
        <v>1040</v>
      </c>
      <c r="BN638" s="74">
        <f t="shared" si="362"/>
        <v>6</v>
      </c>
      <c r="BO638" s="71">
        <v>294.8</v>
      </c>
      <c r="BP638" s="71">
        <v>57.8</v>
      </c>
      <c r="BQ638" s="71">
        <v>71.3</v>
      </c>
      <c r="BR638" s="72">
        <f t="shared" si="344"/>
        <v>28.9</v>
      </c>
      <c r="BS638" s="54">
        <f t="shared" si="345"/>
        <v>2623.8896002047309</v>
      </c>
      <c r="BT638" s="50">
        <f t="shared" si="346"/>
        <v>198422.59435364121</v>
      </c>
      <c r="BU638" s="50">
        <f t="shared" si="347"/>
        <v>187083.32849459731</v>
      </c>
      <c r="BV638" s="72">
        <f t="shared" si="348"/>
        <v>5.7147049689484168</v>
      </c>
      <c r="BW638" s="75">
        <f t="shared" si="349"/>
        <v>1.6792442467824507</v>
      </c>
      <c r="BX638" s="55">
        <f t="shared" si="350"/>
        <v>1.5757684149205917</v>
      </c>
      <c r="BY638" s="72">
        <f t="shared" si="360"/>
        <v>6.1620477223683139</v>
      </c>
      <c r="BZ638" s="83" t="s">
        <v>77</v>
      </c>
      <c r="CA638" s="83" t="s">
        <v>73</v>
      </c>
      <c r="CB638" s="112">
        <v>3</v>
      </c>
      <c r="CC638" s="112">
        <v>8</v>
      </c>
      <c r="CD638" s="112">
        <v>2</v>
      </c>
      <c r="CE638" s="112">
        <v>6</v>
      </c>
      <c r="CF638" s="83" t="s">
        <v>85</v>
      </c>
      <c r="CG638" s="71" t="s">
        <v>75</v>
      </c>
      <c r="CH638" s="63">
        <f t="shared" si="363"/>
        <v>20.709093803056028</v>
      </c>
      <c r="CI638" s="63">
        <f t="shared" si="363"/>
        <v>4.285862299069862</v>
      </c>
      <c r="CJ638" s="64">
        <f>SUM((AF638-BQ638)/AF638)*100</f>
        <v>5.2239797952944391</v>
      </c>
      <c r="CK638" s="64">
        <f>SUM(BX638*CH638)</f>
        <v>32.632735916483448</v>
      </c>
      <c r="CL638" s="65" t="s">
        <v>85</v>
      </c>
    </row>
    <row r="639" spans="1:90" s="65" customFormat="1" ht="24.75" customHeight="1" x14ac:dyDescent="0.3">
      <c r="A639" s="61" t="s">
        <v>127</v>
      </c>
      <c r="B639" s="35">
        <v>3.96</v>
      </c>
      <c r="C639" s="35">
        <v>1.7849999999999999</v>
      </c>
      <c r="D639" s="35">
        <v>5.89</v>
      </c>
      <c r="E639" s="35">
        <v>4.62</v>
      </c>
      <c r="F639" s="35">
        <v>0.97965000000000002</v>
      </c>
      <c r="G639" s="66">
        <v>0.43924999999999997</v>
      </c>
      <c r="H639" s="66">
        <v>8.0149999999999999E-2</v>
      </c>
      <c r="I639" s="66">
        <v>4.795E-2</v>
      </c>
      <c r="J639" s="66">
        <v>3.9600000000000003E-2</v>
      </c>
      <c r="K639" s="67">
        <v>4.8300000000000003E-2</v>
      </c>
      <c r="L639" s="66">
        <v>0.56661700000000004</v>
      </c>
      <c r="M639" s="68">
        <v>0.22864999999999999</v>
      </c>
      <c r="N639" s="35">
        <v>5.27</v>
      </c>
      <c r="O639" s="35">
        <v>16.75</v>
      </c>
      <c r="P639" s="35">
        <v>3.35</v>
      </c>
      <c r="Q639" s="35">
        <v>15.185</v>
      </c>
      <c r="R639" s="35">
        <v>8.07</v>
      </c>
      <c r="S639" s="35">
        <v>6.69</v>
      </c>
      <c r="T639" s="35">
        <v>6.25</v>
      </c>
      <c r="U639" s="35">
        <v>4.5150000000000006</v>
      </c>
      <c r="V639" s="35">
        <v>12.91</v>
      </c>
      <c r="W639" s="35">
        <v>5.2050000000000001</v>
      </c>
      <c r="X639" s="35">
        <v>6.8150000000000004</v>
      </c>
      <c r="Y639" s="35">
        <v>3.835</v>
      </c>
      <c r="Z639" s="35">
        <v>1.52</v>
      </c>
      <c r="AA639" s="35">
        <v>6.25</v>
      </c>
      <c r="AB639" s="41">
        <v>1040</v>
      </c>
      <c r="AC639" s="41">
        <v>6</v>
      </c>
      <c r="AD639" s="42">
        <v>387.4</v>
      </c>
      <c r="AE639" s="43">
        <v>59.98</v>
      </c>
      <c r="AF639" s="43">
        <v>75.180000000000007</v>
      </c>
      <c r="AG639" s="44">
        <f t="shared" si="357"/>
        <v>29.99</v>
      </c>
      <c r="AH639" s="44">
        <f t="shared" si="327"/>
        <v>2825.5487467979251</v>
      </c>
      <c r="AI639" s="44">
        <f t="shared" si="328"/>
        <v>212424.75478426804</v>
      </c>
      <c r="AJ639" s="44">
        <f t="shared" si="329"/>
        <v>1.8237045884479488</v>
      </c>
      <c r="AK639" s="45">
        <v>0</v>
      </c>
      <c r="AL639" s="43">
        <v>371.2</v>
      </c>
      <c r="AM639" s="43">
        <v>59.58</v>
      </c>
      <c r="AN639" s="69">
        <v>73.88</v>
      </c>
      <c r="AO639" s="44">
        <f t="shared" si="356"/>
        <v>29.79</v>
      </c>
      <c r="AP639" s="44">
        <f t="shared" si="330"/>
        <v>2787.9878650316055</v>
      </c>
      <c r="AQ639" s="46">
        <f t="shared" si="331"/>
        <v>212424.75478426804</v>
      </c>
      <c r="AR639" s="46">
        <f t="shared" si="332"/>
        <v>205976.543468535</v>
      </c>
      <c r="AS639" s="47">
        <f t="shared" si="333"/>
        <v>3.0355272492989971</v>
      </c>
      <c r="AT639" s="46">
        <f t="shared" si="334"/>
        <v>1.8237045884479488</v>
      </c>
      <c r="AU639" s="46">
        <f t="shared" si="335"/>
        <v>1.8021469520227411</v>
      </c>
      <c r="AV639" s="47">
        <f t="shared" si="336"/>
        <v>1.1820794092290008</v>
      </c>
      <c r="AW639" s="48">
        <v>0</v>
      </c>
      <c r="AX639" s="70">
        <v>150</v>
      </c>
      <c r="AY639" s="70">
        <v>12</v>
      </c>
      <c r="AZ639" s="71">
        <v>324.39999999999998</v>
      </c>
      <c r="BA639" s="43">
        <f t="shared" si="352"/>
        <v>19.420468557336623</v>
      </c>
      <c r="BB639" s="71">
        <v>58.2</v>
      </c>
      <c r="BC639" s="69">
        <v>73.95</v>
      </c>
      <c r="BD639" s="54">
        <f t="shared" si="337"/>
        <v>29.1</v>
      </c>
      <c r="BE639" s="44">
        <f t="shared" si="338"/>
        <v>2660.3320749863728</v>
      </c>
      <c r="BF639" s="50">
        <f t="shared" si="353"/>
        <v>212424.75478426804</v>
      </c>
      <c r="BG639" s="50">
        <f t="shared" si="339"/>
        <v>196731.55694524228</v>
      </c>
      <c r="BH639" s="72">
        <f t="shared" si="340"/>
        <v>7.38765020817055</v>
      </c>
      <c r="BI639" s="73">
        <f t="shared" si="341"/>
        <v>1.8237045884479488</v>
      </c>
      <c r="BJ639" s="51">
        <f t="shared" si="342"/>
        <v>1.6489474542728932</v>
      </c>
      <c r="BK639" s="72">
        <f t="shared" si="343"/>
        <v>9.5825352023587005</v>
      </c>
      <c r="BL639" s="116">
        <v>0</v>
      </c>
      <c r="BM639" s="74">
        <f t="shared" si="361"/>
        <v>1040</v>
      </c>
      <c r="BN639" s="74">
        <f t="shared" si="362"/>
        <v>6</v>
      </c>
      <c r="BO639" s="71">
        <v>294.39999999999998</v>
      </c>
      <c r="BP639" s="71">
        <v>58.1</v>
      </c>
      <c r="BQ639" s="71">
        <v>71.5</v>
      </c>
      <c r="BR639" s="72">
        <f t="shared" si="344"/>
        <v>29.05</v>
      </c>
      <c r="BS639" s="54">
        <f t="shared" si="345"/>
        <v>2651.1978943460604</v>
      </c>
      <c r="BT639" s="50">
        <f t="shared" si="346"/>
        <v>196731.55694524228</v>
      </c>
      <c r="BU639" s="50">
        <f t="shared" si="347"/>
        <v>189560.64944574333</v>
      </c>
      <c r="BV639" s="72">
        <f t="shared" si="348"/>
        <v>3.6450214753776793</v>
      </c>
      <c r="BW639" s="75">
        <f t="shared" si="349"/>
        <v>1.6489474542728932</v>
      </c>
      <c r="BX639" s="55">
        <f t="shared" si="350"/>
        <v>1.5530649470805076</v>
      </c>
      <c r="BY639" s="72">
        <f t="shared" si="360"/>
        <v>5.8147703217544464</v>
      </c>
      <c r="BZ639" s="83" t="s">
        <v>77</v>
      </c>
      <c r="CA639" s="83" t="s">
        <v>73</v>
      </c>
      <c r="CB639" s="112">
        <v>3</v>
      </c>
      <c r="CC639" s="112">
        <v>8</v>
      </c>
      <c r="CD639" s="112">
        <v>2</v>
      </c>
      <c r="CE639" s="112">
        <v>6</v>
      </c>
      <c r="CF639" s="83" t="s">
        <v>85</v>
      </c>
      <c r="CG639" s="71" t="s">
        <v>75</v>
      </c>
      <c r="CH639" s="62">
        <v>20.087575259989048</v>
      </c>
      <c r="CI639" s="63">
        <v>4.5</v>
      </c>
      <c r="CJ639" s="64">
        <f>SUM((AF639-BQ639)/AF639)*100</f>
        <v>4.8949188613993169</v>
      </c>
      <c r="CK639" s="64">
        <f>SUM(BX639*CH639)</f>
        <v>31.197309008130606</v>
      </c>
      <c r="CL639" s="65" t="s">
        <v>85</v>
      </c>
    </row>
    <row r="640" spans="1:90" s="65" customFormat="1" ht="24.75" customHeight="1" x14ac:dyDescent="0.3">
      <c r="A640" s="61" t="s">
        <v>127</v>
      </c>
      <c r="B640" s="35">
        <v>3.7250000000000001</v>
      </c>
      <c r="C640" s="35">
        <v>1.65</v>
      </c>
      <c r="D640" s="35">
        <v>5.3650000000000002</v>
      </c>
      <c r="E640" s="35">
        <v>4.41</v>
      </c>
      <c r="F640" s="35">
        <v>0.74870000000000003</v>
      </c>
      <c r="G640" s="66">
        <v>0.42785000000000001</v>
      </c>
      <c r="H640" s="66">
        <v>7.8649999999999998E-2</v>
      </c>
      <c r="I640" s="66">
        <v>4.48E-2</v>
      </c>
      <c r="J640" s="66">
        <v>3.755E-2</v>
      </c>
      <c r="K640" s="67">
        <v>4.87E-2</v>
      </c>
      <c r="L640" s="66">
        <v>0.56661700000000004</v>
      </c>
      <c r="M640" s="68">
        <v>0.21485000000000001</v>
      </c>
      <c r="N640" s="35">
        <v>4.07</v>
      </c>
      <c r="O640" s="35">
        <v>13.635000000000003</v>
      </c>
      <c r="P640" s="35">
        <v>3.35</v>
      </c>
      <c r="Q640" s="35">
        <v>16.065000000000001</v>
      </c>
      <c r="R640" s="35">
        <v>7.2850000000000001</v>
      </c>
      <c r="S640" s="35">
        <v>3.34</v>
      </c>
      <c r="T640" s="35">
        <v>7.08</v>
      </c>
      <c r="U640" s="35">
        <v>5.27</v>
      </c>
      <c r="V640" s="35">
        <v>16.155000000000001</v>
      </c>
      <c r="W640" s="35">
        <v>9.3949999999999996</v>
      </c>
      <c r="X640" s="35">
        <v>9.9849999999999994</v>
      </c>
      <c r="Y640" s="35">
        <v>9.2349999999999994</v>
      </c>
      <c r="Z640" s="35">
        <v>5.1100000000000003</v>
      </c>
      <c r="AA640" s="35">
        <v>3.125</v>
      </c>
      <c r="AB640" s="41">
        <v>1040</v>
      </c>
      <c r="AC640" s="41">
        <v>6</v>
      </c>
      <c r="AD640" s="42">
        <v>389.1</v>
      </c>
      <c r="AE640" s="43">
        <v>59.87</v>
      </c>
      <c r="AF640" s="43">
        <v>74.12</v>
      </c>
      <c r="AG640" s="44">
        <f t="shared" si="357"/>
        <v>29.934999999999999</v>
      </c>
      <c r="AH640" s="44">
        <f t="shared" si="327"/>
        <v>2815.1944501107746</v>
      </c>
      <c r="AI640" s="44">
        <f t="shared" si="328"/>
        <v>208662.21264221062</v>
      </c>
      <c r="AJ640" s="44">
        <f t="shared" si="329"/>
        <v>1.8647362887270003</v>
      </c>
      <c r="AK640" s="45">
        <v>0</v>
      </c>
      <c r="AL640" s="43">
        <v>377.4</v>
      </c>
      <c r="AM640" s="43">
        <v>59.74</v>
      </c>
      <c r="AN640" s="69">
        <v>74.3</v>
      </c>
      <c r="AO640" s="44">
        <f t="shared" si="356"/>
        <v>29.87</v>
      </c>
      <c r="AP640" s="44">
        <f t="shared" si="330"/>
        <v>2802.9820584486592</v>
      </c>
      <c r="AQ640" s="46">
        <f t="shared" si="331"/>
        <v>208662.21264221062</v>
      </c>
      <c r="AR640" s="46">
        <f t="shared" si="332"/>
        <v>208261.56694273537</v>
      </c>
      <c r="AS640" s="47">
        <f t="shared" si="333"/>
        <v>0.19200682979540318</v>
      </c>
      <c r="AT640" s="46">
        <f t="shared" si="334"/>
        <v>1.8647362887270003</v>
      </c>
      <c r="AU640" s="46">
        <f t="shared" si="335"/>
        <v>1.8121442450482079</v>
      </c>
      <c r="AV640" s="47">
        <f t="shared" si="336"/>
        <v>2.8203475202756607</v>
      </c>
      <c r="AW640" s="48">
        <v>0</v>
      </c>
      <c r="AX640" s="70">
        <v>150</v>
      </c>
      <c r="AY640" s="70">
        <v>12</v>
      </c>
      <c r="AZ640" s="71">
        <v>325.7</v>
      </c>
      <c r="BA640" s="43">
        <f t="shared" si="352"/>
        <v>19.465766042370291</v>
      </c>
      <c r="BB640" s="71">
        <v>58.1</v>
      </c>
      <c r="BC640" s="69">
        <v>74.25</v>
      </c>
      <c r="BD640" s="54">
        <f t="shared" si="337"/>
        <v>29.05</v>
      </c>
      <c r="BE640" s="44">
        <f t="shared" si="338"/>
        <v>2651.1978943460604</v>
      </c>
      <c r="BF640" s="50">
        <f t="shared" si="353"/>
        <v>208662.21264221062</v>
      </c>
      <c r="BG640" s="50">
        <f t="shared" si="339"/>
        <v>196851.44365519498</v>
      </c>
      <c r="BH640" s="72">
        <f t="shared" si="340"/>
        <v>5.6602337516986658</v>
      </c>
      <c r="BI640" s="73">
        <f t="shared" si="341"/>
        <v>1.8647362887270003</v>
      </c>
      <c r="BJ640" s="51">
        <f t="shared" si="342"/>
        <v>1.6545471750285772</v>
      </c>
      <c r="BK640" s="72">
        <f t="shared" si="343"/>
        <v>11.271787596406616</v>
      </c>
      <c r="BL640" s="116">
        <v>0</v>
      </c>
      <c r="BM640" s="74">
        <f t="shared" si="361"/>
        <v>1040</v>
      </c>
      <c r="BN640" s="74">
        <f t="shared" si="362"/>
        <v>6</v>
      </c>
      <c r="BO640" s="71">
        <v>292.3</v>
      </c>
      <c r="BP640" s="71">
        <v>58.1</v>
      </c>
      <c r="BQ640" s="71">
        <v>71.900000000000006</v>
      </c>
      <c r="BR640" s="72">
        <f t="shared" si="344"/>
        <v>29.05</v>
      </c>
      <c r="BS640" s="54">
        <f t="shared" si="345"/>
        <v>2651.1978943460604</v>
      </c>
      <c r="BT640" s="50">
        <f t="shared" si="346"/>
        <v>196851.44365519498</v>
      </c>
      <c r="BU640" s="50">
        <f t="shared" si="347"/>
        <v>190621.12860348175</v>
      </c>
      <c r="BV640" s="72">
        <f t="shared" si="348"/>
        <v>3.1649831649831595</v>
      </c>
      <c r="BW640" s="75">
        <f t="shared" si="349"/>
        <v>1.6545471750285772</v>
      </c>
      <c r="BX640" s="55">
        <f t="shared" si="350"/>
        <v>1.5334081911141357</v>
      </c>
      <c r="BY640" s="72">
        <f t="shared" si="360"/>
        <v>7.3215793265217197</v>
      </c>
      <c r="BZ640" s="83" t="s">
        <v>77</v>
      </c>
      <c r="CA640" s="83" t="s">
        <v>73</v>
      </c>
      <c r="CB640" s="112">
        <v>3</v>
      </c>
      <c r="CC640" s="112">
        <v>8</v>
      </c>
      <c r="CD640" s="112">
        <v>2</v>
      </c>
      <c r="CE640" s="112">
        <v>6</v>
      </c>
      <c r="CF640" s="83" t="s">
        <v>85</v>
      </c>
      <c r="CG640" s="71" t="s">
        <v>75</v>
      </c>
      <c r="CH640" s="62">
        <v>18.968340611353714</v>
      </c>
      <c r="CI640" s="63">
        <v>4.9000000000000004</v>
      </c>
      <c r="CJ640" s="64">
        <f>SUM((AF640-BQ640)/AF640)*100</f>
        <v>2.995143011332972</v>
      </c>
      <c r="CK640" s="64">
        <f>SUM(BX640*CH640)</f>
        <v>29.086208865292697</v>
      </c>
      <c r="CL640" s="65" t="s">
        <v>85</v>
      </c>
    </row>
    <row r="641" spans="1:90" s="65" customFormat="1" ht="24.75" customHeight="1" x14ac:dyDescent="0.3">
      <c r="A641" s="61" t="s">
        <v>127</v>
      </c>
      <c r="B641" s="35">
        <v>3.9350000000000001</v>
      </c>
      <c r="C641" s="35">
        <v>1.56</v>
      </c>
      <c r="D641" s="35">
        <v>5.25</v>
      </c>
      <c r="E641" s="35">
        <v>4.3949999999999996</v>
      </c>
      <c r="F641" s="35">
        <v>0.71684999999999999</v>
      </c>
      <c r="G641" s="66">
        <v>0.44940000000000002</v>
      </c>
      <c r="H641" s="66">
        <v>7.7700000000000005E-2</v>
      </c>
      <c r="I641" s="66">
        <v>4.5150000000000003E-2</v>
      </c>
      <c r="J641" s="66">
        <v>3.7699999999999997E-2</v>
      </c>
      <c r="K641" s="67">
        <v>4.7500000000000001E-2</v>
      </c>
      <c r="L641" s="66">
        <v>0.56661700000000004</v>
      </c>
      <c r="M641" s="68">
        <v>0.24079999999999999</v>
      </c>
      <c r="N641" s="35">
        <v>4.1784999999999997</v>
      </c>
      <c r="O641" s="35">
        <v>16.0335</v>
      </c>
      <c r="P641" s="35">
        <v>3.165</v>
      </c>
      <c r="Q641" s="35">
        <v>15.824999999999999</v>
      </c>
      <c r="R641" s="35">
        <v>7.4545000000000003</v>
      </c>
      <c r="S641" s="35">
        <v>5.01</v>
      </c>
      <c r="T641" s="35">
        <v>8.0564999999999998</v>
      </c>
      <c r="U641" s="35">
        <v>3.6840000000000002</v>
      </c>
      <c r="V641" s="35">
        <v>14.592499999999999</v>
      </c>
      <c r="W641" s="35">
        <v>5.2009999999999996</v>
      </c>
      <c r="X641" s="35">
        <v>11.649999999999999</v>
      </c>
      <c r="Y641" s="35">
        <v>6.1050000000000004</v>
      </c>
      <c r="Z641" s="35">
        <v>2.2220000000000004</v>
      </c>
      <c r="AA641" s="35">
        <v>4.7</v>
      </c>
      <c r="AB641" s="41">
        <v>1040</v>
      </c>
      <c r="AC641" s="41">
        <v>6</v>
      </c>
      <c r="AD641" s="42">
        <v>388</v>
      </c>
      <c r="AE641" s="43">
        <v>60.06</v>
      </c>
      <c r="AF641" s="43">
        <v>74.12</v>
      </c>
      <c r="AG641" s="44">
        <f t="shared" si="357"/>
        <v>30.03</v>
      </c>
      <c r="AH641" s="44">
        <f t="shared" si="327"/>
        <v>2833.0910824406637</v>
      </c>
      <c r="AI641" s="44">
        <f t="shared" si="328"/>
        <v>209988.71103050202</v>
      </c>
      <c r="AJ641" s="44">
        <f t="shared" si="329"/>
        <v>1.8477183754113375</v>
      </c>
      <c r="AK641" s="45">
        <v>0</v>
      </c>
      <c r="AL641" s="43">
        <v>375.2</v>
      </c>
      <c r="AM641" s="43">
        <v>59.72</v>
      </c>
      <c r="AN641" s="69">
        <v>73.98</v>
      </c>
      <c r="AO641" s="44">
        <f t="shared" si="356"/>
        <v>29.86</v>
      </c>
      <c r="AP641" s="44">
        <f t="shared" si="330"/>
        <v>2801.1055851566698</v>
      </c>
      <c r="AQ641" s="46">
        <f t="shared" si="331"/>
        <v>209988.71103050202</v>
      </c>
      <c r="AR641" s="46">
        <f t="shared" si="332"/>
        <v>207225.79118989044</v>
      </c>
      <c r="AS641" s="47">
        <f t="shared" si="333"/>
        <v>1.3157468451769516</v>
      </c>
      <c r="AT641" s="46">
        <f t="shared" si="334"/>
        <v>1.8477183754113375</v>
      </c>
      <c r="AU641" s="46">
        <f t="shared" si="335"/>
        <v>1.8105854384514672</v>
      </c>
      <c r="AV641" s="47">
        <f t="shared" si="336"/>
        <v>2.0096643219020756</v>
      </c>
      <c r="AW641" s="48">
        <v>0</v>
      </c>
      <c r="AX641" s="70">
        <v>150</v>
      </c>
      <c r="AY641" s="70">
        <v>12</v>
      </c>
      <c r="AZ641" s="71">
        <v>324</v>
      </c>
      <c r="BA641" s="43">
        <f t="shared" si="352"/>
        <v>19.753086419753085</v>
      </c>
      <c r="BB641" s="71">
        <v>58.2</v>
      </c>
      <c r="BC641" s="69">
        <v>74.19</v>
      </c>
      <c r="BD641" s="54">
        <f t="shared" si="337"/>
        <v>29.1</v>
      </c>
      <c r="BE641" s="44">
        <f t="shared" si="338"/>
        <v>2660.3320749863728</v>
      </c>
      <c r="BF641" s="50">
        <f t="shared" si="353"/>
        <v>209988.71103050202</v>
      </c>
      <c r="BG641" s="50">
        <f t="shared" si="339"/>
        <v>197370.036643239</v>
      </c>
      <c r="BH641" s="72">
        <f t="shared" si="340"/>
        <v>6.0092156027521337</v>
      </c>
      <c r="BI641" s="73">
        <f t="shared" si="341"/>
        <v>1.8477183754113375</v>
      </c>
      <c r="BJ641" s="51">
        <f t="shared" si="342"/>
        <v>1.6415865625320527</v>
      </c>
      <c r="BK641" s="72">
        <f t="shared" si="343"/>
        <v>11.156018991984963</v>
      </c>
      <c r="BL641" s="116">
        <v>0</v>
      </c>
      <c r="BM641" s="74">
        <f t="shared" si="361"/>
        <v>1040</v>
      </c>
      <c r="BN641" s="74">
        <f t="shared" si="362"/>
        <v>6</v>
      </c>
      <c r="BO641" s="71">
        <v>294.39999999999998</v>
      </c>
      <c r="BP641" s="71">
        <v>57.1</v>
      </c>
      <c r="BQ641" s="71">
        <v>71.5</v>
      </c>
      <c r="BR641" s="72">
        <f t="shared" si="344"/>
        <v>28.55</v>
      </c>
      <c r="BS641" s="54">
        <f t="shared" si="345"/>
        <v>2560.7200259226747</v>
      </c>
      <c r="BT641" s="50">
        <f t="shared" si="346"/>
        <v>197370.036643239</v>
      </c>
      <c r="BU641" s="50">
        <f t="shared" si="347"/>
        <v>183091.48185347125</v>
      </c>
      <c r="BV641" s="72">
        <f t="shared" si="348"/>
        <v>7.2344085417470412</v>
      </c>
      <c r="BW641" s="75">
        <f t="shared" si="349"/>
        <v>1.6415865625320527</v>
      </c>
      <c r="BX641" s="55">
        <f t="shared" si="350"/>
        <v>1.6079393591647773</v>
      </c>
      <c r="BY641" s="72">
        <f t="shared" si="360"/>
        <v>2.0496758523276757</v>
      </c>
      <c r="BZ641" s="83" t="s">
        <v>77</v>
      </c>
      <c r="CA641" s="83" t="s">
        <v>73</v>
      </c>
      <c r="CB641" s="112">
        <v>3</v>
      </c>
      <c r="CC641" s="112">
        <v>8</v>
      </c>
      <c r="CD641" s="112">
        <v>2</v>
      </c>
      <c r="CE641" s="112">
        <v>6</v>
      </c>
      <c r="CF641" s="83" t="s">
        <v>85</v>
      </c>
      <c r="CG641" s="71" t="s">
        <v>75</v>
      </c>
      <c r="CH641" s="62">
        <v>19.868457111537406</v>
      </c>
      <c r="CI641" s="63">
        <f t="shared" ref="CI641:CI646" si="364">SUM(CI639:CI640)/2</f>
        <v>4.7</v>
      </c>
      <c r="CJ641" s="64">
        <f>SUM((AF641-BQ641)/AF641)*100</f>
        <v>3.5348084187803623</v>
      </c>
      <c r="CK641" s="64">
        <f>SUM(BX641*CH641)</f>
        <v>31.947274195518318</v>
      </c>
      <c r="CL641" s="65" t="s">
        <v>85</v>
      </c>
    </row>
    <row r="642" spans="1:90" s="65" customFormat="1" ht="24.75" customHeight="1" x14ac:dyDescent="0.3">
      <c r="A642" s="61" t="s">
        <v>127</v>
      </c>
      <c r="B642" s="35">
        <v>3.9950000000000001</v>
      </c>
      <c r="C642" s="35">
        <v>1.5549999999999999</v>
      </c>
      <c r="D642" s="35">
        <v>5.62</v>
      </c>
      <c r="E642" s="35">
        <v>4.5</v>
      </c>
      <c r="F642" s="35">
        <v>1.07725</v>
      </c>
      <c r="G642" s="66">
        <v>0.43725000000000003</v>
      </c>
      <c r="H642" s="66">
        <v>8.5099999999999995E-2</v>
      </c>
      <c r="I642" s="66">
        <v>5.1400000000000001E-2</v>
      </c>
      <c r="J642" s="66">
        <v>4.6850000000000003E-2</v>
      </c>
      <c r="K642" s="67">
        <v>5.8599999999999999E-2</v>
      </c>
      <c r="L642" s="66">
        <v>0.56661700000000004</v>
      </c>
      <c r="M642" s="68">
        <v>0.24005000000000001</v>
      </c>
      <c r="N642" s="35">
        <v>5.27</v>
      </c>
      <c r="O642" s="35">
        <v>16.75</v>
      </c>
      <c r="P642" s="35">
        <v>3.35</v>
      </c>
      <c r="Q642" s="35">
        <v>15.185</v>
      </c>
      <c r="R642" s="35">
        <v>8.07</v>
      </c>
      <c r="S642" s="35">
        <v>6.69</v>
      </c>
      <c r="T642" s="35">
        <v>6.25</v>
      </c>
      <c r="U642" s="35">
        <v>4.5150000000000006</v>
      </c>
      <c r="V642" s="35">
        <v>12.91</v>
      </c>
      <c r="W642" s="35">
        <v>5.2050000000000001</v>
      </c>
      <c r="X642" s="35">
        <v>6.8150000000000004</v>
      </c>
      <c r="Y642" s="35">
        <v>3.835</v>
      </c>
      <c r="Z642" s="35">
        <v>1.52</v>
      </c>
      <c r="AA642" s="35">
        <v>6.25</v>
      </c>
      <c r="AB642" s="41">
        <v>1040</v>
      </c>
      <c r="AC642" s="41">
        <v>6</v>
      </c>
      <c r="AD642" s="42">
        <v>387</v>
      </c>
      <c r="AE642" s="43">
        <v>60.11</v>
      </c>
      <c r="AF642" s="43">
        <v>74.150000000000006</v>
      </c>
      <c r="AG642" s="44">
        <f t="shared" si="357"/>
        <v>30.055</v>
      </c>
      <c r="AH642" s="44">
        <f t="shared" ref="AH642:AH705" si="365">PI()*(AE642/2)^2</f>
        <v>2837.8101473054371</v>
      </c>
      <c r="AI642" s="44">
        <f t="shared" ref="AI642:AI705" si="366">PI()*(AE642/2)^2*AF642</f>
        <v>210423.62242269819</v>
      </c>
      <c r="AJ642" s="44">
        <f t="shared" ref="AJ642:AJ705" si="367">(AD642*1000/AI642)</f>
        <v>1.8391471239982546</v>
      </c>
      <c r="AK642" s="45">
        <v>0</v>
      </c>
      <c r="AL642" s="43">
        <v>372.2</v>
      </c>
      <c r="AM642" s="43">
        <v>59.61</v>
      </c>
      <c r="AN642" s="69">
        <v>74.180000000000007</v>
      </c>
      <c r="AO642" s="44">
        <f t="shared" si="356"/>
        <v>29.805</v>
      </c>
      <c r="AP642" s="44">
        <f t="shared" ref="AP642:AP705" si="368">PI()*(AM642/2)^2</f>
        <v>2790.7962132444659</v>
      </c>
      <c r="AQ642" s="46">
        <f t="shared" ref="AQ642:AQ705" si="369">SUM(AI642)</f>
        <v>210423.62242269819</v>
      </c>
      <c r="AR642" s="46">
        <f t="shared" ref="AR642:AR705" si="370">PI()*(AM642/2)^2*AN642</f>
        <v>207021.2630984745</v>
      </c>
      <c r="AS642" s="47">
        <f t="shared" ref="AS642:AS705" si="371">((AQ642-AR642)/AQ642)*100</f>
        <v>1.6169093968875015</v>
      </c>
      <c r="AT642" s="46">
        <f t="shared" ref="AT642:AT705" si="372">SUM(AJ642)</f>
        <v>1.8391471239982546</v>
      </c>
      <c r="AU642" s="46">
        <f t="shared" ref="AU642:AU705" si="373">(AL642*1000/AR642)</f>
        <v>1.7978829538053507</v>
      </c>
      <c r="AV642" s="47">
        <f t="shared" ref="AV642:AV705" si="374">((AT642-AU642)/AT642)*100</f>
        <v>2.2436579246143618</v>
      </c>
      <c r="AW642" s="48">
        <v>0</v>
      </c>
      <c r="AX642" s="70">
        <v>150</v>
      </c>
      <c r="AY642" s="70">
        <v>12</v>
      </c>
      <c r="AZ642" s="71">
        <v>324.2</v>
      </c>
      <c r="BA642" s="43">
        <f t="shared" si="352"/>
        <v>19.370758790869839</v>
      </c>
      <c r="BB642" s="71">
        <v>58.1</v>
      </c>
      <c r="BC642" s="69">
        <v>74.09</v>
      </c>
      <c r="BD642" s="54">
        <f t="shared" ref="BD642:BD705" si="375">SUM(BB642/2)</f>
        <v>29.05</v>
      </c>
      <c r="BE642" s="44">
        <f t="shared" ref="BE642:BE705" si="376">PI()*(BB642/2)^2</f>
        <v>2651.1978943460604</v>
      </c>
      <c r="BF642" s="50">
        <f t="shared" si="353"/>
        <v>210423.62242269819</v>
      </c>
      <c r="BG642" s="50">
        <f t="shared" ref="BG642:BG705" si="377">PI()*(BB642/2)^2*BC642</f>
        <v>196427.25199209963</v>
      </c>
      <c r="BH642" s="72">
        <f t="shared" ref="BH642:BH705" si="378">((BF642-BG642)/BF642)*100</f>
        <v>6.6515205229585401</v>
      </c>
      <c r="BI642" s="73">
        <f t="shared" ref="BI642:BI705" si="379">SUM(AJ642)</f>
        <v>1.8391471239982546</v>
      </c>
      <c r="BJ642" s="51">
        <f t="shared" ref="BJ642:BJ705" si="380">(AZ642*1000/BG642)</f>
        <v>1.6504838137889311</v>
      </c>
      <c r="BK642" s="72">
        <f t="shared" ref="BK642:BK705" si="381">((BI642-BJ642)/BI642)*100</f>
        <v>10.258195646641624</v>
      </c>
      <c r="BL642" s="116">
        <v>0</v>
      </c>
      <c r="BM642" s="74">
        <f t="shared" si="361"/>
        <v>1040</v>
      </c>
      <c r="BN642" s="74">
        <f t="shared" si="362"/>
        <v>6</v>
      </c>
      <c r="BO642" s="71">
        <v>295.3</v>
      </c>
      <c r="BP642" s="71">
        <v>58.1</v>
      </c>
      <c r="BQ642" s="71">
        <v>71.7</v>
      </c>
      <c r="BR642" s="72">
        <f t="shared" ref="BR642:BR705" si="382">BP642/2</f>
        <v>29.05</v>
      </c>
      <c r="BS642" s="54">
        <f t="shared" ref="BS642:BS705" si="383">PI()*(BP642/2)^2</f>
        <v>2651.1978943460604</v>
      </c>
      <c r="BT642" s="50">
        <f t="shared" ref="BT642:BT705" si="384">SUM(BG642)</f>
        <v>196427.25199209963</v>
      </c>
      <c r="BU642" s="50">
        <f t="shared" ref="BU642:BU705" si="385">PI()*(BP642/2)^2*BQ642</f>
        <v>190090.88902461252</v>
      </c>
      <c r="BV642" s="72">
        <f t="shared" ref="BV642:BV705" si="386">((BT642-BU642)/BT642)*100</f>
        <v>3.2258064516129137</v>
      </c>
      <c r="BW642" s="75">
        <f t="shared" ref="BW642:BW705" si="387">SUM(BJ642)</f>
        <v>1.6504838137889311</v>
      </c>
      <c r="BX642" s="55">
        <f t="shared" ref="BX642:BX705" si="388">(BO642*1000/BU642)</f>
        <v>1.5534674045412311</v>
      </c>
      <c r="BY642" s="72">
        <f t="shared" si="360"/>
        <v>5.8780588114332577</v>
      </c>
      <c r="BZ642" s="83" t="s">
        <v>77</v>
      </c>
      <c r="CA642" s="83" t="s">
        <v>73</v>
      </c>
      <c r="CB642" s="112">
        <v>3</v>
      </c>
      <c r="CC642" s="112">
        <v>8</v>
      </c>
      <c r="CD642" s="112">
        <v>2</v>
      </c>
      <c r="CE642" s="112">
        <v>6</v>
      </c>
      <c r="CF642" s="83" t="s">
        <v>85</v>
      </c>
      <c r="CG642" s="71" t="s">
        <v>75</v>
      </c>
      <c r="CH642" s="63">
        <f>SUM(CH640:CH641)/2</f>
        <v>19.41839886144556</v>
      </c>
      <c r="CI642" s="63">
        <f t="shared" si="364"/>
        <v>4.8000000000000007</v>
      </c>
      <c r="CJ642" s="64">
        <f>SUM((AF642-BQ642)/AF642)*100</f>
        <v>3.3041132838840226</v>
      </c>
      <c r="CK642" s="64">
        <f>SUM(BX642*CH642)</f>
        <v>30.165849679636231</v>
      </c>
      <c r="CL642" s="65" t="s">
        <v>85</v>
      </c>
    </row>
    <row r="643" spans="1:90" s="65" customFormat="1" ht="24.75" customHeight="1" x14ac:dyDescent="0.3">
      <c r="A643" s="61" t="s">
        <v>127</v>
      </c>
      <c r="B643" s="35">
        <v>4.08</v>
      </c>
      <c r="C643" s="35">
        <v>1.88</v>
      </c>
      <c r="D643" s="35">
        <v>6.6449999999999996</v>
      </c>
      <c r="E643" s="35">
        <v>4.6150000000000002</v>
      </c>
      <c r="F643" s="35">
        <v>1.2503500000000001</v>
      </c>
      <c r="G643" s="66">
        <v>0.45255000000000001</v>
      </c>
      <c r="H643" s="66">
        <v>8.4750000000000006E-2</v>
      </c>
      <c r="I643" s="66">
        <v>5.0999999999999997E-2</v>
      </c>
      <c r="J643" s="66">
        <v>4.795E-2</v>
      </c>
      <c r="K643" s="67">
        <v>5.67E-2</v>
      </c>
      <c r="L643" s="66">
        <v>0.56661700000000004</v>
      </c>
      <c r="M643" s="68">
        <v>0.30270000000000002</v>
      </c>
      <c r="N643" s="35">
        <v>4.07</v>
      </c>
      <c r="O643" s="35">
        <v>13.635000000000003</v>
      </c>
      <c r="P643" s="35">
        <v>3.35</v>
      </c>
      <c r="Q643" s="35">
        <v>16.065000000000001</v>
      </c>
      <c r="R643" s="35">
        <v>7.2850000000000001</v>
      </c>
      <c r="S643" s="35">
        <v>3.34</v>
      </c>
      <c r="T643" s="35">
        <v>7.08</v>
      </c>
      <c r="U643" s="35">
        <v>5.27</v>
      </c>
      <c r="V643" s="35">
        <v>16.155000000000001</v>
      </c>
      <c r="W643" s="35">
        <v>9.3949999999999996</v>
      </c>
      <c r="X643" s="35">
        <v>9.9849999999999994</v>
      </c>
      <c r="Y643" s="35">
        <v>9.2349999999999994</v>
      </c>
      <c r="Z643" s="35">
        <v>5.1100000000000003</v>
      </c>
      <c r="AA643" s="35">
        <v>3.125</v>
      </c>
      <c r="AB643" s="41">
        <v>1060</v>
      </c>
      <c r="AC643" s="41">
        <v>6</v>
      </c>
      <c r="AD643" s="42">
        <v>385.6</v>
      </c>
      <c r="AE643" s="43">
        <v>60.01</v>
      </c>
      <c r="AF643" s="43">
        <v>74.540000000000006</v>
      </c>
      <c r="AG643" s="44">
        <f t="shared" si="357"/>
        <v>30.004999999999999</v>
      </c>
      <c r="AH643" s="44">
        <f t="shared" si="365"/>
        <v>2828.3759445667069</v>
      </c>
      <c r="AI643" s="44">
        <f t="shared" si="366"/>
        <v>210827.14290800237</v>
      </c>
      <c r="AJ643" s="44">
        <f t="shared" si="367"/>
        <v>1.828986508479425</v>
      </c>
      <c r="AK643" s="45">
        <v>0</v>
      </c>
      <c r="AL643" s="43">
        <v>377.4</v>
      </c>
      <c r="AM643" s="43">
        <v>59.74</v>
      </c>
      <c r="AN643" s="69">
        <v>74.400000000000006</v>
      </c>
      <c r="AO643" s="44">
        <f t="shared" si="356"/>
        <v>29.87</v>
      </c>
      <c r="AP643" s="44">
        <f t="shared" si="368"/>
        <v>2802.9820584486592</v>
      </c>
      <c r="AQ643" s="46">
        <f t="shared" si="369"/>
        <v>210827.14290800237</v>
      </c>
      <c r="AR643" s="46">
        <f t="shared" si="370"/>
        <v>208541.86514858025</v>
      </c>
      <c r="AS643" s="47">
        <f t="shared" si="371"/>
        <v>1.0839580368545465</v>
      </c>
      <c r="AT643" s="46">
        <f t="shared" si="372"/>
        <v>1.828986508479425</v>
      </c>
      <c r="AU643" s="46">
        <f t="shared" si="373"/>
        <v>1.809708567299487</v>
      </c>
      <c r="AV643" s="47">
        <f t="shared" si="374"/>
        <v>1.0540231483700329</v>
      </c>
      <c r="AW643" s="48">
        <v>0</v>
      </c>
      <c r="AX643" s="70">
        <v>150</v>
      </c>
      <c r="AY643" s="70">
        <v>12</v>
      </c>
      <c r="AZ643" s="71">
        <v>323.60000000000002</v>
      </c>
      <c r="BA643" s="43">
        <f t="shared" ref="BA643:BA706" si="389">(AD643-AZ643)/AZ643*100</f>
        <v>19.159456118665016</v>
      </c>
      <c r="BB643" s="71">
        <v>58.2</v>
      </c>
      <c r="BC643" s="69">
        <v>74.290000000000006</v>
      </c>
      <c r="BD643" s="54">
        <f t="shared" si="375"/>
        <v>29.1</v>
      </c>
      <c r="BE643" s="44">
        <f t="shared" si="376"/>
        <v>2660.3320749863728</v>
      </c>
      <c r="BF643" s="50">
        <f t="shared" si="353"/>
        <v>210827.14290800237</v>
      </c>
      <c r="BG643" s="50">
        <f t="shared" si="377"/>
        <v>197636.06985073767</v>
      </c>
      <c r="BH643" s="72">
        <f t="shared" si="378"/>
        <v>6.2568191530351607</v>
      </c>
      <c r="BI643" s="73">
        <f t="shared" si="379"/>
        <v>1.828986508479425</v>
      </c>
      <c r="BJ643" s="51">
        <f t="shared" si="380"/>
        <v>1.6373529398980415</v>
      </c>
      <c r="BK643" s="72">
        <f t="shared" si="381"/>
        <v>10.477582403858351</v>
      </c>
      <c r="BL643" s="116">
        <v>0</v>
      </c>
      <c r="BM643" s="74">
        <f t="shared" si="361"/>
        <v>1060</v>
      </c>
      <c r="BN643" s="74">
        <f t="shared" si="362"/>
        <v>6</v>
      </c>
      <c r="BO643" s="71">
        <v>293</v>
      </c>
      <c r="BP643" s="71">
        <v>58.1</v>
      </c>
      <c r="BQ643" s="71">
        <v>71.400000000000006</v>
      </c>
      <c r="BR643" s="72">
        <f t="shared" si="382"/>
        <v>29.05</v>
      </c>
      <c r="BS643" s="54">
        <f t="shared" si="383"/>
        <v>2651.1978943460604</v>
      </c>
      <c r="BT643" s="50">
        <f t="shared" si="384"/>
        <v>197636.06985073767</v>
      </c>
      <c r="BU643" s="50">
        <f t="shared" si="385"/>
        <v>189295.52965630873</v>
      </c>
      <c r="BV643" s="72">
        <f t="shared" si="386"/>
        <v>4.2201508058362167</v>
      </c>
      <c r="BW643" s="75">
        <f t="shared" si="387"/>
        <v>1.6373529398980415</v>
      </c>
      <c r="BX643" s="55">
        <f t="shared" si="388"/>
        <v>1.5478442651655882</v>
      </c>
      <c r="BY643" s="72">
        <f t="shared" si="360"/>
        <v>5.4666695586125202</v>
      </c>
      <c r="BZ643" s="83" t="s">
        <v>77</v>
      </c>
      <c r="CA643" s="83" t="s">
        <v>73</v>
      </c>
      <c r="CB643" s="112">
        <v>3</v>
      </c>
      <c r="CC643" s="112">
        <v>8</v>
      </c>
      <c r="CD643" s="112">
        <v>2</v>
      </c>
      <c r="CE643" s="112">
        <v>6</v>
      </c>
      <c r="CF643" s="83" t="s">
        <v>85</v>
      </c>
      <c r="CG643" s="71" t="s">
        <v>75</v>
      </c>
      <c r="CH643" s="63">
        <f>SUM(CH641:CH642)/2</f>
        <v>19.643427986491481</v>
      </c>
      <c r="CI643" s="63">
        <f t="shared" si="364"/>
        <v>4.75</v>
      </c>
      <c r="CJ643" s="64">
        <f>SUM((AF643-BQ643)/AF643)*100</f>
        <v>4.2125033539039443</v>
      </c>
      <c r="CK643" s="64">
        <f>SUM(BX643*CH643)</f>
        <v>30.404967357084058</v>
      </c>
      <c r="CL643" s="65" t="s">
        <v>85</v>
      </c>
    </row>
    <row r="644" spans="1:90" s="65" customFormat="1" ht="24.75" customHeight="1" x14ac:dyDescent="0.3">
      <c r="A644" s="61" t="s">
        <v>127</v>
      </c>
      <c r="B644" s="35">
        <v>4.04</v>
      </c>
      <c r="C644" s="35">
        <v>1.8</v>
      </c>
      <c r="D644" s="35">
        <v>6.3250000000000002</v>
      </c>
      <c r="E644" s="35">
        <v>4.6900000000000004</v>
      </c>
      <c r="F644" s="35">
        <v>1.20095</v>
      </c>
      <c r="G644" s="66">
        <v>0.44695000000000001</v>
      </c>
      <c r="H644" s="66">
        <v>8.4849999999999995E-2</v>
      </c>
      <c r="I644" s="66">
        <v>5.0349999999999999E-2</v>
      </c>
      <c r="J644" s="66">
        <v>4.9549999999999997E-2</v>
      </c>
      <c r="K644" s="67">
        <v>5.8999999999999997E-2</v>
      </c>
      <c r="L644" s="66">
        <v>0.56661700000000004</v>
      </c>
      <c r="M644" s="68">
        <v>0.28639999999999999</v>
      </c>
      <c r="N644" s="35">
        <v>4.1784999999999997</v>
      </c>
      <c r="O644" s="35">
        <v>16.0335</v>
      </c>
      <c r="P644" s="35">
        <v>3.165</v>
      </c>
      <c r="Q644" s="35">
        <v>15.824999999999999</v>
      </c>
      <c r="R644" s="35">
        <v>7.4545000000000003</v>
      </c>
      <c r="S644" s="35">
        <v>5.01</v>
      </c>
      <c r="T644" s="35">
        <v>8.0564999999999998</v>
      </c>
      <c r="U644" s="35">
        <v>3.6840000000000002</v>
      </c>
      <c r="V644" s="35">
        <v>14.592499999999999</v>
      </c>
      <c r="W644" s="35">
        <v>5.2009999999999996</v>
      </c>
      <c r="X644" s="35">
        <v>11.649999999999999</v>
      </c>
      <c r="Y644" s="35">
        <v>6.1050000000000004</v>
      </c>
      <c r="Z644" s="35">
        <v>2.2220000000000004</v>
      </c>
      <c r="AA644" s="35">
        <v>4.7</v>
      </c>
      <c r="AB644" s="41">
        <v>1060</v>
      </c>
      <c r="AC644" s="41">
        <v>6</v>
      </c>
      <c r="AD644" s="42">
        <v>387.3</v>
      </c>
      <c r="AE644" s="43">
        <v>60.05</v>
      </c>
      <c r="AF644" s="43">
        <v>74.78</v>
      </c>
      <c r="AG644" s="44">
        <f t="shared" si="357"/>
        <v>30.024999999999999</v>
      </c>
      <c r="AH644" s="44">
        <f t="shared" si="365"/>
        <v>2832.1477407066068</v>
      </c>
      <c r="AI644" s="44">
        <f t="shared" si="366"/>
        <v>211788.00805004005</v>
      </c>
      <c r="AJ644" s="44">
        <f t="shared" si="367"/>
        <v>1.8287154384515056</v>
      </c>
      <c r="AK644" s="45">
        <v>0</v>
      </c>
      <c r="AL644" s="43">
        <v>380.6</v>
      </c>
      <c r="AM644" s="43">
        <v>59.82</v>
      </c>
      <c r="AN644" s="69">
        <v>74.22</v>
      </c>
      <c r="AO644" s="44">
        <f t="shared" si="356"/>
        <v>29.91</v>
      </c>
      <c r="AP644" s="44">
        <f t="shared" si="368"/>
        <v>2810.4942348019231</v>
      </c>
      <c r="AQ644" s="46">
        <f t="shared" si="369"/>
        <v>211788.00805004005</v>
      </c>
      <c r="AR644" s="46">
        <f t="shared" si="370"/>
        <v>208594.88210699873</v>
      </c>
      <c r="AS644" s="47">
        <f t="shared" si="371"/>
        <v>1.5076991244409201</v>
      </c>
      <c r="AT644" s="46">
        <f t="shared" si="372"/>
        <v>1.8287154384515056</v>
      </c>
      <c r="AU644" s="46">
        <f t="shared" si="373"/>
        <v>1.824589348288858</v>
      </c>
      <c r="AV644" s="47">
        <f t="shared" si="374"/>
        <v>0.22562778636251232</v>
      </c>
      <c r="AW644" s="48">
        <v>0</v>
      </c>
      <c r="AX644" s="70">
        <v>150</v>
      </c>
      <c r="AY644" s="70">
        <v>12</v>
      </c>
      <c r="AZ644" s="71">
        <v>324.2</v>
      </c>
      <c r="BA644" s="43">
        <f t="shared" si="389"/>
        <v>19.463294262800748</v>
      </c>
      <c r="BB644" s="71">
        <v>58.2</v>
      </c>
      <c r="BC644" s="69">
        <v>74.11</v>
      </c>
      <c r="BD644" s="54">
        <f t="shared" si="375"/>
        <v>29.1</v>
      </c>
      <c r="BE644" s="44">
        <f t="shared" si="376"/>
        <v>2660.3320749863728</v>
      </c>
      <c r="BF644" s="50">
        <f t="shared" si="353"/>
        <v>211788.00805004005</v>
      </c>
      <c r="BG644" s="50">
        <f t="shared" si="377"/>
        <v>197157.2100772401</v>
      </c>
      <c r="BH644" s="72">
        <f t="shared" si="378"/>
        <v>6.9082277639360337</v>
      </c>
      <c r="BI644" s="73">
        <f t="shared" si="379"/>
        <v>1.8287154384515056</v>
      </c>
      <c r="BJ644" s="51">
        <f t="shared" si="380"/>
        <v>1.6443730354724966</v>
      </c>
      <c r="BK644" s="72">
        <f t="shared" si="381"/>
        <v>10.080431274485436</v>
      </c>
      <c r="BL644" s="116">
        <v>0</v>
      </c>
      <c r="BM644" s="74">
        <f t="shared" si="361"/>
        <v>1060</v>
      </c>
      <c r="BN644" s="74">
        <f t="shared" si="362"/>
        <v>6</v>
      </c>
      <c r="BO644" s="71">
        <v>294.89999999999998</v>
      </c>
      <c r="BP644" s="71">
        <v>58.4</v>
      </c>
      <c r="BQ644" s="71">
        <v>72.900000000000006</v>
      </c>
      <c r="BR644" s="72">
        <f t="shared" si="382"/>
        <v>29.2</v>
      </c>
      <c r="BS644" s="54">
        <f t="shared" si="383"/>
        <v>2678.6475601568013</v>
      </c>
      <c r="BT644" s="50">
        <f t="shared" si="384"/>
        <v>197157.2100772401</v>
      </c>
      <c r="BU644" s="50">
        <f t="shared" si="385"/>
        <v>195273.40713543084</v>
      </c>
      <c r="BV644" s="72">
        <f t="shared" si="386"/>
        <v>0.95548265319399028</v>
      </c>
      <c r="BW644" s="75">
        <f t="shared" si="387"/>
        <v>1.6443730354724966</v>
      </c>
      <c r="BX644" s="55">
        <f t="shared" si="388"/>
        <v>1.510190272838706</v>
      </c>
      <c r="BY644" s="72">
        <f t="shared" si="360"/>
        <v>8.1601169405720828</v>
      </c>
      <c r="BZ644" s="83" t="s">
        <v>77</v>
      </c>
      <c r="CA644" s="83" t="s">
        <v>73</v>
      </c>
      <c r="CB644" s="112">
        <v>3</v>
      </c>
      <c r="CC644" s="112">
        <v>8</v>
      </c>
      <c r="CD644" s="112">
        <v>2</v>
      </c>
      <c r="CE644" s="112">
        <v>6</v>
      </c>
      <c r="CF644" s="83" t="s">
        <v>85</v>
      </c>
      <c r="CG644" s="71" t="s">
        <v>75</v>
      </c>
      <c r="CH644" s="63">
        <f>SUM(CH642:CH643)/2</f>
        <v>19.530913423968521</v>
      </c>
      <c r="CI644" s="63">
        <f t="shared" si="364"/>
        <v>4.7750000000000004</v>
      </c>
      <c r="CJ644" s="64">
        <f>SUM((AF644-BQ644)/AF644)*100</f>
        <v>2.514041187483278</v>
      </c>
      <c r="CK644" s="64">
        <f>SUM(BX644*CH644)</f>
        <v>29.495395472532167</v>
      </c>
      <c r="CL644" s="65" t="s">
        <v>85</v>
      </c>
    </row>
    <row r="645" spans="1:90" s="65" customFormat="1" ht="24.75" customHeight="1" x14ac:dyDescent="0.3">
      <c r="A645" s="61" t="s">
        <v>127</v>
      </c>
      <c r="B645" s="35">
        <v>3.82</v>
      </c>
      <c r="C645" s="35">
        <v>1.895</v>
      </c>
      <c r="D645" s="35">
        <v>6.0250000000000004</v>
      </c>
      <c r="E645" s="35">
        <v>4.99</v>
      </c>
      <c r="F645" s="35">
        <v>1.00465</v>
      </c>
      <c r="G645" s="66">
        <v>0.46045000000000003</v>
      </c>
      <c r="H645" s="66">
        <v>8.3299999999999999E-2</v>
      </c>
      <c r="I645" s="66">
        <v>5.6300000000000003E-2</v>
      </c>
      <c r="J645" s="66">
        <v>4.3249999999999997E-2</v>
      </c>
      <c r="K645" s="67">
        <v>5.6500000000000002E-2</v>
      </c>
      <c r="L645" s="66">
        <v>0.56661700000000004</v>
      </c>
      <c r="M645" s="68">
        <v>8.4199999999999997E-2</v>
      </c>
      <c r="N645" s="35">
        <v>5.27</v>
      </c>
      <c r="O645" s="35">
        <v>16.75</v>
      </c>
      <c r="P645" s="35">
        <v>3.35</v>
      </c>
      <c r="Q645" s="35">
        <v>15.185</v>
      </c>
      <c r="R645" s="35">
        <v>8.07</v>
      </c>
      <c r="S645" s="35">
        <v>6.69</v>
      </c>
      <c r="T645" s="35">
        <v>6.25</v>
      </c>
      <c r="U645" s="35">
        <v>4.5150000000000006</v>
      </c>
      <c r="V645" s="35">
        <v>12.91</v>
      </c>
      <c r="W645" s="35">
        <v>5.2050000000000001</v>
      </c>
      <c r="X645" s="35">
        <v>6.8150000000000004</v>
      </c>
      <c r="Y645" s="35">
        <v>3.835</v>
      </c>
      <c r="Z645" s="35">
        <v>1.52</v>
      </c>
      <c r="AA645" s="35">
        <v>6.25</v>
      </c>
      <c r="AB645" s="41">
        <v>1060</v>
      </c>
      <c r="AC645" s="41">
        <v>6</v>
      </c>
      <c r="AD645" s="42">
        <v>386.8</v>
      </c>
      <c r="AE645" s="43">
        <v>60.06</v>
      </c>
      <c r="AF645" s="43">
        <v>75.400000000000006</v>
      </c>
      <c r="AG645" s="44">
        <f t="shared" si="357"/>
        <v>30.03</v>
      </c>
      <c r="AH645" s="44">
        <f t="shared" si="365"/>
        <v>2833.0910824406637</v>
      </c>
      <c r="AI645" s="44">
        <f t="shared" si="366"/>
        <v>213615.06761602606</v>
      </c>
      <c r="AJ645" s="44">
        <f t="shared" si="367"/>
        <v>1.8107336917603329</v>
      </c>
      <c r="AK645" s="45">
        <v>0</v>
      </c>
      <c r="AL645" s="43">
        <v>378.5</v>
      </c>
      <c r="AM645" s="43">
        <v>60</v>
      </c>
      <c r="AN645" s="69">
        <v>74.14</v>
      </c>
      <c r="AO645" s="44">
        <f t="shared" si="356"/>
        <v>30</v>
      </c>
      <c r="AP645" s="44">
        <f t="shared" si="368"/>
        <v>2827.4333882308138</v>
      </c>
      <c r="AQ645" s="46">
        <f t="shared" si="369"/>
        <v>213615.06761602606</v>
      </c>
      <c r="AR645" s="46">
        <f t="shared" si="370"/>
        <v>209625.91140343255</v>
      </c>
      <c r="AS645" s="47">
        <f t="shared" si="371"/>
        <v>1.867450764177385</v>
      </c>
      <c r="AT645" s="46">
        <f t="shared" si="372"/>
        <v>1.8107336917603329</v>
      </c>
      <c r="AU645" s="46">
        <f t="shared" si="373"/>
        <v>1.8055973971250303</v>
      </c>
      <c r="AV645" s="47">
        <f t="shared" si="374"/>
        <v>0.28365820212409593</v>
      </c>
      <c r="AW645" s="48">
        <v>0</v>
      </c>
      <c r="AX645" s="70">
        <v>150</v>
      </c>
      <c r="AY645" s="70">
        <v>12</v>
      </c>
      <c r="AZ645" s="71">
        <v>325.60000000000002</v>
      </c>
      <c r="BA645" s="43">
        <f t="shared" si="389"/>
        <v>18.796068796068791</v>
      </c>
      <c r="BB645" s="71">
        <v>58.1</v>
      </c>
      <c r="BC645" s="69">
        <v>73.59</v>
      </c>
      <c r="BD645" s="54">
        <f t="shared" si="375"/>
        <v>29.05</v>
      </c>
      <c r="BE645" s="44">
        <f t="shared" si="376"/>
        <v>2651.1978943460604</v>
      </c>
      <c r="BF645" s="50">
        <f t="shared" si="353"/>
        <v>213615.06761602606</v>
      </c>
      <c r="BG645" s="50">
        <f t="shared" si="377"/>
        <v>195101.65304492658</v>
      </c>
      <c r="BH645" s="72">
        <f t="shared" si="378"/>
        <v>8.6667175577602116</v>
      </c>
      <c r="BI645" s="73">
        <f t="shared" si="379"/>
        <v>1.8107336917603329</v>
      </c>
      <c r="BJ645" s="51">
        <f t="shared" si="380"/>
        <v>1.6688736098254544</v>
      </c>
      <c r="BK645" s="72">
        <f t="shared" si="381"/>
        <v>7.8343978786282502</v>
      </c>
      <c r="BL645" s="116">
        <v>0</v>
      </c>
      <c r="BM645" s="74">
        <f t="shared" si="361"/>
        <v>1060</v>
      </c>
      <c r="BN645" s="74">
        <f t="shared" si="362"/>
        <v>6</v>
      </c>
      <c r="BO645" s="71">
        <v>296.8</v>
      </c>
      <c r="BP645" s="71">
        <v>58.2</v>
      </c>
      <c r="BQ645" s="71">
        <v>72.599999999999994</v>
      </c>
      <c r="BR645" s="72">
        <f t="shared" si="382"/>
        <v>29.1</v>
      </c>
      <c r="BS645" s="54">
        <f t="shared" si="383"/>
        <v>2660.3320749863728</v>
      </c>
      <c r="BT645" s="50">
        <f t="shared" si="384"/>
        <v>195101.65304492658</v>
      </c>
      <c r="BU645" s="50">
        <f t="shared" si="385"/>
        <v>193140.10864401064</v>
      </c>
      <c r="BV645" s="72">
        <f t="shared" si="386"/>
        <v>1.0053960949599181</v>
      </c>
      <c r="BW645" s="75">
        <f t="shared" si="387"/>
        <v>1.6688736098254544</v>
      </c>
      <c r="BX645" s="55">
        <f t="shared" si="388"/>
        <v>1.5367082584956591</v>
      </c>
      <c r="BY645" s="72">
        <f t="shared" si="360"/>
        <v>7.919434434799312</v>
      </c>
      <c r="BZ645" s="83" t="s">
        <v>77</v>
      </c>
      <c r="CA645" s="83" t="s">
        <v>73</v>
      </c>
      <c r="CB645" s="112">
        <v>3</v>
      </c>
      <c r="CC645" s="112">
        <v>8</v>
      </c>
      <c r="CD645" s="112">
        <v>2</v>
      </c>
      <c r="CE645" s="112">
        <v>6</v>
      </c>
      <c r="CF645" s="83" t="s">
        <v>85</v>
      </c>
      <c r="CG645" s="71" t="s">
        <v>75</v>
      </c>
      <c r="CH645" s="63">
        <f>SUM(CH643:CH644)/2</f>
        <v>19.587170705230001</v>
      </c>
      <c r="CI645" s="63">
        <f t="shared" si="364"/>
        <v>4.7625000000000002</v>
      </c>
      <c r="CJ645" s="64">
        <f>SUM((AF645-BQ645)/AF645)*100</f>
        <v>3.7135278514589003</v>
      </c>
      <c r="CK645" s="64">
        <f>SUM(BX645*CH645)</f>
        <v>30.099766983291186</v>
      </c>
      <c r="CL645" s="65" t="s">
        <v>85</v>
      </c>
    </row>
    <row r="646" spans="1:90" s="65" customFormat="1" ht="24.75" customHeight="1" x14ac:dyDescent="0.3">
      <c r="A646" s="61" t="s">
        <v>127</v>
      </c>
      <c r="B646" s="35">
        <v>3.6150000000000002</v>
      </c>
      <c r="C646" s="35">
        <v>1.73</v>
      </c>
      <c r="D646" s="35">
        <v>5.62</v>
      </c>
      <c r="E646" s="35">
        <v>3.54</v>
      </c>
      <c r="F646" s="35">
        <v>1.2037</v>
      </c>
      <c r="G646" s="66">
        <v>0.42859999999999998</v>
      </c>
      <c r="H646" s="66">
        <v>8.3299999999999999E-2</v>
      </c>
      <c r="I646" s="66">
        <v>5.4800000000000001E-2</v>
      </c>
      <c r="J646" s="66">
        <v>4.215E-2</v>
      </c>
      <c r="K646" s="67">
        <v>5.0299999999999997E-2</v>
      </c>
      <c r="L646" s="66">
        <v>0.56661700000000004</v>
      </c>
      <c r="M646" s="68">
        <v>7.5700000000000003E-2</v>
      </c>
      <c r="N646" s="35">
        <v>4.07</v>
      </c>
      <c r="O646" s="35">
        <v>13.635000000000003</v>
      </c>
      <c r="P646" s="35">
        <v>3.35</v>
      </c>
      <c r="Q646" s="35">
        <v>16.065000000000001</v>
      </c>
      <c r="R646" s="35">
        <v>7.2850000000000001</v>
      </c>
      <c r="S646" s="35">
        <v>3.34</v>
      </c>
      <c r="T646" s="35">
        <v>7.08</v>
      </c>
      <c r="U646" s="35">
        <v>5.27</v>
      </c>
      <c r="V646" s="35">
        <v>16.155000000000001</v>
      </c>
      <c r="W646" s="35">
        <v>9.3949999999999996</v>
      </c>
      <c r="X646" s="35">
        <v>9.9849999999999994</v>
      </c>
      <c r="Y646" s="35">
        <v>9.2349999999999994</v>
      </c>
      <c r="Z646" s="35">
        <v>5.1100000000000003</v>
      </c>
      <c r="AA646" s="35">
        <v>3.125</v>
      </c>
      <c r="AB646" s="41">
        <v>1060</v>
      </c>
      <c r="AC646" s="41">
        <v>6</v>
      </c>
      <c r="AD646" s="42">
        <v>386.6</v>
      </c>
      <c r="AE646" s="43">
        <v>60.08</v>
      </c>
      <c r="AF646" s="43">
        <v>74.569999999999993</v>
      </c>
      <c r="AG646" s="44">
        <f t="shared" si="357"/>
        <v>30.04</v>
      </c>
      <c r="AH646" s="44">
        <f t="shared" si="365"/>
        <v>2834.9782371476749</v>
      </c>
      <c r="AI646" s="44">
        <f t="shared" si="366"/>
        <v>211404.32714410211</v>
      </c>
      <c r="AJ646" s="44">
        <f t="shared" si="367"/>
        <v>1.8287232112163774</v>
      </c>
      <c r="AK646" s="45">
        <v>0</v>
      </c>
      <c r="AL646" s="43">
        <v>377.6</v>
      </c>
      <c r="AM646" s="43">
        <v>59.66</v>
      </c>
      <c r="AN646" s="69">
        <v>74.400000000000006</v>
      </c>
      <c r="AO646" s="44">
        <f t="shared" si="356"/>
        <v>29.83</v>
      </c>
      <c r="AP646" s="44">
        <f t="shared" si="368"/>
        <v>2795.4799351918864</v>
      </c>
      <c r="AQ646" s="46">
        <f t="shared" si="369"/>
        <v>211404.32714410211</v>
      </c>
      <c r="AR646" s="46">
        <f t="shared" si="370"/>
        <v>207983.70717827635</v>
      </c>
      <c r="AS646" s="47">
        <f t="shared" si="371"/>
        <v>1.6180463342616989</v>
      </c>
      <c r="AT646" s="46">
        <f t="shared" si="372"/>
        <v>1.8287232112163774</v>
      </c>
      <c r="AU646" s="46">
        <f t="shared" si="373"/>
        <v>1.8155268271871627</v>
      </c>
      <c r="AV646" s="47">
        <f t="shared" si="374"/>
        <v>0.72161735293101281</v>
      </c>
      <c r="AW646" s="48">
        <v>0</v>
      </c>
      <c r="AX646" s="70">
        <v>150</v>
      </c>
      <c r="AY646" s="70">
        <v>12</v>
      </c>
      <c r="AZ646" s="71">
        <v>324.5</v>
      </c>
      <c r="BA646" s="43">
        <f t="shared" si="389"/>
        <v>19.137134052388298</v>
      </c>
      <c r="BB646" s="71">
        <v>58.2</v>
      </c>
      <c r="BC646" s="69">
        <v>74.58</v>
      </c>
      <c r="BD646" s="54">
        <f t="shared" si="375"/>
        <v>29.1</v>
      </c>
      <c r="BE646" s="44">
        <f t="shared" si="376"/>
        <v>2660.3320749863728</v>
      </c>
      <c r="BF646" s="50">
        <f t="shared" si="353"/>
        <v>211404.32714410211</v>
      </c>
      <c r="BG646" s="50">
        <f t="shared" si="377"/>
        <v>198407.56615248369</v>
      </c>
      <c r="BH646" s="72">
        <f t="shared" si="378"/>
        <v>6.1478216492509512</v>
      </c>
      <c r="BI646" s="73">
        <f t="shared" si="379"/>
        <v>1.8287232112163774</v>
      </c>
      <c r="BJ646" s="51">
        <f t="shared" si="380"/>
        <v>1.6355223053873336</v>
      </c>
      <c r="BK646" s="72">
        <f t="shared" si="381"/>
        <v>10.56479759452148</v>
      </c>
      <c r="BL646" s="116">
        <v>0</v>
      </c>
      <c r="BM646" s="74">
        <f t="shared" si="361"/>
        <v>1060</v>
      </c>
      <c r="BN646" s="74">
        <f t="shared" si="362"/>
        <v>6</v>
      </c>
      <c r="BO646" s="71">
        <v>292.89999999999998</v>
      </c>
      <c r="BP646" s="71">
        <v>58.2</v>
      </c>
      <c r="BQ646" s="71">
        <v>71.5</v>
      </c>
      <c r="BR646" s="72">
        <f t="shared" si="382"/>
        <v>29.1</v>
      </c>
      <c r="BS646" s="54">
        <f t="shared" si="383"/>
        <v>2660.3320749863728</v>
      </c>
      <c r="BT646" s="50">
        <f t="shared" si="384"/>
        <v>198407.56615248369</v>
      </c>
      <c r="BU646" s="50">
        <f t="shared" si="385"/>
        <v>190213.74336152565</v>
      </c>
      <c r="BV646" s="72">
        <f t="shared" si="386"/>
        <v>4.1297935103244923</v>
      </c>
      <c r="BW646" s="75">
        <f t="shared" si="387"/>
        <v>1.6355223053873336</v>
      </c>
      <c r="BX646" s="55">
        <f t="shared" si="388"/>
        <v>1.539846673661776</v>
      </c>
      <c r="BY646" s="72">
        <f t="shared" si="360"/>
        <v>5.8498518430721829</v>
      </c>
      <c r="BZ646" s="83" t="s">
        <v>77</v>
      </c>
      <c r="CA646" s="83" t="s">
        <v>73</v>
      </c>
      <c r="CB646" s="112">
        <v>3</v>
      </c>
      <c r="CC646" s="112">
        <v>8</v>
      </c>
      <c r="CD646" s="112">
        <v>2</v>
      </c>
      <c r="CE646" s="112">
        <v>6</v>
      </c>
      <c r="CF646" s="83" t="s">
        <v>85</v>
      </c>
      <c r="CG646" s="71" t="s">
        <v>75</v>
      </c>
      <c r="CH646" s="63">
        <f>SUM(CH644:CH645)/2</f>
        <v>19.559042064599261</v>
      </c>
      <c r="CI646" s="63">
        <f t="shared" si="364"/>
        <v>4.7687500000000007</v>
      </c>
      <c r="CJ646" s="64">
        <f>SUM((AF646-BQ646)/AF646)*100</f>
        <v>4.1169371060748201</v>
      </c>
      <c r="CK646" s="64">
        <f>SUM(BX646*CH646)</f>
        <v>30.117925863183928</v>
      </c>
      <c r="CL646" s="65" t="s">
        <v>85</v>
      </c>
    </row>
    <row r="647" spans="1:90" s="65" customFormat="1" ht="24.75" customHeight="1" x14ac:dyDescent="0.3">
      <c r="A647" s="61" t="s">
        <v>127</v>
      </c>
      <c r="B647" s="35">
        <v>3.8050000000000002</v>
      </c>
      <c r="C647" s="35">
        <v>1.48875</v>
      </c>
      <c r="D647" s="35">
        <v>5.6950000000000003</v>
      </c>
      <c r="E647" s="35">
        <v>4.8150000000000004</v>
      </c>
      <c r="F647" s="35">
        <v>1.1668499999999999</v>
      </c>
      <c r="G647" s="66">
        <v>0.48025000000000001</v>
      </c>
      <c r="H647" s="66">
        <v>8.2699999999999996E-2</v>
      </c>
      <c r="I647" s="66">
        <v>5.8500000000000003E-2</v>
      </c>
      <c r="J647" s="66">
        <v>4.3299999999999998E-2</v>
      </c>
      <c r="K647" s="67">
        <v>5.1549999999999999E-2</v>
      </c>
      <c r="L647" s="66">
        <v>0.56661700000000004</v>
      </c>
      <c r="M647" s="68">
        <v>0.1118</v>
      </c>
      <c r="N647" s="35">
        <v>4.1784999999999997</v>
      </c>
      <c r="O647" s="35">
        <v>16.0335</v>
      </c>
      <c r="P647" s="35">
        <v>3.165</v>
      </c>
      <c r="Q647" s="35">
        <v>15.824999999999999</v>
      </c>
      <c r="R647" s="35">
        <v>7.4545000000000003</v>
      </c>
      <c r="S647" s="35">
        <v>5.01</v>
      </c>
      <c r="T647" s="35">
        <v>8.0564999999999998</v>
      </c>
      <c r="U647" s="35">
        <v>3.6840000000000002</v>
      </c>
      <c r="V647" s="35">
        <v>14.592499999999999</v>
      </c>
      <c r="W647" s="35">
        <v>5.2009999999999996</v>
      </c>
      <c r="X647" s="35">
        <v>11.649999999999999</v>
      </c>
      <c r="Y647" s="35">
        <v>6.1050000000000004</v>
      </c>
      <c r="Z647" s="35">
        <v>2.2220000000000004</v>
      </c>
      <c r="AA647" s="35">
        <v>4.7</v>
      </c>
      <c r="AB647" s="41">
        <v>1060</v>
      </c>
      <c r="AC647" s="41">
        <v>6</v>
      </c>
      <c r="AD647" s="88">
        <v>381.5</v>
      </c>
      <c r="AE647" s="69">
        <v>59.77</v>
      </c>
      <c r="AF647" s="69">
        <v>74.89</v>
      </c>
      <c r="AG647" s="44">
        <f t="shared" si="357"/>
        <v>29.885000000000002</v>
      </c>
      <c r="AH647" s="44">
        <f t="shared" si="365"/>
        <v>2805.7979464838882</v>
      </c>
      <c r="AI647" s="44">
        <f t="shared" si="366"/>
        <v>210126.20821217838</v>
      </c>
      <c r="AJ647" s="44">
        <f t="shared" si="367"/>
        <v>1.8155755212351909</v>
      </c>
      <c r="AK647" s="45">
        <v>0</v>
      </c>
      <c r="AL647" s="43">
        <v>372.3</v>
      </c>
      <c r="AM647" s="43">
        <v>59.5</v>
      </c>
      <c r="AN647" s="69">
        <v>74.5</v>
      </c>
      <c r="AO647" s="44">
        <f t="shared" si="356"/>
        <v>29.75</v>
      </c>
      <c r="AP647" s="44">
        <f t="shared" si="368"/>
        <v>2780.5058479678164</v>
      </c>
      <c r="AQ647" s="46">
        <f t="shared" si="369"/>
        <v>210126.20821217838</v>
      </c>
      <c r="AR647" s="46">
        <f t="shared" si="370"/>
        <v>207147.68567360233</v>
      </c>
      <c r="AS647" s="47">
        <f t="shared" si="371"/>
        <v>1.4174921652649966</v>
      </c>
      <c r="AT647" s="46">
        <f t="shared" si="372"/>
        <v>1.8155755212351909</v>
      </c>
      <c r="AU647" s="46">
        <f t="shared" si="373"/>
        <v>1.7972684502332517</v>
      </c>
      <c r="AV647" s="47">
        <f t="shared" si="374"/>
        <v>1.0083343153626811</v>
      </c>
      <c r="AW647" s="48">
        <v>0</v>
      </c>
      <c r="AX647" s="70">
        <v>150</v>
      </c>
      <c r="AY647" s="70">
        <v>12</v>
      </c>
      <c r="AZ647" s="71">
        <v>333.9</v>
      </c>
      <c r="BA647" s="43">
        <f t="shared" si="389"/>
        <v>14.255765199161432</v>
      </c>
      <c r="BB647" s="71">
        <v>58.4</v>
      </c>
      <c r="BC647" s="69">
        <v>74.400000000000006</v>
      </c>
      <c r="BD647" s="54">
        <f t="shared" si="375"/>
        <v>29.2</v>
      </c>
      <c r="BE647" s="44">
        <f t="shared" si="376"/>
        <v>2678.6475601568013</v>
      </c>
      <c r="BF647" s="50">
        <f t="shared" si="353"/>
        <v>210126.20821217838</v>
      </c>
      <c r="BG647" s="50">
        <f t="shared" si="377"/>
        <v>199291.37847566605</v>
      </c>
      <c r="BH647" s="72">
        <f t="shared" si="378"/>
        <v>5.1563438129391663</v>
      </c>
      <c r="BI647" s="73">
        <f t="shared" si="379"/>
        <v>1.8155755212351909</v>
      </c>
      <c r="BJ647" s="51">
        <f t="shared" si="380"/>
        <v>1.675436250950364</v>
      </c>
      <c r="BK647" s="72">
        <f t="shared" si="381"/>
        <v>7.7187243739376923</v>
      </c>
      <c r="BL647" s="116">
        <v>0</v>
      </c>
      <c r="BM647" s="74">
        <f t="shared" si="361"/>
        <v>1060</v>
      </c>
      <c r="BN647" s="74">
        <f t="shared" si="362"/>
        <v>6</v>
      </c>
      <c r="BO647" s="71">
        <v>299.8</v>
      </c>
      <c r="BP647" s="71">
        <v>57.8</v>
      </c>
      <c r="BQ647" s="71">
        <v>72.099999999999994</v>
      </c>
      <c r="BR647" s="72">
        <f t="shared" si="382"/>
        <v>28.9</v>
      </c>
      <c r="BS647" s="54">
        <f t="shared" si="383"/>
        <v>2623.8896002047309</v>
      </c>
      <c r="BT647" s="50">
        <f t="shared" si="384"/>
        <v>199291.37847566605</v>
      </c>
      <c r="BU647" s="50">
        <f t="shared" si="385"/>
        <v>189182.44017476108</v>
      </c>
      <c r="BV647" s="72">
        <f t="shared" si="386"/>
        <v>5.0724413560816872</v>
      </c>
      <c r="BW647" s="75">
        <f t="shared" si="387"/>
        <v>1.675436250950364</v>
      </c>
      <c r="BX647" s="55">
        <f t="shared" si="388"/>
        <v>1.5847136749216983</v>
      </c>
      <c r="BY647" s="72">
        <f t="shared" si="360"/>
        <v>5.4148629037484843</v>
      </c>
      <c r="BZ647" s="124" t="s">
        <v>96</v>
      </c>
      <c r="CA647" s="124" t="s">
        <v>73</v>
      </c>
      <c r="CB647" s="125">
        <v>4</v>
      </c>
      <c r="CC647" s="125">
        <v>7</v>
      </c>
      <c r="CD647" s="125">
        <v>4</v>
      </c>
      <c r="CE647" s="125">
        <v>6</v>
      </c>
      <c r="CF647" s="124" t="s">
        <v>123</v>
      </c>
      <c r="CG647" s="126" t="s">
        <v>75</v>
      </c>
      <c r="CH647" s="62">
        <v>15.121537591859807</v>
      </c>
      <c r="CI647" s="63">
        <v>8.3720130323054445</v>
      </c>
      <c r="CJ647" s="64">
        <f>SUM((AF647-BQ647)/AF647)*100</f>
        <v>3.7254640138870427</v>
      </c>
      <c r="CK647" s="64">
        <f>SUM(BX647*CH647)</f>
        <v>23.963307407662764</v>
      </c>
      <c r="CL647" s="65" t="s">
        <v>123</v>
      </c>
    </row>
    <row r="648" spans="1:90" s="65" customFormat="1" ht="24.75" customHeight="1" x14ac:dyDescent="0.3">
      <c r="A648" s="61" t="s">
        <v>127</v>
      </c>
      <c r="B648" s="35">
        <v>3.74</v>
      </c>
      <c r="C648" s="35">
        <v>1.7749999999999999</v>
      </c>
      <c r="D648" s="35">
        <v>6.3550000000000004</v>
      </c>
      <c r="E648" s="35">
        <v>4.7249999999999996</v>
      </c>
      <c r="F648" s="35">
        <v>0.88224999999999998</v>
      </c>
      <c r="G648" s="66">
        <v>0.50700000000000001</v>
      </c>
      <c r="H648" s="66">
        <v>8.5099999999999995E-2</v>
      </c>
      <c r="I648" s="66">
        <v>5.475E-2</v>
      </c>
      <c r="J648" s="66">
        <v>4.58E-2</v>
      </c>
      <c r="K648" s="67">
        <v>5.8700000000000002E-2</v>
      </c>
      <c r="L648" s="66">
        <v>0.56661700000000004</v>
      </c>
      <c r="M648" s="68">
        <v>6.5250000000000002E-2</v>
      </c>
      <c r="N648" s="35">
        <v>5.27</v>
      </c>
      <c r="O648" s="35">
        <v>16.75</v>
      </c>
      <c r="P648" s="35">
        <v>3.35</v>
      </c>
      <c r="Q648" s="35">
        <v>15.185</v>
      </c>
      <c r="R648" s="35">
        <v>8.07</v>
      </c>
      <c r="S648" s="35">
        <v>6.69</v>
      </c>
      <c r="T648" s="35">
        <v>6.25</v>
      </c>
      <c r="U648" s="35">
        <v>4.5150000000000006</v>
      </c>
      <c r="V648" s="35">
        <v>12.91</v>
      </c>
      <c r="W648" s="35">
        <v>5.2050000000000001</v>
      </c>
      <c r="X648" s="35">
        <v>6.8150000000000004</v>
      </c>
      <c r="Y648" s="35">
        <v>3.835</v>
      </c>
      <c r="Z648" s="35">
        <v>1.52</v>
      </c>
      <c r="AA648" s="35">
        <v>6.25</v>
      </c>
      <c r="AB648" s="41">
        <v>1060</v>
      </c>
      <c r="AC648" s="41">
        <v>6</v>
      </c>
      <c r="AD648" s="88">
        <v>385</v>
      </c>
      <c r="AE648" s="69">
        <v>59.75</v>
      </c>
      <c r="AF648" s="69">
        <v>74.69</v>
      </c>
      <c r="AG648" s="44">
        <f t="shared" si="357"/>
        <v>29.875</v>
      </c>
      <c r="AH648" s="44">
        <f t="shared" si="365"/>
        <v>2803.9205307141028</v>
      </c>
      <c r="AI648" s="44">
        <f t="shared" si="366"/>
        <v>209424.82443903634</v>
      </c>
      <c r="AJ648" s="44">
        <f t="shared" si="367"/>
        <v>1.8383684982487531</v>
      </c>
      <c r="AK648" s="45">
        <v>0</v>
      </c>
      <c r="AL648" s="43">
        <v>380.4</v>
      </c>
      <c r="AM648" s="43">
        <v>59.4</v>
      </c>
      <c r="AN648" s="69">
        <v>74.7</v>
      </c>
      <c r="AO648" s="44">
        <f t="shared" si="356"/>
        <v>29.7</v>
      </c>
      <c r="AP648" s="44">
        <f t="shared" si="368"/>
        <v>2771.1674638050204</v>
      </c>
      <c r="AQ648" s="46">
        <f t="shared" si="369"/>
        <v>209424.82443903634</v>
      </c>
      <c r="AR648" s="46">
        <f t="shared" si="370"/>
        <v>207006.20954623504</v>
      </c>
      <c r="AS648" s="47">
        <f t="shared" si="371"/>
        <v>1.1548845268366736</v>
      </c>
      <c r="AT648" s="46">
        <f t="shared" si="372"/>
        <v>1.8383684982487531</v>
      </c>
      <c r="AU648" s="46">
        <f t="shared" si="373"/>
        <v>1.8376260346675122</v>
      </c>
      <c r="AV648" s="47">
        <f t="shared" si="374"/>
        <v>4.0387092247732077E-2</v>
      </c>
      <c r="AW648" s="48">
        <v>0</v>
      </c>
      <c r="AX648" s="70">
        <v>150</v>
      </c>
      <c r="AY648" s="70">
        <v>12</v>
      </c>
      <c r="AZ648" s="71">
        <v>333.7</v>
      </c>
      <c r="BA648" s="43">
        <f t="shared" si="389"/>
        <v>15.373089601438423</v>
      </c>
      <c r="BB648" s="71">
        <v>57.9</v>
      </c>
      <c r="BC648" s="69">
        <v>74.7</v>
      </c>
      <c r="BD648" s="54">
        <f t="shared" si="375"/>
        <v>28.95</v>
      </c>
      <c r="BE648" s="44">
        <f t="shared" si="376"/>
        <v>2632.9766569552394</v>
      </c>
      <c r="BF648" s="50">
        <f t="shared" ref="BF648:BF711" si="390">SUM(AI648)</f>
        <v>209424.82443903634</v>
      </c>
      <c r="BG648" s="50">
        <f t="shared" si="377"/>
        <v>196683.3562745564</v>
      </c>
      <c r="BH648" s="72">
        <f t="shared" si="378"/>
        <v>6.084029531173841</v>
      </c>
      <c r="BI648" s="73">
        <f t="shared" si="379"/>
        <v>1.8383684982487531</v>
      </c>
      <c r="BJ648" s="51">
        <f t="shared" si="380"/>
        <v>1.6966356804191292</v>
      </c>
      <c r="BK648" s="72">
        <f t="shared" si="381"/>
        <v>7.7097066210958243</v>
      </c>
      <c r="BL648" s="116">
        <v>0</v>
      </c>
      <c r="BM648" s="74">
        <f t="shared" si="361"/>
        <v>1060</v>
      </c>
      <c r="BN648" s="74">
        <f t="shared" si="362"/>
        <v>6</v>
      </c>
      <c r="BO648" s="71">
        <v>299</v>
      </c>
      <c r="BP648" s="71">
        <v>56.1</v>
      </c>
      <c r="BQ648" s="71">
        <v>73.099999999999994</v>
      </c>
      <c r="BR648" s="72">
        <f t="shared" si="382"/>
        <v>28.05</v>
      </c>
      <c r="BS648" s="54">
        <f t="shared" si="383"/>
        <v>2471.8129538260832</v>
      </c>
      <c r="BT648" s="50">
        <f t="shared" si="384"/>
        <v>196683.3562745564</v>
      </c>
      <c r="BU648" s="50">
        <f t="shared" si="385"/>
        <v>180689.52692468668</v>
      </c>
      <c r="BV648" s="72">
        <f t="shared" si="386"/>
        <v>8.1317655203846702</v>
      </c>
      <c r="BW648" s="75">
        <f t="shared" si="387"/>
        <v>1.6966356804191292</v>
      </c>
      <c r="BX648" s="55">
        <f t="shared" si="388"/>
        <v>1.6547721668706696</v>
      </c>
      <c r="BY648" s="72">
        <f t="shared" si="360"/>
        <v>2.4674427180570517</v>
      </c>
      <c r="BZ648" s="124" t="s">
        <v>96</v>
      </c>
      <c r="CA648" s="124" t="s">
        <v>73</v>
      </c>
      <c r="CB648" s="125">
        <v>4</v>
      </c>
      <c r="CC648" s="125">
        <v>7</v>
      </c>
      <c r="CD648" s="125">
        <v>4</v>
      </c>
      <c r="CE648" s="125">
        <v>6</v>
      </c>
      <c r="CF648" s="124" t="s">
        <v>123</v>
      </c>
      <c r="CG648" s="126" t="s">
        <v>75</v>
      </c>
      <c r="CH648" s="62">
        <v>14.707536557930261</v>
      </c>
      <c r="CI648" s="63">
        <v>8.9607495752191202</v>
      </c>
      <c r="CJ648" s="64">
        <f>SUM((AF648-BQ648)/AF648)*100</f>
        <v>2.1287990360155358</v>
      </c>
      <c r="CK648" s="64">
        <f>SUM(BX648*CH648)</f>
        <v>24.337622139295849</v>
      </c>
      <c r="CL648" s="65" t="s">
        <v>123</v>
      </c>
    </row>
    <row r="649" spans="1:90" s="65" customFormat="1" ht="24.75" customHeight="1" x14ac:dyDescent="0.3">
      <c r="A649" s="61" t="s">
        <v>127</v>
      </c>
      <c r="B649" s="35">
        <v>3.74</v>
      </c>
      <c r="C649" s="35">
        <v>2.08</v>
      </c>
      <c r="D649" s="35">
        <v>7.1449999999999996</v>
      </c>
      <c r="E649" s="35">
        <v>4.8449999999999998</v>
      </c>
      <c r="F649" s="35">
        <v>0.86034999999999995</v>
      </c>
      <c r="G649" s="66">
        <v>0.49145</v>
      </c>
      <c r="H649" s="66">
        <v>8.4750000000000006E-2</v>
      </c>
      <c r="I649" s="66">
        <v>5.0999999999999997E-2</v>
      </c>
      <c r="J649" s="66">
        <v>4.5650000000000003E-2</v>
      </c>
      <c r="K649" s="67">
        <v>5.5599999999999997E-2</v>
      </c>
      <c r="L649" s="66">
        <v>0.56661700000000004</v>
      </c>
      <c r="M649" s="68">
        <v>6.2449999999999999E-2</v>
      </c>
      <c r="N649" s="35">
        <v>4.07</v>
      </c>
      <c r="O649" s="35">
        <v>13.635000000000003</v>
      </c>
      <c r="P649" s="35">
        <v>3.35</v>
      </c>
      <c r="Q649" s="35">
        <v>16.065000000000001</v>
      </c>
      <c r="R649" s="35">
        <v>7.2850000000000001</v>
      </c>
      <c r="S649" s="35">
        <v>3.34</v>
      </c>
      <c r="T649" s="35">
        <v>7.08</v>
      </c>
      <c r="U649" s="35">
        <v>5.27</v>
      </c>
      <c r="V649" s="35">
        <v>16.155000000000001</v>
      </c>
      <c r="W649" s="35">
        <v>9.3949999999999996</v>
      </c>
      <c r="X649" s="35">
        <v>9.9849999999999994</v>
      </c>
      <c r="Y649" s="35">
        <v>9.2349999999999994</v>
      </c>
      <c r="Z649" s="35">
        <v>5.1100000000000003</v>
      </c>
      <c r="AA649" s="35">
        <v>3.125</v>
      </c>
      <c r="AB649" s="41">
        <v>1060</v>
      </c>
      <c r="AC649" s="41">
        <v>6</v>
      </c>
      <c r="AD649" s="42">
        <v>388.1</v>
      </c>
      <c r="AE649" s="69">
        <v>59.89</v>
      </c>
      <c r="AF649" s="69">
        <v>74.86</v>
      </c>
      <c r="AG649" s="44">
        <f t="shared" si="357"/>
        <v>29.945</v>
      </c>
      <c r="AH649" s="44">
        <f t="shared" si="365"/>
        <v>2817.0756357917448</v>
      </c>
      <c r="AI649" s="44">
        <f t="shared" si="366"/>
        <v>210886.28209537003</v>
      </c>
      <c r="AJ649" s="44">
        <f t="shared" si="367"/>
        <v>1.8403283330894318</v>
      </c>
      <c r="AK649" s="45">
        <v>0</v>
      </c>
      <c r="AL649" s="43">
        <v>380.2</v>
      </c>
      <c r="AM649" s="43">
        <v>59.4</v>
      </c>
      <c r="AN649" s="69">
        <v>74.8</v>
      </c>
      <c r="AO649" s="44">
        <f t="shared" si="356"/>
        <v>29.7</v>
      </c>
      <c r="AP649" s="44">
        <f t="shared" si="368"/>
        <v>2771.1674638050204</v>
      </c>
      <c r="AQ649" s="46">
        <f t="shared" si="369"/>
        <v>210886.28209537003</v>
      </c>
      <c r="AR649" s="46">
        <f t="shared" si="370"/>
        <v>207283.32629261553</v>
      </c>
      <c r="AS649" s="47">
        <f t="shared" si="371"/>
        <v>1.708482774202031</v>
      </c>
      <c r="AT649" s="46">
        <f t="shared" si="372"/>
        <v>1.8403283330894318</v>
      </c>
      <c r="AU649" s="46">
        <f t="shared" si="373"/>
        <v>1.8342044524279937</v>
      </c>
      <c r="AV649" s="47">
        <f t="shared" si="374"/>
        <v>0.33276022279990097</v>
      </c>
      <c r="AW649" s="48">
        <v>0</v>
      </c>
      <c r="AX649" s="70">
        <v>150</v>
      </c>
      <c r="AY649" s="70">
        <v>12</v>
      </c>
      <c r="AZ649" s="71">
        <v>333.1</v>
      </c>
      <c r="BA649" s="43">
        <f t="shared" si="389"/>
        <v>16.511558090663463</v>
      </c>
      <c r="BB649" s="71">
        <v>57.68</v>
      </c>
      <c r="BC649" s="69">
        <v>74.900000000000006</v>
      </c>
      <c r="BD649" s="54">
        <f t="shared" si="375"/>
        <v>28.84</v>
      </c>
      <c r="BE649" s="44">
        <f t="shared" si="376"/>
        <v>2613.0058666156347</v>
      </c>
      <c r="BF649" s="50">
        <f t="shared" si="390"/>
        <v>210886.28209537003</v>
      </c>
      <c r="BG649" s="50">
        <f t="shared" si="377"/>
        <v>195714.13940951106</v>
      </c>
      <c r="BH649" s="72">
        <f t="shared" si="378"/>
        <v>7.194466389709314</v>
      </c>
      <c r="BI649" s="73">
        <f t="shared" si="379"/>
        <v>1.8403283330894318</v>
      </c>
      <c r="BJ649" s="51">
        <f t="shared" si="380"/>
        <v>1.7019720752164136</v>
      </c>
      <c r="BK649" s="72">
        <f t="shared" si="381"/>
        <v>7.5180203111231831</v>
      </c>
      <c r="BL649" s="116">
        <v>0</v>
      </c>
      <c r="BM649" s="74">
        <f t="shared" si="361"/>
        <v>1060</v>
      </c>
      <c r="BN649" s="74">
        <f t="shared" si="362"/>
        <v>6</v>
      </c>
      <c r="BO649" s="71">
        <v>299.5</v>
      </c>
      <c r="BP649" s="71">
        <v>56</v>
      </c>
      <c r="BQ649" s="71">
        <v>73.5</v>
      </c>
      <c r="BR649" s="72">
        <f t="shared" si="382"/>
        <v>28</v>
      </c>
      <c r="BS649" s="54">
        <f t="shared" si="383"/>
        <v>2463.0086404143976</v>
      </c>
      <c r="BT649" s="50">
        <f t="shared" si="384"/>
        <v>195714.13940951106</v>
      </c>
      <c r="BU649" s="50">
        <f t="shared" si="385"/>
        <v>181031.13507045823</v>
      </c>
      <c r="BV649" s="72">
        <f t="shared" si="386"/>
        <v>7.5022705990241221</v>
      </c>
      <c r="BW649" s="75">
        <f t="shared" si="387"/>
        <v>1.7019720752164136</v>
      </c>
      <c r="BX649" s="55">
        <f t="shared" si="388"/>
        <v>1.654411545745615</v>
      </c>
      <c r="BY649" s="72">
        <f t="shared" si="360"/>
        <v>2.7944365341453117</v>
      </c>
      <c r="BZ649" s="124" t="s">
        <v>96</v>
      </c>
      <c r="CA649" s="124" t="s">
        <v>73</v>
      </c>
      <c r="CB649" s="125">
        <v>4</v>
      </c>
      <c r="CC649" s="125">
        <v>7</v>
      </c>
      <c r="CD649" s="125">
        <v>4</v>
      </c>
      <c r="CE649" s="125">
        <v>6</v>
      </c>
      <c r="CF649" s="124" t="s">
        <v>123</v>
      </c>
      <c r="CG649" s="126" t="s">
        <v>75</v>
      </c>
      <c r="CH649" s="129">
        <f t="shared" ref="CH649:CI654" si="391">SUM(CH647:CH648)/2</f>
        <v>14.914537074895033</v>
      </c>
      <c r="CI649" s="129">
        <f t="shared" si="391"/>
        <v>8.6663813037622823</v>
      </c>
      <c r="CJ649" s="64">
        <f>SUM((AF649-BQ649)/AF649)*100</f>
        <v>1.8167245524979954</v>
      </c>
      <c r="CK649" s="64">
        <f>SUM(BX649*CH649)</f>
        <v>24.674782336157374</v>
      </c>
      <c r="CL649" s="65" t="s">
        <v>123</v>
      </c>
    </row>
    <row r="650" spans="1:90" s="65" customFormat="1" ht="24.75" customHeight="1" x14ac:dyDescent="0.3">
      <c r="A650" s="61" t="s">
        <v>127</v>
      </c>
      <c r="B650" s="35">
        <v>3.54</v>
      </c>
      <c r="C650" s="35">
        <v>1.75</v>
      </c>
      <c r="D650" s="35">
        <v>6.6950000000000003</v>
      </c>
      <c r="E650" s="35">
        <v>4.8600000000000003</v>
      </c>
      <c r="F650" s="35">
        <v>0.89095000000000002</v>
      </c>
      <c r="G650" s="66">
        <v>0.48914999999999997</v>
      </c>
      <c r="H650" s="66">
        <v>8.4849999999999995E-2</v>
      </c>
      <c r="I650" s="66">
        <v>5.185E-2</v>
      </c>
      <c r="J650" s="66">
        <v>4.7050000000000002E-2</v>
      </c>
      <c r="K650" s="67">
        <v>6.2700000000000006E-2</v>
      </c>
      <c r="L650" s="66">
        <v>0.56661700000000004</v>
      </c>
      <c r="M650" s="68">
        <v>6.8049999999999999E-2</v>
      </c>
      <c r="N650" s="35">
        <v>4.1784999999999997</v>
      </c>
      <c r="O650" s="35">
        <v>16.0335</v>
      </c>
      <c r="P650" s="35">
        <v>3.165</v>
      </c>
      <c r="Q650" s="35">
        <v>15.824999999999999</v>
      </c>
      <c r="R650" s="35">
        <v>7.4545000000000003</v>
      </c>
      <c r="S650" s="35">
        <v>5.01</v>
      </c>
      <c r="T650" s="35">
        <v>8.0564999999999998</v>
      </c>
      <c r="U650" s="35">
        <v>3.6840000000000002</v>
      </c>
      <c r="V650" s="35">
        <v>14.592499999999999</v>
      </c>
      <c r="W650" s="35">
        <v>5.2009999999999996</v>
      </c>
      <c r="X650" s="35">
        <v>11.649999999999999</v>
      </c>
      <c r="Y650" s="35">
        <v>6.1050000000000004</v>
      </c>
      <c r="Z650" s="35">
        <v>2.2220000000000004</v>
      </c>
      <c r="AA650" s="35">
        <v>4.7</v>
      </c>
      <c r="AB650" s="41">
        <v>1060</v>
      </c>
      <c r="AC650" s="41">
        <v>6</v>
      </c>
      <c r="AD650" s="88">
        <v>389.9</v>
      </c>
      <c r="AE650" s="69">
        <v>60.11</v>
      </c>
      <c r="AF650" s="69">
        <v>74.59</v>
      </c>
      <c r="AG650" s="44">
        <f t="shared" si="357"/>
        <v>30.055</v>
      </c>
      <c r="AH650" s="44">
        <f t="shared" si="365"/>
        <v>2837.8101473054371</v>
      </c>
      <c r="AI650" s="44">
        <f t="shared" si="366"/>
        <v>211672.25888751255</v>
      </c>
      <c r="AJ650" s="44">
        <f t="shared" si="367"/>
        <v>1.8419985786007118</v>
      </c>
      <c r="AK650" s="45">
        <v>0</v>
      </c>
      <c r="AL650" s="43">
        <v>380.5</v>
      </c>
      <c r="AM650" s="43">
        <v>59.4</v>
      </c>
      <c r="AN650" s="69">
        <v>74.8</v>
      </c>
      <c r="AO650" s="44">
        <f t="shared" si="356"/>
        <v>29.7</v>
      </c>
      <c r="AP650" s="44">
        <f t="shared" si="368"/>
        <v>2771.1674638050204</v>
      </c>
      <c r="AQ650" s="46">
        <f t="shared" si="369"/>
        <v>211672.25888751255</v>
      </c>
      <c r="AR650" s="46">
        <f t="shared" si="370"/>
        <v>207283.32629261553</v>
      </c>
      <c r="AS650" s="47">
        <f t="shared" si="371"/>
        <v>2.0734566815528721</v>
      </c>
      <c r="AT650" s="46">
        <f t="shared" si="372"/>
        <v>1.8419985786007118</v>
      </c>
      <c r="AU650" s="46">
        <f t="shared" si="373"/>
        <v>1.8356517468407458</v>
      </c>
      <c r="AV650" s="47">
        <f t="shared" si="374"/>
        <v>0.34456225068248397</v>
      </c>
      <c r="AW650" s="48">
        <v>0</v>
      </c>
      <c r="AX650" s="70">
        <v>150</v>
      </c>
      <c r="AY650" s="70">
        <v>12</v>
      </c>
      <c r="AZ650" s="71">
        <v>334.7</v>
      </c>
      <c r="BA650" s="43">
        <f t="shared" si="389"/>
        <v>16.49238123692859</v>
      </c>
      <c r="BB650" s="71">
        <v>57.6</v>
      </c>
      <c r="BC650" s="69">
        <v>74.8</v>
      </c>
      <c r="BD650" s="54">
        <f t="shared" si="375"/>
        <v>28.8</v>
      </c>
      <c r="BE650" s="44">
        <f t="shared" si="376"/>
        <v>2605.7626105935183</v>
      </c>
      <c r="BF650" s="50">
        <f t="shared" si="390"/>
        <v>211672.25888751255</v>
      </c>
      <c r="BG650" s="50">
        <f t="shared" si="377"/>
        <v>194911.04327239515</v>
      </c>
      <c r="BH650" s="72">
        <f t="shared" si="378"/>
        <v>7.9184753369239038</v>
      </c>
      <c r="BI650" s="73">
        <f t="shared" si="379"/>
        <v>1.8419985786007118</v>
      </c>
      <c r="BJ650" s="51">
        <f t="shared" si="380"/>
        <v>1.7171936201287721</v>
      </c>
      <c r="BK650" s="72">
        <f t="shared" si="381"/>
        <v>6.7755187176500851</v>
      </c>
      <c r="BL650" s="116">
        <v>0</v>
      </c>
      <c r="BM650" s="74">
        <f t="shared" si="361"/>
        <v>1060</v>
      </c>
      <c r="BN650" s="74">
        <f t="shared" si="362"/>
        <v>6</v>
      </c>
      <c r="BO650" s="71">
        <v>301.2</v>
      </c>
      <c r="BP650" s="71">
        <v>55.9</v>
      </c>
      <c r="BQ650" s="71">
        <v>72.400000000000006</v>
      </c>
      <c r="BR650" s="72">
        <f t="shared" si="382"/>
        <v>27.95</v>
      </c>
      <c r="BS650" s="54">
        <f t="shared" si="383"/>
        <v>2454.2200349659802</v>
      </c>
      <c r="BT650" s="50">
        <f t="shared" si="384"/>
        <v>194911.04327239515</v>
      </c>
      <c r="BU650" s="50">
        <f t="shared" si="385"/>
        <v>177685.53053153699</v>
      </c>
      <c r="BV650" s="72">
        <f t="shared" si="386"/>
        <v>8.8376279002236373</v>
      </c>
      <c r="BW650" s="75">
        <f t="shared" si="387"/>
        <v>1.7171936201287721</v>
      </c>
      <c r="BX650" s="55">
        <f t="shared" si="388"/>
        <v>1.6951295870799155</v>
      </c>
      <c r="BY650" s="72">
        <f t="shared" si="360"/>
        <v>1.2848890649385272</v>
      </c>
      <c r="BZ650" s="124" t="s">
        <v>96</v>
      </c>
      <c r="CA650" s="124" t="s">
        <v>73</v>
      </c>
      <c r="CB650" s="125">
        <v>4</v>
      </c>
      <c r="CC650" s="125">
        <v>7</v>
      </c>
      <c r="CD650" s="125">
        <v>4</v>
      </c>
      <c r="CE650" s="125">
        <v>6</v>
      </c>
      <c r="CF650" s="124" t="s">
        <v>123</v>
      </c>
      <c r="CG650" s="126" t="s">
        <v>75</v>
      </c>
      <c r="CH650" s="129">
        <f t="shared" si="391"/>
        <v>14.811036816412647</v>
      </c>
      <c r="CI650" s="129">
        <f t="shared" si="391"/>
        <v>8.8135654394907021</v>
      </c>
      <c r="CJ650" s="64">
        <f>SUM((AF650-BQ650)/AF650)*100</f>
        <v>2.9360504089019943</v>
      </c>
      <c r="CK650" s="64">
        <f>SUM(BX650*CH650)</f>
        <v>25.106626722830995</v>
      </c>
      <c r="CL650" s="65" t="s">
        <v>123</v>
      </c>
    </row>
    <row r="651" spans="1:90" s="65" customFormat="1" ht="24.75" customHeight="1" x14ac:dyDescent="0.3">
      <c r="A651" s="61" t="s">
        <v>127</v>
      </c>
      <c r="B651" s="35">
        <v>3.7850000000000001</v>
      </c>
      <c r="C651" s="35">
        <v>2.14</v>
      </c>
      <c r="D651" s="35">
        <v>7.23</v>
      </c>
      <c r="E651" s="35">
        <v>5.03</v>
      </c>
      <c r="F651" s="35">
        <v>0.78464999999999996</v>
      </c>
      <c r="G651" s="66">
        <v>0.44840000000000002</v>
      </c>
      <c r="H651" s="66">
        <v>8.3299999999999999E-2</v>
      </c>
      <c r="I651" s="66">
        <v>5.1749999999999997E-2</v>
      </c>
      <c r="J651" s="66">
        <v>4.1500000000000002E-2</v>
      </c>
      <c r="K651" s="67">
        <v>6.0150000000000002E-2</v>
      </c>
      <c r="L651" s="66">
        <v>0.56661700000000004</v>
      </c>
      <c r="M651" s="68">
        <v>0.1193</v>
      </c>
      <c r="N651" s="35">
        <v>5.27</v>
      </c>
      <c r="O651" s="35">
        <v>16.75</v>
      </c>
      <c r="P651" s="35">
        <v>3.35</v>
      </c>
      <c r="Q651" s="35">
        <v>15.185</v>
      </c>
      <c r="R651" s="35">
        <v>8.07</v>
      </c>
      <c r="S651" s="35">
        <v>6.69</v>
      </c>
      <c r="T651" s="35">
        <v>6.25</v>
      </c>
      <c r="U651" s="35">
        <v>4.5150000000000006</v>
      </c>
      <c r="V651" s="35">
        <v>12.91</v>
      </c>
      <c r="W651" s="35">
        <v>5.2050000000000001</v>
      </c>
      <c r="X651" s="35">
        <v>6.8150000000000004</v>
      </c>
      <c r="Y651" s="35">
        <v>3.835</v>
      </c>
      <c r="Z651" s="35">
        <v>1.52</v>
      </c>
      <c r="AA651" s="35">
        <v>6.25</v>
      </c>
      <c r="AB651" s="41">
        <v>1080</v>
      </c>
      <c r="AC651" s="41">
        <v>6</v>
      </c>
      <c r="AD651" s="88">
        <v>387.9</v>
      </c>
      <c r="AE651" s="69">
        <v>59.99</v>
      </c>
      <c r="AF651" s="69">
        <v>74.88</v>
      </c>
      <c r="AG651" s="44">
        <f t="shared" si="357"/>
        <v>29.995000000000001</v>
      </c>
      <c r="AH651" s="44">
        <f t="shared" si="365"/>
        <v>2826.4909889745536</v>
      </c>
      <c r="AI651" s="44">
        <f t="shared" si="366"/>
        <v>211647.64525441456</v>
      </c>
      <c r="AJ651" s="44">
        <f t="shared" si="367"/>
        <v>1.832763126344819</v>
      </c>
      <c r="AK651" s="45">
        <v>0</v>
      </c>
      <c r="AL651" s="43">
        <v>380.2</v>
      </c>
      <c r="AM651" s="43">
        <v>59.6</v>
      </c>
      <c r="AN651" s="69">
        <v>74.5</v>
      </c>
      <c r="AO651" s="44">
        <f t="shared" si="356"/>
        <v>29.8</v>
      </c>
      <c r="AP651" s="44">
        <f t="shared" si="368"/>
        <v>2789.8599400938801</v>
      </c>
      <c r="AQ651" s="46">
        <f t="shared" si="369"/>
        <v>211647.64525441456</v>
      </c>
      <c r="AR651" s="46">
        <f t="shared" si="370"/>
        <v>207844.56553699408</v>
      </c>
      <c r="AS651" s="47">
        <f t="shared" si="371"/>
        <v>1.796892052755382</v>
      </c>
      <c r="AT651" s="46">
        <f t="shared" si="372"/>
        <v>1.832763126344819</v>
      </c>
      <c r="AU651" s="46">
        <f t="shared" si="373"/>
        <v>1.8292515804668874</v>
      </c>
      <c r="AV651" s="47">
        <f t="shared" si="374"/>
        <v>0.1915984574032126</v>
      </c>
      <c r="AW651" s="48">
        <v>0</v>
      </c>
      <c r="AX651" s="70">
        <v>150</v>
      </c>
      <c r="AY651" s="70">
        <v>12</v>
      </c>
      <c r="AZ651" s="71">
        <v>333.5</v>
      </c>
      <c r="BA651" s="43">
        <f t="shared" si="389"/>
        <v>16.311844077961013</v>
      </c>
      <c r="BB651" s="71">
        <v>57.8</v>
      </c>
      <c r="BC651" s="69">
        <v>74.599999999999994</v>
      </c>
      <c r="BD651" s="54">
        <f t="shared" si="375"/>
        <v>28.9</v>
      </c>
      <c r="BE651" s="44">
        <f t="shared" si="376"/>
        <v>2623.8896002047309</v>
      </c>
      <c r="BF651" s="50">
        <f t="shared" si="390"/>
        <v>211647.64525441456</v>
      </c>
      <c r="BG651" s="50">
        <f t="shared" si="377"/>
        <v>195742.16417527292</v>
      </c>
      <c r="BH651" s="72">
        <f t="shared" si="378"/>
        <v>7.5150758516695007</v>
      </c>
      <c r="BI651" s="73">
        <f t="shared" si="379"/>
        <v>1.832763126344819</v>
      </c>
      <c r="BJ651" s="51">
        <f t="shared" si="380"/>
        <v>1.7037719052772653</v>
      </c>
      <c r="BK651" s="72">
        <f t="shared" si="381"/>
        <v>7.0380737812424252</v>
      </c>
      <c r="BL651" s="116">
        <v>0</v>
      </c>
      <c r="BM651" s="74">
        <f t="shared" si="361"/>
        <v>1080</v>
      </c>
      <c r="BN651" s="74">
        <f t="shared" si="362"/>
        <v>6</v>
      </c>
      <c r="BO651" s="71">
        <v>301</v>
      </c>
      <c r="BP651" s="71">
        <v>56.2</v>
      </c>
      <c r="BQ651" s="71">
        <v>71.5</v>
      </c>
      <c r="BR651" s="72">
        <f t="shared" si="382"/>
        <v>28.1</v>
      </c>
      <c r="BS651" s="54">
        <f t="shared" si="383"/>
        <v>2480.632975201037</v>
      </c>
      <c r="BT651" s="50">
        <f t="shared" si="384"/>
        <v>195742.16417527292</v>
      </c>
      <c r="BU651" s="50">
        <f t="shared" si="385"/>
        <v>177365.25772687414</v>
      </c>
      <c r="BV651" s="72">
        <f t="shared" si="386"/>
        <v>9.3883229123509579</v>
      </c>
      <c r="BW651" s="75">
        <f t="shared" si="387"/>
        <v>1.7037719052772653</v>
      </c>
      <c r="BX651" s="55">
        <f t="shared" si="388"/>
        <v>1.6970629076834864</v>
      </c>
      <c r="BY651" s="72">
        <f t="shared" si="360"/>
        <v>0.39377322592292996</v>
      </c>
      <c r="BZ651" s="124" t="s">
        <v>96</v>
      </c>
      <c r="CA651" s="124" t="s">
        <v>73</v>
      </c>
      <c r="CB651" s="125">
        <v>4</v>
      </c>
      <c r="CC651" s="125">
        <v>7</v>
      </c>
      <c r="CD651" s="125">
        <v>4</v>
      </c>
      <c r="CE651" s="125">
        <v>6</v>
      </c>
      <c r="CF651" s="124" t="s">
        <v>123</v>
      </c>
      <c r="CG651" s="126" t="s">
        <v>75</v>
      </c>
      <c r="CH651" s="129">
        <f t="shared" si="391"/>
        <v>14.862786945653841</v>
      </c>
      <c r="CI651" s="129">
        <f t="shared" si="391"/>
        <v>8.7399733716264922</v>
      </c>
      <c r="CJ651" s="64">
        <f>SUM((AF651-BQ651)/AF651)*100</f>
        <v>4.5138888888888831</v>
      </c>
      <c r="CK651" s="64">
        <f>SUM(BX651*CH651)</f>
        <v>25.223084430271474</v>
      </c>
      <c r="CL651" s="65" t="s">
        <v>123</v>
      </c>
    </row>
    <row r="652" spans="1:90" s="65" customFormat="1" ht="24.75" customHeight="1" x14ac:dyDescent="0.3">
      <c r="A652" s="61" t="s">
        <v>127</v>
      </c>
      <c r="B652" s="35">
        <v>3.77</v>
      </c>
      <c r="C652" s="35">
        <v>1.9750000000000001</v>
      </c>
      <c r="D652" s="35">
        <v>6.83</v>
      </c>
      <c r="E652" s="35">
        <v>4.83</v>
      </c>
      <c r="F652" s="35">
        <v>0.85870000000000002</v>
      </c>
      <c r="G652" s="66">
        <v>0.43169999999999997</v>
      </c>
      <c r="H652" s="66">
        <v>8.3299999999999999E-2</v>
      </c>
      <c r="I652" s="66">
        <v>4.9750000000000003E-2</v>
      </c>
      <c r="J652" s="66">
        <v>3.9199999999999999E-2</v>
      </c>
      <c r="K652" s="67">
        <v>5.8349999999999999E-2</v>
      </c>
      <c r="L652" s="66">
        <v>0.56661700000000004</v>
      </c>
      <c r="M652" s="68">
        <v>0.13045000000000001</v>
      </c>
      <c r="N652" s="35">
        <v>4.07</v>
      </c>
      <c r="O652" s="35">
        <v>13.635000000000003</v>
      </c>
      <c r="P652" s="35">
        <v>3.35</v>
      </c>
      <c r="Q652" s="35">
        <v>16.065000000000001</v>
      </c>
      <c r="R652" s="35">
        <v>7.2850000000000001</v>
      </c>
      <c r="S652" s="35">
        <v>3.34</v>
      </c>
      <c r="T652" s="35">
        <v>7.08</v>
      </c>
      <c r="U652" s="35">
        <v>5.27</v>
      </c>
      <c r="V652" s="35">
        <v>16.155000000000001</v>
      </c>
      <c r="W652" s="35">
        <v>9.3949999999999996</v>
      </c>
      <c r="X652" s="35">
        <v>9.9849999999999994</v>
      </c>
      <c r="Y652" s="35">
        <v>9.2349999999999994</v>
      </c>
      <c r="Z652" s="35">
        <v>5.1100000000000003</v>
      </c>
      <c r="AA652" s="35">
        <v>3.125</v>
      </c>
      <c r="AB652" s="41">
        <v>1080</v>
      </c>
      <c r="AC652" s="41">
        <v>6</v>
      </c>
      <c r="AD652" s="88">
        <v>383.6</v>
      </c>
      <c r="AE652" s="69">
        <v>59.81</v>
      </c>
      <c r="AF652" s="69">
        <v>74.680000000000007</v>
      </c>
      <c r="AG652" s="44">
        <f t="shared" si="357"/>
        <v>29.905000000000001</v>
      </c>
      <c r="AH652" s="44">
        <f t="shared" si="365"/>
        <v>2809.5546629790506</v>
      </c>
      <c r="AI652" s="44">
        <f t="shared" si="366"/>
        <v>209817.54223127553</v>
      </c>
      <c r="AJ652" s="44">
        <f t="shared" si="367"/>
        <v>1.8282551397783953</v>
      </c>
      <c r="AK652" s="45">
        <v>0</v>
      </c>
      <c r="AL652" s="43">
        <v>380.2</v>
      </c>
      <c r="AM652" s="43">
        <v>59.5</v>
      </c>
      <c r="AN652" s="69">
        <v>74.8</v>
      </c>
      <c r="AO652" s="44">
        <f t="shared" ref="AO652:AO715" si="392">SUM(AM652/2)</f>
        <v>29.75</v>
      </c>
      <c r="AP652" s="44">
        <f t="shared" si="368"/>
        <v>2780.5058479678164</v>
      </c>
      <c r="AQ652" s="46">
        <f t="shared" si="369"/>
        <v>209817.54223127553</v>
      </c>
      <c r="AR652" s="46">
        <f t="shared" si="370"/>
        <v>207981.83742799266</v>
      </c>
      <c r="AS652" s="47">
        <f t="shared" si="371"/>
        <v>0.8749053028461361</v>
      </c>
      <c r="AT652" s="46">
        <f t="shared" si="372"/>
        <v>1.8282551397783953</v>
      </c>
      <c r="AU652" s="46">
        <f t="shared" si="373"/>
        <v>1.828044240313208</v>
      </c>
      <c r="AV652" s="47">
        <f t="shared" si="374"/>
        <v>1.153555981321226E-2</v>
      </c>
      <c r="AW652" s="48">
        <v>0</v>
      </c>
      <c r="AX652" s="70">
        <v>150</v>
      </c>
      <c r="AY652" s="70">
        <v>12</v>
      </c>
      <c r="AZ652" s="71">
        <v>332.3</v>
      </c>
      <c r="BA652" s="43">
        <f t="shared" si="389"/>
        <v>15.437857357809213</v>
      </c>
      <c r="BB652" s="71">
        <v>57.4</v>
      </c>
      <c r="BC652" s="69">
        <v>74.5</v>
      </c>
      <c r="BD652" s="54">
        <f t="shared" si="375"/>
        <v>28.7</v>
      </c>
      <c r="BE652" s="44">
        <f t="shared" si="376"/>
        <v>2587.6984528353764</v>
      </c>
      <c r="BF652" s="50">
        <f t="shared" si="390"/>
        <v>209817.54223127553</v>
      </c>
      <c r="BG652" s="50">
        <f t="shared" si="377"/>
        <v>192783.53473623554</v>
      </c>
      <c r="BH652" s="72">
        <f t="shared" si="378"/>
        <v>8.1184858586628152</v>
      </c>
      <c r="BI652" s="73">
        <f t="shared" si="379"/>
        <v>1.8282551397783953</v>
      </c>
      <c r="BJ652" s="51">
        <f t="shared" si="380"/>
        <v>1.7236949226740212</v>
      </c>
      <c r="BK652" s="72">
        <f t="shared" si="381"/>
        <v>5.7191261126194828</v>
      </c>
      <c r="BL652" s="116">
        <v>0</v>
      </c>
      <c r="BM652" s="74">
        <f t="shared" si="361"/>
        <v>1080</v>
      </c>
      <c r="BN652" s="74">
        <f t="shared" si="362"/>
        <v>6</v>
      </c>
      <c r="BO652" s="71">
        <v>300.3</v>
      </c>
      <c r="BP652" s="71">
        <v>56.4</v>
      </c>
      <c r="BQ652" s="71">
        <v>73.2</v>
      </c>
      <c r="BR652" s="72">
        <f t="shared" si="382"/>
        <v>28.2</v>
      </c>
      <c r="BS652" s="54">
        <f t="shared" si="383"/>
        <v>2498.3201418407471</v>
      </c>
      <c r="BT652" s="50">
        <f t="shared" si="384"/>
        <v>192783.53473623554</v>
      </c>
      <c r="BU652" s="50">
        <f t="shared" si="385"/>
        <v>182877.03438274268</v>
      </c>
      <c r="BV652" s="72">
        <f t="shared" si="386"/>
        <v>5.1386651702630246</v>
      </c>
      <c r="BW652" s="75">
        <f t="shared" si="387"/>
        <v>1.7236949226740212</v>
      </c>
      <c r="BX652" s="55">
        <f t="shared" si="388"/>
        <v>1.6420869958526516</v>
      </c>
      <c r="BY652" s="72">
        <f t="shared" si="360"/>
        <v>4.7344762549261752</v>
      </c>
      <c r="BZ652" s="124" t="s">
        <v>96</v>
      </c>
      <c r="CA652" s="124" t="s">
        <v>73</v>
      </c>
      <c r="CB652" s="125">
        <v>4</v>
      </c>
      <c r="CC652" s="125">
        <v>7</v>
      </c>
      <c r="CD652" s="125">
        <v>4</v>
      </c>
      <c r="CE652" s="125">
        <v>6</v>
      </c>
      <c r="CF652" s="124" t="s">
        <v>123</v>
      </c>
      <c r="CG652" s="126" t="s">
        <v>75</v>
      </c>
      <c r="CH652" s="129">
        <f t="shared" si="391"/>
        <v>14.836911881033245</v>
      </c>
      <c r="CI652" s="129">
        <f t="shared" si="391"/>
        <v>8.7767694055585963</v>
      </c>
      <c r="CJ652" s="64">
        <f>SUM((AF652-BQ652)/AF652)*100</f>
        <v>1.9817889662560306</v>
      </c>
      <c r="CK652" s="64">
        <f>SUM(BX652*CH652)</f>
        <v>24.363500058456395</v>
      </c>
      <c r="CL652" s="65" t="s">
        <v>123</v>
      </c>
    </row>
    <row r="653" spans="1:90" s="65" customFormat="1" ht="24.75" customHeight="1" x14ac:dyDescent="0.3">
      <c r="A653" s="61" t="s">
        <v>127</v>
      </c>
      <c r="B653" s="35">
        <v>3.8450000000000002</v>
      </c>
      <c r="C653" s="35">
        <v>1.7</v>
      </c>
      <c r="D653" s="35">
        <v>6.93</v>
      </c>
      <c r="E653" s="35">
        <v>4.91</v>
      </c>
      <c r="F653" s="35">
        <v>0.89185000000000003</v>
      </c>
      <c r="G653" s="66">
        <v>0.45224999999999999</v>
      </c>
      <c r="H653" s="66">
        <v>8.2699999999999996E-2</v>
      </c>
      <c r="I653" s="66">
        <v>5.2699999999999997E-2</v>
      </c>
      <c r="J653" s="66">
        <v>4.045E-2</v>
      </c>
      <c r="K653" s="67">
        <v>5.135E-2</v>
      </c>
      <c r="L653" s="66">
        <v>0.56661700000000004</v>
      </c>
      <c r="M653" s="68">
        <v>0.12375</v>
      </c>
      <c r="N653" s="35">
        <v>4.1784999999999997</v>
      </c>
      <c r="O653" s="35">
        <v>16.0335</v>
      </c>
      <c r="P653" s="35">
        <v>3.165</v>
      </c>
      <c r="Q653" s="35">
        <v>15.824999999999999</v>
      </c>
      <c r="R653" s="35">
        <v>7.4545000000000003</v>
      </c>
      <c r="S653" s="35">
        <v>5.01</v>
      </c>
      <c r="T653" s="35">
        <v>8.0564999999999998</v>
      </c>
      <c r="U653" s="35">
        <v>3.6840000000000002</v>
      </c>
      <c r="V653" s="35">
        <v>14.592499999999999</v>
      </c>
      <c r="W653" s="35">
        <v>5.2009999999999996</v>
      </c>
      <c r="X653" s="35">
        <v>11.649999999999999</v>
      </c>
      <c r="Y653" s="35">
        <v>6.1050000000000004</v>
      </c>
      <c r="Z653" s="35">
        <v>2.2220000000000004</v>
      </c>
      <c r="AA653" s="35">
        <v>4.7</v>
      </c>
      <c r="AB653" s="41">
        <v>1080</v>
      </c>
      <c r="AC653" s="41">
        <v>6</v>
      </c>
      <c r="AD653" s="88">
        <v>386.7</v>
      </c>
      <c r="AE653" s="69">
        <v>59.96</v>
      </c>
      <c r="AF653" s="69">
        <v>74.66</v>
      </c>
      <c r="AG653" s="44">
        <f t="shared" si="357"/>
        <v>29.98</v>
      </c>
      <c r="AH653" s="44">
        <f t="shared" si="365"/>
        <v>2823.6647336835676</v>
      </c>
      <c r="AI653" s="44">
        <f t="shared" si="366"/>
        <v>210814.80901681515</v>
      </c>
      <c r="AJ653" s="44">
        <f t="shared" si="367"/>
        <v>1.8343113645738036</v>
      </c>
      <c r="AK653" s="45">
        <v>0</v>
      </c>
      <c r="AL653" s="43">
        <v>358.3</v>
      </c>
      <c r="AM653" s="43">
        <v>59.4</v>
      </c>
      <c r="AN653" s="69">
        <v>74.5</v>
      </c>
      <c r="AO653" s="44">
        <f t="shared" si="392"/>
        <v>29.7</v>
      </c>
      <c r="AP653" s="44">
        <f t="shared" si="368"/>
        <v>2771.1674638050204</v>
      </c>
      <c r="AQ653" s="46">
        <f t="shared" si="369"/>
        <v>210814.80901681515</v>
      </c>
      <c r="AR653" s="46">
        <f t="shared" si="370"/>
        <v>206451.97605347401</v>
      </c>
      <c r="AS653" s="47">
        <f t="shared" si="371"/>
        <v>2.0695097197811929</v>
      </c>
      <c r="AT653" s="46">
        <f t="shared" si="372"/>
        <v>1.8343113645738036</v>
      </c>
      <c r="AU653" s="46">
        <f t="shared" si="373"/>
        <v>1.7355125722177402</v>
      </c>
      <c r="AV653" s="47">
        <f t="shared" si="374"/>
        <v>5.3861516787265256</v>
      </c>
      <c r="AW653" s="48">
        <v>0</v>
      </c>
      <c r="AX653" s="70">
        <v>150</v>
      </c>
      <c r="AY653" s="70">
        <v>12</v>
      </c>
      <c r="AZ653" s="71">
        <v>334.9</v>
      </c>
      <c r="BA653" s="43">
        <f t="shared" si="389"/>
        <v>15.467303672738137</v>
      </c>
      <c r="BB653" s="71">
        <v>57.26</v>
      </c>
      <c r="BC653" s="69">
        <v>74.900000000000006</v>
      </c>
      <c r="BD653" s="54">
        <f t="shared" si="375"/>
        <v>28.63</v>
      </c>
      <c r="BE653" s="44">
        <f t="shared" si="376"/>
        <v>2575.0909273572552</v>
      </c>
      <c r="BF653" s="50">
        <f t="shared" si="390"/>
        <v>210814.80901681515</v>
      </c>
      <c r="BG653" s="50">
        <f t="shared" si="377"/>
        <v>192874.31045905844</v>
      </c>
      <c r="BH653" s="72">
        <f t="shared" si="378"/>
        <v>8.5100750945469539</v>
      </c>
      <c r="BI653" s="73">
        <f t="shared" si="379"/>
        <v>1.8343113645738036</v>
      </c>
      <c r="BJ653" s="51">
        <f t="shared" si="380"/>
        <v>1.7363639522697838</v>
      </c>
      <c r="BK653" s="72">
        <f t="shared" si="381"/>
        <v>5.3397375274277712</v>
      </c>
      <c r="BL653" s="116">
        <v>0</v>
      </c>
      <c r="BM653" s="74">
        <f t="shared" si="361"/>
        <v>1080</v>
      </c>
      <c r="BN653" s="74">
        <f t="shared" si="362"/>
        <v>6</v>
      </c>
      <c r="BO653" s="71">
        <v>303.10000000000002</v>
      </c>
      <c r="BP653" s="71">
        <v>56.8</v>
      </c>
      <c r="BQ653" s="71">
        <v>72.56</v>
      </c>
      <c r="BR653" s="72">
        <f t="shared" si="382"/>
        <v>28.4</v>
      </c>
      <c r="BS653" s="54">
        <f t="shared" si="383"/>
        <v>2533.8829706793836</v>
      </c>
      <c r="BT653" s="50">
        <f t="shared" si="384"/>
        <v>192874.31045905844</v>
      </c>
      <c r="BU653" s="50">
        <f t="shared" si="385"/>
        <v>183858.54835249609</v>
      </c>
      <c r="BV653" s="72">
        <f t="shared" si="386"/>
        <v>4.6744235067407462</v>
      </c>
      <c r="BW653" s="75">
        <f t="shared" si="387"/>
        <v>1.7363639522697838</v>
      </c>
      <c r="BX653" s="55">
        <f t="shared" si="388"/>
        <v>1.6485499462276434</v>
      </c>
      <c r="BY653" s="72">
        <f t="shared" si="360"/>
        <v>5.0573502132055603</v>
      </c>
      <c r="BZ653" s="124" t="s">
        <v>96</v>
      </c>
      <c r="CA653" s="124" t="s">
        <v>73</v>
      </c>
      <c r="CB653" s="125">
        <v>4</v>
      </c>
      <c r="CC653" s="125">
        <v>7</v>
      </c>
      <c r="CD653" s="125">
        <v>4</v>
      </c>
      <c r="CE653" s="125">
        <v>6</v>
      </c>
      <c r="CF653" s="124" t="s">
        <v>123</v>
      </c>
      <c r="CG653" s="126" t="s">
        <v>75</v>
      </c>
      <c r="CH653" s="129">
        <f t="shared" si="391"/>
        <v>14.849849413343543</v>
      </c>
      <c r="CI653" s="129">
        <f t="shared" si="391"/>
        <v>8.7583713885925434</v>
      </c>
      <c r="CJ653" s="64">
        <f>SUM((AF653-BQ653)/AF653)*100</f>
        <v>2.8127511384945012</v>
      </c>
      <c r="CK653" s="64">
        <f>SUM(BX653*CH653)</f>
        <v>24.480718451856099</v>
      </c>
      <c r="CL653" s="65" t="s">
        <v>123</v>
      </c>
    </row>
    <row r="654" spans="1:90" s="65" customFormat="1" ht="24.75" customHeight="1" x14ac:dyDescent="0.3">
      <c r="A654" s="61" t="s">
        <v>127</v>
      </c>
      <c r="B654" s="35">
        <v>3.8450000000000002</v>
      </c>
      <c r="C654" s="35">
        <v>1.67</v>
      </c>
      <c r="D654" s="35">
        <v>5.585</v>
      </c>
      <c r="E654" s="35">
        <v>4.4000000000000004</v>
      </c>
      <c r="F654" s="35">
        <v>0.93725000000000003</v>
      </c>
      <c r="G654" s="66">
        <v>0.44505</v>
      </c>
      <c r="H654" s="66">
        <v>8.5099999999999995E-2</v>
      </c>
      <c r="I654" s="66">
        <v>5.0500000000000003E-2</v>
      </c>
      <c r="J654" s="66">
        <v>4.385E-2</v>
      </c>
      <c r="K654" s="67">
        <v>4.7199999999999999E-2</v>
      </c>
      <c r="L654" s="66">
        <v>0.56661700000000004</v>
      </c>
      <c r="M654" s="68">
        <v>0.22484999999999999</v>
      </c>
      <c r="N654" s="35">
        <v>5.27</v>
      </c>
      <c r="O654" s="35">
        <v>16.75</v>
      </c>
      <c r="P654" s="35">
        <v>3.35</v>
      </c>
      <c r="Q654" s="35">
        <v>15.185</v>
      </c>
      <c r="R654" s="35">
        <v>8.07</v>
      </c>
      <c r="S654" s="35">
        <v>6.69</v>
      </c>
      <c r="T654" s="35">
        <v>6.25</v>
      </c>
      <c r="U654" s="35">
        <v>4.5150000000000006</v>
      </c>
      <c r="V654" s="35">
        <v>12.91</v>
      </c>
      <c r="W654" s="35">
        <v>5.2050000000000001</v>
      </c>
      <c r="X654" s="35">
        <v>6.8150000000000004</v>
      </c>
      <c r="Y654" s="35">
        <v>3.835</v>
      </c>
      <c r="Z654" s="35">
        <v>1.52</v>
      </c>
      <c r="AA654" s="35">
        <v>6.25</v>
      </c>
      <c r="AB654" s="41">
        <v>1080</v>
      </c>
      <c r="AC654" s="41">
        <v>6</v>
      </c>
      <c r="AD654" s="88">
        <v>388.7</v>
      </c>
      <c r="AE654" s="69">
        <v>59.87</v>
      </c>
      <c r="AF654" s="69">
        <v>74.540000000000006</v>
      </c>
      <c r="AG654" s="44">
        <f t="shared" si="357"/>
        <v>29.934999999999999</v>
      </c>
      <c r="AH654" s="44">
        <f t="shared" si="365"/>
        <v>2815.1944501107746</v>
      </c>
      <c r="AI654" s="44">
        <f t="shared" si="366"/>
        <v>209844.59431125715</v>
      </c>
      <c r="AJ654" s="44">
        <f t="shared" si="367"/>
        <v>1.8523231502616224</v>
      </c>
      <c r="AK654" s="45">
        <v>0</v>
      </c>
      <c r="AL654" s="43">
        <v>383.12</v>
      </c>
      <c r="AM654" s="43">
        <v>59.6</v>
      </c>
      <c r="AN654" s="69">
        <v>74.400000000000006</v>
      </c>
      <c r="AO654" s="44">
        <f t="shared" si="392"/>
        <v>29.8</v>
      </c>
      <c r="AP654" s="44">
        <f t="shared" si="368"/>
        <v>2789.8599400938801</v>
      </c>
      <c r="AQ654" s="46">
        <f t="shared" si="369"/>
        <v>209844.59431125715</v>
      </c>
      <c r="AR654" s="46">
        <f t="shared" si="370"/>
        <v>207565.57954298469</v>
      </c>
      <c r="AS654" s="47">
        <f t="shared" si="371"/>
        <v>1.0860488333056886</v>
      </c>
      <c r="AT654" s="46">
        <f t="shared" si="372"/>
        <v>1.8523231502616224</v>
      </c>
      <c r="AU654" s="46">
        <f t="shared" si="373"/>
        <v>1.8457780950172415</v>
      </c>
      <c r="AV654" s="47">
        <f t="shared" si="374"/>
        <v>0.35334305698530227</v>
      </c>
      <c r="AW654" s="48">
        <v>0</v>
      </c>
      <c r="AX654" s="70">
        <v>150</v>
      </c>
      <c r="AY654" s="70">
        <v>12</v>
      </c>
      <c r="AZ654" s="71">
        <v>334</v>
      </c>
      <c r="BA654" s="43">
        <f t="shared" si="389"/>
        <v>16.377245508982032</v>
      </c>
      <c r="BB654" s="71">
        <v>58.4</v>
      </c>
      <c r="BC654" s="69">
        <v>74.900000000000006</v>
      </c>
      <c r="BD654" s="54">
        <f t="shared" si="375"/>
        <v>29.2</v>
      </c>
      <c r="BE654" s="44">
        <f t="shared" si="376"/>
        <v>2678.6475601568013</v>
      </c>
      <c r="BF654" s="50">
        <f t="shared" si="390"/>
        <v>209844.59431125715</v>
      </c>
      <c r="BG654" s="50">
        <f t="shared" si="377"/>
        <v>200630.70225574443</v>
      </c>
      <c r="BH654" s="72">
        <f t="shared" si="378"/>
        <v>4.3908169689832439</v>
      </c>
      <c r="BI654" s="73">
        <f t="shared" si="379"/>
        <v>1.8523231502616224</v>
      </c>
      <c r="BJ654" s="51">
        <f t="shared" si="380"/>
        <v>1.6647501914948661</v>
      </c>
      <c r="BK654" s="72">
        <f t="shared" si="381"/>
        <v>10.126362602565511</v>
      </c>
      <c r="BL654" s="116">
        <v>0</v>
      </c>
      <c r="BM654" s="74">
        <f t="shared" si="361"/>
        <v>1080</v>
      </c>
      <c r="BN654" s="74">
        <f t="shared" si="362"/>
        <v>6</v>
      </c>
      <c r="BO654" s="71">
        <v>300</v>
      </c>
      <c r="BP654" s="71">
        <v>57.4</v>
      </c>
      <c r="BQ654" s="71">
        <v>72.58</v>
      </c>
      <c r="BR654" s="72">
        <f t="shared" si="382"/>
        <v>28.7</v>
      </c>
      <c r="BS654" s="54">
        <f t="shared" si="383"/>
        <v>2587.6984528353764</v>
      </c>
      <c r="BT654" s="50">
        <f t="shared" si="384"/>
        <v>200630.70225574443</v>
      </c>
      <c r="BU654" s="50">
        <f t="shared" si="385"/>
        <v>187815.15370679161</v>
      </c>
      <c r="BV654" s="72">
        <f t="shared" si="386"/>
        <v>6.3876308086769349</v>
      </c>
      <c r="BW654" s="75">
        <f t="shared" si="387"/>
        <v>1.6647501914948661</v>
      </c>
      <c r="BX654" s="55">
        <f t="shared" si="388"/>
        <v>1.5973152010318945</v>
      </c>
      <c r="BY654" s="72">
        <f t="shared" si="360"/>
        <v>4.0507573332920437</v>
      </c>
      <c r="BZ654" s="124" t="s">
        <v>96</v>
      </c>
      <c r="CA654" s="124" t="s">
        <v>73</v>
      </c>
      <c r="CB654" s="125">
        <v>4</v>
      </c>
      <c r="CC654" s="125">
        <v>7</v>
      </c>
      <c r="CD654" s="125">
        <v>4</v>
      </c>
      <c r="CE654" s="125">
        <v>6</v>
      </c>
      <c r="CF654" s="124" t="s">
        <v>123</v>
      </c>
      <c r="CG654" s="126" t="s">
        <v>75</v>
      </c>
      <c r="CH654" s="129">
        <f t="shared" si="391"/>
        <v>14.843380647188393</v>
      </c>
      <c r="CI654" s="129">
        <f t="shared" si="391"/>
        <v>8.7675703970755698</v>
      </c>
      <c r="CJ654" s="64">
        <f>SUM((AF654-BQ654)/AF654)*100</f>
        <v>2.6294606922457846</v>
      </c>
      <c r="CK654" s="64">
        <f>SUM(BX654*CH654)</f>
        <v>23.709557542456661</v>
      </c>
      <c r="CL654" s="65" t="s">
        <v>123</v>
      </c>
    </row>
    <row r="655" spans="1:90" s="65" customFormat="1" ht="24.75" customHeight="1" x14ac:dyDescent="0.3">
      <c r="A655" s="61" t="s">
        <v>127</v>
      </c>
      <c r="B655" s="35">
        <v>3.6150000000000002</v>
      </c>
      <c r="C655" s="35">
        <v>1.835</v>
      </c>
      <c r="D655" s="35">
        <v>5.68</v>
      </c>
      <c r="E655" s="35">
        <v>4.37</v>
      </c>
      <c r="F655" s="35">
        <v>0.72035000000000005</v>
      </c>
      <c r="G655" s="66">
        <v>0.44614999999999999</v>
      </c>
      <c r="H655" s="66">
        <v>8.4750000000000006E-2</v>
      </c>
      <c r="I655" s="66">
        <v>4.725E-2</v>
      </c>
      <c r="J655" s="66">
        <v>4.2950000000000002E-2</v>
      </c>
      <c r="K655" s="67">
        <v>5.0049999999999997E-2</v>
      </c>
      <c r="L655" s="66">
        <v>0.56661700000000004</v>
      </c>
      <c r="M655" s="68">
        <v>0.20699999999999999</v>
      </c>
      <c r="N655" s="35">
        <v>4.07</v>
      </c>
      <c r="O655" s="35">
        <v>13.635000000000003</v>
      </c>
      <c r="P655" s="35">
        <v>3.35</v>
      </c>
      <c r="Q655" s="35">
        <v>16.065000000000001</v>
      </c>
      <c r="R655" s="35">
        <v>7.2850000000000001</v>
      </c>
      <c r="S655" s="35">
        <v>3.34</v>
      </c>
      <c r="T655" s="35">
        <v>7.08</v>
      </c>
      <c r="U655" s="35">
        <v>5.27</v>
      </c>
      <c r="V655" s="35">
        <v>16.155000000000001</v>
      </c>
      <c r="W655" s="35">
        <v>9.3949999999999996</v>
      </c>
      <c r="X655" s="35">
        <v>9.9849999999999994</v>
      </c>
      <c r="Y655" s="35">
        <v>9.2349999999999994</v>
      </c>
      <c r="Z655" s="35">
        <v>5.1100000000000003</v>
      </c>
      <c r="AA655" s="35">
        <v>3.125</v>
      </c>
      <c r="AB655" s="41">
        <v>1080</v>
      </c>
      <c r="AC655" s="41">
        <v>6</v>
      </c>
      <c r="AD655" s="88">
        <v>384</v>
      </c>
      <c r="AE655" s="69">
        <v>59</v>
      </c>
      <c r="AF655" s="69">
        <v>74.5</v>
      </c>
      <c r="AG655" s="44">
        <f t="shared" si="357"/>
        <v>29.5</v>
      </c>
      <c r="AH655" s="44">
        <f t="shared" si="365"/>
        <v>2733.9710067865176</v>
      </c>
      <c r="AI655" s="44">
        <f t="shared" si="366"/>
        <v>203680.84000559556</v>
      </c>
      <c r="AJ655" s="44">
        <f t="shared" si="367"/>
        <v>1.8853025153934493</v>
      </c>
      <c r="AK655" s="45">
        <v>0</v>
      </c>
      <c r="AL655" s="43">
        <v>377</v>
      </c>
      <c r="AM655" s="43">
        <v>58.8</v>
      </c>
      <c r="AN655" s="69">
        <v>74.2</v>
      </c>
      <c r="AO655" s="44">
        <f t="shared" si="392"/>
        <v>29.4</v>
      </c>
      <c r="AP655" s="44">
        <f t="shared" si="368"/>
        <v>2715.4670260568732</v>
      </c>
      <c r="AQ655" s="46">
        <f t="shared" si="369"/>
        <v>203680.84000559556</v>
      </c>
      <c r="AR655" s="46">
        <f t="shared" si="370"/>
        <v>201487.65333341999</v>
      </c>
      <c r="AS655" s="47">
        <f t="shared" si="371"/>
        <v>1.0767761327552032</v>
      </c>
      <c r="AT655" s="46">
        <f t="shared" si="372"/>
        <v>1.8853025153934493</v>
      </c>
      <c r="AU655" s="46">
        <f t="shared" si="373"/>
        <v>1.8710823902253888</v>
      </c>
      <c r="AV655" s="47">
        <f t="shared" si="374"/>
        <v>0.75426224979564316</v>
      </c>
      <c r="AW655" s="48">
        <v>0</v>
      </c>
      <c r="AX655" s="70">
        <v>150</v>
      </c>
      <c r="AY655" s="70">
        <v>12</v>
      </c>
      <c r="AZ655" s="71">
        <v>323.89999999999998</v>
      </c>
      <c r="BA655" s="43">
        <f t="shared" si="389"/>
        <v>18.555109601728937</v>
      </c>
      <c r="BB655" s="71">
        <v>58</v>
      </c>
      <c r="BC655" s="69">
        <v>72.7</v>
      </c>
      <c r="BD655" s="54">
        <f t="shared" si="375"/>
        <v>29</v>
      </c>
      <c r="BE655" s="44">
        <f t="shared" si="376"/>
        <v>2642.079421669016</v>
      </c>
      <c r="BF655" s="50">
        <f t="shared" si="390"/>
        <v>203680.84000559556</v>
      </c>
      <c r="BG655" s="50">
        <f t="shared" si="377"/>
        <v>192079.17395533746</v>
      </c>
      <c r="BH655" s="72">
        <f t="shared" si="378"/>
        <v>5.6960026529443661</v>
      </c>
      <c r="BI655" s="73">
        <f t="shared" si="379"/>
        <v>1.8853025153934493</v>
      </c>
      <c r="BJ655" s="51">
        <f t="shared" si="380"/>
        <v>1.686283803340979</v>
      </c>
      <c r="BK655" s="72">
        <f t="shared" si="381"/>
        <v>10.556327720749708</v>
      </c>
      <c r="BL655" s="116">
        <v>0</v>
      </c>
      <c r="BM655" s="74">
        <f t="shared" ref="BM655:BM686" si="393">SUM(AB655)</f>
        <v>1080</v>
      </c>
      <c r="BN655" s="74">
        <f t="shared" ref="BN655:BN686" si="394">SUM(AC655)</f>
        <v>6</v>
      </c>
      <c r="BO655" s="71">
        <v>296.8</v>
      </c>
      <c r="BP655" s="71">
        <v>57.4</v>
      </c>
      <c r="BQ655" s="71">
        <v>70.400000000000006</v>
      </c>
      <c r="BR655" s="72">
        <f t="shared" si="382"/>
        <v>28.7</v>
      </c>
      <c r="BS655" s="54">
        <f t="shared" si="383"/>
        <v>2587.6984528353764</v>
      </c>
      <c r="BT655" s="50">
        <f t="shared" si="384"/>
        <v>192079.17395533746</v>
      </c>
      <c r="BU655" s="50">
        <f t="shared" si="385"/>
        <v>182173.97107961052</v>
      </c>
      <c r="BV655" s="72">
        <f t="shared" si="386"/>
        <v>5.1568333368770718</v>
      </c>
      <c r="BW655" s="75">
        <f t="shared" si="387"/>
        <v>1.686283803340979</v>
      </c>
      <c r="BX655" s="55">
        <f t="shared" si="388"/>
        <v>1.6292118914743181</v>
      </c>
      <c r="BY655" s="72">
        <f t="shared" si="360"/>
        <v>3.3844784462488593</v>
      </c>
      <c r="BZ655" s="124" t="s">
        <v>96</v>
      </c>
      <c r="CA655" s="124" t="s">
        <v>73</v>
      </c>
      <c r="CB655" s="125">
        <v>4</v>
      </c>
      <c r="CC655" s="125">
        <v>7</v>
      </c>
      <c r="CD655" s="125">
        <v>4</v>
      </c>
      <c r="CE655" s="125">
        <v>6</v>
      </c>
      <c r="CF655" s="124" t="s">
        <v>123</v>
      </c>
      <c r="CG655" s="126" t="s">
        <v>75</v>
      </c>
      <c r="CH655" s="62">
        <v>10.531053105310537</v>
      </c>
      <c r="CI655" s="63">
        <v>13.864084455917279</v>
      </c>
      <c r="CJ655" s="64">
        <f>SUM((AF655-BQ655)/AF655)*100</f>
        <v>5.5033557046979791</v>
      </c>
      <c r="CK655" s="64">
        <f>SUM(BX655*CH655)</f>
        <v>17.157316948919473</v>
      </c>
      <c r="CL655" s="65" t="s">
        <v>123</v>
      </c>
    </row>
    <row r="656" spans="1:90" s="65" customFormat="1" ht="24.75" customHeight="1" x14ac:dyDescent="0.3">
      <c r="A656" s="61" t="s">
        <v>127</v>
      </c>
      <c r="B656" s="35">
        <v>3.71</v>
      </c>
      <c r="C656" s="35">
        <v>1.66</v>
      </c>
      <c r="D656" s="35">
        <v>5.55</v>
      </c>
      <c r="E656" s="35">
        <v>4.3949999999999996</v>
      </c>
      <c r="F656" s="35">
        <v>0.69094999999999995</v>
      </c>
      <c r="G656" s="66">
        <v>0.45745000000000002</v>
      </c>
      <c r="H656" s="66">
        <v>8.4849999999999995E-2</v>
      </c>
      <c r="I656" s="66">
        <v>4.6050000000000001E-2</v>
      </c>
      <c r="J656" s="66">
        <v>4.3099999999999999E-2</v>
      </c>
      <c r="K656" s="67">
        <v>5.355E-2</v>
      </c>
      <c r="L656" s="66">
        <v>0.56661700000000004</v>
      </c>
      <c r="M656" s="68">
        <v>0.23744999999999999</v>
      </c>
      <c r="N656" s="35">
        <v>4.1784999999999997</v>
      </c>
      <c r="O656" s="35">
        <v>16.0335</v>
      </c>
      <c r="P656" s="35">
        <v>3.165</v>
      </c>
      <c r="Q656" s="35">
        <v>15.824999999999999</v>
      </c>
      <c r="R656" s="35">
        <v>7.4545000000000003</v>
      </c>
      <c r="S656" s="35">
        <v>5.01</v>
      </c>
      <c r="T656" s="35">
        <v>8.0564999999999998</v>
      </c>
      <c r="U656" s="35">
        <v>3.6840000000000002</v>
      </c>
      <c r="V656" s="35">
        <v>14.592499999999999</v>
      </c>
      <c r="W656" s="35">
        <v>5.2009999999999996</v>
      </c>
      <c r="X656" s="35">
        <v>11.649999999999999</v>
      </c>
      <c r="Y656" s="35">
        <v>6.1050000000000004</v>
      </c>
      <c r="Z656" s="35">
        <v>2.2220000000000004</v>
      </c>
      <c r="AA656" s="35">
        <v>4.7</v>
      </c>
      <c r="AB656" s="41">
        <v>1080</v>
      </c>
      <c r="AC656" s="41">
        <v>6</v>
      </c>
      <c r="AD656" s="88">
        <v>378.8</v>
      </c>
      <c r="AE656" s="69">
        <v>58.9</v>
      </c>
      <c r="AF656" s="69">
        <v>73.900000000000006</v>
      </c>
      <c r="AG656" s="44">
        <f t="shared" ref="AG656:AG719" si="395">SUM(AE656/2)</f>
        <v>29.45</v>
      </c>
      <c r="AH656" s="44">
        <f t="shared" si="365"/>
        <v>2724.7111624400618</v>
      </c>
      <c r="AI656" s="44">
        <f t="shared" si="366"/>
        <v>201356.15490432057</v>
      </c>
      <c r="AJ656" s="44">
        <f t="shared" si="367"/>
        <v>1.8812437105783844</v>
      </c>
      <c r="AK656" s="45">
        <v>0</v>
      </c>
      <c r="AL656" s="43">
        <v>371.5</v>
      </c>
      <c r="AM656" s="43">
        <v>58.7</v>
      </c>
      <c r="AN656" s="69">
        <v>74.099999999999994</v>
      </c>
      <c r="AO656" s="44">
        <f t="shared" si="392"/>
        <v>29.35</v>
      </c>
      <c r="AP656" s="44">
        <f t="shared" si="368"/>
        <v>2706.2385976369542</v>
      </c>
      <c r="AQ656" s="46">
        <f t="shared" si="369"/>
        <v>201356.15490432057</v>
      </c>
      <c r="AR656" s="46">
        <f t="shared" si="370"/>
        <v>200532.28008489829</v>
      </c>
      <c r="AS656" s="47">
        <f t="shared" si="371"/>
        <v>0.40916296788333639</v>
      </c>
      <c r="AT656" s="46">
        <f t="shared" si="372"/>
        <v>1.8812437105783844</v>
      </c>
      <c r="AU656" s="46">
        <f t="shared" si="373"/>
        <v>1.8525695705585157</v>
      </c>
      <c r="AV656" s="47">
        <f t="shared" si="374"/>
        <v>1.5242118742314825</v>
      </c>
      <c r="AW656" s="48">
        <v>0</v>
      </c>
      <c r="AX656" s="70">
        <v>150</v>
      </c>
      <c r="AY656" s="70">
        <v>12</v>
      </c>
      <c r="AZ656" s="71">
        <v>324.10000000000002</v>
      </c>
      <c r="BA656" s="43">
        <f t="shared" si="389"/>
        <v>16.877506942301753</v>
      </c>
      <c r="BB656" s="71">
        <v>58</v>
      </c>
      <c r="BC656" s="69">
        <v>71.599999999999994</v>
      </c>
      <c r="BD656" s="54">
        <f t="shared" si="375"/>
        <v>29</v>
      </c>
      <c r="BE656" s="44">
        <f t="shared" si="376"/>
        <v>2642.079421669016</v>
      </c>
      <c r="BF656" s="50">
        <f t="shared" si="390"/>
        <v>201356.15490432057</v>
      </c>
      <c r="BG656" s="50">
        <f t="shared" si="377"/>
        <v>189172.88659150153</v>
      </c>
      <c r="BH656" s="72">
        <f t="shared" si="378"/>
        <v>6.0506063589703656</v>
      </c>
      <c r="BI656" s="73">
        <f t="shared" si="379"/>
        <v>1.8812437105783844</v>
      </c>
      <c r="BJ656" s="51">
        <f t="shared" si="380"/>
        <v>1.7132476320449612</v>
      </c>
      <c r="BK656" s="72">
        <f t="shared" si="381"/>
        <v>8.9300539631716891</v>
      </c>
      <c r="BL656" s="116">
        <v>0</v>
      </c>
      <c r="BM656" s="74">
        <f t="shared" si="393"/>
        <v>1080</v>
      </c>
      <c r="BN656" s="74">
        <f t="shared" si="394"/>
        <v>6</v>
      </c>
      <c r="BO656" s="71">
        <v>297</v>
      </c>
      <c r="BP656" s="71">
        <v>56.89</v>
      </c>
      <c r="BQ656" s="71">
        <v>71.5</v>
      </c>
      <c r="BR656" s="72">
        <f t="shared" si="382"/>
        <v>28.445</v>
      </c>
      <c r="BS656" s="54">
        <f t="shared" si="383"/>
        <v>2541.9192432270825</v>
      </c>
      <c r="BT656" s="50">
        <f t="shared" si="384"/>
        <v>189172.88659150153</v>
      </c>
      <c r="BU656" s="50">
        <f t="shared" si="385"/>
        <v>181747.22589073639</v>
      </c>
      <c r="BV656" s="72">
        <f t="shared" si="386"/>
        <v>3.9253303338337595</v>
      </c>
      <c r="BW656" s="75">
        <f t="shared" si="387"/>
        <v>1.7132476320449612</v>
      </c>
      <c r="BX656" s="55">
        <f t="shared" si="388"/>
        <v>1.6341377346719548</v>
      </c>
      <c r="BY656" s="72">
        <f t="shared" si="360"/>
        <v>4.6175401555103583</v>
      </c>
      <c r="BZ656" s="124" t="s">
        <v>96</v>
      </c>
      <c r="CA656" s="124" t="s">
        <v>73</v>
      </c>
      <c r="CB656" s="125">
        <v>4</v>
      </c>
      <c r="CC656" s="125">
        <v>7</v>
      </c>
      <c r="CD656" s="125">
        <v>4</v>
      </c>
      <c r="CE656" s="125">
        <v>6</v>
      </c>
      <c r="CF656" s="124" t="s">
        <v>123</v>
      </c>
      <c r="CG656" s="126" t="s">
        <v>75</v>
      </c>
      <c r="CH656" s="62">
        <v>10.189930660235156</v>
      </c>
      <c r="CI656" s="63">
        <v>14.368289735329112</v>
      </c>
      <c r="CJ656" s="64">
        <f>SUM((AF656-BQ656)/AF656)*100</f>
        <v>3.247631935047369</v>
      </c>
      <c r="CK656" s="64">
        <f>SUM(BX656*CH656)</f>
        <v>16.651750205580974</v>
      </c>
      <c r="CL656" s="65" t="s">
        <v>123</v>
      </c>
    </row>
    <row r="657" spans="1:90" s="65" customFormat="1" ht="24.75" customHeight="1" x14ac:dyDescent="0.3">
      <c r="A657" s="61" t="s">
        <v>127</v>
      </c>
      <c r="B657" s="35">
        <v>4.1100000000000003</v>
      </c>
      <c r="C657" s="35">
        <v>1.67</v>
      </c>
      <c r="D657" s="35">
        <v>5.9249999999999998</v>
      </c>
      <c r="E657" s="35">
        <v>4.72</v>
      </c>
      <c r="F657" s="35">
        <v>1.11965</v>
      </c>
      <c r="G657" s="66">
        <v>0.43145</v>
      </c>
      <c r="H657" s="66">
        <v>8.0149999999999999E-2</v>
      </c>
      <c r="I657" s="66">
        <v>4.8849999999999998E-2</v>
      </c>
      <c r="J657" s="66">
        <v>4.2599999999999999E-2</v>
      </c>
      <c r="K657" s="67">
        <v>5.9700000000000003E-2</v>
      </c>
      <c r="L657" s="66">
        <v>0.56661700000000004</v>
      </c>
      <c r="M657" s="68">
        <v>0.24385000000000001</v>
      </c>
      <c r="N657" s="35">
        <v>5.27</v>
      </c>
      <c r="O657" s="35">
        <v>16.75</v>
      </c>
      <c r="P657" s="35">
        <v>3.35</v>
      </c>
      <c r="Q657" s="35">
        <v>15.185</v>
      </c>
      <c r="R657" s="35">
        <v>8.07</v>
      </c>
      <c r="S657" s="35">
        <v>6.69</v>
      </c>
      <c r="T657" s="35">
        <v>6.25</v>
      </c>
      <c r="U657" s="35">
        <v>4.5150000000000006</v>
      </c>
      <c r="V657" s="35">
        <v>12.91</v>
      </c>
      <c r="W657" s="35">
        <v>5.2050000000000001</v>
      </c>
      <c r="X657" s="35">
        <v>6.8150000000000004</v>
      </c>
      <c r="Y657" s="35">
        <v>3.835</v>
      </c>
      <c r="Z657" s="35">
        <v>1.52</v>
      </c>
      <c r="AA657" s="35">
        <v>6.25</v>
      </c>
      <c r="AB657" s="41">
        <v>1080</v>
      </c>
      <c r="AC657" s="41">
        <v>6</v>
      </c>
      <c r="AD657" s="88">
        <v>378.6</v>
      </c>
      <c r="AE657" s="69">
        <v>59</v>
      </c>
      <c r="AF657" s="69">
        <v>73.900000000000006</v>
      </c>
      <c r="AG657" s="44">
        <f t="shared" si="395"/>
        <v>29.5</v>
      </c>
      <c r="AH657" s="44">
        <f t="shared" si="365"/>
        <v>2733.9710067865176</v>
      </c>
      <c r="AI657" s="44">
        <f t="shared" si="366"/>
        <v>202040.45740152366</v>
      </c>
      <c r="AJ657" s="44">
        <f t="shared" si="367"/>
        <v>1.8738821168257009</v>
      </c>
      <c r="AK657" s="45">
        <v>0</v>
      </c>
      <c r="AL657" s="43">
        <v>371.6</v>
      </c>
      <c r="AM657" s="43">
        <v>58.8</v>
      </c>
      <c r="AN657" s="69">
        <v>74.2</v>
      </c>
      <c r="AO657" s="44">
        <f t="shared" si="392"/>
        <v>29.4</v>
      </c>
      <c r="AP657" s="44">
        <f t="shared" si="368"/>
        <v>2715.4670260568732</v>
      </c>
      <c r="AQ657" s="46">
        <f t="shared" si="369"/>
        <v>202040.45740152366</v>
      </c>
      <c r="AR657" s="46">
        <f t="shared" si="370"/>
        <v>201487.65333341999</v>
      </c>
      <c r="AS657" s="47">
        <f t="shared" si="371"/>
        <v>0.27361058038244995</v>
      </c>
      <c r="AT657" s="46">
        <f t="shared" si="372"/>
        <v>1.8738821168257009</v>
      </c>
      <c r="AU657" s="46">
        <f t="shared" si="373"/>
        <v>1.8442817406041232</v>
      </c>
      <c r="AV657" s="47">
        <f t="shared" si="374"/>
        <v>1.5796285132236532</v>
      </c>
      <c r="AW657" s="48">
        <v>0</v>
      </c>
      <c r="AX657" s="70">
        <v>150</v>
      </c>
      <c r="AY657" s="70">
        <v>12</v>
      </c>
      <c r="AZ657" s="71">
        <v>324.3</v>
      </c>
      <c r="BA657" s="43">
        <f t="shared" si="389"/>
        <v>16.743755781683628</v>
      </c>
      <c r="BB657" s="71">
        <v>58.3</v>
      </c>
      <c r="BC657" s="69">
        <v>71.8</v>
      </c>
      <c r="BD657" s="54">
        <f t="shared" si="375"/>
        <v>29.15</v>
      </c>
      <c r="BE657" s="44">
        <f t="shared" si="376"/>
        <v>2669.481963589953</v>
      </c>
      <c r="BF657" s="50">
        <f t="shared" si="390"/>
        <v>202040.45740152366</v>
      </c>
      <c r="BG657" s="50">
        <f t="shared" si="377"/>
        <v>191668.80498575862</v>
      </c>
      <c r="BH657" s="72">
        <f t="shared" si="378"/>
        <v>5.1334532445415189</v>
      </c>
      <c r="BI657" s="73">
        <f t="shared" si="379"/>
        <v>1.8738821168257009</v>
      </c>
      <c r="BJ657" s="51">
        <f t="shared" si="380"/>
        <v>1.6919811235015325</v>
      </c>
      <c r="BK657" s="72">
        <f t="shared" si="381"/>
        <v>9.7071737699436049</v>
      </c>
      <c r="BL657" s="116">
        <v>0</v>
      </c>
      <c r="BM657" s="74">
        <f t="shared" si="393"/>
        <v>1080</v>
      </c>
      <c r="BN657" s="74">
        <f t="shared" si="394"/>
        <v>6</v>
      </c>
      <c r="BO657" s="71">
        <v>297</v>
      </c>
      <c r="BP657" s="71">
        <v>56.8</v>
      </c>
      <c r="BQ657" s="71">
        <v>70.5</v>
      </c>
      <c r="BR657" s="72">
        <f t="shared" si="382"/>
        <v>28.4</v>
      </c>
      <c r="BS657" s="54">
        <f t="shared" si="383"/>
        <v>2533.8829706793836</v>
      </c>
      <c r="BT657" s="50">
        <f t="shared" si="384"/>
        <v>191668.80498575862</v>
      </c>
      <c r="BU657" s="50">
        <f t="shared" si="385"/>
        <v>178638.74943289655</v>
      </c>
      <c r="BV657" s="72">
        <f t="shared" si="386"/>
        <v>6.798214009749902</v>
      </c>
      <c r="BW657" s="75">
        <f t="shared" si="387"/>
        <v>1.6919811235015325</v>
      </c>
      <c r="BX657" s="55">
        <f t="shared" si="388"/>
        <v>1.6625732151778436</v>
      </c>
      <c r="BY657" s="72">
        <f t="shared" si="360"/>
        <v>1.7380754380302788</v>
      </c>
      <c r="BZ657" s="124" t="s">
        <v>96</v>
      </c>
      <c r="CA657" s="124" t="s">
        <v>73</v>
      </c>
      <c r="CB657" s="125">
        <v>4</v>
      </c>
      <c r="CC657" s="125">
        <v>7</v>
      </c>
      <c r="CD657" s="125">
        <v>4</v>
      </c>
      <c r="CE657" s="125">
        <v>6</v>
      </c>
      <c r="CF657" s="124" t="s">
        <v>123</v>
      </c>
      <c r="CG657" s="126" t="s">
        <v>75</v>
      </c>
      <c r="CH657" s="129">
        <f t="shared" ref="CH657:CI662" si="396">SUM(CH655:CH656)/2</f>
        <v>10.360491882772846</v>
      </c>
      <c r="CI657" s="129">
        <f t="shared" si="396"/>
        <v>14.116187095623197</v>
      </c>
      <c r="CJ657" s="64">
        <f>SUM((AF657-BQ657)/AF657)*100</f>
        <v>4.6008119079837693</v>
      </c>
      <c r="CK657" s="64">
        <f>SUM(BX657*CH657)</f>
        <v>17.2250763003656</v>
      </c>
      <c r="CL657" s="65" t="s">
        <v>123</v>
      </c>
    </row>
    <row r="658" spans="1:90" s="65" customFormat="1" ht="24.75" customHeight="1" x14ac:dyDescent="0.3">
      <c r="A658" s="61" t="s">
        <v>127</v>
      </c>
      <c r="B658" s="35">
        <v>4.1900000000000004</v>
      </c>
      <c r="C658" s="35">
        <v>1.6950000000000001</v>
      </c>
      <c r="D658" s="35">
        <v>6.33</v>
      </c>
      <c r="E658" s="35">
        <v>4.6550000000000002</v>
      </c>
      <c r="F658" s="35">
        <v>1.2786999999999999</v>
      </c>
      <c r="G658" s="66">
        <v>0.43425000000000002</v>
      </c>
      <c r="H658" s="66">
        <v>7.8649999999999998E-2</v>
      </c>
      <c r="I658" s="66">
        <v>4.8550000000000003E-2</v>
      </c>
      <c r="J658" s="66">
        <v>4.2549999999999998E-2</v>
      </c>
      <c r="K658" s="67">
        <v>5.5350000000000003E-2</v>
      </c>
      <c r="L658" s="66">
        <v>0.56661700000000004</v>
      </c>
      <c r="M658" s="68">
        <v>0.31054999999999999</v>
      </c>
      <c r="N658" s="35">
        <v>4.07</v>
      </c>
      <c r="O658" s="35">
        <v>13.635000000000003</v>
      </c>
      <c r="P658" s="35">
        <v>3.35</v>
      </c>
      <c r="Q658" s="35">
        <v>16.065000000000001</v>
      </c>
      <c r="R658" s="35">
        <v>7.2850000000000001</v>
      </c>
      <c r="S658" s="35">
        <v>3.34</v>
      </c>
      <c r="T658" s="35">
        <v>7.08</v>
      </c>
      <c r="U658" s="35">
        <v>5.27</v>
      </c>
      <c r="V658" s="35">
        <v>16.155000000000001</v>
      </c>
      <c r="W658" s="35">
        <v>9.3949999999999996</v>
      </c>
      <c r="X658" s="35">
        <v>9.9849999999999994</v>
      </c>
      <c r="Y658" s="35">
        <v>9.2349999999999994</v>
      </c>
      <c r="Z658" s="35">
        <v>5.1100000000000003</v>
      </c>
      <c r="AA658" s="35">
        <v>3.125</v>
      </c>
      <c r="AB658" s="41">
        <v>1080</v>
      </c>
      <c r="AC658" s="41">
        <v>6</v>
      </c>
      <c r="AD658" s="88">
        <v>377.9</v>
      </c>
      <c r="AE658" s="69">
        <v>59</v>
      </c>
      <c r="AF658" s="69">
        <v>73.900000000000006</v>
      </c>
      <c r="AG658" s="44">
        <f t="shared" si="395"/>
        <v>29.5</v>
      </c>
      <c r="AH658" s="44">
        <f t="shared" si="365"/>
        <v>2733.9710067865176</v>
      </c>
      <c r="AI658" s="44">
        <f t="shared" si="366"/>
        <v>202040.45740152366</v>
      </c>
      <c r="AJ658" s="44">
        <f t="shared" si="367"/>
        <v>1.8704174642061078</v>
      </c>
      <c r="AK658" s="45">
        <v>0</v>
      </c>
      <c r="AL658" s="43">
        <v>372.1</v>
      </c>
      <c r="AM658" s="43">
        <v>58.9</v>
      </c>
      <c r="AN658" s="69">
        <v>73.900000000000006</v>
      </c>
      <c r="AO658" s="44">
        <f t="shared" si="392"/>
        <v>29.45</v>
      </c>
      <c r="AP658" s="44">
        <f t="shared" si="368"/>
        <v>2724.7111624400618</v>
      </c>
      <c r="AQ658" s="46">
        <f t="shared" si="369"/>
        <v>202040.45740152366</v>
      </c>
      <c r="AR658" s="46">
        <f t="shared" si="370"/>
        <v>201356.15490432057</v>
      </c>
      <c r="AS658" s="47">
        <f t="shared" si="371"/>
        <v>0.33869577707554865</v>
      </c>
      <c r="AT658" s="46">
        <f t="shared" si="372"/>
        <v>1.8704174642061078</v>
      </c>
      <c r="AU658" s="46">
        <f t="shared" si="373"/>
        <v>1.8479693366056411</v>
      </c>
      <c r="AV658" s="47">
        <f t="shared" si="374"/>
        <v>1.2001667023567217</v>
      </c>
      <c r="AW658" s="48">
        <v>0</v>
      </c>
      <c r="AX658" s="70">
        <v>150</v>
      </c>
      <c r="AY658" s="70">
        <v>12</v>
      </c>
      <c r="AZ658" s="71">
        <v>323</v>
      </c>
      <c r="BA658" s="43">
        <f t="shared" si="389"/>
        <v>16.996904024767794</v>
      </c>
      <c r="BB658" s="71">
        <v>58.5</v>
      </c>
      <c r="BC658" s="69">
        <v>71.900000000000006</v>
      </c>
      <c r="BD658" s="54">
        <f t="shared" si="375"/>
        <v>29.25</v>
      </c>
      <c r="BE658" s="44">
        <f t="shared" si="376"/>
        <v>2687.8288646869173</v>
      </c>
      <c r="BF658" s="50">
        <f t="shared" si="390"/>
        <v>202040.45740152366</v>
      </c>
      <c r="BG658" s="50">
        <f t="shared" si="377"/>
        <v>193254.89537098937</v>
      </c>
      <c r="BH658" s="72">
        <f t="shared" si="378"/>
        <v>4.3484172148127564</v>
      </c>
      <c r="BI658" s="73">
        <f t="shared" si="379"/>
        <v>1.8704174642061078</v>
      </c>
      <c r="BJ658" s="51">
        <f t="shared" si="380"/>
        <v>1.6713677517971295</v>
      </c>
      <c r="BK658" s="72">
        <f t="shared" si="381"/>
        <v>10.641993898055494</v>
      </c>
      <c r="BL658" s="116">
        <v>0</v>
      </c>
      <c r="BM658" s="74">
        <f t="shared" si="393"/>
        <v>1080</v>
      </c>
      <c r="BN658" s="74">
        <f t="shared" si="394"/>
        <v>6</v>
      </c>
      <c r="BO658" s="71">
        <v>296.39999999999998</v>
      </c>
      <c r="BP658" s="71">
        <v>56.8</v>
      </c>
      <c r="BQ658" s="71">
        <v>70</v>
      </c>
      <c r="BR658" s="72">
        <f t="shared" si="382"/>
        <v>28.4</v>
      </c>
      <c r="BS658" s="54">
        <f t="shared" si="383"/>
        <v>2533.8829706793836</v>
      </c>
      <c r="BT658" s="50">
        <f t="shared" si="384"/>
        <v>193254.89537098937</v>
      </c>
      <c r="BU658" s="50">
        <f t="shared" si="385"/>
        <v>177371.80794755684</v>
      </c>
      <c r="BV658" s="72">
        <f t="shared" si="386"/>
        <v>8.2187244948915446</v>
      </c>
      <c r="BW658" s="75">
        <f t="shared" si="387"/>
        <v>1.6713677517971295</v>
      </c>
      <c r="BX658" s="55">
        <f t="shared" si="388"/>
        <v>1.6710660134198778</v>
      </c>
      <c r="BY658" s="72">
        <f t="shared" si="360"/>
        <v>1.8053380348354069E-2</v>
      </c>
      <c r="BZ658" s="124" t="s">
        <v>96</v>
      </c>
      <c r="CA658" s="124" t="s">
        <v>73</v>
      </c>
      <c r="CB658" s="125">
        <v>4</v>
      </c>
      <c r="CC658" s="125">
        <v>7</v>
      </c>
      <c r="CD658" s="125">
        <v>4</v>
      </c>
      <c r="CE658" s="125">
        <v>6</v>
      </c>
      <c r="CF658" s="124" t="s">
        <v>123</v>
      </c>
      <c r="CG658" s="126" t="s">
        <v>75</v>
      </c>
      <c r="CH658" s="129">
        <f t="shared" si="396"/>
        <v>10.275211271504002</v>
      </c>
      <c r="CI658" s="129">
        <f t="shared" si="396"/>
        <v>14.242238415476155</v>
      </c>
      <c r="CJ658" s="64">
        <f>SUM((AF658-BQ658)/AF658)*100</f>
        <v>5.2774018944519687</v>
      </c>
      <c r="CK658" s="64">
        <f>SUM(BX658*CH658)</f>
        <v>17.170556336519187</v>
      </c>
      <c r="CL658" s="65" t="s">
        <v>123</v>
      </c>
    </row>
    <row r="659" spans="1:90" s="65" customFormat="1" ht="24.75" customHeight="1" x14ac:dyDescent="0.3">
      <c r="A659" s="61" t="s">
        <v>127</v>
      </c>
      <c r="B659" s="35">
        <v>4.2649999999999997</v>
      </c>
      <c r="C659" s="35">
        <v>1.7</v>
      </c>
      <c r="D659" s="35">
        <v>6.0250000000000004</v>
      </c>
      <c r="E659" s="35">
        <v>4.6900000000000004</v>
      </c>
      <c r="F659" s="35">
        <v>1.22685</v>
      </c>
      <c r="G659" s="66">
        <v>0.43890000000000001</v>
      </c>
      <c r="H659" s="66">
        <v>7.7700000000000005E-2</v>
      </c>
      <c r="I659" s="66">
        <v>4.9450000000000001E-2</v>
      </c>
      <c r="J659" s="66">
        <v>4.4150000000000002E-2</v>
      </c>
      <c r="K659" s="67">
        <v>5.2949999999999997E-2</v>
      </c>
      <c r="L659" s="66">
        <v>0.56661700000000004</v>
      </c>
      <c r="M659" s="68">
        <v>0.28975000000000001</v>
      </c>
      <c r="N659" s="35">
        <v>4.1784999999999997</v>
      </c>
      <c r="O659" s="35">
        <v>16.0335</v>
      </c>
      <c r="P659" s="35">
        <v>3.165</v>
      </c>
      <c r="Q659" s="35">
        <v>15.824999999999999</v>
      </c>
      <c r="R659" s="35">
        <v>7.4545000000000003</v>
      </c>
      <c r="S659" s="35">
        <v>5.01</v>
      </c>
      <c r="T659" s="35">
        <v>8.0564999999999998</v>
      </c>
      <c r="U659" s="35">
        <v>3.6840000000000002</v>
      </c>
      <c r="V659" s="35">
        <v>14.592499999999999</v>
      </c>
      <c r="W659" s="35">
        <v>5.2009999999999996</v>
      </c>
      <c r="X659" s="35">
        <v>11.649999999999999</v>
      </c>
      <c r="Y659" s="35">
        <v>6.1050000000000004</v>
      </c>
      <c r="Z659" s="35">
        <v>2.2220000000000004</v>
      </c>
      <c r="AA659" s="35">
        <v>4.7</v>
      </c>
      <c r="AB659" s="41">
        <v>1100</v>
      </c>
      <c r="AC659" s="41">
        <v>6</v>
      </c>
      <c r="AD659" s="88">
        <v>383.9</v>
      </c>
      <c r="AE659" s="69">
        <v>59.1</v>
      </c>
      <c r="AF659" s="69">
        <v>73.900000000000006</v>
      </c>
      <c r="AG659" s="44">
        <f t="shared" si="395"/>
        <v>29.55</v>
      </c>
      <c r="AH659" s="44">
        <f t="shared" si="365"/>
        <v>2743.2465590962411</v>
      </c>
      <c r="AI659" s="44">
        <f t="shared" si="366"/>
        <v>202725.92071721223</v>
      </c>
      <c r="AJ659" s="44">
        <f t="shared" si="367"/>
        <v>1.8936897592662179</v>
      </c>
      <c r="AK659" s="45">
        <v>0</v>
      </c>
      <c r="AL659" s="43">
        <v>375.4</v>
      </c>
      <c r="AM659" s="43">
        <v>58.7</v>
      </c>
      <c r="AN659" s="69">
        <v>74</v>
      </c>
      <c r="AO659" s="44">
        <f t="shared" si="392"/>
        <v>29.35</v>
      </c>
      <c r="AP659" s="44">
        <f t="shared" si="368"/>
        <v>2706.2385976369542</v>
      </c>
      <c r="AQ659" s="46">
        <f t="shared" si="369"/>
        <v>202725.92071721223</v>
      </c>
      <c r="AR659" s="46">
        <f t="shared" si="370"/>
        <v>200261.65622513462</v>
      </c>
      <c r="AS659" s="47">
        <f t="shared" si="371"/>
        <v>1.2155645826441086</v>
      </c>
      <c r="AT659" s="46">
        <f t="shared" si="372"/>
        <v>1.8936897592662179</v>
      </c>
      <c r="AU659" s="46">
        <f t="shared" si="373"/>
        <v>1.8745475648017933</v>
      </c>
      <c r="AV659" s="47">
        <f t="shared" si="374"/>
        <v>1.010841103763582</v>
      </c>
      <c r="AW659" s="48">
        <v>0</v>
      </c>
      <c r="AX659" s="70">
        <v>150</v>
      </c>
      <c r="AY659" s="70">
        <v>12</v>
      </c>
      <c r="AZ659" s="71">
        <v>324.3</v>
      </c>
      <c r="BA659" s="43">
        <f t="shared" si="389"/>
        <v>18.37804502004316</v>
      </c>
      <c r="BB659" s="71">
        <v>58.2</v>
      </c>
      <c r="BC659" s="69">
        <v>71.8</v>
      </c>
      <c r="BD659" s="54">
        <f t="shared" si="375"/>
        <v>29.1</v>
      </c>
      <c r="BE659" s="44">
        <f t="shared" si="376"/>
        <v>2660.3320749863728</v>
      </c>
      <c r="BF659" s="50">
        <f t="shared" si="390"/>
        <v>202725.92071721223</v>
      </c>
      <c r="BG659" s="50">
        <f t="shared" si="377"/>
        <v>191011.84298402155</v>
      </c>
      <c r="BH659" s="72">
        <f t="shared" si="378"/>
        <v>5.7782831577472278</v>
      </c>
      <c r="BI659" s="73">
        <f t="shared" si="379"/>
        <v>1.8936897592662179</v>
      </c>
      <c r="BJ659" s="51">
        <f t="shared" si="380"/>
        <v>1.6978004867851477</v>
      </c>
      <c r="BK659" s="72">
        <f t="shared" si="381"/>
        <v>10.344317041508155</v>
      </c>
      <c r="BL659" s="116">
        <v>0</v>
      </c>
      <c r="BM659" s="74">
        <f t="shared" si="393"/>
        <v>1100</v>
      </c>
      <c r="BN659" s="74">
        <f t="shared" si="394"/>
        <v>6</v>
      </c>
      <c r="BO659" s="71">
        <v>297.60000000000002</v>
      </c>
      <c r="BP659" s="71">
        <v>57.89</v>
      </c>
      <c r="BQ659" s="71">
        <v>70.099999999999994</v>
      </c>
      <c r="BR659" s="72">
        <f t="shared" si="382"/>
        <v>28.945</v>
      </c>
      <c r="BS659" s="54">
        <f t="shared" si="383"/>
        <v>2632.0672444218417</v>
      </c>
      <c r="BT659" s="50">
        <f t="shared" si="384"/>
        <v>191011.84298402155</v>
      </c>
      <c r="BU659" s="50">
        <f t="shared" si="385"/>
        <v>184507.91383397108</v>
      </c>
      <c r="BV659" s="72">
        <f t="shared" si="386"/>
        <v>3.4049873811198927</v>
      </c>
      <c r="BW659" s="75">
        <f t="shared" si="387"/>
        <v>1.6978004867851477</v>
      </c>
      <c r="BX659" s="55">
        <f t="shared" si="388"/>
        <v>1.6129389456313215</v>
      </c>
      <c r="BY659" s="72">
        <f t="shared" si="360"/>
        <v>4.9983223479052565</v>
      </c>
      <c r="BZ659" s="124" t="s">
        <v>96</v>
      </c>
      <c r="CA659" s="124" t="s">
        <v>73</v>
      </c>
      <c r="CB659" s="125">
        <v>4</v>
      </c>
      <c r="CC659" s="125">
        <v>7</v>
      </c>
      <c r="CD659" s="125">
        <v>4</v>
      </c>
      <c r="CE659" s="125">
        <v>6</v>
      </c>
      <c r="CF659" s="124" t="s">
        <v>123</v>
      </c>
      <c r="CG659" s="126" t="s">
        <v>75</v>
      </c>
      <c r="CH659" s="129">
        <f t="shared" si="396"/>
        <v>10.317851577138423</v>
      </c>
      <c r="CI659" s="129">
        <f t="shared" si="396"/>
        <v>14.179212755549676</v>
      </c>
      <c r="CJ659" s="64">
        <f>SUM((AF659-BQ659)/AF659)*100</f>
        <v>5.1420838971583374</v>
      </c>
      <c r="CK659" s="64">
        <f>SUM(BX659*CH659)</f>
        <v>16.642064644010116</v>
      </c>
      <c r="CL659" s="65" t="s">
        <v>123</v>
      </c>
    </row>
    <row r="660" spans="1:90" s="65" customFormat="1" ht="24.75" customHeight="1" x14ac:dyDescent="0.3">
      <c r="A660" s="61" t="s">
        <v>127</v>
      </c>
      <c r="B660" s="35">
        <v>3.7050000000000001</v>
      </c>
      <c r="C660" s="35">
        <v>1.78</v>
      </c>
      <c r="D660" s="35">
        <v>5.72</v>
      </c>
      <c r="E660" s="35">
        <v>4.7699999999999996</v>
      </c>
      <c r="F660" s="35">
        <v>0.96225000000000005</v>
      </c>
      <c r="G660" s="66">
        <v>0.46625</v>
      </c>
      <c r="H660" s="66">
        <v>8.8249999999999995E-2</v>
      </c>
      <c r="I660" s="66">
        <v>5.885E-2</v>
      </c>
      <c r="J660" s="66">
        <v>4.7500000000000001E-2</v>
      </c>
      <c r="K660" s="67">
        <v>5.5399999999999998E-2</v>
      </c>
      <c r="L660" s="66">
        <v>0.56661700000000004</v>
      </c>
      <c r="M660" s="68">
        <v>8.0399999999999999E-2</v>
      </c>
      <c r="N660" s="35">
        <v>5.27</v>
      </c>
      <c r="O660" s="35">
        <v>16.75</v>
      </c>
      <c r="P660" s="35">
        <v>3.35</v>
      </c>
      <c r="Q660" s="35">
        <v>15.185</v>
      </c>
      <c r="R660" s="35">
        <v>8.07</v>
      </c>
      <c r="S660" s="35">
        <v>6.69</v>
      </c>
      <c r="T660" s="35">
        <v>6.25</v>
      </c>
      <c r="U660" s="35">
        <v>4.5150000000000006</v>
      </c>
      <c r="V660" s="35">
        <v>12.91</v>
      </c>
      <c r="W660" s="35">
        <v>5.2050000000000001</v>
      </c>
      <c r="X660" s="35">
        <v>6.8150000000000004</v>
      </c>
      <c r="Y660" s="35">
        <v>3.835</v>
      </c>
      <c r="Z660" s="35">
        <v>1.52</v>
      </c>
      <c r="AA660" s="35">
        <v>6.25</v>
      </c>
      <c r="AB660" s="41">
        <v>1100</v>
      </c>
      <c r="AC660" s="41">
        <v>6</v>
      </c>
      <c r="AD660" s="88">
        <v>379.4</v>
      </c>
      <c r="AE660" s="69">
        <v>59.1</v>
      </c>
      <c r="AF660" s="69">
        <v>74.099999999999994</v>
      </c>
      <c r="AG660" s="44">
        <f t="shared" si="395"/>
        <v>29.55</v>
      </c>
      <c r="AH660" s="44">
        <f t="shared" si="365"/>
        <v>2743.2465590962411</v>
      </c>
      <c r="AI660" s="44">
        <f t="shared" si="366"/>
        <v>203274.57002903146</v>
      </c>
      <c r="AJ660" s="44">
        <f t="shared" si="367"/>
        <v>1.8664410405384919</v>
      </c>
      <c r="AK660" s="45">
        <v>0</v>
      </c>
      <c r="AL660" s="43">
        <v>373.3</v>
      </c>
      <c r="AM660" s="43">
        <v>58.8</v>
      </c>
      <c r="AN660" s="69">
        <v>74</v>
      </c>
      <c r="AO660" s="44">
        <f t="shared" si="392"/>
        <v>29.4</v>
      </c>
      <c r="AP660" s="44">
        <f t="shared" si="368"/>
        <v>2715.4670260568732</v>
      </c>
      <c r="AQ660" s="46">
        <f t="shared" si="369"/>
        <v>203274.57002903146</v>
      </c>
      <c r="AR660" s="46">
        <f t="shared" si="370"/>
        <v>200944.55992820862</v>
      </c>
      <c r="AS660" s="47">
        <f t="shared" si="371"/>
        <v>1.146237869542692</v>
      </c>
      <c r="AT660" s="46">
        <f t="shared" si="372"/>
        <v>1.8664410405384919</v>
      </c>
      <c r="AU660" s="46">
        <f t="shared" si="373"/>
        <v>1.8577263307519682</v>
      </c>
      <c r="AV660" s="47">
        <f t="shared" si="374"/>
        <v>0.46691588950537449</v>
      </c>
      <c r="AW660" s="48">
        <v>0</v>
      </c>
      <c r="AX660" s="70">
        <v>150</v>
      </c>
      <c r="AY660" s="70">
        <v>12</v>
      </c>
      <c r="AZ660" s="71">
        <v>324.10000000000002</v>
      </c>
      <c r="BA660" s="43">
        <f t="shared" si="389"/>
        <v>17.062634989200848</v>
      </c>
      <c r="BB660" s="71">
        <v>57.8</v>
      </c>
      <c r="BC660" s="69">
        <v>71.7</v>
      </c>
      <c r="BD660" s="54">
        <f t="shared" si="375"/>
        <v>28.9</v>
      </c>
      <c r="BE660" s="44">
        <f t="shared" si="376"/>
        <v>2623.8896002047309</v>
      </c>
      <c r="BF660" s="50">
        <f t="shared" si="390"/>
        <v>203274.57002903146</v>
      </c>
      <c r="BG660" s="50">
        <f t="shared" si="377"/>
        <v>188132.8843346792</v>
      </c>
      <c r="BH660" s="72">
        <f t="shared" si="378"/>
        <v>7.4488833955913618</v>
      </c>
      <c r="BI660" s="73">
        <f t="shared" si="379"/>
        <v>1.8664410405384919</v>
      </c>
      <c r="BJ660" s="51">
        <f t="shared" si="380"/>
        <v>1.7227184983962822</v>
      </c>
      <c r="BK660" s="72">
        <f t="shared" si="381"/>
        <v>7.7003526508795535</v>
      </c>
      <c r="BL660" s="116">
        <v>0</v>
      </c>
      <c r="BM660" s="74">
        <f t="shared" si="393"/>
        <v>1100</v>
      </c>
      <c r="BN660" s="74">
        <f t="shared" si="394"/>
        <v>6</v>
      </c>
      <c r="BO660" s="71">
        <v>297.60000000000002</v>
      </c>
      <c r="BP660" s="71">
        <v>57.6</v>
      </c>
      <c r="BQ660" s="71">
        <v>66.400000000000006</v>
      </c>
      <c r="BR660" s="72">
        <f t="shared" si="382"/>
        <v>28.8</v>
      </c>
      <c r="BS660" s="54">
        <f t="shared" si="383"/>
        <v>2605.7626105935183</v>
      </c>
      <c r="BT660" s="50">
        <f t="shared" si="384"/>
        <v>188132.8843346792</v>
      </c>
      <c r="BU660" s="50">
        <f t="shared" si="385"/>
        <v>173022.63734340962</v>
      </c>
      <c r="BV660" s="72">
        <f t="shared" si="386"/>
        <v>8.0316883700082933</v>
      </c>
      <c r="BW660" s="75">
        <f t="shared" si="387"/>
        <v>1.7227184983962822</v>
      </c>
      <c r="BX660" s="55">
        <f t="shared" si="388"/>
        <v>1.7200061481512003</v>
      </c>
      <c r="BY660" s="72">
        <f t="shared" si="360"/>
        <v>0.15744593487600336</v>
      </c>
      <c r="BZ660" s="124" t="s">
        <v>96</v>
      </c>
      <c r="CA660" s="124" t="s">
        <v>73</v>
      </c>
      <c r="CB660" s="125">
        <v>4</v>
      </c>
      <c r="CC660" s="125">
        <v>7</v>
      </c>
      <c r="CD660" s="125">
        <v>4</v>
      </c>
      <c r="CE660" s="125">
        <v>6</v>
      </c>
      <c r="CF660" s="124" t="s">
        <v>123</v>
      </c>
      <c r="CG660" s="126" t="s">
        <v>75</v>
      </c>
      <c r="CH660" s="129">
        <f t="shared" si="396"/>
        <v>10.296531424321213</v>
      </c>
      <c r="CI660" s="129">
        <f t="shared" si="396"/>
        <v>14.210725585512915</v>
      </c>
      <c r="CJ660" s="64">
        <f>SUM((AF660-BQ660)/AF660)*100</f>
        <v>10.391363022941956</v>
      </c>
      <c r="CK660" s="64">
        <f>SUM(BX660*CH660)</f>
        <v>17.710097354464523</v>
      </c>
      <c r="CL660" s="65" t="s">
        <v>123</v>
      </c>
    </row>
    <row r="661" spans="1:90" s="65" customFormat="1" ht="24.75" customHeight="1" x14ac:dyDescent="0.3">
      <c r="A661" s="61" t="s">
        <v>127</v>
      </c>
      <c r="B661" s="35">
        <v>3.5049999999999999</v>
      </c>
      <c r="C661" s="35">
        <v>1.915</v>
      </c>
      <c r="D661" s="35">
        <v>5.9349999999999996</v>
      </c>
      <c r="E661" s="35">
        <v>3.5</v>
      </c>
      <c r="F661" s="35">
        <v>1.1753499999999999</v>
      </c>
      <c r="G661" s="66">
        <v>0.44690000000000002</v>
      </c>
      <c r="H661" s="66">
        <v>8.9399999999999993E-2</v>
      </c>
      <c r="I661" s="66">
        <v>5.7250000000000002E-2</v>
      </c>
      <c r="J661" s="66">
        <v>4.7550000000000002E-2</v>
      </c>
      <c r="K661" s="67">
        <v>5.1650000000000001E-2</v>
      </c>
      <c r="L661" s="66">
        <v>0.56661700000000004</v>
      </c>
      <c r="M661" s="68">
        <v>6.7849999999999994E-2</v>
      </c>
      <c r="N661" s="35">
        <v>4.07</v>
      </c>
      <c r="O661" s="35">
        <v>13.635000000000003</v>
      </c>
      <c r="P661" s="35">
        <v>3.35</v>
      </c>
      <c r="Q661" s="35">
        <v>16.065000000000001</v>
      </c>
      <c r="R661" s="35">
        <v>7.2850000000000001</v>
      </c>
      <c r="S661" s="35">
        <v>3.34</v>
      </c>
      <c r="T661" s="35">
        <v>7.08</v>
      </c>
      <c r="U661" s="35">
        <v>5.27</v>
      </c>
      <c r="V661" s="35">
        <v>16.155000000000001</v>
      </c>
      <c r="W661" s="35">
        <v>9.3949999999999996</v>
      </c>
      <c r="X661" s="35">
        <v>9.9849999999999994</v>
      </c>
      <c r="Y661" s="35">
        <v>9.2349999999999994</v>
      </c>
      <c r="Z661" s="35">
        <v>5.1100000000000003</v>
      </c>
      <c r="AA661" s="35">
        <v>3.125</v>
      </c>
      <c r="AB661" s="41">
        <v>1100</v>
      </c>
      <c r="AC661" s="41">
        <v>6</v>
      </c>
      <c r="AD661" s="88">
        <v>385</v>
      </c>
      <c r="AE661" s="69">
        <v>59</v>
      </c>
      <c r="AF661" s="69">
        <v>74.099999999999994</v>
      </c>
      <c r="AG661" s="44">
        <f t="shared" si="395"/>
        <v>29.5</v>
      </c>
      <c r="AH661" s="44">
        <f t="shared" si="365"/>
        <v>2733.9710067865176</v>
      </c>
      <c r="AI661" s="44">
        <f t="shared" si="366"/>
        <v>202587.25160288095</v>
      </c>
      <c r="AJ661" s="44">
        <f t="shared" si="367"/>
        <v>1.9004157317593275</v>
      </c>
      <c r="AK661" s="45">
        <v>0</v>
      </c>
      <c r="AL661" s="43">
        <v>378.8</v>
      </c>
      <c r="AM661" s="43">
        <v>58.8</v>
      </c>
      <c r="AN661" s="69">
        <v>74.099999999999994</v>
      </c>
      <c r="AO661" s="44">
        <f t="shared" si="392"/>
        <v>29.4</v>
      </c>
      <c r="AP661" s="44">
        <f t="shared" si="368"/>
        <v>2715.4670260568732</v>
      </c>
      <c r="AQ661" s="46">
        <f t="shared" si="369"/>
        <v>202587.25160288095</v>
      </c>
      <c r="AR661" s="46">
        <f t="shared" si="370"/>
        <v>201216.10663081429</v>
      </c>
      <c r="AS661" s="47">
        <f t="shared" si="371"/>
        <v>0.67681700660731903</v>
      </c>
      <c r="AT661" s="46">
        <f t="shared" si="372"/>
        <v>1.9004157317593275</v>
      </c>
      <c r="AU661" s="46">
        <f t="shared" si="373"/>
        <v>1.882553073621545</v>
      </c>
      <c r="AV661" s="47">
        <f t="shared" si="374"/>
        <v>0.93993423855979219</v>
      </c>
      <c r="AW661" s="48">
        <v>0</v>
      </c>
      <c r="AX661" s="70">
        <v>150</v>
      </c>
      <c r="AY661" s="70">
        <v>12</v>
      </c>
      <c r="AZ661" s="71">
        <v>323.89999999999998</v>
      </c>
      <c r="BA661" s="43">
        <f t="shared" si="389"/>
        <v>18.863846866316774</v>
      </c>
      <c r="BB661" s="71">
        <v>57.5</v>
      </c>
      <c r="BC661" s="69">
        <v>71.7</v>
      </c>
      <c r="BD661" s="54">
        <f t="shared" si="375"/>
        <v>28.75</v>
      </c>
      <c r="BE661" s="44">
        <f t="shared" si="376"/>
        <v>2596.7226777328133</v>
      </c>
      <c r="BF661" s="50">
        <f t="shared" si="390"/>
        <v>202587.25160288095</v>
      </c>
      <c r="BG661" s="50">
        <f t="shared" si="377"/>
        <v>186185.01599344271</v>
      </c>
      <c r="BH661" s="72">
        <f t="shared" si="378"/>
        <v>8.0963809319998639</v>
      </c>
      <c r="BI661" s="73">
        <f t="shared" si="379"/>
        <v>1.9004157317593275</v>
      </c>
      <c r="BJ661" s="51">
        <f t="shared" si="380"/>
        <v>1.739667385539809</v>
      </c>
      <c r="BK661" s="72">
        <f t="shared" si="381"/>
        <v>8.4585884832001597</v>
      </c>
      <c r="BL661" s="116">
        <v>0</v>
      </c>
      <c r="BM661" s="74">
        <f t="shared" si="393"/>
        <v>1100</v>
      </c>
      <c r="BN661" s="74">
        <f t="shared" si="394"/>
        <v>6</v>
      </c>
      <c r="BO661" s="71">
        <v>297</v>
      </c>
      <c r="BP661" s="71">
        <v>56.8</v>
      </c>
      <c r="BQ661" s="71">
        <v>70.2</v>
      </c>
      <c r="BR661" s="72">
        <f t="shared" si="382"/>
        <v>28.4</v>
      </c>
      <c r="BS661" s="54">
        <f t="shared" si="383"/>
        <v>2533.8829706793836</v>
      </c>
      <c r="BT661" s="50">
        <f t="shared" si="384"/>
        <v>186185.01599344271</v>
      </c>
      <c r="BU661" s="50">
        <f t="shared" si="385"/>
        <v>177878.58454169275</v>
      </c>
      <c r="BV661" s="72">
        <f t="shared" si="386"/>
        <v>4.4613855779041343</v>
      </c>
      <c r="BW661" s="75">
        <f t="shared" si="387"/>
        <v>1.739667385539809</v>
      </c>
      <c r="BX661" s="55">
        <f t="shared" si="388"/>
        <v>1.6696782289179197</v>
      </c>
      <c r="BY661" s="72">
        <f t="shared" si="360"/>
        <v>4.0231343763550562</v>
      </c>
      <c r="BZ661" s="124" t="s">
        <v>96</v>
      </c>
      <c r="CA661" s="124" t="s">
        <v>73</v>
      </c>
      <c r="CB661" s="125">
        <v>4</v>
      </c>
      <c r="CC661" s="125">
        <v>7</v>
      </c>
      <c r="CD661" s="125">
        <v>4</v>
      </c>
      <c r="CE661" s="125">
        <v>6</v>
      </c>
      <c r="CF661" s="124" t="s">
        <v>123</v>
      </c>
      <c r="CG661" s="126" t="s">
        <v>75</v>
      </c>
      <c r="CH661" s="129">
        <f t="shared" si="396"/>
        <v>10.307191500729818</v>
      </c>
      <c r="CI661" s="129">
        <f t="shared" si="396"/>
        <v>14.194969170531294</v>
      </c>
      <c r="CJ661" s="64">
        <f>SUM((AF661-BQ661)/AF661)*100</f>
        <v>5.2631578947368309</v>
      </c>
      <c r="CK661" s="64">
        <f>SUM(BX661*CH661)</f>
        <v>17.209693250056397</v>
      </c>
      <c r="CL661" s="65" t="s">
        <v>123</v>
      </c>
    </row>
    <row r="662" spans="1:90" s="65" customFormat="1" ht="24.75" customHeight="1" x14ac:dyDescent="0.3">
      <c r="A662" s="61" t="s">
        <v>127</v>
      </c>
      <c r="B662" s="35">
        <v>3.58</v>
      </c>
      <c r="C662" s="35">
        <v>1.5887500000000001</v>
      </c>
      <c r="D662" s="35">
        <v>5.9950000000000001</v>
      </c>
      <c r="E662" s="35">
        <v>4.8150000000000004</v>
      </c>
      <c r="F662" s="35">
        <v>1.1409499999999999</v>
      </c>
      <c r="G662" s="66">
        <v>0.48830000000000001</v>
      </c>
      <c r="H662" s="66">
        <v>8.9849999999999999E-2</v>
      </c>
      <c r="I662" s="66">
        <v>5.9400000000000001E-2</v>
      </c>
      <c r="J662" s="66">
        <v>4.87E-2</v>
      </c>
      <c r="K662" s="67">
        <v>5.7599999999999998E-2</v>
      </c>
      <c r="L662" s="66">
        <v>0.56661700000000004</v>
      </c>
      <c r="M662" s="68">
        <v>0.10845</v>
      </c>
      <c r="N662" s="35">
        <v>4.1784999999999997</v>
      </c>
      <c r="O662" s="35">
        <v>16.0335</v>
      </c>
      <c r="P662" s="35">
        <v>3.165</v>
      </c>
      <c r="Q662" s="35">
        <v>15.824999999999999</v>
      </c>
      <c r="R662" s="35">
        <v>7.4545000000000003</v>
      </c>
      <c r="S662" s="35">
        <v>5.01</v>
      </c>
      <c r="T662" s="35">
        <v>8.0564999999999998</v>
      </c>
      <c r="U662" s="35">
        <v>3.6840000000000002</v>
      </c>
      <c r="V662" s="35">
        <v>14.592499999999999</v>
      </c>
      <c r="W662" s="35">
        <v>5.2009999999999996</v>
      </c>
      <c r="X662" s="35">
        <v>11.649999999999999</v>
      </c>
      <c r="Y662" s="35">
        <v>6.1050000000000004</v>
      </c>
      <c r="Z662" s="35">
        <v>2.2220000000000004</v>
      </c>
      <c r="AA662" s="35">
        <v>4.7</v>
      </c>
      <c r="AB662" s="41">
        <v>1100</v>
      </c>
      <c r="AC662" s="41">
        <v>6</v>
      </c>
      <c r="AD662" s="88">
        <v>383.8</v>
      </c>
      <c r="AE662" s="69">
        <v>59.2</v>
      </c>
      <c r="AF662" s="69">
        <v>74.2</v>
      </c>
      <c r="AG662" s="44">
        <f t="shared" si="395"/>
        <v>29.6</v>
      </c>
      <c r="AH662" s="44">
        <f t="shared" si="365"/>
        <v>2752.5378193692336</v>
      </c>
      <c r="AI662" s="44">
        <f t="shared" si="366"/>
        <v>204238.30619719715</v>
      </c>
      <c r="AJ662" s="44">
        <f t="shared" si="367"/>
        <v>1.8791773548563979</v>
      </c>
      <c r="AK662" s="45">
        <v>0</v>
      </c>
      <c r="AL662" s="43">
        <v>376.8</v>
      </c>
      <c r="AM662" s="43">
        <v>59</v>
      </c>
      <c r="AN662" s="69">
        <v>73.900000000000006</v>
      </c>
      <c r="AO662" s="44">
        <f t="shared" si="392"/>
        <v>29.5</v>
      </c>
      <c r="AP662" s="44">
        <f t="shared" si="368"/>
        <v>2733.9710067865176</v>
      </c>
      <c r="AQ662" s="46">
        <f t="shared" si="369"/>
        <v>204238.30619719715</v>
      </c>
      <c r="AR662" s="46">
        <f t="shared" si="370"/>
        <v>202040.45740152366</v>
      </c>
      <c r="AS662" s="47">
        <f t="shared" si="371"/>
        <v>1.0761197723366411</v>
      </c>
      <c r="AT662" s="46">
        <f t="shared" si="372"/>
        <v>1.8791773548563979</v>
      </c>
      <c r="AU662" s="46">
        <f t="shared" si="373"/>
        <v>1.864973010089604</v>
      </c>
      <c r="AV662" s="47">
        <f t="shared" si="374"/>
        <v>0.75588100985174689</v>
      </c>
      <c r="AW662" s="48">
        <v>0</v>
      </c>
      <c r="AX662" s="70">
        <v>150</v>
      </c>
      <c r="AY662" s="70">
        <v>12</v>
      </c>
      <c r="AZ662" s="71">
        <v>323.7</v>
      </c>
      <c r="BA662" s="43">
        <f t="shared" si="389"/>
        <v>18.566573988260743</v>
      </c>
      <c r="BB662" s="71">
        <v>57.8</v>
      </c>
      <c r="BC662" s="69">
        <v>71.599999999999994</v>
      </c>
      <c r="BD662" s="54">
        <f t="shared" si="375"/>
        <v>28.9</v>
      </c>
      <c r="BE662" s="44">
        <f t="shared" si="376"/>
        <v>2623.8896002047309</v>
      </c>
      <c r="BF662" s="50">
        <f t="shared" si="390"/>
        <v>204238.30619719715</v>
      </c>
      <c r="BG662" s="50">
        <f t="shared" si="377"/>
        <v>187870.49537465873</v>
      </c>
      <c r="BH662" s="72">
        <f t="shared" si="378"/>
        <v>8.0140748948117952</v>
      </c>
      <c r="BI662" s="73">
        <f t="shared" si="379"/>
        <v>1.8791773548563979</v>
      </c>
      <c r="BJ662" s="51">
        <f t="shared" si="380"/>
        <v>1.722995403586203</v>
      </c>
      <c r="BK662" s="72">
        <f t="shared" si="381"/>
        <v>8.311187385616936</v>
      </c>
      <c r="BL662" s="116">
        <v>0</v>
      </c>
      <c r="BM662" s="74">
        <f t="shared" si="393"/>
        <v>1100</v>
      </c>
      <c r="BN662" s="74">
        <f t="shared" si="394"/>
        <v>6</v>
      </c>
      <c r="BO662" s="71">
        <v>297.2</v>
      </c>
      <c r="BP662" s="71">
        <v>57.4</v>
      </c>
      <c r="BQ662" s="71">
        <v>69.5</v>
      </c>
      <c r="BR662" s="72">
        <f t="shared" si="382"/>
        <v>28.7</v>
      </c>
      <c r="BS662" s="54">
        <f t="shared" si="383"/>
        <v>2587.6984528353764</v>
      </c>
      <c r="BT662" s="50">
        <f t="shared" si="384"/>
        <v>187870.49537465873</v>
      </c>
      <c r="BU662" s="50">
        <f t="shared" si="385"/>
        <v>179845.04247205867</v>
      </c>
      <c r="BV662" s="72">
        <f t="shared" si="386"/>
        <v>4.271800575495039</v>
      </c>
      <c r="BW662" s="75">
        <f t="shared" si="387"/>
        <v>1.722995403586203</v>
      </c>
      <c r="BX662" s="55">
        <f t="shared" si="388"/>
        <v>1.6525337363479118</v>
      </c>
      <c r="BY662" s="72">
        <f t="shared" si="360"/>
        <v>4.0894866632629361</v>
      </c>
      <c r="BZ662" s="124" t="s">
        <v>96</v>
      </c>
      <c r="CA662" s="124" t="s">
        <v>73</v>
      </c>
      <c r="CB662" s="125">
        <v>4</v>
      </c>
      <c r="CC662" s="125">
        <v>7</v>
      </c>
      <c r="CD662" s="125">
        <v>4</v>
      </c>
      <c r="CE662" s="125">
        <v>6</v>
      </c>
      <c r="CF662" s="124" t="s">
        <v>123</v>
      </c>
      <c r="CG662" s="126" t="s">
        <v>75</v>
      </c>
      <c r="CH662" s="129">
        <f t="shared" si="396"/>
        <v>10.301861462525515</v>
      </c>
      <c r="CI662" s="129">
        <f t="shared" si="396"/>
        <v>14.202847378022105</v>
      </c>
      <c r="CJ662" s="64">
        <f>SUM((AF662-BQ662)/AF662)*100</f>
        <v>6.3342318059299227</v>
      </c>
      <c r="CK662" s="64">
        <f>SUM(BX662*CH662)</f>
        <v>17.024173614005853</v>
      </c>
      <c r="CL662" s="65" t="s">
        <v>123</v>
      </c>
    </row>
    <row r="663" spans="1:90" s="65" customFormat="1" ht="24.75" customHeight="1" x14ac:dyDescent="0.3">
      <c r="A663" s="61" t="s">
        <v>127</v>
      </c>
      <c r="B663" s="35">
        <v>3.855</v>
      </c>
      <c r="C663" s="35">
        <v>1.89</v>
      </c>
      <c r="D663" s="35">
        <v>6.66</v>
      </c>
      <c r="E663" s="35">
        <v>4.9450000000000003</v>
      </c>
      <c r="F663" s="35">
        <v>0.92464999999999997</v>
      </c>
      <c r="G663" s="66">
        <v>0.50119999999999998</v>
      </c>
      <c r="H663" s="66">
        <v>8.0149999999999999E-2</v>
      </c>
      <c r="I663" s="66">
        <v>5.2200000000000003E-2</v>
      </c>
      <c r="J663" s="66">
        <v>4.1549999999999997E-2</v>
      </c>
      <c r="K663" s="67">
        <v>5.9799999999999999E-2</v>
      </c>
      <c r="L663" s="66">
        <v>0.56661700000000004</v>
      </c>
      <c r="M663" s="68">
        <v>6.905E-2</v>
      </c>
      <c r="N663" s="35">
        <v>5.27</v>
      </c>
      <c r="O663" s="35">
        <v>16.75</v>
      </c>
      <c r="P663" s="35">
        <v>3.35</v>
      </c>
      <c r="Q663" s="35">
        <v>15.185</v>
      </c>
      <c r="R663" s="35">
        <v>8.07</v>
      </c>
      <c r="S663" s="35">
        <v>6.69</v>
      </c>
      <c r="T663" s="35">
        <v>6.25</v>
      </c>
      <c r="U663" s="35">
        <v>4.5150000000000006</v>
      </c>
      <c r="V663" s="35">
        <v>12.91</v>
      </c>
      <c r="W663" s="35">
        <v>5.2050000000000001</v>
      </c>
      <c r="X663" s="35">
        <v>6.8150000000000004</v>
      </c>
      <c r="Y663" s="35">
        <v>3.835</v>
      </c>
      <c r="Z663" s="35">
        <v>1.52</v>
      </c>
      <c r="AA663" s="35">
        <v>6.25</v>
      </c>
      <c r="AB663" s="41">
        <v>1100</v>
      </c>
      <c r="AC663" s="41">
        <v>6</v>
      </c>
      <c r="AD663" s="88">
        <v>371.3</v>
      </c>
      <c r="AE663" s="69">
        <v>59</v>
      </c>
      <c r="AF663" s="69">
        <v>74.400000000000006</v>
      </c>
      <c r="AG663" s="44">
        <f t="shared" si="395"/>
        <v>29.5</v>
      </c>
      <c r="AH663" s="44">
        <f t="shared" si="365"/>
        <v>2733.9710067865176</v>
      </c>
      <c r="AI663" s="44">
        <f t="shared" si="366"/>
        <v>203407.44290491691</v>
      </c>
      <c r="AJ663" s="44">
        <f t="shared" si="367"/>
        <v>1.8254002641071727</v>
      </c>
      <c r="AK663" s="45">
        <v>0</v>
      </c>
      <c r="AL663" s="43">
        <v>370.1</v>
      </c>
      <c r="AM663" s="43">
        <v>59</v>
      </c>
      <c r="AN663" s="69">
        <v>74.3</v>
      </c>
      <c r="AO663" s="44">
        <f t="shared" si="392"/>
        <v>29.5</v>
      </c>
      <c r="AP663" s="44">
        <f t="shared" si="368"/>
        <v>2733.9710067865176</v>
      </c>
      <c r="AQ663" s="46">
        <f t="shared" si="369"/>
        <v>203407.44290491691</v>
      </c>
      <c r="AR663" s="46">
        <f t="shared" si="370"/>
        <v>203134.04580423824</v>
      </c>
      <c r="AS663" s="47">
        <f t="shared" si="371"/>
        <v>0.13440860215054867</v>
      </c>
      <c r="AT663" s="46">
        <f t="shared" si="372"/>
        <v>1.8254002641071727</v>
      </c>
      <c r="AU663" s="46">
        <f t="shared" si="373"/>
        <v>1.8219496320014621</v>
      </c>
      <c r="AV663" s="47">
        <f t="shared" si="374"/>
        <v>0.18903427229415712</v>
      </c>
      <c r="AW663" s="48">
        <v>0</v>
      </c>
      <c r="AX663" s="70">
        <v>150</v>
      </c>
      <c r="AY663" s="70">
        <v>12</v>
      </c>
      <c r="AZ663" s="71">
        <v>322.5</v>
      </c>
      <c r="BA663" s="43">
        <f t="shared" si="389"/>
        <v>15.131782945736438</v>
      </c>
      <c r="BB663" s="71">
        <v>58.6</v>
      </c>
      <c r="BC663" s="69">
        <v>73.400000000000006</v>
      </c>
      <c r="BD663" s="54">
        <f t="shared" si="375"/>
        <v>29.3</v>
      </c>
      <c r="BE663" s="44">
        <f t="shared" si="376"/>
        <v>2697.0258771803014</v>
      </c>
      <c r="BF663" s="50">
        <f t="shared" si="390"/>
        <v>203407.44290491691</v>
      </c>
      <c r="BG663" s="50">
        <f t="shared" si="377"/>
        <v>197961.69938503415</v>
      </c>
      <c r="BH663" s="72">
        <f t="shared" si="378"/>
        <v>2.6772587286436607</v>
      </c>
      <c r="BI663" s="73">
        <f t="shared" si="379"/>
        <v>1.8254002641071727</v>
      </c>
      <c r="BJ663" s="51">
        <f t="shared" si="380"/>
        <v>1.6291030083184914</v>
      </c>
      <c r="BK663" s="72">
        <f t="shared" si="381"/>
        <v>10.753655494001633</v>
      </c>
      <c r="BL663" s="116">
        <v>0</v>
      </c>
      <c r="BM663" s="74">
        <f t="shared" si="393"/>
        <v>1100</v>
      </c>
      <c r="BN663" s="74">
        <f t="shared" si="394"/>
        <v>6</v>
      </c>
      <c r="BO663" s="71">
        <v>290.2</v>
      </c>
      <c r="BP663" s="71">
        <v>57.4</v>
      </c>
      <c r="BQ663" s="71">
        <v>70.599999999999994</v>
      </c>
      <c r="BR663" s="72">
        <f t="shared" si="382"/>
        <v>28.7</v>
      </c>
      <c r="BS663" s="54">
        <f t="shared" si="383"/>
        <v>2587.6984528353764</v>
      </c>
      <c r="BT663" s="50">
        <f t="shared" si="384"/>
        <v>197961.69938503415</v>
      </c>
      <c r="BU663" s="50">
        <f t="shared" si="385"/>
        <v>182691.51077017756</v>
      </c>
      <c r="BV663" s="72">
        <f t="shared" si="386"/>
        <v>7.7137085922647008</v>
      </c>
      <c r="BW663" s="75">
        <f t="shared" si="387"/>
        <v>1.6291030083184914</v>
      </c>
      <c r="BX663" s="55">
        <f t="shared" si="388"/>
        <v>1.5884700869602315</v>
      </c>
      <c r="BY663" s="72">
        <f t="shared" si="360"/>
        <v>2.4941898180029716</v>
      </c>
      <c r="BZ663" s="124" t="s">
        <v>92</v>
      </c>
      <c r="CA663" s="124" t="s">
        <v>73</v>
      </c>
      <c r="CB663" s="125">
        <v>3</v>
      </c>
      <c r="CC663" s="125">
        <v>7</v>
      </c>
      <c r="CD663" s="125">
        <v>2</v>
      </c>
      <c r="CE663" s="125">
        <v>6</v>
      </c>
      <c r="CF663" s="124" t="s">
        <v>85</v>
      </c>
      <c r="CG663" s="126" t="s">
        <v>75</v>
      </c>
      <c r="CH663" s="62">
        <v>6.0000000000000071</v>
      </c>
      <c r="CI663" s="63">
        <v>43.512810762676629</v>
      </c>
      <c r="CJ663" s="64">
        <f>SUM((AF663-BQ663)/AF663)*100</f>
        <v>5.1075268817204451</v>
      </c>
      <c r="CK663" s="64">
        <f>SUM(BX663*CH663)</f>
        <v>9.5308205217614006</v>
      </c>
      <c r="CL663" s="65" t="s">
        <v>85</v>
      </c>
    </row>
    <row r="664" spans="1:90" s="65" customFormat="1" ht="24.75" customHeight="1" x14ac:dyDescent="0.3">
      <c r="A664" s="61" t="s">
        <v>127</v>
      </c>
      <c r="B664" s="35">
        <v>3.85</v>
      </c>
      <c r="C664" s="35">
        <v>1.895</v>
      </c>
      <c r="D664" s="35">
        <v>6.83</v>
      </c>
      <c r="E664" s="35">
        <v>4.8849999999999998</v>
      </c>
      <c r="F664" s="35">
        <v>0.88870000000000005</v>
      </c>
      <c r="G664" s="66">
        <v>0.47315000000000002</v>
      </c>
      <c r="H664" s="66">
        <v>7.8649999999999998E-2</v>
      </c>
      <c r="I664" s="66">
        <v>4.8550000000000003E-2</v>
      </c>
      <c r="J664" s="66">
        <v>4.0250000000000001E-2</v>
      </c>
      <c r="K664" s="67">
        <v>5.425E-2</v>
      </c>
      <c r="L664" s="66">
        <v>0.56661700000000004</v>
      </c>
      <c r="M664" s="68">
        <v>7.0300000000000001E-2</v>
      </c>
      <c r="N664" s="35">
        <v>4.07</v>
      </c>
      <c r="O664" s="35">
        <v>13.635000000000003</v>
      </c>
      <c r="P664" s="35">
        <v>3.35</v>
      </c>
      <c r="Q664" s="35">
        <v>16.065000000000001</v>
      </c>
      <c r="R664" s="35">
        <v>7.2850000000000001</v>
      </c>
      <c r="S664" s="35">
        <v>3.34</v>
      </c>
      <c r="T664" s="35">
        <v>7.08</v>
      </c>
      <c r="U664" s="35">
        <v>5.27</v>
      </c>
      <c r="V664" s="35">
        <v>16.155000000000001</v>
      </c>
      <c r="W664" s="35">
        <v>9.3949999999999996</v>
      </c>
      <c r="X664" s="35">
        <v>9.9849999999999994</v>
      </c>
      <c r="Y664" s="35">
        <v>9.2349999999999994</v>
      </c>
      <c r="Z664" s="35">
        <v>5.1100000000000003</v>
      </c>
      <c r="AA664" s="35">
        <v>3.125</v>
      </c>
      <c r="AB664" s="41">
        <v>1100</v>
      </c>
      <c r="AC664" s="41">
        <v>6</v>
      </c>
      <c r="AD664" s="88">
        <v>371</v>
      </c>
      <c r="AE664" s="69">
        <v>59</v>
      </c>
      <c r="AF664" s="69">
        <v>74.400000000000006</v>
      </c>
      <c r="AG664" s="44">
        <f t="shared" si="395"/>
        <v>29.5</v>
      </c>
      <c r="AH664" s="44">
        <f t="shared" si="365"/>
        <v>2733.9710067865176</v>
      </c>
      <c r="AI664" s="44">
        <f t="shared" si="366"/>
        <v>203407.44290491691</v>
      </c>
      <c r="AJ664" s="44">
        <f t="shared" si="367"/>
        <v>1.8239253918226801</v>
      </c>
      <c r="AK664" s="45">
        <v>0</v>
      </c>
      <c r="AL664" s="43">
        <v>362.1</v>
      </c>
      <c r="AM664" s="43">
        <v>58.9</v>
      </c>
      <c r="AN664" s="69">
        <v>74.3</v>
      </c>
      <c r="AO664" s="44">
        <f t="shared" si="392"/>
        <v>29.45</v>
      </c>
      <c r="AP664" s="44">
        <f t="shared" si="368"/>
        <v>2724.7111624400618</v>
      </c>
      <c r="AQ664" s="46">
        <f t="shared" si="369"/>
        <v>203407.44290491691</v>
      </c>
      <c r="AR664" s="46">
        <f t="shared" si="370"/>
        <v>202446.03936929657</v>
      </c>
      <c r="AS664" s="47">
        <f t="shared" si="371"/>
        <v>0.47264914296658644</v>
      </c>
      <c r="AT664" s="46">
        <f t="shared" si="372"/>
        <v>1.8239253918226801</v>
      </c>
      <c r="AU664" s="46">
        <f t="shared" si="373"/>
        <v>1.7886247670149131</v>
      </c>
      <c r="AV664" s="47">
        <f t="shared" si="374"/>
        <v>1.9354204380306612</v>
      </c>
      <c r="AW664" s="48">
        <v>0</v>
      </c>
      <c r="AX664" s="70">
        <v>150</v>
      </c>
      <c r="AY664" s="70">
        <v>12</v>
      </c>
      <c r="AZ664" s="71">
        <v>323.3</v>
      </c>
      <c r="BA664" s="43">
        <f t="shared" si="389"/>
        <v>14.754098360655735</v>
      </c>
      <c r="BB664" s="71">
        <v>58.8</v>
      </c>
      <c r="BC664" s="69">
        <v>73.5</v>
      </c>
      <c r="BD664" s="54">
        <f t="shared" si="375"/>
        <v>29.4</v>
      </c>
      <c r="BE664" s="44">
        <f t="shared" si="376"/>
        <v>2715.4670260568732</v>
      </c>
      <c r="BF664" s="50">
        <f t="shared" si="390"/>
        <v>203407.44290491691</v>
      </c>
      <c r="BG664" s="50">
        <f t="shared" si="377"/>
        <v>199586.82641518017</v>
      </c>
      <c r="BH664" s="72">
        <f t="shared" si="378"/>
        <v>1.8783071234628783</v>
      </c>
      <c r="BI664" s="73">
        <f t="shared" si="379"/>
        <v>1.8239253918226801</v>
      </c>
      <c r="BJ664" s="51">
        <f t="shared" si="380"/>
        <v>1.6198463886963756</v>
      </c>
      <c r="BK664" s="72">
        <f t="shared" si="381"/>
        <v>11.188999508492218</v>
      </c>
      <c r="BL664" s="116">
        <v>0</v>
      </c>
      <c r="BM664" s="74">
        <f t="shared" si="393"/>
        <v>1100</v>
      </c>
      <c r="BN664" s="74">
        <f t="shared" si="394"/>
        <v>6</v>
      </c>
      <c r="BO664" s="71">
        <v>292</v>
      </c>
      <c r="BP664" s="71">
        <v>58.6</v>
      </c>
      <c r="BQ664" s="71">
        <v>71.2</v>
      </c>
      <c r="BR664" s="72">
        <f t="shared" si="382"/>
        <v>29.3</v>
      </c>
      <c r="BS664" s="54">
        <f t="shared" si="383"/>
        <v>2697.0258771803014</v>
      </c>
      <c r="BT664" s="50">
        <f t="shared" si="384"/>
        <v>199586.82641518017</v>
      </c>
      <c r="BU664" s="50">
        <f t="shared" si="385"/>
        <v>192028.24245523746</v>
      </c>
      <c r="BV664" s="72">
        <f t="shared" si="386"/>
        <v>3.7871156607397323</v>
      </c>
      <c r="BW664" s="75">
        <f t="shared" si="387"/>
        <v>1.6198463886963756</v>
      </c>
      <c r="BX664" s="55">
        <f t="shared" si="388"/>
        <v>1.5206096575511092</v>
      </c>
      <c r="BY664" s="72">
        <f t="shared" si="360"/>
        <v>6.1263050519951117</v>
      </c>
      <c r="BZ664" s="124" t="s">
        <v>92</v>
      </c>
      <c r="CA664" s="124" t="s">
        <v>73</v>
      </c>
      <c r="CB664" s="125">
        <v>3</v>
      </c>
      <c r="CC664" s="125">
        <v>7</v>
      </c>
      <c r="CD664" s="125">
        <v>2</v>
      </c>
      <c r="CE664" s="125">
        <v>6</v>
      </c>
      <c r="CF664" s="124" t="s">
        <v>85</v>
      </c>
      <c r="CG664" s="126" t="s">
        <v>75</v>
      </c>
      <c r="CH664" s="62">
        <v>5.7872615583575922</v>
      </c>
      <c r="CI664" s="63">
        <v>34.661061830383552</v>
      </c>
      <c r="CJ664" s="64">
        <f>SUM((AF664-BQ664)/AF664)*100</f>
        <v>4.3010752688172085</v>
      </c>
      <c r="CK664" s="64">
        <f>SUM(BX664*CH664)</f>
        <v>8.8001658164128376</v>
      </c>
      <c r="CL664" s="65" t="s">
        <v>85</v>
      </c>
    </row>
    <row r="665" spans="1:90" s="65" customFormat="1" ht="24.75" customHeight="1" x14ac:dyDescent="0.3">
      <c r="A665" s="61" t="s">
        <v>127</v>
      </c>
      <c r="B665" s="35">
        <v>3.7650000000000001</v>
      </c>
      <c r="C665" s="35">
        <v>1.65</v>
      </c>
      <c r="D665" s="35">
        <v>6.3949999999999996</v>
      </c>
      <c r="E665" s="35">
        <v>4.8600000000000003</v>
      </c>
      <c r="F665" s="35">
        <v>0.91685000000000005</v>
      </c>
      <c r="G665" s="66">
        <v>0.48110000000000003</v>
      </c>
      <c r="H665" s="66">
        <v>7.7700000000000005E-2</v>
      </c>
      <c r="I665" s="66">
        <v>5.0950000000000002E-2</v>
      </c>
      <c r="J665" s="66">
        <v>4.165E-2</v>
      </c>
      <c r="K665" s="67">
        <v>5.6649999999999999E-2</v>
      </c>
      <c r="L665" s="66">
        <v>0.56661700000000004</v>
      </c>
      <c r="M665" s="68">
        <v>7.1400000000000005E-2</v>
      </c>
      <c r="N665" s="35">
        <v>4.1784999999999997</v>
      </c>
      <c r="O665" s="35">
        <v>16.0335</v>
      </c>
      <c r="P665" s="35">
        <v>3.165</v>
      </c>
      <c r="Q665" s="35">
        <v>15.824999999999999</v>
      </c>
      <c r="R665" s="35">
        <v>7.4545000000000003</v>
      </c>
      <c r="S665" s="35">
        <v>5.01</v>
      </c>
      <c r="T665" s="35">
        <v>8.0564999999999998</v>
      </c>
      <c r="U665" s="35">
        <v>3.6840000000000002</v>
      </c>
      <c r="V665" s="35">
        <v>14.592499999999999</v>
      </c>
      <c r="W665" s="35">
        <v>5.2009999999999996</v>
      </c>
      <c r="X665" s="35">
        <v>11.649999999999999</v>
      </c>
      <c r="Y665" s="35">
        <v>6.1050000000000004</v>
      </c>
      <c r="Z665" s="35">
        <v>2.2220000000000004</v>
      </c>
      <c r="AA665" s="35">
        <v>4.7</v>
      </c>
      <c r="AB665" s="41">
        <v>1100</v>
      </c>
      <c r="AC665" s="41">
        <v>6</v>
      </c>
      <c r="AD665" s="88">
        <v>374.2</v>
      </c>
      <c r="AE665" s="69">
        <v>59</v>
      </c>
      <c r="AF665" s="69">
        <v>74.400000000000006</v>
      </c>
      <c r="AG665" s="44">
        <f t="shared" si="395"/>
        <v>29.5</v>
      </c>
      <c r="AH665" s="44">
        <f t="shared" si="365"/>
        <v>2733.9710067865176</v>
      </c>
      <c r="AI665" s="44">
        <f t="shared" si="366"/>
        <v>203407.44290491691</v>
      </c>
      <c r="AJ665" s="44">
        <f t="shared" si="367"/>
        <v>1.8396573628572692</v>
      </c>
      <c r="AK665" s="45">
        <v>0</v>
      </c>
      <c r="AL665" s="43">
        <v>365.2</v>
      </c>
      <c r="AM665" s="43">
        <v>58.9</v>
      </c>
      <c r="AN665" s="69">
        <v>74.2</v>
      </c>
      <c r="AO665" s="44">
        <f t="shared" si="392"/>
        <v>29.45</v>
      </c>
      <c r="AP665" s="44">
        <f t="shared" si="368"/>
        <v>2724.7111624400618</v>
      </c>
      <c r="AQ665" s="46">
        <f t="shared" si="369"/>
        <v>203407.44290491691</v>
      </c>
      <c r="AR665" s="46">
        <f t="shared" si="370"/>
        <v>202173.5682530526</v>
      </c>
      <c r="AS665" s="47">
        <f t="shared" si="371"/>
        <v>0.60660250885760014</v>
      </c>
      <c r="AT665" s="46">
        <f t="shared" si="372"/>
        <v>1.8396573628572692</v>
      </c>
      <c r="AU665" s="46">
        <f t="shared" si="373"/>
        <v>1.8063686720060939</v>
      </c>
      <c r="AV665" s="47">
        <f t="shared" si="374"/>
        <v>1.8095049395216147</v>
      </c>
      <c r="AW665" s="48">
        <v>0</v>
      </c>
      <c r="AX665" s="70">
        <v>150</v>
      </c>
      <c r="AY665" s="70">
        <v>12</v>
      </c>
      <c r="AZ665" s="71">
        <v>323.60000000000002</v>
      </c>
      <c r="BA665" s="43">
        <f t="shared" si="389"/>
        <v>15.636588380716923</v>
      </c>
      <c r="BB665" s="71">
        <v>58.8</v>
      </c>
      <c r="BC665" s="69">
        <v>73.8</v>
      </c>
      <c r="BD665" s="54">
        <f t="shared" si="375"/>
        <v>29.4</v>
      </c>
      <c r="BE665" s="44">
        <f t="shared" si="376"/>
        <v>2715.4670260568732</v>
      </c>
      <c r="BF665" s="50">
        <f t="shared" si="390"/>
        <v>203407.44290491691</v>
      </c>
      <c r="BG665" s="50">
        <f t="shared" si="377"/>
        <v>200401.46652299725</v>
      </c>
      <c r="BH665" s="72">
        <f t="shared" si="378"/>
        <v>1.4778104178443532</v>
      </c>
      <c r="BI665" s="73">
        <f t="shared" si="379"/>
        <v>1.8396573628572692</v>
      </c>
      <c r="BJ665" s="51">
        <f t="shared" si="380"/>
        <v>1.6147586423119564</v>
      </c>
      <c r="BK665" s="72">
        <f t="shared" si="381"/>
        <v>12.225033046154349</v>
      </c>
      <c r="BL665" s="116">
        <v>0</v>
      </c>
      <c r="BM665" s="74">
        <f t="shared" si="393"/>
        <v>1100</v>
      </c>
      <c r="BN665" s="74">
        <f t="shared" si="394"/>
        <v>6</v>
      </c>
      <c r="BO665" s="71">
        <v>292</v>
      </c>
      <c r="BP665" s="71">
        <v>57.8</v>
      </c>
      <c r="BQ665" s="71">
        <v>70.2</v>
      </c>
      <c r="BR665" s="72">
        <f t="shared" si="382"/>
        <v>28.9</v>
      </c>
      <c r="BS665" s="54">
        <f t="shared" si="383"/>
        <v>2623.8896002047309</v>
      </c>
      <c r="BT665" s="50">
        <f t="shared" si="384"/>
        <v>200401.46652299725</v>
      </c>
      <c r="BU665" s="50">
        <f t="shared" si="385"/>
        <v>184197.0499343721</v>
      </c>
      <c r="BV665" s="72">
        <f t="shared" si="386"/>
        <v>8.0859770488583678</v>
      </c>
      <c r="BW665" s="75">
        <f t="shared" si="387"/>
        <v>1.6147586423119564</v>
      </c>
      <c r="BX665" s="55">
        <f t="shared" si="388"/>
        <v>1.5852588307143747</v>
      </c>
      <c r="BY665" s="72">
        <f t="shared" si="360"/>
        <v>1.8268867448416266</v>
      </c>
      <c r="BZ665" s="124" t="s">
        <v>92</v>
      </c>
      <c r="CA665" s="124" t="s">
        <v>73</v>
      </c>
      <c r="CB665" s="125">
        <v>3</v>
      </c>
      <c r="CC665" s="125">
        <v>7</v>
      </c>
      <c r="CD665" s="125">
        <v>2</v>
      </c>
      <c r="CE665" s="125">
        <v>6</v>
      </c>
      <c r="CF665" s="124" t="s">
        <v>85</v>
      </c>
      <c r="CG665" s="126" t="s">
        <v>75</v>
      </c>
      <c r="CH665" s="129">
        <f t="shared" ref="CH665:CI670" si="397">SUM(CH663:CH664)/2</f>
        <v>5.8936307791787996</v>
      </c>
      <c r="CI665" s="129">
        <f t="shared" si="397"/>
        <v>39.086936296530091</v>
      </c>
      <c r="CJ665" s="64">
        <f>SUM((AF665-BQ665)/AF665)*100</f>
        <v>5.6451612903225836</v>
      </c>
      <c r="CK665" s="64">
        <f>SUM(BX665*CH665)</f>
        <v>9.3429302376632322</v>
      </c>
      <c r="CL665" s="65" t="s">
        <v>85</v>
      </c>
    </row>
    <row r="666" spans="1:90" s="65" customFormat="1" ht="24.75" customHeight="1" x14ac:dyDescent="0.3">
      <c r="A666" s="61" t="s">
        <v>127</v>
      </c>
      <c r="B666" s="35">
        <v>3.67</v>
      </c>
      <c r="C666" s="35">
        <v>2.0249999999999999</v>
      </c>
      <c r="D666" s="35">
        <v>6.9249999999999998</v>
      </c>
      <c r="E666" s="35">
        <v>4.8099999999999996</v>
      </c>
      <c r="F666" s="35">
        <v>0.74224999999999997</v>
      </c>
      <c r="G666" s="66">
        <v>0.45419999999999999</v>
      </c>
      <c r="H666" s="66">
        <v>8.8249999999999995E-2</v>
      </c>
      <c r="I666" s="66">
        <v>5.4300000000000001E-2</v>
      </c>
      <c r="J666" s="66">
        <v>4.5749999999999999E-2</v>
      </c>
      <c r="K666" s="67">
        <v>5.9049999999999998E-2</v>
      </c>
      <c r="L666" s="66">
        <v>0.56661700000000004</v>
      </c>
      <c r="M666" s="68">
        <v>0.11550000000000001</v>
      </c>
      <c r="N666" s="35">
        <v>5.27</v>
      </c>
      <c r="O666" s="35">
        <v>16.75</v>
      </c>
      <c r="P666" s="35">
        <v>3.35</v>
      </c>
      <c r="Q666" s="35">
        <v>15.185</v>
      </c>
      <c r="R666" s="35">
        <v>8.07</v>
      </c>
      <c r="S666" s="35">
        <v>6.69</v>
      </c>
      <c r="T666" s="35">
        <v>6.25</v>
      </c>
      <c r="U666" s="35">
        <v>4.5150000000000006</v>
      </c>
      <c r="V666" s="35">
        <v>12.91</v>
      </c>
      <c r="W666" s="35">
        <v>5.2050000000000001</v>
      </c>
      <c r="X666" s="35">
        <v>6.8150000000000004</v>
      </c>
      <c r="Y666" s="35">
        <v>3.835</v>
      </c>
      <c r="Z666" s="35">
        <v>1.52</v>
      </c>
      <c r="AA666" s="35">
        <v>6.25</v>
      </c>
      <c r="AB666" s="41">
        <v>1100</v>
      </c>
      <c r="AC666" s="41">
        <v>6</v>
      </c>
      <c r="AD666" s="42">
        <v>372.7</v>
      </c>
      <c r="AE666" s="69">
        <v>59</v>
      </c>
      <c r="AF666" s="69">
        <v>74.400000000000006</v>
      </c>
      <c r="AG666" s="44">
        <f t="shared" si="395"/>
        <v>29.5</v>
      </c>
      <c r="AH666" s="44">
        <f t="shared" si="365"/>
        <v>2733.9710067865176</v>
      </c>
      <c r="AI666" s="44">
        <f t="shared" si="366"/>
        <v>203407.44290491691</v>
      </c>
      <c r="AJ666" s="44">
        <f t="shared" si="367"/>
        <v>1.8322830014348055</v>
      </c>
      <c r="AK666" s="45">
        <v>0</v>
      </c>
      <c r="AL666" s="43">
        <v>365.2</v>
      </c>
      <c r="AM666" s="43">
        <v>58.9</v>
      </c>
      <c r="AN666" s="69">
        <v>74.3</v>
      </c>
      <c r="AO666" s="44">
        <f t="shared" si="392"/>
        <v>29.45</v>
      </c>
      <c r="AP666" s="44">
        <f t="shared" si="368"/>
        <v>2724.7111624400618</v>
      </c>
      <c r="AQ666" s="46">
        <f t="shared" si="369"/>
        <v>203407.44290491691</v>
      </c>
      <c r="AR666" s="46">
        <f t="shared" si="370"/>
        <v>202446.03936929657</v>
      </c>
      <c r="AS666" s="47">
        <f t="shared" si="371"/>
        <v>0.47264914296658644</v>
      </c>
      <c r="AT666" s="46">
        <f t="shared" si="372"/>
        <v>1.8322830014348055</v>
      </c>
      <c r="AU666" s="46">
        <f t="shared" si="373"/>
        <v>1.8039374894058167</v>
      </c>
      <c r="AV666" s="47">
        <f t="shared" si="374"/>
        <v>1.5470051300368073</v>
      </c>
      <c r="AW666" s="48">
        <v>0</v>
      </c>
      <c r="AX666" s="70">
        <v>150</v>
      </c>
      <c r="AY666" s="70">
        <v>12</v>
      </c>
      <c r="AZ666" s="71">
        <v>322.89999999999998</v>
      </c>
      <c r="BA666" s="43">
        <f t="shared" si="389"/>
        <v>15.422731495819145</v>
      </c>
      <c r="BB666" s="71">
        <v>58.8</v>
      </c>
      <c r="BC666" s="69">
        <v>73.599999999999994</v>
      </c>
      <c r="BD666" s="54">
        <f t="shared" si="375"/>
        <v>29.4</v>
      </c>
      <c r="BE666" s="44">
        <f t="shared" si="376"/>
        <v>2715.4670260568732</v>
      </c>
      <c r="BF666" s="50">
        <f t="shared" si="390"/>
        <v>203407.44290491691</v>
      </c>
      <c r="BG666" s="50">
        <f t="shared" si="377"/>
        <v>199858.37311778584</v>
      </c>
      <c r="BH666" s="72">
        <f t="shared" si="378"/>
        <v>1.744808221590046</v>
      </c>
      <c r="BI666" s="73">
        <f t="shared" si="379"/>
        <v>1.8322830014348055</v>
      </c>
      <c r="BJ666" s="51">
        <f t="shared" si="380"/>
        <v>1.6156440931784228</v>
      </c>
      <c r="BK666" s="72">
        <f t="shared" si="381"/>
        <v>11.823441470926667</v>
      </c>
      <c r="BL666" s="116">
        <v>0</v>
      </c>
      <c r="BM666" s="74">
        <f t="shared" si="393"/>
        <v>1100</v>
      </c>
      <c r="BN666" s="74">
        <f t="shared" si="394"/>
        <v>6</v>
      </c>
      <c r="BO666" s="71">
        <v>291.7</v>
      </c>
      <c r="BP666" s="71">
        <v>57.8</v>
      </c>
      <c r="BQ666" s="71">
        <v>71.5</v>
      </c>
      <c r="BR666" s="72">
        <f t="shared" si="382"/>
        <v>28.9</v>
      </c>
      <c r="BS666" s="54">
        <f t="shared" si="383"/>
        <v>2623.8896002047309</v>
      </c>
      <c r="BT666" s="50">
        <f t="shared" si="384"/>
        <v>199858.37311778584</v>
      </c>
      <c r="BU666" s="50">
        <f t="shared" si="385"/>
        <v>187608.10641463826</v>
      </c>
      <c r="BV666" s="72">
        <f t="shared" si="386"/>
        <v>6.1294738429237254</v>
      </c>
      <c r="BW666" s="75">
        <f t="shared" si="387"/>
        <v>1.6156440931784228</v>
      </c>
      <c r="BX666" s="55">
        <f t="shared" si="388"/>
        <v>1.554836864859694</v>
      </c>
      <c r="BY666" s="72">
        <f t="shared" si="360"/>
        <v>3.7636524390160755</v>
      </c>
      <c r="BZ666" s="124" t="s">
        <v>92</v>
      </c>
      <c r="CA666" s="124" t="s">
        <v>73</v>
      </c>
      <c r="CB666" s="125">
        <v>3</v>
      </c>
      <c r="CC666" s="125">
        <v>7</v>
      </c>
      <c r="CD666" s="125">
        <v>2</v>
      </c>
      <c r="CE666" s="125">
        <v>6</v>
      </c>
      <c r="CF666" s="124" t="s">
        <v>85</v>
      </c>
      <c r="CG666" s="126" t="s">
        <v>75</v>
      </c>
      <c r="CH666" s="129">
        <f t="shared" si="397"/>
        <v>5.8404461687681959</v>
      </c>
      <c r="CI666" s="129">
        <f t="shared" si="397"/>
        <v>36.873999063456822</v>
      </c>
      <c r="CJ666" s="64">
        <f>SUM((AF666-BQ666)/AF666)*100</f>
        <v>3.897849462365599</v>
      </c>
      <c r="CK666" s="64">
        <f>SUM(BX666*CH666)</f>
        <v>9.0809410104293526</v>
      </c>
      <c r="CL666" s="65" t="s">
        <v>85</v>
      </c>
    </row>
    <row r="667" spans="1:90" s="65" customFormat="1" ht="24.75" customHeight="1" x14ac:dyDescent="0.3">
      <c r="A667" s="61" t="s">
        <v>127</v>
      </c>
      <c r="B667" s="35">
        <v>3.66</v>
      </c>
      <c r="C667" s="35">
        <v>2.16</v>
      </c>
      <c r="D667" s="35">
        <v>7.1449999999999996</v>
      </c>
      <c r="E667" s="35">
        <v>4.79</v>
      </c>
      <c r="F667" s="35">
        <v>0.83035000000000003</v>
      </c>
      <c r="G667" s="66">
        <v>0.45</v>
      </c>
      <c r="H667" s="66">
        <v>8.9399999999999993E-2</v>
      </c>
      <c r="I667" s="66">
        <v>5.2200000000000003E-2</v>
      </c>
      <c r="J667" s="66">
        <v>4.4600000000000001E-2</v>
      </c>
      <c r="K667" s="67">
        <v>5.9700000000000003E-2</v>
      </c>
      <c r="L667" s="66">
        <v>0.56661700000000004</v>
      </c>
      <c r="M667" s="68">
        <v>0.1226</v>
      </c>
      <c r="N667" s="35">
        <v>4.07</v>
      </c>
      <c r="O667" s="35">
        <v>13.635000000000003</v>
      </c>
      <c r="P667" s="35">
        <v>3.35</v>
      </c>
      <c r="Q667" s="35">
        <v>16.065000000000001</v>
      </c>
      <c r="R667" s="35">
        <v>7.2850000000000001</v>
      </c>
      <c r="S667" s="35">
        <v>3.34</v>
      </c>
      <c r="T667" s="35">
        <v>7.08</v>
      </c>
      <c r="U667" s="35">
        <v>5.27</v>
      </c>
      <c r="V667" s="35">
        <v>16.155000000000001</v>
      </c>
      <c r="W667" s="35">
        <v>9.3949999999999996</v>
      </c>
      <c r="X667" s="35">
        <v>9.9849999999999994</v>
      </c>
      <c r="Y667" s="35">
        <v>9.2349999999999994</v>
      </c>
      <c r="Z667" s="35">
        <v>5.1100000000000003</v>
      </c>
      <c r="AA667" s="35">
        <v>3.125</v>
      </c>
      <c r="AB667" s="41">
        <v>1120</v>
      </c>
      <c r="AC667" s="41">
        <v>6</v>
      </c>
      <c r="AD667" s="42">
        <v>371.1</v>
      </c>
      <c r="AE667" s="69">
        <v>59</v>
      </c>
      <c r="AF667" s="69">
        <v>74.400000000000006</v>
      </c>
      <c r="AG667" s="44">
        <f t="shared" si="395"/>
        <v>29.5</v>
      </c>
      <c r="AH667" s="44">
        <f t="shared" si="365"/>
        <v>2733.9710067865176</v>
      </c>
      <c r="AI667" s="44">
        <f t="shared" si="366"/>
        <v>203407.44290491691</v>
      </c>
      <c r="AJ667" s="44">
        <f t="shared" si="367"/>
        <v>1.824417015917511</v>
      </c>
      <c r="AK667" s="45">
        <v>0</v>
      </c>
      <c r="AL667" s="43">
        <v>365.2</v>
      </c>
      <c r="AM667" s="43">
        <v>58.9</v>
      </c>
      <c r="AN667" s="69">
        <v>74.2</v>
      </c>
      <c r="AO667" s="44">
        <f t="shared" si="392"/>
        <v>29.45</v>
      </c>
      <c r="AP667" s="44">
        <f t="shared" si="368"/>
        <v>2724.7111624400618</v>
      </c>
      <c r="AQ667" s="46">
        <f t="shared" si="369"/>
        <v>203407.44290491691</v>
      </c>
      <c r="AR667" s="46">
        <f t="shared" si="370"/>
        <v>202173.5682530526</v>
      </c>
      <c r="AS667" s="47">
        <f t="shared" si="371"/>
        <v>0.60660250885760014</v>
      </c>
      <c r="AT667" s="46">
        <f t="shared" si="372"/>
        <v>1.824417015917511</v>
      </c>
      <c r="AU667" s="46">
        <f t="shared" si="373"/>
        <v>1.8063686720060939</v>
      </c>
      <c r="AV667" s="47">
        <f t="shared" si="374"/>
        <v>0.9892663658555364</v>
      </c>
      <c r="AW667" s="48">
        <v>0</v>
      </c>
      <c r="AX667" s="70">
        <v>150</v>
      </c>
      <c r="AY667" s="70">
        <v>12</v>
      </c>
      <c r="AZ667" s="71">
        <v>324.10000000000002</v>
      </c>
      <c r="BA667" s="43">
        <f t="shared" si="389"/>
        <v>14.501697007096572</v>
      </c>
      <c r="BB667" s="71">
        <v>58.7</v>
      </c>
      <c r="BC667" s="69">
        <v>73.3</v>
      </c>
      <c r="BD667" s="54">
        <f t="shared" si="375"/>
        <v>29.35</v>
      </c>
      <c r="BE667" s="44">
        <f t="shared" si="376"/>
        <v>2706.2385976369542</v>
      </c>
      <c r="BF667" s="50">
        <f t="shared" si="390"/>
        <v>203407.44290491691</v>
      </c>
      <c r="BG667" s="50">
        <f t="shared" si="377"/>
        <v>198367.28920678873</v>
      </c>
      <c r="BH667" s="72">
        <f t="shared" si="378"/>
        <v>2.4778609996509369</v>
      </c>
      <c r="BI667" s="73">
        <f t="shared" si="379"/>
        <v>1.824417015917511</v>
      </c>
      <c r="BJ667" s="51">
        <f t="shared" si="380"/>
        <v>1.6338379240648933</v>
      </c>
      <c r="BK667" s="72">
        <f t="shared" si="381"/>
        <v>10.446026878168221</v>
      </c>
      <c r="BL667" s="116">
        <v>0</v>
      </c>
      <c r="BM667" s="74">
        <f t="shared" si="393"/>
        <v>1120</v>
      </c>
      <c r="BN667" s="74">
        <f t="shared" si="394"/>
        <v>6</v>
      </c>
      <c r="BO667" s="71">
        <v>290.10000000000002</v>
      </c>
      <c r="BP667" s="71">
        <v>56.9</v>
      </c>
      <c r="BQ667" s="71">
        <v>71.2</v>
      </c>
      <c r="BR667" s="72">
        <f t="shared" si="382"/>
        <v>28.45</v>
      </c>
      <c r="BS667" s="54">
        <f t="shared" si="383"/>
        <v>2542.8129477972125</v>
      </c>
      <c r="BT667" s="50">
        <f t="shared" si="384"/>
        <v>198367.28920678873</v>
      </c>
      <c r="BU667" s="50">
        <f t="shared" si="385"/>
        <v>181048.28188316154</v>
      </c>
      <c r="BV667" s="72">
        <f t="shared" si="386"/>
        <v>8.7307778378586001</v>
      </c>
      <c r="BW667" s="75">
        <f t="shared" si="387"/>
        <v>1.6338379240648933</v>
      </c>
      <c r="BX667" s="55">
        <f t="shared" si="388"/>
        <v>1.6023350068973001</v>
      </c>
      <c r="BY667" s="72">
        <f t="shared" si="360"/>
        <v>1.9281543599634232</v>
      </c>
      <c r="BZ667" s="124" t="s">
        <v>92</v>
      </c>
      <c r="CA667" s="124" t="s">
        <v>73</v>
      </c>
      <c r="CB667" s="125">
        <v>3</v>
      </c>
      <c r="CC667" s="125">
        <v>7</v>
      </c>
      <c r="CD667" s="125">
        <v>2</v>
      </c>
      <c r="CE667" s="125">
        <v>6</v>
      </c>
      <c r="CF667" s="124" t="s">
        <v>85</v>
      </c>
      <c r="CG667" s="126" t="s">
        <v>75</v>
      </c>
      <c r="CH667" s="129">
        <f t="shared" si="397"/>
        <v>5.8670384739734978</v>
      </c>
      <c r="CI667" s="129">
        <f t="shared" si="397"/>
        <v>37.980467679993453</v>
      </c>
      <c r="CJ667" s="64">
        <f>SUM((AF667-BQ667)/AF667)*100</f>
        <v>4.3010752688172085</v>
      </c>
      <c r="CK667" s="64">
        <f>SUM(BX667*CH667)</f>
        <v>9.400961133661049</v>
      </c>
      <c r="CL667" s="65" t="s">
        <v>85</v>
      </c>
    </row>
    <row r="668" spans="1:90" s="65" customFormat="1" ht="24.75" customHeight="1" x14ac:dyDescent="0.3">
      <c r="A668" s="61" t="s">
        <v>127</v>
      </c>
      <c r="B668" s="35">
        <v>3.62</v>
      </c>
      <c r="C668" s="35">
        <v>1.8</v>
      </c>
      <c r="D668" s="35">
        <v>7.23</v>
      </c>
      <c r="E668" s="35">
        <v>4.91</v>
      </c>
      <c r="F668" s="35">
        <v>0.86595</v>
      </c>
      <c r="G668" s="66">
        <v>0.46029999999999999</v>
      </c>
      <c r="H668" s="66">
        <v>8.9849999999999999E-2</v>
      </c>
      <c r="I668" s="66">
        <v>5.3600000000000002E-2</v>
      </c>
      <c r="J668" s="66">
        <v>4.5850000000000002E-2</v>
      </c>
      <c r="K668" s="67">
        <v>5.74E-2</v>
      </c>
      <c r="L668" s="66">
        <v>0.56661700000000004</v>
      </c>
      <c r="M668" s="68">
        <v>0.12039999999999999</v>
      </c>
      <c r="N668" s="35">
        <v>4.1784999999999997</v>
      </c>
      <c r="O668" s="35">
        <v>16.0335</v>
      </c>
      <c r="P668" s="35">
        <v>3.165</v>
      </c>
      <c r="Q668" s="35">
        <v>15.824999999999999</v>
      </c>
      <c r="R668" s="35">
        <v>7.4545000000000003</v>
      </c>
      <c r="S668" s="35">
        <v>5.01</v>
      </c>
      <c r="T668" s="35">
        <v>8.0564999999999998</v>
      </c>
      <c r="U668" s="35">
        <v>3.6840000000000002</v>
      </c>
      <c r="V668" s="35">
        <v>14.592499999999999</v>
      </c>
      <c r="W668" s="35">
        <v>5.2009999999999996</v>
      </c>
      <c r="X668" s="35">
        <v>11.649999999999999</v>
      </c>
      <c r="Y668" s="35">
        <v>6.1050000000000004</v>
      </c>
      <c r="Z668" s="35">
        <v>2.2220000000000004</v>
      </c>
      <c r="AA668" s="35">
        <v>4.7</v>
      </c>
      <c r="AB668" s="41">
        <v>1120</v>
      </c>
      <c r="AC668" s="41">
        <v>6</v>
      </c>
      <c r="AD668" s="42">
        <v>374.6</v>
      </c>
      <c r="AE668" s="69">
        <v>59</v>
      </c>
      <c r="AF668" s="69">
        <v>74.400000000000006</v>
      </c>
      <c r="AG668" s="44">
        <f t="shared" si="395"/>
        <v>29.5</v>
      </c>
      <c r="AH668" s="44">
        <f t="shared" si="365"/>
        <v>2733.9710067865176</v>
      </c>
      <c r="AI668" s="44">
        <f t="shared" si="366"/>
        <v>203407.44290491691</v>
      </c>
      <c r="AJ668" s="44">
        <f t="shared" si="367"/>
        <v>1.8416238592365928</v>
      </c>
      <c r="AK668" s="45">
        <v>0</v>
      </c>
      <c r="AL668" s="43">
        <v>372.4</v>
      </c>
      <c r="AM668" s="43">
        <v>58.9</v>
      </c>
      <c r="AN668" s="69">
        <v>74.3</v>
      </c>
      <c r="AO668" s="44">
        <f t="shared" si="392"/>
        <v>29.45</v>
      </c>
      <c r="AP668" s="44">
        <f t="shared" si="368"/>
        <v>2724.7111624400618</v>
      </c>
      <c r="AQ668" s="46">
        <f t="shared" si="369"/>
        <v>203407.44290491691</v>
      </c>
      <c r="AR668" s="46">
        <f t="shared" si="370"/>
        <v>202446.03936929657</v>
      </c>
      <c r="AS668" s="47">
        <f t="shared" si="371"/>
        <v>0.47264914296658644</v>
      </c>
      <c r="AT668" s="46">
        <f t="shared" si="372"/>
        <v>1.8416238592365928</v>
      </c>
      <c r="AU668" s="46">
        <f t="shared" si="373"/>
        <v>1.8395025220556576</v>
      </c>
      <c r="AV668" s="47">
        <f t="shared" si="374"/>
        <v>0.11518840670399268</v>
      </c>
      <c r="AW668" s="48">
        <v>0</v>
      </c>
      <c r="AX668" s="70">
        <v>150</v>
      </c>
      <c r="AY668" s="70">
        <v>12</v>
      </c>
      <c r="AZ668" s="71">
        <v>322.8</v>
      </c>
      <c r="BA668" s="43">
        <f t="shared" si="389"/>
        <v>16.047087980173487</v>
      </c>
      <c r="BB668" s="71">
        <v>58.7</v>
      </c>
      <c r="BC668" s="69">
        <v>73.8</v>
      </c>
      <c r="BD668" s="54">
        <f t="shared" si="375"/>
        <v>29.35</v>
      </c>
      <c r="BE668" s="44">
        <f t="shared" si="376"/>
        <v>2706.2385976369542</v>
      </c>
      <c r="BF668" s="50">
        <f t="shared" si="390"/>
        <v>203407.44290491691</v>
      </c>
      <c r="BG668" s="50">
        <f t="shared" si="377"/>
        <v>199720.40850560722</v>
      </c>
      <c r="BH668" s="72">
        <f t="shared" si="378"/>
        <v>1.8126349491710585</v>
      </c>
      <c r="BI668" s="73">
        <f t="shared" si="379"/>
        <v>1.8416238592365928</v>
      </c>
      <c r="BJ668" s="51">
        <f t="shared" si="380"/>
        <v>1.6162594619915234</v>
      </c>
      <c r="BK668" s="72">
        <f t="shared" si="381"/>
        <v>12.237265287086885</v>
      </c>
      <c r="BL668" s="116">
        <v>0</v>
      </c>
      <c r="BM668" s="74">
        <f t="shared" si="393"/>
        <v>1120</v>
      </c>
      <c r="BN668" s="74">
        <f t="shared" si="394"/>
        <v>6</v>
      </c>
      <c r="BO668" s="71">
        <v>292.5</v>
      </c>
      <c r="BP668" s="71">
        <v>57.89</v>
      </c>
      <c r="BQ668" s="71">
        <v>72.400000000000006</v>
      </c>
      <c r="BR668" s="72">
        <f t="shared" si="382"/>
        <v>28.945</v>
      </c>
      <c r="BS668" s="54">
        <f t="shared" si="383"/>
        <v>2632.0672444218417</v>
      </c>
      <c r="BT668" s="50">
        <f t="shared" si="384"/>
        <v>199720.40850560722</v>
      </c>
      <c r="BU668" s="50">
        <f t="shared" si="385"/>
        <v>190561.66849614136</v>
      </c>
      <c r="BV668" s="72">
        <f t="shared" si="386"/>
        <v>4.5857807311708614</v>
      </c>
      <c r="BW668" s="75">
        <f t="shared" si="387"/>
        <v>1.6162594619915234</v>
      </c>
      <c r="BX668" s="55">
        <f t="shared" si="388"/>
        <v>1.5349361826453718</v>
      </c>
      <c r="BY668" s="72">
        <f t="shared" si="360"/>
        <v>5.0315732874934955</v>
      </c>
      <c r="BZ668" s="124" t="s">
        <v>92</v>
      </c>
      <c r="CA668" s="124" t="s">
        <v>73</v>
      </c>
      <c r="CB668" s="125">
        <v>3</v>
      </c>
      <c r="CC668" s="125">
        <v>7</v>
      </c>
      <c r="CD668" s="125">
        <v>2</v>
      </c>
      <c r="CE668" s="125">
        <v>6</v>
      </c>
      <c r="CF668" s="124" t="s">
        <v>85</v>
      </c>
      <c r="CG668" s="126" t="s">
        <v>75</v>
      </c>
      <c r="CH668" s="129">
        <f t="shared" si="397"/>
        <v>5.8537423213708468</v>
      </c>
      <c r="CI668" s="129">
        <f t="shared" si="397"/>
        <v>37.427233371725137</v>
      </c>
      <c r="CJ668" s="64">
        <f>SUM((AF668-BQ668)/AF668)*100</f>
        <v>2.6881720430107525</v>
      </c>
      <c r="CK668" s="64">
        <f>SUM(BX668*CH668)</f>
        <v>8.9851208929546242</v>
      </c>
      <c r="CL668" s="65" t="s">
        <v>85</v>
      </c>
    </row>
    <row r="669" spans="1:90" s="65" customFormat="1" ht="24.75" customHeight="1" x14ac:dyDescent="0.3">
      <c r="A669" s="61" t="s">
        <v>127</v>
      </c>
      <c r="B669" s="35">
        <v>3.96</v>
      </c>
      <c r="C669" s="35">
        <v>1.7849999999999999</v>
      </c>
      <c r="D669" s="35">
        <v>5.89</v>
      </c>
      <c r="E669" s="35">
        <v>4.62</v>
      </c>
      <c r="F669" s="35">
        <v>0.97965000000000002</v>
      </c>
      <c r="G669" s="66">
        <v>0.43924999999999997</v>
      </c>
      <c r="H669" s="66">
        <v>8.0149999999999999E-2</v>
      </c>
      <c r="I669" s="66">
        <v>4.795E-2</v>
      </c>
      <c r="J669" s="66">
        <v>3.9600000000000003E-2</v>
      </c>
      <c r="K669" s="67">
        <v>4.8300000000000003E-2</v>
      </c>
      <c r="L669" s="66">
        <v>0.56661700000000004</v>
      </c>
      <c r="M669" s="68">
        <v>0.22864999999999999</v>
      </c>
      <c r="N669" s="35">
        <v>5.27</v>
      </c>
      <c r="O669" s="35">
        <v>16.75</v>
      </c>
      <c r="P669" s="35">
        <v>3.35</v>
      </c>
      <c r="Q669" s="35">
        <v>15.185</v>
      </c>
      <c r="R669" s="35">
        <v>8.07</v>
      </c>
      <c r="S669" s="35">
        <v>6.69</v>
      </c>
      <c r="T669" s="35">
        <v>6.25</v>
      </c>
      <c r="U669" s="35">
        <v>4.5150000000000006</v>
      </c>
      <c r="V669" s="35">
        <v>12.91</v>
      </c>
      <c r="W669" s="35">
        <v>5.2050000000000001</v>
      </c>
      <c r="X669" s="35">
        <v>6.8150000000000004</v>
      </c>
      <c r="Y669" s="35">
        <v>3.835</v>
      </c>
      <c r="Z669" s="35">
        <v>1.52</v>
      </c>
      <c r="AA669" s="35">
        <v>6.25</v>
      </c>
      <c r="AB669" s="41">
        <v>1120</v>
      </c>
      <c r="AC669" s="41">
        <v>6</v>
      </c>
      <c r="AD669" s="88">
        <v>374.5</v>
      </c>
      <c r="AE669" s="69">
        <v>59</v>
      </c>
      <c r="AF669" s="69">
        <v>74.400000000000006</v>
      </c>
      <c r="AG669" s="44">
        <f t="shared" si="395"/>
        <v>29.5</v>
      </c>
      <c r="AH669" s="44">
        <f t="shared" si="365"/>
        <v>2733.9710067865176</v>
      </c>
      <c r="AI669" s="44">
        <f t="shared" si="366"/>
        <v>203407.44290491691</v>
      </c>
      <c r="AJ669" s="44">
        <f t="shared" si="367"/>
        <v>1.8411322351417618</v>
      </c>
      <c r="AK669" s="45">
        <v>0</v>
      </c>
      <c r="AL669" s="43">
        <v>371.54</v>
      </c>
      <c r="AM669" s="43">
        <v>59</v>
      </c>
      <c r="AN669" s="69">
        <v>74.2</v>
      </c>
      <c r="AO669" s="44">
        <f t="shared" si="392"/>
        <v>29.5</v>
      </c>
      <c r="AP669" s="44">
        <f t="shared" si="368"/>
        <v>2733.9710067865176</v>
      </c>
      <c r="AQ669" s="46">
        <f t="shared" si="369"/>
        <v>203407.44290491691</v>
      </c>
      <c r="AR669" s="46">
        <f t="shared" si="370"/>
        <v>202860.64870355962</v>
      </c>
      <c r="AS669" s="47">
        <f t="shared" si="371"/>
        <v>0.2688172043010687</v>
      </c>
      <c r="AT669" s="46">
        <f t="shared" si="372"/>
        <v>1.8411322351417618</v>
      </c>
      <c r="AU669" s="46">
        <f t="shared" si="373"/>
        <v>1.8315035585976638</v>
      </c>
      <c r="AV669" s="47">
        <f t="shared" si="374"/>
        <v>0.52297582760842098</v>
      </c>
      <c r="AW669" s="48">
        <v>0</v>
      </c>
      <c r="AX669" s="70">
        <v>150</v>
      </c>
      <c r="AY669" s="70">
        <v>12</v>
      </c>
      <c r="AZ669" s="71">
        <v>322.60000000000002</v>
      </c>
      <c r="BA669" s="43">
        <f t="shared" si="389"/>
        <v>16.088034717916916</v>
      </c>
      <c r="BB669" s="71">
        <v>58.8</v>
      </c>
      <c r="BC669" s="69">
        <v>73.8</v>
      </c>
      <c r="BD669" s="54">
        <f t="shared" si="375"/>
        <v>29.4</v>
      </c>
      <c r="BE669" s="44">
        <f t="shared" si="376"/>
        <v>2715.4670260568732</v>
      </c>
      <c r="BF669" s="50">
        <f t="shared" si="390"/>
        <v>203407.44290491691</v>
      </c>
      <c r="BG669" s="50">
        <f t="shared" si="377"/>
        <v>200401.46652299725</v>
      </c>
      <c r="BH669" s="72">
        <f t="shared" si="378"/>
        <v>1.4778104178443532</v>
      </c>
      <c r="BI669" s="73">
        <f t="shared" si="379"/>
        <v>1.8411322351417618</v>
      </c>
      <c r="BJ669" s="51">
        <f t="shared" si="380"/>
        <v>1.6097686588684708</v>
      </c>
      <c r="BK669" s="72">
        <f t="shared" si="381"/>
        <v>12.566374747953764</v>
      </c>
      <c r="BL669" s="116">
        <v>0</v>
      </c>
      <c r="BM669" s="74">
        <f t="shared" si="393"/>
        <v>1120</v>
      </c>
      <c r="BN669" s="74">
        <f t="shared" si="394"/>
        <v>6</v>
      </c>
      <c r="BO669" s="71">
        <v>291.39999999999998</v>
      </c>
      <c r="BP669" s="71">
        <v>58</v>
      </c>
      <c r="BQ669" s="71">
        <v>70.400000000000006</v>
      </c>
      <c r="BR669" s="72">
        <f t="shared" si="382"/>
        <v>29</v>
      </c>
      <c r="BS669" s="54">
        <f t="shared" si="383"/>
        <v>2642.079421669016</v>
      </c>
      <c r="BT669" s="50">
        <f t="shared" si="384"/>
        <v>200401.46652299725</v>
      </c>
      <c r="BU669" s="50">
        <f t="shared" si="385"/>
        <v>186002.39128549874</v>
      </c>
      <c r="BV669" s="72">
        <f t="shared" si="386"/>
        <v>7.1851147036621725</v>
      </c>
      <c r="BW669" s="75">
        <f t="shared" si="387"/>
        <v>1.6097686588684708</v>
      </c>
      <c r="BX669" s="55">
        <f t="shared" si="388"/>
        <v>1.5666465252735615</v>
      </c>
      <c r="BY669" s="72">
        <f t="shared" si="360"/>
        <v>2.6787783050280281</v>
      </c>
      <c r="BZ669" s="124" t="s">
        <v>92</v>
      </c>
      <c r="CA669" s="124" t="s">
        <v>73</v>
      </c>
      <c r="CB669" s="125">
        <v>3</v>
      </c>
      <c r="CC669" s="125">
        <v>7</v>
      </c>
      <c r="CD669" s="125">
        <v>2</v>
      </c>
      <c r="CE669" s="125">
        <v>6</v>
      </c>
      <c r="CF669" s="124" t="s">
        <v>85</v>
      </c>
      <c r="CG669" s="126" t="s">
        <v>75</v>
      </c>
      <c r="CH669" s="129">
        <f t="shared" si="397"/>
        <v>5.8603903976721723</v>
      </c>
      <c r="CI669" s="129">
        <f t="shared" si="397"/>
        <v>37.703850525859295</v>
      </c>
      <c r="CJ669" s="64">
        <f>SUM((AF669-BQ669)/AF669)*100</f>
        <v>5.376344086021505</v>
      </c>
      <c r="CK669" s="64">
        <f>SUM(BX669*CH669)</f>
        <v>9.1811602532596535</v>
      </c>
      <c r="CL669" s="65" t="s">
        <v>85</v>
      </c>
    </row>
    <row r="670" spans="1:90" s="65" customFormat="1" ht="24.75" customHeight="1" x14ac:dyDescent="0.3">
      <c r="A670" s="61" t="s">
        <v>127</v>
      </c>
      <c r="B670" s="35">
        <v>3.7250000000000001</v>
      </c>
      <c r="C670" s="35">
        <v>1.65</v>
      </c>
      <c r="D670" s="35">
        <v>5.3650000000000002</v>
      </c>
      <c r="E670" s="35">
        <v>4.41</v>
      </c>
      <c r="F670" s="35">
        <v>0.74870000000000003</v>
      </c>
      <c r="G670" s="66">
        <v>0.42785000000000001</v>
      </c>
      <c r="H670" s="66">
        <v>7.8649999999999998E-2</v>
      </c>
      <c r="I670" s="66">
        <v>4.48E-2</v>
      </c>
      <c r="J670" s="66">
        <v>3.755E-2</v>
      </c>
      <c r="K670" s="67">
        <v>4.87E-2</v>
      </c>
      <c r="L670" s="66">
        <v>0.56661700000000004</v>
      </c>
      <c r="M670" s="68">
        <v>0.21485000000000001</v>
      </c>
      <c r="N670" s="35">
        <v>4.07</v>
      </c>
      <c r="O670" s="35">
        <v>13.635000000000003</v>
      </c>
      <c r="P670" s="35">
        <v>3.35</v>
      </c>
      <c r="Q670" s="35">
        <v>16.065000000000001</v>
      </c>
      <c r="R670" s="35">
        <v>7.2850000000000001</v>
      </c>
      <c r="S670" s="35">
        <v>3.34</v>
      </c>
      <c r="T670" s="35">
        <v>7.08</v>
      </c>
      <c r="U670" s="35">
        <v>5.27</v>
      </c>
      <c r="V670" s="35">
        <v>16.155000000000001</v>
      </c>
      <c r="W670" s="35">
        <v>9.3949999999999996</v>
      </c>
      <c r="X670" s="35">
        <v>9.9849999999999994</v>
      </c>
      <c r="Y670" s="35">
        <v>9.2349999999999994</v>
      </c>
      <c r="Z670" s="35">
        <v>5.1100000000000003</v>
      </c>
      <c r="AA670" s="35">
        <v>3.125</v>
      </c>
      <c r="AB670" s="41">
        <v>1120</v>
      </c>
      <c r="AC670" s="41">
        <v>6</v>
      </c>
      <c r="AD670" s="88">
        <v>374</v>
      </c>
      <c r="AE670" s="69">
        <v>59</v>
      </c>
      <c r="AF670" s="69">
        <v>74.400000000000006</v>
      </c>
      <c r="AG670" s="44">
        <f t="shared" si="395"/>
        <v>29.5</v>
      </c>
      <c r="AH670" s="44">
        <f t="shared" si="365"/>
        <v>2733.9710067865176</v>
      </c>
      <c r="AI670" s="44">
        <f t="shared" si="366"/>
        <v>203407.44290491691</v>
      </c>
      <c r="AJ670" s="44">
        <f t="shared" si="367"/>
        <v>1.8386741146676073</v>
      </c>
      <c r="AK670" s="45">
        <v>0</v>
      </c>
      <c r="AL670" s="43">
        <v>370.2</v>
      </c>
      <c r="AM670" s="43">
        <v>59</v>
      </c>
      <c r="AN670" s="69">
        <v>74.2</v>
      </c>
      <c r="AO670" s="44">
        <f t="shared" si="392"/>
        <v>29.5</v>
      </c>
      <c r="AP670" s="44">
        <f t="shared" si="368"/>
        <v>2733.9710067865176</v>
      </c>
      <c r="AQ670" s="46">
        <f t="shared" si="369"/>
        <v>203407.44290491691</v>
      </c>
      <c r="AR670" s="46">
        <f t="shared" si="370"/>
        <v>202860.64870355962</v>
      </c>
      <c r="AS670" s="47">
        <f t="shared" si="371"/>
        <v>0.2688172043010687</v>
      </c>
      <c r="AT670" s="46">
        <f t="shared" si="372"/>
        <v>1.8386741146676073</v>
      </c>
      <c r="AU670" s="46">
        <f t="shared" si="373"/>
        <v>1.8248980389536931</v>
      </c>
      <c r="AV670" s="47">
        <f t="shared" si="374"/>
        <v>0.7492396615593121</v>
      </c>
      <c r="AW670" s="48">
        <v>0</v>
      </c>
      <c r="AX670" s="70">
        <v>150</v>
      </c>
      <c r="AY670" s="70">
        <v>12</v>
      </c>
      <c r="AZ670" s="71">
        <v>322.10000000000002</v>
      </c>
      <c r="BA670" s="43">
        <f t="shared" si="389"/>
        <v>16.113008382489902</v>
      </c>
      <c r="BB670" s="71">
        <v>58.8</v>
      </c>
      <c r="BC670" s="69">
        <v>73.400000000000006</v>
      </c>
      <c r="BD670" s="54">
        <f t="shared" si="375"/>
        <v>29.4</v>
      </c>
      <c r="BE670" s="44">
        <f t="shared" si="376"/>
        <v>2715.4670260568732</v>
      </c>
      <c r="BF670" s="50">
        <f t="shared" si="390"/>
        <v>203407.44290491691</v>
      </c>
      <c r="BG670" s="50">
        <f t="shared" si="377"/>
        <v>199315.2797125745</v>
      </c>
      <c r="BH670" s="72">
        <f t="shared" si="378"/>
        <v>2.0118060253357104</v>
      </c>
      <c r="BI670" s="73">
        <f t="shared" si="379"/>
        <v>1.8386741146676073</v>
      </c>
      <c r="BJ670" s="51">
        <f t="shared" si="380"/>
        <v>1.6160326517088353</v>
      </c>
      <c r="BK670" s="72">
        <f t="shared" si="381"/>
        <v>12.108804990656044</v>
      </c>
      <c r="BL670" s="116">
        <v>0</v>
      </c>
      <c r="BM670" s="74">
        <f t="shared" si="393"/>
        <v>1120</v>
      </c>
      <c r="BN670" s="74">
        <f t="shared" si="394"/>
        <v>6</v>
      </c>
      <c r="BO670" s="71">
        <v>291.39999999999998</v>
      </c>
      <c r="BP670" s="71">
        <v>57.89</v>
      </c>
      <c r="BQ670" s="71">
        <v>69.87</v>
      </c>
      <c r="BR670" s="72">
        <f t="shared" si="382"/>
        <v>28.945</v>
      </c>
      <c r="BS670" s="54">
        <f t="shared" si="383"/>
        <v>2632.0672444218417</v>
      </c>
      <c r="BT670" s="50">
        <f t="shared" si="384"/>
        <v>199315.2797125745</v>
      </c>
      <c r="BU670" s="50">
        <f t="shared" si="385"/>
        <v>183902.53836775408</v>
      </c>
      <c r="BV670" s="72">
        <f t="shared" si="386"/>
        <v>7.7328448511557095</v>
      </c>
      <c r="BW670" s="75">
        <f t="shared" si="387"/>
        <v>1.6160326517088353</v>
      </c>
      <c r="BX670" s="55">
        <f t="shared" si="388"/>
        <v>1.584534953059108</v>
      </c>
      <c r="BY670" s="72">
        <f t="shared" si="360"/>
        <v>1.9490756338630164</v>
      </c>
      <c r="BZ670" s="124" t="s">
        <v>92</v>
      </c>
      <c r="CA670" s="124" t="s">
        <v>73</v>
      </c>
      <c r="CB670" s="125">
        <v>3</v>
      </c>
      <c r="CC670" s="125">
        <v>7</v>
      </c>
      <c r="CD670" s="125">
        <v>2</v>
      </c>
      <c r="CE670" s="125">
        <v>6</v>
      </c>
      <c r="CF670" s="124" t="s">
        <v>85</v>
      </c>
      <c r="CG670" s="126" t="s">
        <v>75</v>
      </c>
      <c r="CH670" s="129">
        <f t="shared" si="397"/>
        <v>5.8570663595215091</v>
      </c>
      <c r="CI670" s="129">
        <f t="shared" si="397"/>
        <v>37.565541948792216</v>
      </c>
      <c r="CJ670" s="64">
        <f>SUM((AF670-BQ670)/AF670)*100</f>
        <v>6.0887096774193559</v>
      </c>
      <c r="CK670" s="64">
        <f>SUM(BX670*CH670)</f>
        <v>9.2807263690484945</v>
      </c>
      <c r="CL670" s="65" t="s">
        <v>85</v>
      </c>
    </row>
    <row r="671" spans="1:90" s="65" customFormat="1" ht="24.75" customHeight="1" x14ac:dyDescent="0.3">
      <c r="A671" s="61" t="s">
        <v>127</v>
      </c>
      <c r="B671" s="35">
        <v>3.9350000000000001</v>
      </c>
      <c r="C671" s="35">
        <v>1.56</v>
      </c>
      <c r="D671" s="35">
        <v>5.25</v>
      </c>
      <c r="E671" s="35">
        <v>4.3949999999999996</v>
      </c>
      <c r="F671" s="35">
        <v>0.71684999999999999</v>
      </c>
      <c r="G671" s="66">
        <v>0.44940000000000002</v>
      </c>
      <c r="H671" s="66">
        <v>7.7700000000000005E-2</v>
      </c>
      <c r="I671" s="66">
        <v>4.5150000000000003E-2</v>
      </c>
      <c r="J671" s="66">
        <v>3.7699999999999997E-2</v>
      </c>
      <c r="K671" s="67">
        <v>4.7500000000000001E-2</v>
      </c>
      <c r="L671" s="66">
        <v>0.56661700000000004</v>
      </c>
      <c r="M671" s="68">
        <v>0.24079999999999999</v>
      </c>
      <c r="N671" s="35">
        <v>4.1784999999999997</v>
      </c>
      <c r="O671" s="35">
        <v>16.0335</v>
      </c>
      <c r="P671" s="35">
        <v>3.165</v>
      </c>
      <c r="Q671" s="35">
        <v>15.824999999999999</v>
      </c>
      <c r="R671" s="35">
        <v>7.4545000000000003</v>
      </c>
      <c r="S671" s="35">
        <v>5.01</v>
      </c>
      <c r="T671" s="35">
        <v>8.0564999999999998</v>
      </c>
      <c r="U671" s="35">
        <v>3.6840000000000002</v>
      </c>
      <c r="V671" s="35">
        <v>14.592499999999999</v>
      </c>
      <c r="W671" s="35">
        <v>5.2009999999999996</v>
      </c>
      <c r="X671" s="35">
        <v>11.649999999999999</v>
      </c>
      <c r="Y671" s="35">
        <v>6.1050000000000004</v>
      </c>
      <c r="Z671" s="35">
        <v>2.2220000000000004</v>
      </c>
      <c r="AA671" s="35">
        <v>4.7</v>
      </c>
      <c r="AB671" s="41">
        <v>1120</v>
      </c>
      <c r="AC671" s="41">
        <v>6</v>
      </c>
      <c r="AD671" s="42">
        <v>378.5</v>
      </c>
      <c r="AE671" s="69">
        <v>59.2</v>
      </c>
      <c r="AF671" s="69">
        <v>74.400000000000006</v>
      </c>
      <c r="AG671" s="44">
        <f t="shared" si="395"/>
        <v>29.6</v>
      </c>
      <c r="AH671" s="44">
        <f t="shared" si="365"/>
        <v>2752.5378193692336</v>
      </c>
      <c r="AI671" s="44">
        <f t="shared" si="366"/>
        <v>204788.81376107098</v>
      </c>
      <c r="AJ671" s="44">
        <f t="shared" si="367"/>
        <v>1.8482454829861923</v>
      </c>
      <c r="AK671" s="45">
        <v>0</v>
      </c>
      <c r="AL671" s="43">
        <v>372.3</v>
      </c>
      <c r="AM671" s="43">
        <v>59</v>
      </c>
      <c r="AN671" s="69">
        <v>74.2</v>
      </c>
      <c r="AO671" s="44">
        <f t="shared" si="392"/>
        <v>29.5</v>
      </c>
      <c r="AP671" s="44">
        <f t="shared" si="368"/>
        <v>2733.9710067865176</v>
      </c>
      <c r="AQ671" s="46">
        <f t="shared" si="369"/>
        <v>204788.81376107098</v>
      </c>
      <c r="AR671" s="46">
        <f t="shared" si="370"/>
        <v>202860.64870355962</v>
      </c>
      <c r="AS671" s="47">
        <f t="shared" si="371"/>
        <v>0.94153827159767034</v>
      </c>
      <c r="AT671" s="46">
        <f t="shared" si="372"/>
        <v>1.8482454829861923</v>
      </c>
      <c r="AU671" s="46">
        <f t="shared" si="373"/>
        <v>1.835249972724095</v>
      </c>
      <c r="AV671" s="47">
        <f t="shared" si="374"/>
        <v>0.70312685093652239</v>
      </c>
      <c r="AW671" s="48">
        <v>0</v>
      </c>
      <c r="AX671" s="70">
        <v>150</v>
      </c>
      <c r="AY671" s="70">
        <v>12</v>
      </c>
      <c r="AZ671" s="71">
        <v>327.60000000000002</v>
      </c>
      <c r="BA671" s="43">
        <f t="shared" si="389"/>
        <v>15.53724053724053</v>
      </c>
      <c r="BB671" s="71">
        <v>59.2</v>
      </c>
      <c r="BC671" s="69">
        <v>74</v>
      </c>
      <c r="BD671" s="54">
        <f t="shared" si="375"/>
        <v>29.6</v>
      </c>
      <c r="BE671" s="44">
        <f t="shared" si="376"/>
        <v>2752.5378193692336</v>
      </c>
      <c r="BF671" s="50">
        <f t="shared" si="390"/>
        <v>204788.81376107098</v>
      </c>
      <c r="BG671" s="50">
        <f t="shared" si="377"/>
        <v>203687.79863332328</v>
      </c>
      <c r="BH671" s="72">
        <f t="shared" si="378"/>
        <v>0.53763440860215272</v>
      </c>
      <c r="BI671" s="73">
        <f t="shared" si="379"/>
        <v>1.8482454829861923</v>
      </c>
      <c r="BJ671" s="51">
        <f t="shared" si="380"/>
        <v>1.6083437603925517</v>
      </c>
      <c r="BK671" s="72">
        <f t="shared" si="381"/>
        <v>12.979970723695953</v>
      </c>
      <c r="BL671" s="116">
        <v>0</v>
      </c>
      <c r="BM671" s="74">
        <f t="shared" si="393"/>
        <v>1120</v>
      </c>
      <c r="BN671" s="74">
        <f t="shared" si="394"/>
        <v>6</v>
      </c>
      <c r="BO671" s="71">
        <v>292.2</v>
      </c>
      <c r="BP671" s="71">
        <v>58.8</v>
      </c>
      <c r="BQ671" s="71">
        <v>73.400000000000006</v>
      </c>
      <c r="BR671" s="72">
        <f t="shared" si="382"/>
        <v>29.4</v>
      </c>
      <c r="BS671" s="54">
        <f t="shared" si="383"/>
        <v>2715.4670260568732</v>
      </c>
      <c r="BT671" s="50">
        <f t="shared" si="384"/>
        <v>203687.79863332328</v>
      </c>
      <c r="BU671" s="50">
        <f t="shared" si="385"/>
        <v>199315.2797125745</v>
      </c>
      <c r="BV671" s="72">
        <f t="shared" si="386"/>
        <v>2.1466768996900742</v>
      </c>
      <c r="BW671" s="75">
        <f t="shared" si="387"/>
        <v>1.6083437603925517</v>
      </c>
      <c r="BX671" s="55">
        <f t="shared" si="388"/>
        <v>1.4660190649777141</v>
      </c>
      <c r="BY671" s="72">
        <f t="shared" si="360"/>
        <v>8.8491464896845269</v>
      </c>
      <c r="BZ671" s="124" t="s">
        <v>92</v>
      </c>
      <c r="CA671" s="124" t="s">
        <v>95</v>
      </c>
      <c r="CB671" s="125">
        <v>6</v>
      </c>
      <c r="CC671" s="125">
        <v>8</v>
      </c>
      <c r="CD671" s="125">
        <v>3</v>
      </c>
      <c r="CE671" s="125">
        <v>6</v>
      </c>
      <c r="CF671" s="124" t="s">
        <v>93</v>
      </c>
      <c r="CG671" s="126" t="s">
        <v>75</v>
      </c>
      <c r="CH671" s="62">
        <v>21.991480298189568</v>
      </c>
      <c r="CI671" s="63">
        <v>3.6457817034794857</v>
      </c>
      <c r="CJ671" s="64">
        <f>SUM((AF671-BQ671)/AF671)*100</f>
        <v>1.3440860215053763</v>
      </c>
      <c r="CK671" s="64">
        <f>SUM(BX671*CH671)</f>
        <v>32.239929384227693</v>
      </c>
      <c r="CL671" s="65" t="s">
        <v>93</v>
      </c>
    </row>
    <row r="672" spans="1:90" s="65" customFormat="1" ht="24.75" customHeight="1" x14ac:dyDescent="0.3">
      <c r="A672" s="61" t="s">
        <v>127</v>
      </c>
      <c r="B672" s="35">
        <v>3.9950000000000001</v>
      </c>
      <c r="C672" s="35">
        <v>1.5549999999999999</v>
      </c>
      <c r="D672" s="35">
        <v>5.62</v>
      </c>
      <c r="E672" s="35">
        <v>4.5</v>
      </c>
      <c r="F672" s="35">
        <v>1.07725</v>
      </c>
      <c r="G672" s="66">
        <v>0.43725000000000003</v>
      </c>
      <c r="H672" s="66">
        <v>8.5099999999999995E-2</v>
      </c>
      <c r="I672" s="66">
        <v>5.1400000000000001E-2</v>
      </c>
      <c r="J672" s="66">
        <v>4.6850000000000003E-2</v>
      </c>
      <c r="K672" s="67">
        <v>5.8599999999999999E-2</v>
      </c>
      <c r="L672" s="66">
        <v>0.56661700000000004</v>
      </c>
      <c r="M672" s="68">
        <v>0.24005000000000001</v>
      </c>
      <c r="N672" s="35">
        <v>5.27</v>
      </c>
      <c r="O672" s="35">
        <v>16.75</v>
      </c>
      <c r="P672" s="35">
        <v>3.35</v>
      </c>
      <c r="Q672" s="35">
        <v>15.185</v>
      </c>
      <c r="R672" s="35">
        <v>8.07</v>
      </c>
      <c r="S672" s="35">
        <v>6.69</v>
      </c>
      <c r="T672" s="35">
        <v>6.25</v>
      </c>
      <c r="U672" s="35">
        <v>4.5150000000000006</v>
      </c>
      <c r="V672" s="35">
        <v>12.91</v>
      </c>
      <c r="W672" s="35">
        <v>5.2050000000000001</v>
      </c>
      <c r="X672" s="35">
        <v>6.8150000000000004</v>
      </c>
      <c r="Y672" s="35">
        <v>3.835</v>
      </c>
      <c r="Z672" s="35">
        <v>1.52</v>
      </c>
      <c r="AA672" s="35">
        <v>6.25</v>
      </c>
      <c r="AB672" s="41">
        <v>1120</v>
      </c>
      <c r="AC672" s="41">
        <v>6</v>
      </c>
      <c r="AD672" s="88">
        <v>378.4</v>
      </c>
      <c r="AE672" s="69">
        <v>59.3</v>
      </c>
      <c r="AF672" s="69">
        <v>74.2</v>
      </c>
      <c r="AG672" s="44">
        <f t="shared" si="395"/>
        <v>29.65</v>
      </c>
      <c r="AH672" s="44">
        <f t="shared" si="365"/>
        <v>2761.8447876054929</v>
      </c>
      <c r="AI672" s="44">
        <f t="shared" si="366"/>
        <v>204928.88324032759</v>
      </c>
      <c r="AJ672" s="44">
        <f t="shared" si="367"/>
        <v>1.8464942277377099</v>
      </c>
      <c r="AK672" s="45">
        <v>0</v>
      </c>
      <c r="AL672" s="43">
        <v>374</v>
      </c>
      <c r="AM672" s="43">
        <v>59</v>
      </c>
      <c r="AN672" s="69">
        <v>74.2</v>
      </c>
      <c r="AO672" s="44">
        <f t="shared" si="392"/>
        <v>29.5</v>
      </c>
      <c r="AP672" s="44">
        <f t="shared" si="368"/>
        <v>2733.9710067865176</v>
      </c>
      <c r="AQ672" s="46">
        <f t="shared" si="369"/>
        <v>204928.88324032759</v>
      </c>
      <c r="AR672" s="46">
        <f t="shared" si="370"/>
        <v>202860.64870355962</v>
      </c>
      <c r="AS672" s="47">
        <f t="shared" si="371"/>
        <v>1.0092450142044995</v>
      </c>
      <c r="AT672" s="46">
        <f t="shared" si="372"/>
        <v>1.8464942277377099</v>
      </c>
      <c r="AU672" s="46">
        <f t="shared" si="373"/>
        <v>1.8436301095858487</v>
      </c>
      <c r="AV672" s="47">
        <f t="shared" si="374"/>
        <v>0.15511113486502609</v>
      </c>
      <c r="AW672" s="48">
        <v>0</v>
      </c>
      <c r="AX672" s="70">
        <v>150</v>
      </c>
      <c r="AY672" s="70">
        <v>12</v>
      </c>
      <c r="AZ672" s="71">
        <v>327</v>
      </c>
      <c r="BA672" s="43">
        <f t="shared" si="389"/>
        <v>15.718654434250759</v>
      </c>
      <c r="BB672" s="71">
        <v>59.3</v>
      </c>
      <c r="BC672" s="69">
        <v>74</v>
      </c>
      <c r="BD672" s="54">
        <f t="shared" si="375"/>
        <v>29.65</v>
      </c>
      <c r="BE672" s="44">
        <f t="shared" si="376"/>
        <v>2761.8447876054929</v>
      </c>
      <c r="BF672" s="50">
        <f t="shared" si="390"/>
        <v>204928.88324032759</v>
      </c>
      <c r="BG672" s="50">
        <f t="shared" si="377"/>
        <v>204376.51428280649</v>
      </c>
      <c r="BH672" s="72">
        <f t="shared" si="378"/>
        <v>0.26954177897574327</v>
      </c>
      <c r="BI672" s="73">
        <f t="shared" si="379"/>
        <v>1.8464942277377099</v>
      </c>
      <c r="BJ672" s="51">
        <f t="shared" si="380"/>
        <v>1.5999881451521039</v>
      </c>
      <c r="BK672" s="72">
        <f t="shared" si="381"/>
        <v>13.349951431346776</v>
      </c>
      <c r="BL672" s="116">
        <v>0</v>
      </c>
      <c r="BM672" s="74">
        <f t="shared" si="393"/>
        <v>1120</v>
      </c>
      <c r="BN672" s="74">
        <f t="shared" si="394"/>
        <v>6</v>
      </c>
      <c r="BO672" s="71">
        <v>291.8</v>
      </c>
      <c r="BP672" s="71">
        <v>58.8</v>
      </c>
      <c r="BQ672" s="71">
        <v>73.7</v>
      </c>
      <c r="BR672" s="72">
        <f t="shared" si="382"/>
        <v>29.4</v>
      </c>
      <c r="BS672" s="54">
        <f t="shared" si="383"/>
        <v>2715.4670260568732</v>
      </c>
      <c r="BT672" s="50">
        <f t="shared" si="384"/>
        <v>204376.51428280649</v>
      </c>
      <c r="BU672" s="50">
        <f t="shared" si="385"/>
        <v>200129.91982039157</v>
      </c>
      <c r="BV672" s="72">
        <f t="shared" si="386"/>
        <v>2.0778289899487556</v>
      </c>
      <c r="BW672" s="75">
        <f t="shared" si="387"/>
        <v>1.5999881451521039</v>
      </c>
      <c r="BX672" s="55">
        <f t="shared" si="388"/>
        <v>1.4580528501779173</v>
      </c>
      <c r="BY672" s="72">
        <f t="shared" si="360"/>
        <v>8.8710216637694774</v>
      </c>
      <c r="BZ672" s="124" t="s">
        <v>92</v>
      </c>
      <c r="CA672" s="124" t="s">
        <v>95</v>
      </c>
      <c r="CB672" s="125">
        <v>6</v>
      </c>
      <c r="CC672" s="125">
        <v>8</v>
      </c>
      <c r="CD672" s="125">
        <v>3</v>
      </c>
      <c r="CE672" s="125">
        <v>6</v>
      </c>
      <c r="CF672" s="124" t="s">
        <v>93</v>
      </c>
      <c r="CG672" s="126" t="s">
        <v>75</v>
      </c>
      <c r="CH672" s="62">
        <v>22.490706319702614</v>
      </c>
      <c r="CI672" s="63">
        <v>3.2038687697243966</v>
      </c>
      <c r="CJ672" s="64">
        <f>SUM((AF672-BQ672)/AF672)*100</f>
        <v>0.67385444743935308</v>
      </c>
      <c r="CK672" s="64">
        <f>SUM(BX672*CH672)</f>
        <v>32.79263845195689</v>
      </c>
      <c r="CL672" s="65" t="s">
        <v>93</v>
      </c>
    </row>
    <row r="673" spans="1:90" s="65" customFormat="1" ht="24.75" customHeight="1" x14ac:dyDescent="0.3">
      <c r="A673" s="61" t="s">
        <v>127</v>
      </c>
      <c r="B673" s="35">
        <v>4.08</v>
      </c>
      <c r="C673" s="35">
        <v>1.88</v>
      </c>
      <c r="D673" s="35">
        <v>6.6449999999999996</v>
      </c>
      <c r="E673" s="35">
        <v>4.6150000000000002</v>
      </c>
      <c r="F673" s="35">
        <v>1.2503500000000001</v>
      </c>
      <c r="G673" s="66">
        <v>0.45255000000000001</v>
      </c>
      <c r="H673" s="66">
        <v>8.4750000000000006E-2</v>
      </c>
      <c r="I673" s="66">
        <v>5.0999999999999997E-2</v>
      </c>
      <c r="J673" s="66">
        <v>4.795E-2</v>
      </c>
      <c r="K673" s="67">
        <v>5.67E-2</v>
      </c>
      <c r="L673" s="66">
        <v>0.56661700000000004</v>
      </c>
      <c r="M673" s="68">
        <v>0.30270000000000002</v>
      </c>
      <c r="N673" s="35">
        <v>4.07</v>
      </c>
      <c r="O673" s="35">
        <v>13.635000000000003</v>
      </c>
      <c r="P673" s="35">
        <v>3.35</v>
      </c>
      <c r="Q673" s="35">
        <v>16.065000000000001</v>
      </c>
      <c r="R673" s="35">
        <v>7.2850000000000001</v>
      </c>
      <c r="S673" s="35">
        <v>3.34</v>
      </c>
      <c r="T673" s="35">
        <v>7.08</v>
      </c>
      <c r="U673" s="35">
        <v>5.27</v>
      </c>
      <c r="V673" s="35">
        <v>16.155000000000001</v>
      </c>
      <c r="W673" s="35">
        <v>9.3949999999999996</v>
      </c>
      <c r="X673" s="35">
        <v>9.9849999999999994</v>
      </c>
      <c r="Y673" s="35">
        <v>9.2349999999999994</v>
      </c>
      <c r="Z673" s="35">
        <v>5.1100000000000003</v>
      </c>
      <c r="AA673" s="35">
        <v>3.125</v>
      </c>
      <c r="AB673" s="41">
        <v>1120</v>
      </c>
      <c r="AC673" s="41">
        <v>6</v>
      </c>
      <c r="AD673" s="88">
        <v>379.7</v>
      </c>
      <c r="AE673" s="69">
        <v>59.4</v>
      </c>
      <c r="AF673" s="69">
        <v>74.099999999999994</v>
      </c>
      <c r="AG673" s="44">
        <f t="shared" si="395"/>
        <v>29.7</v>
      </c>
      <c r="AH673" s="44">
        <f t="shared" si="365"/>
        <v>2771.1674638050204</v>
      </c>
      <c r="AI673" s="44">
        <f t="shared" si="366"/>
        <v>205343.50906795199</v>
      </c>
      <c r="AJ673" s="44">
        <f t="shared" si="367"/>
        <v>1.8490966757286211</v>
      </c>
      <c r="AK673" s="45">
        <v>0</v>
      </c>
      <c r="AL673" s="43">
        <v>372</v>
      </c>
      <c r="AM673" s="43">
        <v>59</v>
      </c>
      <c r="AN673" s="69">
        <v>74.2</v>
      </c>
      <c r="AO673" s="44">
        <f t="shared" si="392"/>
        <v>29.5</v>
      </c>
      <c r="AP673" s="44">
        <f t="shared" si="368"/>
        <v>2733.9710067865176</v>
      </c>
      <c r="AQ673" s="46">
        <f t="shared" si="369"/>
        <v>205343.50906795199</v>
      </c>
      <c r="AR673" s="46">
        <f t="shared" si="370"/>
        <v>202860.64870355962</v>
      </c>
      <c r="AS673" s="47">
        <f t="shared" si="371"/>
        <v>1.2091253215950186</v>
      </c>
      <c r="AT673" s="46">
        <f t="shared" si="372"/>
        <v>1.8490966757286211</v>
      </c>
      <c r="AU673" s="46">
        <f t="shared" si="373"/>
        <v>1.833771125042609</v>
      </c>
      <c r="AV673" s="47">
        <f t="shared" si="374"/>
        <v>0.82881284073334083</v>
      </c>
      <c r="AW673" s="48">
        <v>0</v>
      </c>
      <c r="AX673" s="70">
        <v>150</v>
      </c>
      <c r="AY673" s="70">
        <v>12</v>
      </c>
      <c r="AZ673" s="71">
        <v>327.2</v>
      </c>
      <c r="BA673" s="43">
        <f t="shared" si="389"/>
        <v>16.045232273838632</v>
      </c>
      <c r="BB673" s="71">
        <v>59.2</v>
      </c>
      <c r="BC673" s="69">
        <v>73.900000000000006</v>
      </c>
      <c r="BD673" s="54">
        <f t="shared" si="375"/>
        <v>29.6</v>
      </c>
      <c r="BE673" s="44">
        <f t="shared" si="376"/>
        <v>2752.5378193692336</v>
      </c>
      <c r="BF673" s="50">
        <f t="shared" si="390"/>
        <v>205343.50906795199</v>
      </c>
      <c r="BG673" s="50">
        <f t="shared" si="377"/>
        <v>203412.54485138637</v>
      </c>
      <c r="BH673" s="72">
        <f t="shared" si="378"/>
        <v>0.94035804946073742</v>
      </c>
      <c r="BI673" s="73">
        <f t="shared" si="379"/>
        <v>1.8490966757286211</v>
      </c>
      <c r="BJ673" s="51">
        <f t="shared" si="380"/>
        <v>1.6085536919025962</v>
      </c>
      <c r="BK673" s="72">
        <f t="shared" si="381"/>
        <v>13.008675370163703</v>
      </c>
      <c r="BL673" s="116">
        <v>0</v>
      </c>
      <c r="BM673" s="74">
        <f t="shared" si="393"/>
        <v>1120</v>
      </c>
      <c r="BN673" s="74">
        <f t="shared" si="394"/>
        <v>6</v>
      </c>
      <c r="BO673" s="71">
        <v>293</v>
      </c>
      <c r="BP673" s="71">
        <v>58.8</v>
      </c>
      <c r="BQ673" s="71">
        <v>73.099999999999994</v>
      </c>
      <c r="BR673" s="72">
        <f t="shared" si="382"/>
        <v>29.4</v>
      </c>
      <c r="BS673" s="54">
        <f t="shared" si="383"/>
        <v>2715.4670260568732</v>
      </c>
      <c r="BT673" s="50">
        <f t="shared" si="384"/>
        <v>203412.54485138637</v>
      </c>
      <c r="BU673" s="50">
        <f t="shared" si="385"/>
        <v>198500.63960475742</v>
      </c>
      <c r="BV673" s="72">
        <f t="shared" si="386"/>
        <v>2.4147504030381168</v>
      </c>
      <c r="BW673" s="75">
        <f t="shared" si="387"/>
        <v>1.6085536919025962</v>
      </c>
      <c r="BX673" s="55">
        <f t="shared" si="388"/>
        <v>1.4760657728025666</v>
      </c>
      <c r="BY673" s="72">
        <f t="shared" si="360"/>
        <v>8.2364623429711603</v>
      </c>
      <c r="BZ673" s="124" t="s">
        <v>92</v>
      </c>
      <c r="CA673" s="124" t="s">
        <v>95</v>
      </c>
      <c r="CB673" s="125">
        <v>6</v>
      </c>
      <c r="CC673" s="125">
        <v>8</v>
      </c>
      <c r="CD673" s="125">
        <v>3</v>
      </c>
      <c r="CE673" s="125">
        <v>6</v>
      </c>
      <c r="CF673" s="124" t="s">
        <v>93</v>
      </c>
      <c r="CG673" s="126" t="s">
        <v>75</v>
      </c>
      <c r="CH673" s="129">
        <f t="shared" ref="CH673:CI678" si="398">SUM(CH671:CH672)/2</f>
        <v>22.241093308946091</v>
      </c>
      <c r="CI673" s="63">
        <f t="shared" si="398"/>
        <v>3.4248252366019409</v>
      </c>
      <c r="CJ673" s="64">
        <f>SUM((AF673-BQ673)/AF673)*100</f>
        <v>1.3495276653171391</v>
      </c>
      <c r="CK673" s="64">
        <f>SUM(BX673*CH673)</f>
        <v>32.829316583043507</v>
      </c>
      <c r="CL673" s="65" t="s">
        <v>93</v>
      </c>
    </row>
    <row r="674" spans="1:90" s="65" customFormat="1" ht="24.75" customHeight="1" x14ac:dyDescent="0.3">
      <c r="A674" s="61" t="s">
        <v>127</v>
      </c>
      <c r="B674" s="35">
        <v>4.04</v>
      </c>
      <c r="C674" s="35">
        <v>1.8</v>
      </c>
      <c r="D674" s="35">
        <v>6.3250000000000002</v>
      </c>
      <c r="E674" s="35">
        <v>4.6900000000000004</v>
      </c>
      <c r="F674" s="35">
        <v>1.20095</v>
      </c>
      <c r="G674" s="66">
        <v>0.44695000000000001</v>
      </c>
      <c r="H674" s="66">
        <v>8.4849999999999995E-2</v>
      </c>
      <c r="I674" s="66">
        <v>5.0349999999999999E-2</v>
      </c>
      <c r="J674" s="66">
        <v>4.9549999999999997E-2</v>
      </c>
      <c r="K674" s="67">
        <v>5.8999999999999997E-2</v>
      </c>
      <c r="L674" s="66">
        <v>0.56661700000000004</v>
      </c>
      <c r="M674" s="68">
        <v>0.28639999999999999</v>
      </c>
      <c r="N674" s="35">
        <v>4.1784999999999997</v>
      </c>
      <c r="O674" s="35">
        <v>16.0335</v>
      </c>
      <c r="P674" s="35">
        <v>3.165</v>
      </c>
      <c r="Q674" s="35">
        <v>15.824999999999999</v>
      </c>
      <c r="R674" s="35">
        <v>7.4545000000000003</v>
      </c>
      <c r="S674" s="35">
        <v>5.01</v>
      </c>
      <c r="T674" s="35">
        <v>8.0564999999999998</v>
      </c>
      <c r="U674" s="35">
        <v>3.6840000000000002</v>
      </c>
      <c r="V674" s="35">
        <v>14.592499999999999</v>
      </c>
      <c r="W674" s="35">
        <v>5.2009999999999996</v>
      </c>
      <c r="X674" s="35">
        <v>11.649999999999999</v>
      </c>
      <c r="Y674" s="35">
        <v>6.1050000000000004</v>
      </c>
      <c r="Z674" s="35">
        <v>2.2220000000000004</v>
      </c>
      <c r="AA674" s="35">
        <v>4.7</v>
      </c>
      <c r="AB674" s="41">
        <v>1120</v>
      </c>
      <c r="AC674" s="41">
        <v>6</v>
      </c>
      <c r="AD674" s="88">
        <v>381.2</v>
      </c>
      <c r="AE674" s="69">
        <v>59.3</v>
      </c>
      <c r="AF674" s="69">
        <v>74.099999999999994</v>
      </c>
      <c r="AG674" s="44">
        <f t="shared" si="395"/>
        <v>29.65</v>
      </c>
      <c r="AH674" s="44">
        <f t="shared" si="365"/>
        <v>2761.8447876054929</v>
      </c>
      <c r="AI674" s="44">
        <f t="shared" si="366"/>
        <v>204652.69876156701</v>
      </c>
      <c r="AJ674" s="44">
        <f t="shared" si="367"/>
        <v>1.8626678382781625</v>
      </c>
      <c r="AK674" s="45">
        <v>0</v>
      </c>
      <c r="AL674" s="43">
        <v>373.12</v>
      </c>
      <c r="AM674" s="43">
        <v>59</v>
      </c>
      <c r="AN674" s="69">
        <v>74.2</v>
      </c>
      <c r="AO674" s="44">
        <f t="shared" si="392"/>
        <v>29.5</v>
      </c>
      <c r="AP674" s="44">
        <f t="shared" si="368"/>
        <v>2733.9710067865176</v>
      </c>
      <c r="AQ674" s="46">
        <f t="shared" si="369"/>
        <v>204652.69876156701</v>
      </c>
      <c r="AR674" s="46">
        <f t="shared" si="370"/>
        <v>202860.64870355962</v>
      </c>
      <c r="AS674" s="47">
        <f t="shared" si="371"/>
        <v>0.87565425174052292</v>
      </c>
      <c r="AT674" s="46">
        <f t="shared" si="372"/>
        <v>1.8626678382781625</v>
      </c>
      <c r="AU674" s="46">
        <f t="shared" si="373"/>
        <v>1.8392921563868232</v>
      </c>
      <c r="AV674" s="47">
        <f t="shared" si="374"/>
        <v>1.2549570788180699</v>
      </c>
      <c r="AW674" s="48">
        <v>0</v>
      </c>
      <c r="AX674" s="70">
        <v>150</v>
      </c>
      <c r="AY674" s="70">
        <v>12</v>
      </c>
      <c r="AZ674" s="71">
        <v>325.89999999999998</v>
      </c>
      <c r="BA674" s="43">
        <f t="shared" si="389"/>
        <v>16.968395213255604</v>
      </c>
      <c r="BB674" s="71">
        <v>59.3</v>
      </c>
      <c r="BC674" s="69">
        <v>73.900000000000006</v>
      </c>
      <c r="BD674" s="54">
        <f t="shared" si="375"/>
        <v>29.65</v>
      </c>
      <c r="BE674" s="44">
        <f t="shared" si="376"/>
        <v>2761.8447876054929</v>
      </c>
      <c r="BF674" s="50">
        <f t="shared" si="390"/>
        <v>204652.69876156701</v>
      </c>
      <c r="BG674" s="50">
        <f t="shared" si="377"/>
        <v>204100.32980404593</v>
      </c>
      <c r="BH674" s="72">
        <f t="shared" si="378"/>
        <v>0.26990553306341569</v>
      </c>
      <c r="BI674" s="73">
        <f t="shared" si="379"/>
        <v>1.8626678382781625</v>
      </c>
      <c r="BJ674" s="51">
        <f t="shared" si="380"/>
        <v>1.5967637108322772</v>
      </c>
      <c r="BK674" s="72">
        <f t="shared" si="381"/>
        <v>14.275445250167914</v>
      </c>
      <c r="BL674" s="116">
        <v>0</v>
      </c>
      <c r="BM674" s="74">
        <f t="shared" si="393"/>
        <v>1120</v>
      </c>
      <c r="BN674" s="74">
        <f t="shared" si="394"/>
        <v>6</v>
      </c>
      <c r="BO674" s="71">
        <v>292.2</v>
      </c>
      <c r="BP674" s="71">
        <v>58.8</v>
      </c>
      <c r="BQ674" s="71">
        <v>73.3</v>
      </c>
      <c r="BR674" s="72">
        <f t="shared" si="382"/>
        <v>29.4</v>
      </c>
      <c r="BS674" s="54">
        <f t="shared" si="383"/>
        <v>2715.4670260568732</v>
      </c>
      <c r="BT674" s="50">
        <f t="shared" si="384"/>
        <v>204100.32980404593</v>
      </c>
      <c r="BU674" s="50">
        <f t="shared" si="385"/>
        <v>199043.7330099688</v>
      </c>
      <c r="BV674" s="72">
        <f t="shared" si="386"/>
        <v>2.4775054498598359</v>
      </c>
      <c r="BW674" s="75">
        <f t="shared" si="387"/>
        <v>1.5967637108322772</v>
      </c>
      <c r="BX674" s="55">
        <f t="shared" si="388"/>
        <v>1.4680190909872335</v>
      </c>
      <c r="BY674" s="72">
        <f t="shared" si="360"/>
        <v>8.0628473061889956</v>
      </c>
      <c r="BZ674" s="124" t="s">
        <v>92</v>
      </c>
      <c r="CA674" s="124" t="s">
        <v>95</v>
      </c>
      <c r="CB674" s="125">
        <v>6</v>
      </c>
      <c r="CC674" s="125">
        <v>8</v>
      </c>
      <c r="CD674" s="125">
        <v>3</v>
      </c>
      <c r="CE674" s="125">
        <v>6</v>
      </c>
      <c r="CF674" s="124" t="s">
        <v>93</v>
      </c>
      <c r="CG674" s="126" t="s">
        <v>75</v>
      </c>
      <c r="CH674" s="129">
        <f t="shared" si="398"/>
        <v>22.365899814324351</v>
      </c>
      <c r="CI674" s="129">
        <f t="shared" si="398"/>
        <v>3.314347003163169</v>
      </c>
      <c r="CJ674" s="64">
        <f>SUM((AF674-BQ674)/AF674)*100</f>
        <v>1.0796221322537076</v>
      </c>
      <c r="CK674" s="64">
        <f>SUM(BX674*CH674)</f>
        <v>32.833567914535969</v>
      </c>
      <c r="CL674" s="65" t="s">
        <v>93</v>
      </c>
    </row>
    <row r="675" spans="1:90" s="65" customFormat="1" ht="24.75" customHeight="1" x14ac:dyDescent="0.3">
      <c r="A675" s="61" t="s">
        <v>127</v>
      </c>
      <c r="B675" s="35">
        <v>3.855</v>
      </c>
      <c r="C675" s="35">
        <v>1.89</v>
      </c>
      <c r="D675" s="35">
        <v>6.66</v>
      </c>
      <c r="E675" s="35">
        <v>4.9450000000000003</v>
      </c>
      <c r="F675" s="35">
        <v>0.92464999999999997</v>
      </c>
      <c r="G675" s="66">
        <v>0.50119999999999998</v>
      </c>
      <c r="H675" s="66">
        <v>8.0149999999999999E-2</v>
      </c>
      <c r="I675" s="66">
        <v>5.2200000000000003E-2</v>
      </c>
      <c r="J675" s="66">
        <v>4.1549999999999997E-2</v>
      </c>
      <c r="K675" s="67">
        <v>5.9799999999999999E-2</v>
      </c>
      <c r="L675" s="66">
        <v>0.56661700000000004</v>
      </c>
      <c r="M675" s="68">
        <v>6.905E-2</v>
      </c>
      <c r="N675" s="35">
        <v>5.27</v>
      </c>
      <c r="O675" s="35">
        <v>16.75</v>
      </c>
      <c r="P675" s="35">
        <v>3.35</v>
      </c>
      <c r="Q675" s="35">
        <v>15.185</v>
      </c>
      <c r="R675" s="35">
        <v>8.07</v>
      </c>
      <c r="S675" s="35">
        <v>6.69</v>
      </c>
      <c r="T675" s="35">
        <v>6.25</v>
      </c>
      <c r="U675" s="35">
        <v>4.5150000000000006</v>
      </c>
      <c r="V675" s="35">
        <v>12.91</v>
      </c>
      <c r="W675" s="35">
        <v>5.2050000000000001</v>
      </c>
      <c r="X675" s="35">
        <v>6.8150000000000004</v>
      </c>
      <c r="Y675" s="35">
        <v>3.835</v>
      </c>
      <c r="Z675" s="35">
        <v>1.52</v>
      </c>
      <c r="AA675" s="35">
        <v>6.25</v>
      </c>
      <c r="AB675" s="41">
        <v>1000</v>
      </c>
      <c r="AC675" s="41">
        <v>9</v>
      </c>
      <c r="AD675" s="88">
        <v>379.7</v>
      </c>
      <c r="AE675" s="69">
        <v>59.3</v>
      </c>
      <c r="AF675" s="69">
        <v>74.2</v>
      </c>
      <c r="AG675" s="44">
        <f t="shared" si="395"/>
        <v>29.65</v>
      </c>
      <c r="AH675" s="44">
        <f t="shared" si="365"/>
        <v>2761.8447876054929</v>
      </c>
      <c r="AI675" s="44">
        <f t="shared" si="366"/>
        <v>204928.88324032759</v>
      </c>
      <c r="AJ675" s="44">
        <f t="shared" si="367"/>
        <v>1.8528378918393458</v>
      </c>
      <c r="AK675" s="45">
        <v>0</v>
      </c>
      <c r="AL675" s="43">
        <v>372.45</v>
      </c>
      <c r="AM675" s="43">
        <v>59</v>
      </c>
      <c r="AN675" s="69">
        <v>74.2</v>
      </c>
      <c r="AO675" s="44">
        <f t="shared" si="392"/>
        <v>29.5</v>
      </c>
      <c r="AP675" s="44">
        <f t="shared" si="368"/>
        <v>2733.9710067865176</v>
      </c>
      <c r="AQ675" s="46">
        <f t="shared" si="369"/>
        <v>204928.88324032759</v>
      </c>
      <c r="AR675" s="46">
        <f t="shared" si="370"/>
        <v>202860.64870355962</v>
      </c>
      <c r="AS675" s="47">
        <f t="shared" si="371"/>
        <v>1.0092450142044995</v>
      </c>
      <c r="AT675" s="46">
        <f t="shared" si="372"/>
        <v>1.8528378918393458</v>
      </c>
      <c r="AU675" s="46">
        <f t="shared" si="373"/>
        <v>1.8359893965648379</v>
      </c>
      <c r="AV675" s="47">
        <f t="shared" si="374"/>
        <v>0.90933455909529226</v>
      </c>
      <c r="AW675" s="48">
        <v>0</v>
      </c>
      <c r="AX675" s="70">
        <v>150</v>
      </c>
      <c r="AY675" s="70">
        <v>12</v>
      </c>
      <c r="AZ675" s="71">
        <v>327.2</v>
      </c>
      <c r="BA675" s="43">
        <f t="shared" si="389"/>
        <v>16.045232273838632</v>
      </c>
      <c r="BB675" s="71">
        <v>59.2</v>
      </c>
      <c r="BC675" s="69">
        <v>73.900000000000006</v>
      </c>
      <c r="BD675" s="54">
        <f t="shared" si="375"/>
        <v>29.6</v>
      </c>
      <c r="BE675" s="44">
        <f t="shared" si="376"/>
        <v>2752.5378193692336</v>
      </c>
      <c r="BF675" s="50">
        <f t="shared" si="390"/>
        <v>204928.88324032759</v>
      </c>
      <c r="BG675" s="50">
        <f t="shared" si="377"/>
        <v>203412.54485138637</v>
      </c>
      <c r="BH675" s="72">
        <f t="shared" si="378"/>
        <v>0.73993395414298735</v>
      </c>
      <c r="BI675" s="73">
        <f t="shared" si="379"/>
        <v>1.8528378918393458</v>
      </c>
      <c r="BJ675" s="51">
        <f t="shared" si="380"/>
        <v>1.6085536919025962</v>
      </c>
      <c r="BK675" s="72">
        <f t="shared" si="381"/>
        <v>13.184326649011059</v>
      </c>
      <c r="BL675" s="116">
        <v>0</v>
      </c>
      <c r="BM675" s="74">
        <f t="shared" si="393"/>
        <v>1000</v>
      </c>
      <c r="BN675" s="74">
        <f t="shared" si="394"/>
        <v>9</v>
      </c>
      <c r="BO675" s="71">
        <v>293</v>
      </c>
      <c r="BP675" s="71">
        <v>58.8</v>
      </c>
      <c r="BQ675" s="71">
        <v>73.2</v>
      </c>
      <c r="BR675" s="72">
        <f t="shared" si="382"/>
        <v>29.4</v>
      </c>
      <c r="BS675" s="54">
        <f t="shared" si="383"/>
        <v>2715.4670260568732</v>
      </c>
      <c r="BT675" s="50">
        <f t="shared" si="384"/>
        <v>203412.54485138637</v>
      </c>
      <c r="BU675" s="50">
        <f t="shared" si="385"/>
        <v>198772.18630736312</v>
      </c>
      <c r="BV675" s="72">
        <f t="shared" si="386"/>
        <v>2.281254849553894</v>
      </c>
      <c r="BW675" s="75">
        <f t="shared" si="387"/>
        <v>1.6085536919025962</v>
      </c>
      <c r="BX675" s="55">
        <f t="shared" si="388"/>
        <v>1.4740492895063879</v>
      </c>
      <c r="BY675" s="72">
        <f t="shared" si="360"/>
        <v>8.3618223670928007</v>
      </c>
      <c r="BZ675" s="124" t="s">
        <v>92</v>
      </c>
      <c r="CA675" s="124" t="s">
        <v>95</v>
      </c>
      <c r="CB675" s="125">
        <v>6</v>
      </c>
      <c r="CC675" s="125">
        <v>8</v>
      </c>
      <c r="CD675" s="125">
        <v>3</v>
      </c>
      <c r="CE675" s="125">
        <v>6</v>
      </c>
      <c r="CF675" s="124" t="s">
        <v>93</v>
      </c>
      <c r="CG675" s="126" t="s">
        <v>75</v>
      </c>
      <c r="CH675" s="129">
        <f t="shared" si="398"/>
        <v>22.303496561635221</v>
      </c>
      <c r="CI675" s="129">
        <f t="shared" si="398"/>
        <v>3.369586119882555</v>
      </c>
      <c r="CJ675" s="64">
        <f>SUM((AF675-BQ675)/AF675)*100</f>
        <v>1.3477088948787062</v>
      </c>
      <c r="CK675" s="64">
        <f>SUM(BX675*CH675)</f>
        <v>32.876453260186565</v>
      </c>
      <c r="CL675" s="65" t="s">
        <v>93</v>
      </c>
    </row>
    <row r="676" spans="1:90" s="65" customFormat="1" ht="24.75" customHeight="1" x14ac:dyDescent="0.3">
      <c r="A676" s="61" t="s">
        <v>127</v>
      </c>
      <c r="B676" s="35">
        <v>3.85</v>
      </c>
      <c r="C676" s="35">
        <v>1.895</v>
      </c>
      <c r="D676" s="35">
        <v>6.83</v>
      </c>
      <c r="E676" s="35">
        <v>4.8849999999999998</v>
      </c>
      <c r="F676" s="35">
        <v>0.88870000000000005</v>
      </c>
      <c r="G676" s="66">
        <v>0.47315000000000002</v>
      </c>
      <c r="H676" s="66">
        <v>7.8649999999999998E-2</v>
      </c>
      <c r="I676" s="66">
        <v>4.8550000000000003E-2</v>
      </c>
      <c r="J676" s="66">
        <v>4.0250000000000001E-2</v>
      </c>
      <c r="K676" s="67">
        <v>5.425E-2</v>
      </c>
      <c r="L676" s="66">
        <v>0.56661700000000004</v>
      </c>
      <c r="M676" s="68">
        <v>7.0300000000000001E-2</v>
      </c>
      <c r="N676" s="35">
        <v>4.07</v>
      </c>
      <c r="O676" s="35">
        <v>13.635000000000003</v>
      </c>
      <c r="P676" s="35">
        <v>3.35</v>
      </c>
      <c r="Q676" s="35">
        <v>16.065000000000001</v>
      </c>
      <c r="R676" s="35">
        <v>7.2850000000000001</v>
      </c>
      <c r="S676" s="35">
        <v>3.34</v>
      </c>
      <c r="T676" s="35">
        <v>7.08</v>
      </c>
      <c r="U676" s="35">
        <v>5.27</v>
      </c>
      <c r="V676" s="35">
        <v>16.155000000000001</v>
      </c>
      <c r="W676" s="35">
        <v>9.3949999999999996</v>
      </c>
      <c r="X676" s="35">
        <v>9.9849999999999994</v>
      </c>
      <c r="Y676" s="35">
        <v>9.2349999999999994</v>
      </c>
      <c r="Z676" s="35">
        <v>5.1100000000000003</v>
      </c>
      <c r="AA676" s="35">
        <v>3.125</v>
      </c>
      <c r="AB676" s="41">
        <v>1000</v>
      </c>
      <c r="AC676" s="41">
        <v>9</v>
      </c>
      <c r="AD676" s="88">
        <v>381</v>
      </c>
      <c r="AE676" s="69">
        <v>59.3</v>
      </c>
      <c r="AF676" s="69">
        <v>74.3</v>
      </c>
      <c r="AG676" s="44">
        <f t="shared" si="395"/>
        <v>29.65</v>
      </c>
      <c r="AH676" s="44">
        <f t="shared" si="365"/>
        <v>2761.8447876054929</v>
      </c>
      <c r="AI676" s="44">
        <f t="shared" si="366"/>
        <v>205205.06771908811</v>
      </c>
      <c r="AJ676" s="44">
        <f t="shared" si="367"/>
        <v>1.8566792927432147</v>
      </c>
      <c r="AK676" s="45">
        <v>0</v>
      </c>
      <c r="AL676" s="43">
        <v>376.2</v>
      </c>
      <c r="AM676" s="43">
        <v>59</v>
      </c>
      <c r="AN676" s="69">
        <v>74.2</v>
      </c>
      <c r="AO676" s="44">
        <f t="shared" si="392"/>
        <v>29.5</v>
      </c>
      <c r="AP676" s="44">
        <f t="shared" si="368"/>
        <v>2733.9710067865176</v>
      </c>
      <c r="AQ676" s="46">
        <f t="shared" si="369"/>
        <v>205205.06771908811</v>
      </c>
      <c r="AR676" s="46">
        <f t="shared" si="370"/>
        <v>202860.64870355962</v>
      </c>
      <c r="AS676" s="47">
        <f t="shared" si="371"/>
        <v>1.1424761783845612</v>
      </c>
      <c r="AT676" s="46">
        <f t="shared" si="372"/>
        <v>1.8566792927432147</v>
      </c>
      <c r="AU676" s="46">
        <f t="shared" si="373"/>
        <v>1.8544749925834125</v>
      </c>
      <c r="AV676" s="47">
        <f t="shared" si="374"/>
        <v>0.11872272009590844</v>
      </c>
      <c r="AW676" s="48">
        <v>0</v>
      </c>
      <c r="AX676" s="70">
        <v>150</v>
      </c>
      <c r="AY676" s="70">
        <v>12</v>
      </c>
      <c r="AZ676" s="71">
        <v>325.8</v>
      </c>
      <c r="BA676" s="43">
        <f t="shared" si="389"/>
        <v>16.942909760589313</v>
      </c>
      <c r="BB676" s="71">
        <v>59.2</v>
      </c>
      <c r="BC676" s="69">
        <v>74</v>
      </c>
      <c r="BD676" s="54">
        <f t="shared" si="375"/>
        <v>29.6</v>
      </c>
      <c r="BE676" s="44">
        <f t="shared" si="376"/>
        <v>2752.5378193692336</v>
      </c>
      <c r="BF676" s="50">
        <f t="shared" si="390"/>
        <v>205205.06771908811</v>
      </c>
      <c r="BG676" s="50">
        <f t="shared" si="377"/>
        <v>203687.79863332328</v>
      </c>
      <c r="BH676" s="72">
        <f t="shared" si="378"/>
        <v>0.73939162547479864</v>
      </c>
      <c r="BI676" s="73">
        <f t="shared" si="379"/>
        <v>1.8566792927432147</v>
      </c>
      <c r="BJ676" s="51">
        <f t="shared" si="380"/>
        <v>1.5995067067640212</v>
      </c>
      <c r="BK676" s="72">
        <f t="shared" si="381"/>
        <v>13.851212052848668</v>
      </c>
      <c r="BL676" s="116">
        <v>0</v>
      </c>
      <c r="BM676" s="74">
        <f t="shared" si="393"/>
        <v>1000</v>
      </c>
      <c r="BN676" s="74">
        <f t="shared" si="394"/>
        <v>9</v>
      </c>
      <c r="BO676" s="71">
        <v>291.89999999999998</v>
      </c>
      <c r="BP676" s="71">
        <v>58.8</v>
      </c>
      <c r="BQ676" s="71">
        <v>73.3</v>
      </c>
      <c r="BR676" s="72">
        <f t="shared" si="382"/>
        <v>29.4</v>
      </c>
      <c r="BS676" s="54">
        <f t="shared" si="383"/>
        <v>2715.4670260568732</v>
      </c>
      <c r="BT676" s="50">
        <f t="shared" si="384"/>
        <v>203687.79863332328</v>
      </c>
      <c r="BU676" s="50">
        <f t="shared" si="385"/>
        <v>199043.7330099688</v>
      </c>
      <c r="BV676" s="72">
        <f t="shared" si="386"/>
        <v>2.2799920537776965</v>
      </c>
      <c r="BW676" s="75">
        <f t="shared" si="387"/>
        <v>1.5995067067640212</v>
      </c>
      <c r="BX676" s="55">
        <f t="shared" si="388"/>
        <v>1.4665118845283145</v>
      </c>
      <c r="BY676" s="72">
        <f t="shared" si="360"/>
        <v>8.3147398928242016</v>
      </c>
      <c r="BZ676" s="124" t="s">
        <v>92</v>
      </c>
      <c r="CA676" s="124" t="s">
        <v>95</v>
      </c>
      <c r="CB676" s="125">
        <v>6</v>
      </c>
      <c r="CC676" s="125">
        <v>8</v>
      </c>
      <c r="CD676" s="125">
        <v>3</v>
      </c>
      <c r="CE676" s="125">
        <v>6</v>
      </c>
      <c r="CF676" s="124" t="s">
        <v>93</v>
      </c>
      <c r="CG676" s="126" t="s">
        <v>75</v>
      </c>
      <c r="CH676" s="129">
        <f t="shared" si="398"/>
        <v>22.334698187979786</v>
      </c>
      <c r="CI676" s="129">
        <f t="shared" si="398"/>
        <v>3.3419665615228622</v>
      </c>
      <c r="CJ676" s="64">
        <f>SUM((AF676-BQ676)/AF676)*100</f>
        <v>1.3458950201884252</v>
      </c>
      <c r="CK676" s="64">
        <f>SUM(BX676*CH676)</f>
        <v>32.754100330025366</v>
      </c>
      <c r="CL676" s="65" t="s">
        <v>93</v>
      </c>
    </row>
    <row r="677" spans="1:90" s="65" customFormat="1" ht="24.75" customHeight="1" x14ac:dyDescent="0.3">
      <c r="A677" s="61" t="s">
        <v>127</v>
      </c>
      <c r="B677" s="35">
        <v>3.7650000000000001</v>
      </c>
      <c r="C677" s="35">
        <v>1.65</v>
      </c>
      <c r="D677" s="35">
        <v>6.3949999999999996</v>
      </c>
      <c r="E677" s="35">
        <v>4.8600000000000003</v>
      </c>
      <c r="F677" s="35">
        <v>0.91685000000000005</v>
      </c>
      <c r="G677" s="66">
        <v>0.48110000000000003</v>
      </c>
      <c r="H677" s="66">
        <v>7.7700000000000005E-2</v>
      </c>
      <c r="I677" s="66">
        <v>5.0950000000000002E-2</v>
      </c>
      <c r="J677" s="66">
        <v>4.165E-2</v>
      </c>
      <c r="K677" s="67">
        <v>5.6649999999999999E-2</v>
      </c>
      <c r="L677" s="66">
        <v>0.56661700000000004</v>
      </c>
      <c r="M677" s="68">
        <v>7.1400000000000005E-2</v>
      </c>
      <c r="N677" s="35">
        <v>4.1784999999999997</v>
      </c>
      <c r="O677" s="35">
        <v>16.0335</v>
      </c>
      <c r="P677" s="35">
        <v>3.165</v>
      </c>
      <c r="Q677" s="35">
        <v>15.824999999999999</v>
      </c>
      <c r="R677" s="35">
        <v>7.4545000000000003</v>
      </c>
      <c r="S677" s="35">
        <v>5.01</v>
      </c>
      <c r="T677" s="35">
        <v>8.0564999999999998</v>
      </c>
      <c r="U677" s="35">
        <v>3.6840000000000002</v>
      </c>
      <c r="V677" s="35">
        <v>14.592499999999999</v>
      </c>
      <c r="W677" s="35">
        <v>5.2009999999999996</v>
      </c>
      <c r="X677" s="35">
        <v>11.649999999999999</v>
      </c>
      <c r="Y677" s="35">
        <v>6.1050000000000004</v>
      </c>
      <c r="Z677" s="35">
        <v>2.2220000000000004</v>
      </c>
      <c r="AA677" s="35">
        <v>4.7</v>
      </c>
      <c r="AB677" s="41">
        <v>1000</v>
      </c>
      <c r="AC677" s="41">
        <v>9</v>
      </c>
      <c r="AD677" s="88">
        <v>376.9</v>
      </c>
      <c r="AE677" s="69">
        <v>59.2</v>
      </c>
      <c r="AF677" s="69">
        <v>74.099999999999994</v>
      </c>
      <c r="AG677" s="44">
        <f t="shared" si="395"/>
        <v>29.6</v>
      </c>
      <c r="AH677" s="44">
        <f t="shared" si="365"/>
        <v>2752.5378193692336</v>
      </c>
      <c r="AI677" s="44">
        <f t="shared" si="366"/>
        <v>203963.0524152602</v>
      </c>
      <c r="AJ677" s="44">
        <f t="shared" si="367"/>
        <v>1.8478837001941284</v>
      </c>
      <c r="AK677" s="45">
        <v>0</v>
      </c>
      <c r="AL677" s="43">
        <v>370</v>
      </c>
      <c r="AM677" s="43">
        <v>59</v>
      </c>
      <c r="AN677" s="69">
        <v>74.2</v>
      </c>
      <c r="AO677" s="44">
        <f t="shared" si="392"/>
        <v>29.5</v>
      </c>
      <c r="AP677" s="44">
        <f t="shared" si="368"/>
        <v>2733.9710067865176</v>
      </c>
      <c r="AQ677" s="46">
        <f t="shared" si="369"/>
        <v>203963.0524152602</v>
      </c>
      <c r="AR677" s="46">
        <f t="shared" si="370"/>
        <v>202860.64870355962</v>
      </c>
      <c r="AS677" s="47">
        <f t="shared" si="371"/>
        <v>0.54049186783895131</v>
      </c>
      <c r="AT677" s="46">
        <f t="shared" si="372"/>
        <v>1.8478837001941284</v>
      </c>
      <c r="AU677" s="46">
        <f t="shared" si="373"/>
        <v>1.8239121404993692</v>
      </c>
      <c r="AV677" s="47">
        <f t="shared" si="374"/>
        <v>1.2972439603336969</v>
      </c>
      <c r="AW677" s="48">
        <v>0</v>
      </c>
      <c r="AX677" s="70">
        <v>150</v>
      </c>
      <c r="AY677" s="70">
        <v>12</v>
      </c>
      <c r="AZ677" s="71">
        <v>327.2</v>
      </c>
      <c r="BA677" s="43">
        <f t="shared" si="389"/>
        <v>15.189486552567233</v>
      </c>
      <c r="BB677" s="71">
        <v>58.8</v>
      </c>
      <c r="BC677" s="69">
        <v>74.099999999999994</v>
      </c>
      <c r="BD677" s="54">
        <f t="shared" si="375"/>
        <v>29.4</v>
      </c>
      <c r="BE677" s="44">
        <f t="shared" si="376"/>
        <v>2715.4670260568732</v>
      </c>
      <c r="BF677" s="50">
        <f t="shared" si="390"/>
        <v>203963.0524152602</v>
      </c>
      <c r="BG677" s="50">
        <f t="shared" si="377"/>
        <v>201216.10663081429</v>
      </c>
      <c r="BH677" s="72">
        <f t="shared" si="378"/>
        <v>1.3467859751643863</v>
      </c>
      <c r="BI677" s="73">
        <f t="shared" si="379"/>
        <v>1.8478837001941284</v>
      </c>
      <c r="BJ677" s="51">
        <f t="shared" si="380"/>
        <v>1.6261123698230453</v>
      </c>
      <c r="BK677" s="72">
        <f t="shared" si="381"/>
        <v>12.001368394979892</v>
      </c>
      <c r="BL677" s="116">
        <v>0</v>
      </c>
      <c r="BM677" s="74">
        <f t="shared" si="393"/>
        <v>1000</v>
      </c>
      <c r="BN677" s="74">
        <f t="shared" si="394"/>
        <v>9</v>
      </c>
      <c r="BO677" s="71">
        <v>291.60000000000002</v>
      </c>
      <c r="BP677" s="71">
        <v>58.8</v>
      </c>
      <c r="BQ677" s="71">
        <v>73.599999999999994</v>
      </c>
      <c r="BR677" s="72">
        <f t="shared" si="382"/>
        <v>29.4</v>
      </c>
      <c r="BS677" s="54">
        <f t="shared" si="383"/>
        <v>2715.4670260568732</v>
      </c>
      <c r="BT677" s="50">
        <f t="shared" si="384"/>
        <v>201216.10663081429</v>
      </c>
      <c r="BU677" s="50">
        <f t="shared" si="385"/>
        <v>199858.37311778584</v>
      </c>
      <c r="BV677" s="72">
        <f t="shared" si="386"/>
        <v>0.67476383265857531</v>
      </c>
      <c r="BW677" s="75">
        <f t="shared" si="387"/>
        <v>1.6261123698230453</v>
      </c>
      <c r="BX677" s="55">
        <f t="shared" si="388"/>
        <v>1.4590331916098733</v>
      </c>
      <c r="BY677" s="72">
        <f t="shared" si="360"/>
        <v>10.274762145211014</v>
      </c>
      <c r="BZ677" s="124" t="s">
        <v>92</v>
      </c>
      <c r="CA677" s="124" t="s">
        <v>95</v>
      </c>
      <c r="CB677" s="125">
        <v>6</v>
      </c>
      <c r="CC677" s="125">
        <v>8</v>
      </c>
      <c r="CD677" s="125">
        <v>3</v>
      </c>
      <c r="CE677" s="125">
        <v>6</v>
      </c>
      <c r="CF677" s="124" t="s">
        <v>93</v>
      </c>
      <c r="CG677" s="126" t="s">
        <v>75</v>
      </c>
      <c r="CH677" s="129">
        <f t="shared" si="398"/>
        <v>22.319097374807505</v>
      </c>
      <c r="CI677" s="129">
        <f t="shared" si="398"/>
        <v>3.3557763407027084</v>
      </c>
      <c r="CJ677" s="64">
        <f>SUM((AF677-BQ677)/AF677)*100</f>
        <v>0.67476383265856954</v>
      </c>
      <c r="CK677" s="64">
        <f>SUM(BX677*CH677)</f>
        <v>32.56430387661694</v>
      </c>
      <c r="CL677" s="65" t="s">
        <v>93</v>
      </c>
    </row>
    <row r="678" spans="1:90" s="65" customFormat="1" ht="24.75" customHeight="1" x14ac:dyDescent="0.3">
      <c r="A678" s="61" t="s">
        <v>127</v>
      </c>
      <c r="B678" s="35">
        <v>3.67</v>
      </c>
      <c r="C678" s="35">
        <v>2.0249999999999999</v>
      </c>
      <c r="D678" s="35">
        <v>6.9249999999999998</v>
      </c>
      <c r="E678" s="35">
        <v>4.8099999999999996</v>
      </c>
      <c r="F678" s="35">
        <v>0.74224999999999997</v>
      </c>
      <c r="G678" s="66">
        <v>0.45419999999999999</v>
      </c>
      <c r="H678" s="66">
        <v>8.8249999999999995E-2</v>
      </c>
      <c r="I678" s="66">
        <v>5.4300000000000001E-2</v>
      </c>
      <c r="J678" s="66">
        <v>4.5749999999999999E-2</v>
      </c>
      <c r="K678" s="67">
        <v>5.9049999999999998E-2</v>
      </c>
      <c r="L678" s="66">
        <v>0.56661700000000004</v>
      </c>
      <c r="M678" s="68">
        <v>0.11550000000000001</v>
      </c>
      <c r="N678" s="35">
        <v>5.27</v>
      </c>
      <c r="O678" s="35">
        <v>16.75</v>
      </c>
      <c r="P678" s="35">
        <v>3.35</v>
      </c>
      <c r="Q678" s="35">
        <v>15.185</v>
      </c>
      <c r="R678" s="35">
        <v>8.07</v>
      </c>
      <c r="S678" s="35">
        <v>6.69</v>
      </c>
      <c r="T678" s="35">
        <v>6.25</v>
      </c>
      <c r="U678" s="35">
        <v>4.5150000000000006</v>
      </c>
      <c r="V678" s="35">
        <v>12.91</v>
      </c>
      <c r="W678" s="35">
        <v>5.2050000000000001</v>
      </c>
      <c r="X678" s="35">
        <v>6.8150000000000004</v>
      </c>
      <c r="Y678" s="35">
        <v>3.835</v>
      </c>
      <c r="Z678" s="35">
        <v>1.52</v>
      </c>
      <c r="AA678" s="35">
        <v>6.25</v>
      </c>
      <c r="AB678" s="41">
        <v>1000</v>
      </c>
      <c r="AC678" s="41">
        <v>9</v>
      </c>
      <c r="AD678" s="88">
        <v>376.2</v>
      </c>
      <c r="AE678" s="69">
        <v>59.4</v>
      </c>
      <c r="AF678" s="69">
        <v>74.2</v>
      </c>
      <c r="AG678" s="44">
        <f t="shared" si="395"/>
        <v>29.7</v>
      </c>
      <c r="AH678" s="44">
        <f t="shared" si="365"/>
        <v>2771.1674638050204</v>
      </c>
      <c r="AI678" s="44">
        <f t="shared" si="366"/>
        <v>205620.62581433251</v>
      </c>
      <c r="AJ678" s="44">
        <f t="shared" si="367"/>
        <v>1.8295829930003913</v>
      </c>
      <c r="AK678" s="45">
        <v>0</v>
      </c>
      <c r="AL678" s="43">
        <v>371</v>
      </c>
      <c r="AM678" s="43">
        <v>59</v>
      </c>
      <c r="AN678" s="69">
        <v>74.400000000000006</v>
      </c>
      <c r="AO678" s="44">
        <f t="shared" si="392"/>
        <v>29.5</v>
      </c>
      <c r="AP678" s="44">
        <f t="shared" si="368"/>
        <v>2733.9710067865176</v>
      </c>
      <c r="AQ678" s="46">
        <f t="shared" si="369"/>
        <v>205620.62581433251</v>
      </c>
      <c r="AR678" s="46">
        <f t="shared" si="370"/>
        <v>203407.44290491691</v>
      </c>
      <c r="AS678" s="47">
        <f t="shared" si="371"/>
        <v>1.076342852595934</v>
      </c>
      <c r="AT678" s="46">
        <f t="shared" si="372"/>
        <v>1.8295829930003913</v>
      </c>
      <c r="AU678" s="46">
        <f t="shared" si="373"/>
        <v>1.8239253918226801</v>
      </c>
      <c r="AV678" s="47">
        <f t="shared" si="374"/>
        <v>0.3092289991411164</v>
      </c>
      <c r="AW678" s="48">
        <v>0</v>
      </c>
      <c r="AX678" s="70">
        <v>150</v>
      </c>
      <c r="AY678" s="70">
        <v>12</v>
      </c>
      <c r="AZ678" s="71">
        <v>326.3</v>
      </c>
      <c r="BA678" s="43">
        <f t="shared" si="389"/>
        <v>15.292675452037994</v>
      </c>
      <c r="BB678" s="71">
        <v>59.4</v>
      </c>
      <c r="BC678" s="69">
        <v>73.8</v>
      </c>
      <c r="BD678" s="54">
        <f t="shared" si="375"/>
        <v>29.7</v>
      </c>
      <c r="BE678" s="44">
        <f t="shared" si="376"/>
        <v>2771.1674638050204</v>
      </c>
      <c r="BF678" s="50">
        <f t="shared" si="390"/>
        <v>205620.62581433251</v>
      </c>
      <c r="BG678" s="50">
        <f t="shared" si="377"/>
        <v>204512.1588288105</v>
      </c>
      <c r="BH678" s="72">
        <f t="shared" si="378"/>
        <v>0.53908355795148466</v>
      </c>
      <c r="BI678" s="73">
        <f t="shared" si="379"/>
        <v>1.8295829930003913</v>
      </c>
      <c r="BJ678" s="51">
        <f t="shared" si="380"/>
        <v>1.5955041591103323</v>
      </c>
      <c r="BK678" s="72">
        <f t="shared" si="381"/>
        <v>12.794108536513324</v>
      </c>
      <c r="BL678" s="116">
        <v>0</v>
      </c>
      <c r="BM678" s="74">
        <f t="shared" si="393"/>
        <v>1000</v>
      </c>
      <c r="BN678" s="74">
        <f t="shared" si="394"/>
        <v>9</v>
      </c>
      <c r="BO678" s="71">
        <v>291.8</v>
      </c>
      <c r="BP678" s="71">
        <v>58.8</v>
      </c>
      <c r="BQ678" s="71">
        <v>73.5</v>
      </c>
      <c r="BR678" s="72">
        <f t="shared" si="382"/>
        <v>29.4</v>
      </c>
      <c r="BS678" s="54">
        <f t="shared" si="383"/>
        <v>2715.4670260568732</v>
      </c>
      <c r="BT678" s="50">
        <f t="shared" si="384"/>
        <v>204512.1588288105</v>
      </c>
      <c r="BU678" s="50">
        <f t="shared" si="385"/>
        <v>199586.82641518017</v>
      </c>
      <c r="BV678" s="72">
        <f t="shared" si="386"/>
        <v>2.4083323171768671</v>
      </c>
      <c r="BW678" s="75">
        <f t="shared" si="387"/>
        <v>1.5955041591103323</v>
      </c>
      <c r="BX678" s="55">
        <f t="shared" si="388"/>
        <v>1.462020340926701</v>
      </c>
      <c r="BY678" s="72">
        <f t="shared" si="360"/>
        <v>8.3662469584575145</v>
      </c>
      <c r="BZ678" s="124" t="s">
        <v>92</v>
      </c>
      <c r="CA678" s="124" t="s">
        <v>95</v>
      </c>
      <c r="CB678" s="125">
        <v>6</v>
      </c>
      <c r="CC678" s="125">
        <v>8</v>
      </c>
      <c r="CD678" s="125">
        <v>3</v>
      </c>
      <c r="CE678" s="125">
        <v>6</v>
      </c>
      <c r="CF678" s="124" t="s">
        <v>93</v>
      </c>
      <c r="CG678" s="126" t="s">
        <v>75</v>
      </c>
      <c r="CH678" s="129">
        <f t="shared" si="398"/>
        <v>22.326897781393647</v>
      </c>
      <c r="CI678" s="129">
        <f t="shared" si="398"/>
        <v>3.3488714511127853</v>
      </c>
      <c r="CJ678" s="64">
        <f>SUM((AF678-BQ678)/AF678)*100</f>
        <v>0.94339622641509813</v>
      </c>
      <c r="CK678" s="64">
        <f>SUM(BX678*CH678)</f>
        <v>32.642378706188744</v>
      </c>
      <c r="CL678" s="65" t="s">
        <v>93</v>
      </c>
    </row>
    <row r="679" spans="1:90" s="65" customFormat="1" ht="24.75" customHeight="1" x14ac:dyDescent="0.3">
      <c r="A679" s="61" t="s">
        <v>127</v>
      </c>
      <c r="B679" s="35">
        <v>3.66</v>
      </c>
      <c r="C679" s="35">
        <v>2.16</v>
      </c>
      <c r="D679" s="35">
        <v>7.1449999999999996</v>
      </c>
      <c r="E679" s="35">
        <v>4.79</v>
      </c>
      <c r="F679" s="35">
        <v>0.83035000000000003</v>
      </c>
      <c r="G679" s="66">
        <v>0.45</v>
      </c>
      <c r="H679" s="66">
        <v>8.9399999999999993E-2</v>
      </c>
      <c r="I679" s="66">
        <v>5.2200000000000003E-2</v>
      </c>
      <c r="J679" s="66">
        <v>4.4600000000000001E-2</v>
      </c>
      <c r="K679" s="67">
        <v>5.9700000000000003E-2</v>
      </c>
      <c r="L679" s="66">
        <v>0.56661700000000004</v>
      </c>
      <c r="M679" s="68">
        <v>0.1226</v>
      </c>
      <c r="N679" s="35">
        <v>4.07</v>
      </c>
      <c r="O679" s="35">
        <v>13.635000000000003</v>
      </c>
      <c r="P679" s="35">
        <v>3.35</v>
      </c>
      <c r="Q679" s="35">
        <v>16.065000000000001</v>
      </c>
      <c r="R679" s="35">
        <v>7.2850000000000001</v>
      </c>
      <c r="S679" s="35">
        <v>3.34</v>
      </c>
      <c r="T679" s="35">
        <v>7.08</v>
      </c>
      <c r="U679" s="35">
        <v>5.27</v>
      </c>
      <c r="V679" s="35">
        <v>16.155000000000001</v>
      </c>
      <c r="W679" s="35">
        <v>9.3949999999999996</v>
      </c>
      <c r="X679" s="35">
        <v>9.9849999999999994</v>
      </c>
      <c r="Y679" s="35">
        <v>9.2349999999999994</v>
      </c>
      <c r="Z679" s="35">
        <v>5.1100000000000003</v>
      </c>
      <c r="AA679" s="35">
        <v>3.125</v>
      </c>
      <c r="AB679" s="41">
        <v>1000</v>
      </c>
      <c r="AC679" s="41">
        <v>9</v>
      </c>
      <c r="AD679" s="88">
        <v>382</v>
      </c>
      <c r="AE679" s="69">
        <v>59.4</v>
      </c>
      <c r="AF679" s="69">
        <v>74.3</v>
      </c>
      <c r="AG679" s="44">
        <f t="shared" si="395"/>
        <v>29.7</v>
      </c>
      <c r="AH679" s="44">
        <f t="shared" si="365"/>
        <v>2771.1674638050204</v>
      </c>
      <c r="AI679" s="44">
        <f t="shared" si="366"/>
        <v>205897.742560713</v>
      </c>
      <c r="AJ679" s="44">
        <f t="shared" si="367"/>
        <v>1.8552898892874448</v>
      </c>
      <c r="AK679" s="45">
        <v>0</v>
      </c>
      <c r="AL679" s="43">
        <v>377.2</v>
      </c>
      <c r="AM679" s="43">
        <v>59.2</v>
      </c>
      <c r="AN679" s="69">
        <v>74.2</v>
      </c>
      <c r="AO679" s="44">
        <f t="shared" si="392"/>
        <v>29.6</v>
      </c>
      <c r="AP679" s="44">
        <f t="shared" si="368"/>
        <v>2752.5378193692336</v>
      </c>
      <c r="AQ679" s="46">
        <f t="shared" si="369"/>
        <v>205897.742560713</v>
      </c>
      <c r="AR679" s="46">
        <f t="shared" si="370"/>
        <v>204238.30619719715</v>
      </c>
      <c r="AS679" s="47">
        <f t="shared" si="371"/>
        <v>0.80595170344159273</v>
      </c>
      <c r="AT679" s="46">
        <f t="shared" si="372"/>
        <v>1.8552898892874448</v>
      </c>
      <c r="AU679" s="46">
        <f t="shared" si="373"/>
        <v>1.8468621632408371</v>
      </c>
      <c r="AV679" s="47">
        <f t="shared" si="374"/>
        <v>0.45425386594676564</v>
      </c>
      <c r="AW679" s="48">
        <v>0</v>
      </c>
      <c r="AX679" s="70">
        <v>150</v>
      </c>
      <c r="AY679" s="70">
        <v>12</v>
      </c>
      <c r="AZ679" s="71">
        <v>343.3</v>
      </c>
      <c r="BA679" s="43">
        <f t="shared" si="389"/>
        <v>11.272939120302938</v>
      </c>
      <c r="BB679" s="71">
        <v>59</v>
      </c>
      <c r="BC679" s="69">
        <v>73.900000000000006</v>
      </c>
      <c r="BD679" s="54">
        <f t="shared" si="375"/>
        <v>29.5</v>
      </c>
      <c r="BE679" s="44">
        <f t="shared" si="376"/>
        <v>2733.9710067865176</v>
      </c>
      <c r="BF679" s="50">
        <f t="shared" si="390"/>
        <v>205897.742560713</v>
      </c>
      <c r="BG679" s="50">
        <f t="shared" si="377"/>
        <v>202040.45740152366</v>
      </c>
      <c r="BH679" s="72">
        <f t="shared" si="378"/>
        <v>1.8733984701420145</v>
      </c>
      <c r="BI679" s="73">
        <f t="shared" si="379"/>
        <v>1.8552898892874448</v>
      </c>
      <c r="BJ679" s="51">
        <f t="shared" si="380"/>
        <v>1.6991646347233573</v>
      </c>
      <c r="BK679" s="72">
        <f t="shared" si="381"/>
        <v>8.4151406993356694</v>
      </c>
      <c r="BL679" s="116">
        <v>0</v>
      </c>
      <c r="BM679" s="74">
        <f t="shared" si="393"/>
        <v>1000</v>
      </c>
      <c r="BN679" s="74">
        <f t="shared" si="394"/>
        <v>9</v>
      </c>
      <c r="BO679" s="71">
        <v>294.8</v>
      </c>
      <c r="BP679" s="71">
        <v>58.5</v>
      </c>
      <c r="BQ679" s="71">
        <v>71.900000000000006</v>
      </c>
      <c r="BR679" s="72">
        <f t="shared" si="382"/>
        <v>29.25</v>
      </c>
      <c r="BS679" s="54">
        <f t="shared" si="383"/>
        <v>2687.8288646869173</v>
      </c>
      <c r="BT679" s="50">
        <f t="shared" si="384"/>
        <v>202040.45740152366</v>
      </c>
      <c r="BU679" s="50">
        <f t="shared" si="385"/>
        <v>193254.89537098937</v>
      </c>
      <c r="BV679" s="72">
        <f t="shared" si="386"/>
        <v>4.3484172148127564</v>
      </c>
      <c r="BW679" s="75">
        <f t="shared" si="387"/>
        <v>1.6991646347233573</v>
      </c>
      <c r="BX679" s="55">
        <f t="shared" si="388"/>
        <v>1.5254464805875969</v>
      </c>
      <c r="BY679" s="72">
        <f t="shared" si="360"/>
        <v>10.223738805865839</v>
      </c>
      <c r="BZ679" s="124" t="s">
        <v>95</v>
      </c>
      <c r="CA679" s="124" t="s">
        <v>78</v>
      </c>
      <c r="CB679" s="125">
        <v>4</v>
      </c>
      <c r="CC679" s="125">
        <v>8</v>
      </c>
      <c r="CD679" s="125">
        <v>3</v>
      </c>
      <c r="CE679" s="125">
        <v>6</v>
      </c>
      <c r="CF679" s="124" t="s">
        <v>81</v>
      </c>
      <c r="CG679" s="126" t="s">
        <v>75</v>
      </c>
      <c r="CH679" s="62">
        <v>20.795271359484143</v>
      </c>
      <c r="CI679" s="63">
        <v>3.4228369673645984</v>
      </c>
      <c r="CJ679" s="64">
        <f>SUM((AF679-BQ679)/AF679)*100</f>
        <v>3.2301480484522096</v>
      </c>
      <c r="CK679" s="64">
        <f>SUM(BX679*CH679)</f>
        <v>31.722073508189137</v>
      </c>
      <c r="CL679" s="65" t="s">
        <v>81</v>
      </c>
    </row>
    <row r="680" spans="1:90" s="65" customFormat="1" ht="24.75" customHeight="1" x14ac:dyDescent="0.3">
      <c r="A680" s="61" t="s">
        <v>127</v>
      </c>
      <c r="B680" s="35">
        <v>3.62</v>
      </c>
      <c r="C680" s="35">
        <v>1.8</v>
      </c>
      <c r="D680" s="35">
        <v>7.23</v>
      </c>
      <c r="E680" s="35">
        <v>4.91</v>
      </c>
      <c r="F680" s="35">
        <v>0.86595</v>
      </c>
      <c r="G680" s="66">
        <v>0.46029999999999999</v>
      </c>
      <c r="H680" s="66">
        <v>8.9849999999999999E-2</v>
      </c>
      <c r="I680" s="66">
        <v>5.3600000000000002E-2</v>
      </c>
      <c r="J680" s="66">
        <v>4.5850000000000002E-2</v>
      </c>
      <c r="K680" s="67">
        <v>5.74E-2</v>
      </c>
      <c r="L680" s="66">
        <v>0.56661700000000004</v>
      </c>
      <c r="M680" s="68">
        <v>0.12039999999999999</v>
      </c>
      <c r="N680" s="35">
        <v>4.1784999999999997</v>
      </c>
      <c r="O680" s="35">
        <v>16.0335</v>
      </c>
      <c r="P680" s="35">
        <v>3.165</v>
      </c>
      <c r="Q680" s="35">
        <v>15.824999999999999</v>
      </c>
      <c r="R680" s="35">
        <v>7.4545000000000003</v>
      </c>
      <c r="S680" s="35">
        <v>5.01</v>
      </c>
      <c r="T680" s="35">
        <v>8.0564999999999998</v>
      </c>
      <c r="U680" s="35">
        <v>3.6840000000000002</v>
      </c>
      <c r="V680" s="35">
        <v>14.592499999999999</v>
      </c>
      <c r="W680" s="35">
        <v>5.2009999999999996</v>
      </c>
      <c r="X680" s="35">
        <v>11.649999999999999</v>
      </c>
      <c r="Y680" s="35">
        <v>6.1050000000000004</v>
      </c>
      <c r="Z680" s="35">
        <v>2.2220000000000004</v>
      </c>
      <c r="AA680" s="35">
        <v>4.7</v>
      </c>
      <c r="AB680" s="41">
        <v>1000</v>
      </c>
      <c r="AC680" s="41">
        <v>9</v>
      </c>
      <c r="AD680" s="88">
        <v>383.6</v>
      </c>
      <c r="AE680" s="69">
        <v>59.4</v>
      </c>
      <c r="AF680" s="69">
        <v>74.3</v>
      </c>
      <c r="AG680" s="44">
        <f t="shared" si="395"/>
        <v>29.7</v>
      </c>
      <c r="AH680" s="44">
        <f t="shared" si="365"/>
        <v>2771.1674638050204</v>
      </c>
      <c r="AI680" s="44">
        <f t="shared" si="366"/>
        <v>205897.742560713</v>
      </c>
      <c r="AJ680" s="44">
        <f t="shared" si="367"/>
        <v>1.8630607369912664</v>
      </c>
      <c r="AK680" s="45">
        <v>0</v>
      </c>
      <c r="AL680" s="43">
        <v>378.3</v>
      </c>
      <c r="AM680" s="43">
        <v>59.2</v>
      </c>
      <c r="AN680" s="69">
        <v>74.2</v>
      </c>
      <c r="AO680" s="44">
        <f t="shared" si="392"/>
        <v>29.6</v>
      </c>
      <c r="AP680" s="44">
        <f t="shared" si="368"/>
        <v>2752.5378193692336</v>
      </c>
      <c r="AQ680" s="46">
        <f t="shared" si="369"/>
        <v>205897.742560713</v>
      </c>
      <c r="AR680" s="46">
        <f t="shared" si="370"/>
        <v>204238.30619719715</v>
      </c>
      <c r="AS680" s="47">
        <f t="shared" si="371"/>
        <v>0.80595170344159273</v>
      </c>
      <c r="AT680" s="46">
        <f t="shared" si="372"/>
        <v>1.8630607369912664</v>
      </c>
      <c r="AU680" s="46">
        <f t="shared" si="373"/>
        <v>1.8522480285100973</v>
      </c>
      <c r="AV680" s="47">
        <f t="shared" si="374"/>
        <v>0.58037337519285581</v>
      </c>
      <c r="AW680" s="48">
        <v>0</v>
      </c>
      <c r="AX680" s="70">
        <v>150</v>
      </c>
      <c r="AY680" s="70">
        <v>12</v>
      </c>
      <c r="AZ680" s="71">
        <v>342.2</v>
      </c>
      <c r="BA680" s="43">
        <f t="shared" si="389"/>
        <v>12.098188194038585</v>
      </c>
      <c r="BB680" s="71">
        <v>59.2</v>
      </c>
      <c r="BC680" s="69">
        <v>74.2</v>
      </c>
      <c r="BD680" s="54">
        <f t="shared" si="375"/>
        <v>29.6</v>
      </c>
      <c r="BE680" s="44">
        <f t="shared" si="376"/>
        <v>2752.5378193692336</v>
      </c>
      <c r="BF680" s="50">
        <f t="shared" si="390"/>
        <v>205897.742560713</v>
      </c>
      <c r="BG680" s="50">
        <f t="shared" si="377"/>
        <v>204238.30619719715</v>
      </c>
      <c r="BH680" s="72">
        <f t="shared" si="378"/>
        <v>0.80595170344159273</v>
      </c>
      <c r="BI680" s="73">
        <f t="shared" si="379"/>
        <v>1.8630607369912664</v>
      </c>
      <c r="BJ680" s="51">
        <f t="shared" si="380"/>
        <v>1.6754937228552875</v>
      </c>
      <c r="BK680" s="72">
        <f t="shared" si="381"/>
        <v>10.067681123423199</v>
      </c>
      <c r="BL680" s="116">
        <v>0</v>
      </c>
      <c r="BM680" s="74">
        <f t="shared" si="393"/>
        <v>1000</v>
      </c>
      <c r="BN680" s="74">
        <f t="shared" si="394"/>
        <v>9</v>
      </c>
      <c r="BO680" s="71">
        <v>291.10000000000002</v>
      </c>
      <c r="BP680" s="71">
        <v>58.5</v>
      </c>
      <c r="BQ680" s="71">
        <v>72.5</v>
      </c>
      <c r="BR680" s="72">
        <f t="shared" si="382"/>
        <v>29.25</v>
      </c>
      <c r="BS680" s="54">
        <f t="shared" si="383"/>
        <v>2687.8288646869173</v>
      </c>
      <c r="BT680" s="50">
        <f t="shared" si="384"/>
        <v>204238.30619719715</v>
      </c>
      <c r="BU680" s="50">
        <f t="shared" si="385"/>
        <v>194867.5926898015</v>
      </c>
      <c r="BV680" s="72">
        <f t="shared" si="386"/>
        <v>4.5881273116062706</v>
      </c>
      <c r="BW680" s="75">
        <f t="shared" si="387"/>
        <v>1.6754937228552875</v>
      </c>
      <c r="BX680" s="55">
        <f t="shared" si="388"/>
        <v>1.4938348443775633</v>
      </c>
      <c r="BY680" s="72">
        <f t="shared" si="360"/>
        <v>10.842110358262088</v>
      </c>
      <c r="BZ680" s="124" t="s">
        <v>95</v>
      </c>
      <c r="CA680" s="124" t="s">
        <v>78</v>
      </c>
      <c r="CB680" s="125">
        <v>4</v>
      </c>
      <c r="CC680" s="125">
        <v>8</v>
      </c>
      <c r="CD680" s="125">
        <v>3</v>
      </c>
      <c r="CE680" s="125">
        <v>6</v>
      </c>
      <c r="CF680" s="124" t="s">
        <v>81</v>
      </c>
      <c r="CG680" s="126" t="s">
        <v>75</v>
      </c>
      <c r="CH680" s="62">
        <v>21.70521785906401</v>
      </c>
      <c r="CI680" s="63">
        <v>2.9763799716213901</v>
      </c>
      <c r="CJ680" s="64">
        <f>SUM((AF680-BQ680)/AF680)*100</f>
        <v>2.4226110363391617</v>
      </c>
      <c r="CK680" s="64">
        <f>SUM(BX680*CH680)</f>
        <v>32.424010742675996</v>
      </c>
      <c r="CL680" s="65" t="s">
        <v>81</v>
      </c>
    </row>
    <row r="681" spans="1:90" s="65" customFormat="1" ht="24.75" customHeight="1" x14ac:dyDescent="0.3">
      <c r="A681" s="61" t="s">
        <v>127</v>
      </c>
      <c r="B681" s="35">
        <v>3.96</v>
      </c>
      <c r="C681" s="35">
        <v>1.7849999999999999</v>
      </c>
      <c r="D681" s="35">
        <v>5.89</v>
      </c>
      <c r="E681" s="35">
        <v>4.62</v>
      </c>
      <c r="F681" s="35">
        <v>0.97965000000000002</v>
      </c>
      <c r="G681" s="66">
        <v>0.43924999999999997</v>
      </c>
      <c r="H681" s="66">
        <v>8.0149999999999999E-2</v>
      </c>
      <c r="I681" s="66">
        <v>4.795E-2</v>
      </c>
      <c r="J681" s="66">
        <v>3.9600000000000003E-2</v>
      </c>
      <c r="K681" s="67">
        <v>4.8300000000000003E-2</v>
      </c>
      <c r="L681" s="66">
        <v>0.56661700000000004</v>
      </c>
      <c r="M681" s="68">
        <v>0.22864999999999999</v>
      </c>
      <c r="N681" s="35">
        <v>5.27</v>
      </c>
      <c r="O681" s="35">
        <v>16.75</v>
      </c>
      <c r="P681" s="35">
        <v>3.35</v>
      </c>
      <c r="Q681" s="35">
        <v>15.185</v>
      </c>
      <c r="R681" s="35">
        <v>8.07</v>
      </c>
      <c r="S681" s="35">
        <v>6.69</v>
      </c>
      <c r="T681" s="35">
        <v>6.25</v>
      </c>
      <c r="U681" s="35">
        <v>4.5150000000000006</v>
      </c>
      <c r="V681" s="35">
        <v>12.91</v>
      </c>
      <c r="W681" s="35">
        <v>5.2050000000000001</v>
      </c>
      <c r="X681" s="35">
        <v>6.8150000000000004</v>
      </c>
      <c r="Y681" s="35">
        <v>3.835</v>
      </c>
      <c r="Z681" s="35">
        <v>1.52</v>
      </c>
      <c r="AA681" s="35">
        <v>6.25</v>
      </c>
      <c r="AB681" s="41">
        <v>1000</v>
      </c>
      <c r="AC681" s="41">
        <v>9</v>
      </c>
      <c r="AD681" s="88">
        <v>382.4</v>
      </c>
      <c r="AE681" s="69">
        <v>59.4</v>
      </c>
      <c r="AF681" s="69">
        <v>74.3</v>
      </c>
      <c r="AG681" s="44">
        <f t="shared" si="395"/>
        <v>29.7</v>
      </c>
      <c r="AH681" s="44">
        <f t="shared" si="365"/>
        <v>2771.1674638050204</v>
      </c>
      <c r="AI681" s="44">
        <f t="shared" si="366"/>
        <v>205897.742560713</v>
      </c>
      <c r="AJ681" s="44">
        <f t="shared" si="367"/>
        <v>1.8572326012134002</v>
      </c>
      <c r="AK681" s="45">
        <v>0</v>
      </c>
      <c r="AL681" s="43">
        <v>375.3</v>
      </c>
      <c r="AM681" s="43">
        <v>59.2</v>
      </c>
      <c r="AN681" s="69">
        <v>74.2</v>
      </c>
      <c r="AO681" s="44">
        <f t="shared" si="392"/>
        <v>29.6</v>
      </c>
      <c r="AP681" s="44">
        <f t="shared" si="368"/>
        <v>2752.5378193692336</v>
      </c>
      <c r="AQ681" s="46">
        <f t="shared" si="369"/>
        <v>205897.742560713</v>
      </c>
      <c r="AR681" s="46">
        <f t="shared" si="370"/>
        <v>204238.30619719715</v>
      </c>
      <c r="AS681" s="47">
        <f t="shared" si="371"/>
        <v>0.80595170344159273</v>
      </c>
      <c r="AT681" s="46">
        <f t="shared" si="372"/>
        <v>1.8572326012134002</v>
      </c>
      <c r="AU681" s="46">
        <f t="shared" si="373"/>
        <v>1.8375593050484786</v>
      </c>
      <c r="AV681" s="47">
        <f t="shared" si="374"/>
        <v>1.05928014358935</v>
      </c>
      <c r="AW681" s="48">
        <v>0</v>
      </c>
      <c r="AX681" s="70">
        <v>150</v>
      </c>
      <c r="AY681" s="70">
        <v>12</v>
      </c>
      <c r="AZ681" s="71">
        <v>341.3</v>
      </c>
      <c r="BA681" s="43">
        <f t="shared" si="389"/>
        <v>12.042191620275407</v>
      </c>
      <c r="BB681" s="71">
        <v>59.2</v>
      </c>
      <c r="BC681" s="69">
        <v>74.2</v>
      </c>
      <c r="BD681" s="54">
        <f t="shared" si="375"/>
        <v>29.6</v>
      </c>
      <c r="BE681" s="44">
        <f t="shared" si="376"/>
        <v>2752.5378193692336</v>
      </c>
      <c r="BF681" s="50">
        <f t="shared" si="390"/>
        <v>205897.742560713</v>
      </c>
      <c r="BG681" s="50">
        <f t="shared" si="377"/>
        <v>204238.30619719715</v>
      </c>
      <c r="BH681" s="72">
        <f t="shared" si="378"/>
        <v>0.80595170344159273</v>
      </c>
      <c r="BI681" s="73">
        <f t="shared" si="379"/>
        <v>1.8572326012134002</v>
      </c>
      <c r="BJ681" s="51">
        <f t="shared" si="380"/>
        <v>1.671087105816802</v>
      </c>
      <c r="BK681" s="72">
        <f t="shared" si="381"/>
        <v>10.022734646967876</v>
      </c>
      <c r="BL681" s="116">
        <v>0</v>
      </c>
      <c r="BM681" s="74">
        <f t="shared" si="393"/>
        <v>1000</v>
      </c>
      <c r="BN681" s="74">
        <f t="shared" si="394"/>
        <v>9</v>
      </c>
      <c r="BO681" s="71">
        <v>293.39999999999998</v>
      </c>
      <c r="BP681" s="71">
        <v>58.5</v>
      </c>
      <c r="BQ681" s="71">
        <v>72.5</v>
      </c>
      <c r="BR681" s="72">
        <f t="shared" si="382"/>
        <v>29.25</v>
      </c>
      <c r="BS681" s="54">
        <f t="shared" si="383"/>
        <v>2687.8288646869173</v>
      </c>
      <c r="BT681" s="50">
        <f t="shared" si="384"/>
        <v>204238.30619719715</v>
      </c>
      <c r="BU681" s="50">
        <f t="shared" si="385"/>
        <v>194867.5926898015</v>
      </c>
      <c r="BV681" s="72">
        <f t="shared" si="386"/>
        <v>4.5881273116062706</v>
      </c>
      <c r="BW681" s="75">
        <f t="shared" si="387"/>
        <v>1.671087105816802</v>
      </c>
      <c r="BX681" s="55">
        <f t="shared" si="388"/>
        <v>1.505637730471924</v>
      </c>
      <c r="BY681" s="72">
        <f t="shared" ref="BY681:BY744" si="399">((BW681-BX681)/BW681)*100</f>
        <v>9.9007032469446816</v>
      </c>
      <c r="BZ681" s="124" t="s">
        <v>95</v>
      </c>
      <c r="CA681" s="124" t="s">
        <v>78</v>
      </c>
      <c r="CB681" s="125">
        <v>4</v>
      </c>
      <c r="CC681" s="125">
        <v>8</v>
      </c>
      <c r="CD681" s="125">
        <v>3</v>
      </c>
      <c r="CE681" s="125">
        <v>6</v>
      </c>
      <c r="CF681" s="124" t="s">
        <v>81</v>
      </c>
      <c r="CG681" s="126" t="s">
        <v>75</v>
      </c>
      <c r="CH681" s="129">
        <f t="shared" ref="CH681:CH687" si="400">SUM(CH679:CH680)/2</f>
        <v>21.250244609274077</v>
      </c>
      <c r="CI681" s="63">
        <v>3.4881899858106999</v>
      </c>
      <c r="CJ681" s="64">
        <f>SUM((AF681-BQ681)/AF681)*100</f>
        <v>2.4226110363391617</v>
      </c>
      <c r="CK681" s="64">
        <f>SUM(BX681*CH681)</f>
        <v>31.995170065480657</v>
      </c>
      <c r="CL681" s="65" t="s">
        <v>81</v>
      </c>
    </row>
    <row r="682" spans="1:90" s="65" customFormat="1" ht="24.75" customHeight="1" x14ac:dyDescent="0.3">
      <c r="A682" s="61" t="s">
        <v>127</v>
      </c>
      <c r="B682" s="35">
        <v>3.7250000000000001</v>
      </c>
      <c r="C682" s="35">
        <v>1.65</v>
      </c>
      <c r="D682" s="35">
        <v>5.3650000000000002</v>
      </c>
      <c r="E682" s="35">
        <v>4.41</v>
      </c>
      <c r="F682" s="35">
        <v>0.74870000000000003</v>
      </c>
      <c r="G682" s="66">
        <v>0.42785000000000001</v>
      </c>
      <c r="H682" s="66">
        <v>7.8649999999999998E-2</v>
      </c>
      <c r="I682" s="66">
        <v>4.48E-2</v>
      </c>
      <c r="J682" s="66">
        <v>3.755E-2</v>
      </c>
      <c r="K682" s="67">
        <v>4.87E-2</v>
      </c>
      <c r="L682" s="66">
        <v>0.56661700000000004</v>
      </c>
      <c r="M682" s="68">
        <v>0.21485000000000001</v>
      </c>
      <c r="N682" s="35">
        <v>4.07</v>
      </c>
      <c r="O682" s="35">
        <v>13.635000000000003</v>
      </c>
      <c r="P682" s="35">
        <v>3.35</v>
      </c>
      <c r="Q682" s="35">
        <v>16.065000000000001</v>
      </c>
      <c r="R682" s="35">
        <v>7.2850000000000001</v>
      </c>
      <c r="S682" s="35">
        <v>3.34</v>
      </c>
      <c r="T682" s="35">
        <v>7.08</v>
      </c>
      <c r="U682" s="35">
        <v>5.27</v>
      </c>
      <c r="V682" s="35">
        <v>16.155000000000001</v>
      </c>
      <c r="W682" s="35">
        <v>9.3949999999999996</v>
      </c>
      <c r="X682" s="35">
        <v>9.9849999999999994</v>
      </c>
      <c r="Y682" s="35">
        <v>9.2349999999999994</v>
      </c>
      <c r="Z682" s="35">
        <v>5.1100000000000003</v>
      </c>
      <c r="AA682" s="35">
        <v>3.125</v>
      </c>
      <c r="AB682" s="41">
        <v>1000</v>
      </c>
      <c r="AC682" s="41">
        <v>9</v>
      </c>
      <c r="AD682" s="88">
        <v>384</v>
      </c>
      <c r="AE682" s="69">
        <v>59.4</v>
      </c>
      <c r="AF682" s="69">
        <v>73.900000000000006</v>
      </c>
      <c r="AG682" s="44">
        <f t="shared" si="395"/>
        <v>29.7</v>
      </c>
      <c r="AH682" s="44">
        <f t="shared" si="365"/>
        <v>2771.1674638050204</v>
      </c>
      <c r="AI682" s="44">
        <f t="shared" si="366"/>
        <v>204789.27557519102</v>
      </c>
      <c r="AJ682" s="44">
        <f t="shared" si="367"/>
        <v>1.8750981901833501</v>
      </c>
      <c r="AK682" s="45">
        <v>0</v>
      </c>
      <c r="AL682" s="43">
        <v>377.9</v>
      </c>
      <c r="AM682" s="43">
        <v>59.2</v>
      </c>
      <c r="AN682" s="69">
        <v>74.2</v>
      </c>
      <c r="AO682" s="44">
        <f t="shared" si="392"/>
        <v>29.6</v>
      </c>
      <c r="AP682" s="44">
        <f t="shared" si="368"/>
        <v>2752.5378193692336</v>
      </c>
      <c r="AQ682" s="46">
        <f t="shared" si="369"/>
        <v>204789.27557519102</v>
      </c>
      <c r="AR682" s="46">
        <f t="shared" si="370"/>
        <v>204238.30619719715</v>
      </c>
      <c r="AS682" s="47">
        <f t="shared" si="371"/>
        <v>0.26904210508404897</v>
      </c>
      <c r="AT682" s="46">
        <f t="shared" si="372"/>
        <v>1.8750981901833501</v>
      </c>
      <c r="AU682" s="46">
        <f t="shared" si="373"/>
        <v>1.8502895320485482</v>
      </c>
      <c r="AV682" s="47">
        <f t="shared" si="374"/>
        <v>1.3230591477652753</v>
      </c>
      <c r="AW682" s="48">
        <v>0</v>
      </c>
      <c r="AX682" s="70">
        <v>150</v>
      </c>
      <c r="AY682" s="70">
        <v>12</v>
      </c>
      <c r="AZ682" s="71">
        <v>333</v>
      </c>
      <c r="BA682" s="43">
        <f t="shared" si="389"/>
        <v>15.315315315315313</v>
      </c>
      <c r="BB682" s="71">
        <v>59</v>
      </c>
      <c r="BC682" s="69">
        <v>73.7</v>
      </c>
      <c r="BD682" s="54">
        <f t="shared" si="375"/>
        <v>29.5</v>
      </c>
      <c r="BE682" s="44">
        <f t="shared" si="376"/>
        <v>2733.9710067865176</v>
      </c>
      <c r="BF682" s="50">
        <f t="shared" si="390"/>
        <v>204789.27557519102</v>
      </c>
      <c r="BG682" s="50">
        <f t="shared" si="377"/>
        <v>201493.66320016637</v>
      </c>
      <c r="BH682" s="72">
        <f t="shared" si="378"/>
        <v>1.609269999988169</v>
      </c>
      <c r="BI682" s="73">
        <f t="shared" si="379"/>
        <v>1.8750981901833501</v>
      </c>
      <c r="BJ682" s="51">
        <f t="shared" si="380"/>
        <v>1.6526574320562804</v>
      </c>
      <c r="BK682" s="72">
        <f t="shared" si="381"/>
        <v>11.862885863343463</v>
      </c>
      <c r="BL682" s="116">
        <v>0</v>
      </c>
      <c r="BM682" s="74">
        <f t="shared" si="393"/>
        <v>1000</v>
      </c>
      <c r="BN682" s="74">
        <f t="shared" si="394"/>
        <v>9</v>
      </c>
      <c r="BO682" s="71">
        <v>293.60000000000002</v>
      </c>
      <c r="BP682" s="71">
        <v>58.5</v>
      </c>
      <c r="BQ682" s="71">
        <v>72.5</v>
      </c>
      <c r="BR682" s="72">
        <f t="shared" si="382"/>
        <v>29.25</v>
      </c>
      <c r="BS682" s="54">
        <f t="shared" si="383"/>
        <v>2687.8288646869173</v>
      </c>
      <c r="BT682" s="50">
        <f t="shared" si="384"/>
        <v>201493.66320016637</v>
      </c>
      <c r="BU682" s="50">
        <f t="shared" si="385"/>
        <v>194867.5926898015</v>
      </c>
      <c r="BV682" s="72">
        <f t="shared" si="386"/>
        <v>3.2884758781631969</v>
      </c>
      <c r="BW682" s="75">
        <f t="shared" si="387"/>
        <v>1.6526574320562804</v>
      </c>
      <c r="BX682" s="55">
        <f t="shared" si="388"/>
        <v>1.5066640683931727</v>
      </c>
      <c r="BY682" s="72">
        <f t="shared" si="399"/>
        <v>8.8338551493674551</v>
      </c>
      <c r="BZ682" s="124" t="s">
        <v>95</v>
      </c>
      <c r="CA682" s="124" t="s">
        <v>78</v>
      </c>
      <c r="CB682" s="125">
        <v>4</v>
      </c>
      <c r="CC682" s="125">
        <v>8</v>
      </c>
      <c r="CD682" s="125">
        <v>3</v>
      </c>
      <c r="CE682" s="125">
        <v>6</v>
      </c>
      <c r="CF682" s="124" t="s">
        <v>81</v>
      </c>
      <c r="CG682" s="126" t="s">
        <v>75</v>
      </c>
      <c r="CH682" s="129">
        <f t="shared" si="400"/>
        <v>21.477731234169042</v>
      </c>
      <c r="CI682" s="129">
        <f>SUM(CI680:CI681)/2</f>
        <v>3.232284978716045</v>
      </c>
      <c r="CJ682" s="64">
        <f>SUM((AF682-BQ682)/AF682)*100</f>
        <v>1.8944519621109683</v>
      </c>
      <c r="CK682" s="64">
        <f>SUM(BX682*CH682)</f>
        <v>32.359725921128245</v>
      </c>
      <c r="CL682" s="65" t="s">
        <v>81</v>
      </c>
    </row>
    <row r="683" spans="1:90" s="65" customFormat="1" ht="24.75" customHeight="1" x14ac:dyDescent="0.3">
      <c r="A683" s="61" t="s">
        <v>127</v>
      </c>
      <c r="B683" s="35">
        <v>3.9350000000000001</v>
      </c>
      <c r="C683" s="35">
        <v>1.56</v>
      </c>
      <c r="D683" s="35">
        <v>5.25</v>
      </c>
      <c r="E683" s="35">
        <v>4.3949999999999996</v>
      </c>
      <c r="F683" s="35">
        <v>0.71684999999999999</v>
      </c>
      <c r="G683" s="66">
        <v>0.44940000000000002</v>
      </c>
      <c r="H683" s="66">
        <v>7.7700000000000005E-2</v>
      </c>
      <c r="I683" s="66">
        <v>4.5150000000000003E-2</v>
      </c>
      <c r="J683" s="66">
        <v>3.7699999999999997E-2</v>
      </c>
      <c r="K683" s="67">
        <v>4.7500000000000001E-2</v>
      </c>
      <c r="L683" s="66">
        <v>0.56661700000000004</v>
      </c>
      <c r="M683" s="68">
        <v>0.24079999999999999</v>
      </c>
      <c r="N683" s="35">
        <v>4.1784999999999997</v>
      </c>
      <c r="O683" s="35">
        <v>16.0335</v>
      </c>
      <c r="P683" s="35">
        <v>3.165</v>
      </c>
      <c r="Q683" s="35">
        <v>15.824999999999999</v>
      </c>
      <c r="R683" s="35">
        <v>7.4545000000000003</v>
      </c>
      <c r="S683" s="35">
        <v>5.01</v>
      </c>
      <c r="T683" s="35">
        <v>8.0564999999999998</v>
      </c>
      <c r="U683" s="35">
        <v>3.6840000000000002</v>
      </c>
      <c r="V683" s="35">
        <v>14.592499999999999</v>
      </c>
      <c r="W683" s="35">
        <v>5.2009999999999996</v>
      </c>
      <c r="X683" s="35">
        <v>11.649999999999999</v>
      </c>
      <c r="Y683" s="35">
        <v>6.1050000000000004</v>
      </c>
      <c r="Z683" s="35">
        <v>2.2220000000000004</v>
      </c>
      <c r="AA683" s="35">
        <v>4.7</v>
      </c>
      <c r="AB683" s="41">
        <v>1020</v>
      </c>
      <c r="AC683" s="41">
        <v>9</v>
      </c>
      <c r="AD683" s="88">
        <v>381.1</v>
      </c>
      <c r="AE683" s="69">
        <v>59.4</v>
      </c>
      <c r="AF683" s="69">
        <v>74.2</v>
      </c>
      <c r="AG683" s="44">
        <f t="shared" si="395"/>
        <v>29.7</v>
      </c>
      <c r="AH683" s="44">
        <f t="shared" si="365"/>
        <v>2771.1674638050204</v>
      </c>
      <c r="AI683" s="44">
        <f t="shared" si="366"/>
        <v>205620.62581433251</v>
      </c>
      <c r="AJ683" s="44">
        <f t="shared" si="367"/>
        <v>1.8534132871675948</v>
      </c>
      <c r="AK683" s="45">
        <v>0</v>
      </c>
      <c r="AL683" s="43">
        <v>375.9</v>
      </c>
      <c r="AM683" s="43">
        <v>59.2</v>
      </c>
      <c r="AN683" s="69">
        <v>74.2</v>
      </c>
      <c r="AO683" s="44">
        <f t="shared" si="392"/>
        <v>29.6</v>
      </c>
      <c r="AP683" s="44">
        <f t="shared" si="368"/>
        <v>2752.5378193692336</v>
      </c>
      <c r="AQ683" s="46">
        <f t="shared" si="369"/>
        <v>205620.62581433251</v>
      </c>
      <c r="AR683" s="46">
        <f t="shared" si="370"/>
        <v>204238.30619719715</v>
      </c>
      <c r="AS683" s="47">
        <f t="shared" si="371"/>
        <v>0.67226700223329938</v>
      </c>
      <c r="AT683" s="46">
        <f t="shared" si="372"/>
        <v>1.8534132871675948</v>
      </c>
      <c r="AU683" s="46">
        <f t="shared" si="373"/>
        <v>1.8404970497408024</v>
      </c>
      <c r="AV683" s="47">
        <f t="shared" si="374"/>
        <v>0.69688922142837895</v>
      </c>
      <c r="AW683" s="48">
        <v>0</v>
      </c>
      <c r="AX683" s="70">
        <v>150</v>
      </c>
      <c r="AY683" s="70">
        <v>12</v>
      </c>
      <c r="AZ683" s="71">
        <v>327.8</v>
      </c>
      <c r="BA683" s="43">
        <f t="shared" si="389"/>
        <v>16.259914582062233</v>
      </c>
      <c r="BB683" s="71">
        <v>59.1</v>
      </c>
      <c r="BC683" s="69">
        <v>74.2</v>
      </c>
      <c r="BD683" s="54">
        <f t="shared" si="375"/>
        <v>29.55</v>
      </c>
      <c r="BE683" s="44">
        <f t="shared" si="376"/>
        <v>2743.2465590962411</v>
      </c>
      <c r="BF683" s="50">
        <f t="shared" si="390"/>
        <v>205620.62581433251</v>
      </c>
      <c r="BG683" s="50">
        <f t="shared" si="377"/>
        <v>203548.8946849411</v>
      </c>
      <c r="BH683" s="72">
        <f t="shared" si="378"/>
        <v>1.0075502499744862</v>
      </c>
      <c r="BI683" s="73">
        <f t="shared" si="379"/>
        <v>1.8534132871675948</v>
      </c>
      <c r="BJ683" s="51">
        <f t="shared" si="380"/>
        <v>1.6104238763240566</v>
      </c>
      <c r="BK683" s="72">
        <f t="shared" si="381"/>
        <v>13.110373845159874</v>
      </c>
      <c r="BL683" s="116">
        <v>0</v>
      </c>
      <c r="BM683" s="74">
        <f t="shared" si="393"/>
        <v>1020</v>
      </c>
      <c r="BN683" s="74">
        <f t="shared" si="394"/>
        <v>9</v>
      </c>
      <c r="BO683" s="71">
        <v>291.5</v>
      </c>
      <c r="BP683" s="71">
        <v>58.5</v>
      </c>
      <c r="BQ683" s="71">
        <v>72.5</v>
      </c>
      <c r="BR683" s="72">
        <f t="shared" si="382"/>
        <v>29.25</v>
      </c>
      <c r="BS683" s="54">
        <f t="shared" si="383"/>
        <v>2687.8288646869173</v>
      </c>
      <c r="BT683" s="50">
        <f t="shared" si="384"/>
        <v>203548.8946849411</v>
      </c>
      <c r="BU683" s="50">
        <f t="shared" si="385"/>
        <v>194867.5926898015</v>
      </c>
      <c r="BV683" s="72">
        <f t="shared" si="386"/>
        <v>4.2649713271972169</v>
      </c>
      <c r="BW683" s="75">
        <f t="shared" si="387"/>
        <v>1.6104238763240566</v>
      </c>
      <c r="BX683" s="55">
        <f t="shared" si="388"/>
        <v>1.4958875202200608</v>
      </c>
      <c r="BY683" s="72">
        <f t="shared" si="399"/>
        <v>7.1121869085445866</v>
      </c>
      <c r="BZ683" s="124" t="s">
        <v>95</v>
      </c>
      <c r="CA683" s="124" t="s">
        <v>78</v>
      </c>
      <c r="CB683" s="125">
        <v>4</v>
      </c>
      <c r="CC683" s="125">
        <v>8</v>
      </c>
      <c r="CD683" s="125">
        <v>3</v>
      </c>
      <c r="CE683" s="125">
        <v>6</v>
      </c>
      <c r="CF683" s="124" t="s">
        <v>81</v>
      </c>
      <c r="CG683" s="126" t="s">
        <v>75</v>
      </c>
      <c r="CH683" s="129">
        <f t="shared" si="400"/>
        <v>21.363987921721559</v>
      </c>
      <c r="CI683" s="129">
        <f>SUM(CI681:CI682)/2</f>
        <v>3.3602374822633725</v>
      </c>
      <c r="CJ683" s="64">
        <f>SUM((AF683-BQ683)/AF683)*100</f>
        <v>2.2911051212938043</v>
      </c>
      <c r="CK683" s="64">
        <f>SUM(BX683*CH683)</f>
        <v>31.958122914235393</v>
      </c>
      <c r="CL683" s="65" t="s">
        <v>81</v>
      </c>
    </row>
    <row r="684" spans="1:90" s="65" customFormat="1" ht="24.75" customHeight="1" x14ac:dyDescent="0.3">
      <c r="A684" s="61" t="s">
        <v>127</v>
      </c>
      <c r="B684" s="35">
        <v>3.9950000000000001</v>
      </c>
      <c r="C684" s="35">
        <v>1.5549999999999999</v>
      </c>
      <c r="D684" s="35">
        <v>5.62</v>
      </c>
      <c r="E684" s="35">
        <v>4.5</v>
      </c>
      <c r="F684" s="35">
        <v>1.07725</v>
      </c>
      <c r="G684" s="66">
        <v>0.43725000000000003</v>
      </c>
      <c r="H684" s="66">
        <v>8.8249999999999995E-2</v>
      </c>
      <c r="I684" s="66">
        <v>5.1400000000000001E-2</v>
      </c>
      <c r="J684" s="66">
        <v>4.6850000000000003E-2</v>
      </c>
      <c r="K684" s="67">
        <v>5.8599999999999999E-2</v>
      </c>
      <c r="L684" s="66">
        <v>0.56661700000000004</v>
      </c>
      <c r="M684" s="68">
        <v>0.24005000000000001</v>
      </c>
      <c r="N684" s="35">
        <v>5.27</v>
      </c>
      <c r="O684" s="35">
        <v>16.75</v>
      </c>
      <c r="P684" s="35">
        <v>3.35</v>
      </c>
      <c r="Q684" s="35">
        <v>15.185</v>
      </c>
      <c r="R684" s="35">
        <v>8.07</v>
      </c>
      <c r="S684" s="35">
        <v>6.69</v>
      </c>
      <c r="T684" s="35">
        <v>6.25</v>
      </c>
      <c r="U684" s="35">
        <v>4.5150000000000006</v>
      </c>
      <c r="V684" s="35">
        <v>12.91</v>
      </c>
      <c r="W684" s="35">
        <v>5.2050000000000001</v>
      </c>
      <c r="X684" s="35">
        <v>6.8150000000000004</v>
      </c>
      <c r="Y684" s="35">
        <v>3.835</v>
      </c>
      <c r="Z684" s="35">
        <v>1.52</v>
      </c>
      <c r="AA684" s="35">
        <v>6.25</v>
      </c>
      <c r="AB684" s="41">
        <v>1020</v>
      </c>
      <c r="AC684" s="41">
        <v>9</v>
      </c>
      <c r="AD684" s="88">
        <v>382.7</v>
      </c>
      <c r="AE684" s="69">
        <v>59.4</v>
      </c>
      <c r="AF684" s="69">
        <v>74.2</v>
      </c>
      <c r="AG684" s="44">
        <f t="shared" si="395"/>
        <v>29.7</v>
      </c>
      <c r="AH684" s="44">
        <f t="shared" si="365"/>
        <v>2771.1674638050204</v>
      </c>
      <c r="AI684" s="44">
        <f t="shared" si="366"/>
        <v>205620.62581433251</v>
      </c>
      <c r="AJ684" s="44">
        <f t="shared" si="367"/>
        <v>1.8611946077119876</v>
      </c>
      <c r="AK684" s="45">
        <v>0</v>
      </c>
      <c r="AL684" s="43">
        <v>377.7</v>
      </c>
      <c r="AM684" s="43">
        <v>59.2</v>
      </c>
      <c r="AN684" s="69">
        <v>74.2</v>
      </c>
      <c r="AO684" s="44">
        <f t="shared" si="392"/>
        <v>29.6</v>
      </c>
      <c r="AP684" s="44">
        <f t="shared" si="368"/>
        <v>2752.5378193692336</v>
      </c>
      <c r="AQ684" s="46">
        <f t="shared" si="369"/>
        <v>205620.62581433251</v>
      </c>
      <c r="AR684" s="46">
        <f t="shared" si="370"/>
        <v>204238.30619719715</v>
      </c>
      <c r="AS684" s="47">
        <f t="shared" si="371"/>
        <v>0.67226700223329938</v>
      </c>
      <c r="AT684" s="46">
        <f t="shared" si="372"/>
        <v>1.8611946077119876</v>
      </c>
      <c r="AU684" s="46">
        <f t="shared" si="373"/>
        <v>1.8493102838177735</v>
      </c>
      <c r="AV684" s="47">
        <f t="shared" si="374"/>
        <v>0.63853203985067497</v>
      </c>
      <c r="AW684" s="48">
        <v>0</v>
      </c>
      <c r="AX684" s="70">
        <v>150</v>
      </c>
      <c r="AY684" s="70">
        <v>12</v>
      </c>
      <c r="AZ684" s="71">
        <v>329.5</v>
      </c>
      <c r="BA684" s="43">
        <f t="shared" si="389"/>
        <v>16.145675265553866</v>
      </c>
      <c r="BB684" s="71">
        <v>59.1</v>
      </c>
      <c r="BC684" s="69">
        <v>74</v>
      </c>
      <c r="BD684" s="54">
        <f t="shared" si="375"/>
        <v>29.55</v>
      </c>
      <c r="BE684" s="44">
        <f t="shared" si="376"/>
        <v>2743.2465590962411</v>
      </c>
      <c r="BF684" s="50">
        <f t="shared" si="390"/>
        <v>205620.62581433251</v>
      </c>
      <c r="BG684" s="50">
        <f t="shared" si="377"/>
        <v>203000.24537312184</v>
      </c>
      <c r="BH684" s="72">
        <f t="shared" si="378"/>
        <v>1.2743762600823769</v>
      </c>
      <c r="BI684" s="73">
        <f t="shared" si="379"/>
        <v>1.8611946077119876</v>
      </c>
      <c r="BJ684" s="51">
        <f t="shared" si="380"/>
        <v>1.6231507474011522</v>
      </c>
      <c r="BK684" s="72">
        <f t="shared" si="381"/>
        <v>12.789842573392615</v>
      </c>
      <c r="BL684" s="116">
        <v>0</v>
      </c>
      <c r="BM684" s="74">
        <f t="shared" si="393"/>
        <v>1020</v>
      </c>
      <c r="BN684" s="74">
        <f t="shared" si="394"/>
        <v>9</v>
      </c>
      <c r="BO684" s="71">
        <v>292.8</v>
      </c>
      <c r="BP684" s="71">
        <v>58.5</v>
      </c>
      <c r="BQ684" s="71">
        <v>73.400000000000006</v>
      </c>
      <c r="BR684" s="72">
        <f t="shared" si="382"/>
        <v>29.25</v>
      </c>
      <c r="BS684" s="54">
        <f t="shared" si="383"/>
        <v>2687.8288646869173</v>
      </c>
      <c r="BT684" s="50">
        <f t="shared" si="384"/>
        <v>203000.24537312184</v>
      </c>
      <c r="BU684" s="50">
        <f t="shared" si="385"/>
        <v>197286.63866801973</v>
      </c>
      <c r="BV684" s="72">
        <f t="shared" si="386"/>
        <v>2.8145811817125108</v>
      </c>
      <c r="BW684" s="75">
        <f t="shared" si="387"/>
        <v>1.6231507474011522</v>
      </c>
      <c r="BX684" s="55">
        <f t="shared" si="388"/>
        <v>1.4841349722253798</v>
      </c>
      <c r="BY684" s="72">
        <f t="shared" si="399"/>
        <v>8.56456342076374</v>
      </c>
      <c r="BZ684" s="124" t="s">
        <v>95</v>
      </c>
      <c r="CA684" s="124" t="s">
        <v>78</v>
      </c>
      <c r="CB684" s="125">
        <v>4</v>
      </c>
      <c r="CC684" s="125">
        <v>8</v>
      </c>
      <c r="CD684" s="125">
        <v>3</v>
      </c>
      <c r="CE684" s="125">
        <v>6</v>
      </c>
      <c r="CF684" s="124" t="s">
        <v>81</v>
      </c>
      <c r="CG684" s="126" t="s">
        <v>75</v>
      </c>
      <c r="CH684" s="129">
        <f t="shared" si="400"/>
        <v>21.420859577945301</v>
      </c>
      <c r="CI684" s="129">
        <f>SUM(CI682:CI683)/2</f>
        <v>3.2962612304897085</v>
      </c>
      <c r="CJ684" s="64">
        <f>SUM((AF684-BQ684)/AF684)*100</f>
        <v>1.0781671159029611</v>
      </c>
      <c r="CK684" s="64">
        <f>SUM(BX684*CH684)</f>
        <v>31.791446834757611</v>
      </c>
      <c r="CL684" s="65" t="s">
        <v>81</v>
      </c>
    </row>
    <row r="685" spans="1:90" s="65" customFormat="1" ht="24.75" customHeight="1" x14ac:dyDescent="0.3">
      <c r="A685" s="61" t="s">
        <v>127</v>
      </c>
      <c r="B685" s="35">
        <v>4.08</v>
      </c>
      <c r="C685" s="35">
        <v>1.88</v>
      </c>
      <c r="D685" s="35">
        <v>6.6449999999999996</v>
      </c>
      <c r="E685" s="35">
        <v>4.6150000000000002</v>
      </c>
      <c r="F685" s="35">
        <v>1.2503500000000001</v>
      </c>
      <c r="G685" s="66">
        <v>0.45255000000000001</v>
      </c>
      <c r="H685" s="66">
        <v>8.9399999999999993E-2</v>
      </c>
      <c r="I685" s="66">
        <v>5.0999999999999997E-2</v>
      </c>
      <c r="J685" s="66">
        <v>4.795E-2</v>
      </c>
      <c r="K685" s="67">
        <v>5.67E-2</v>
      </c>
      <c r="L685" s="66">
        <v>0.56661700000000004</v>
      </c>
      <c r="M685" s="68">
        <v>0.30270000000000002</v>
      </c>
      <c r="N685" s="35">
        <v>4.07</v>
      </c>
      <c r="O685" s="35">
        <v>13.635000000000003</v>
      </c>
      <c r="P685" s="35">
        <v>3.35</v>
      </c>
      <c r="Q685" s="35">
        <v>16.065000000000001</v>
      </c>
      <c r="R685" s="35">
        <v>7.2850000000000001</v>
      </c>
      <c r="S685" s="35">
        <v>3.34</v>
      </c>
      <c r="T685" s="35">
        <v>7.08</v>
      </c>
      <c r="U685" s="35">
        <v>5.27</v>
      </c>
      <c r="V685" s="35">
        <v>16.155000000000001</v>
      </c>
      <c r="W685" s="35">
        <v>9.3949999999999996</v>
      </c>
      <c r="X685" s="35">
        <v>9.9849999999999994</v>
      </c>
      <c r="Y685" s="35">
        <v>9.2349999999999994</v>
      </c>
      <c r="Z685" s="35">
        <v>5.1100000000000003</v>
      </c>
      <c r="AA685" s="35">
        <v>3.125</v>
      </c>
      <c r="AB685" s="41">
        <v>1020</v>
      </c>
      <c r="AC685" s="41">
        <v>9</v>
      </c>
      <c r="AD685" s="88">
        <v>381.7</v>
      </c>
      <c r="AE685" s="69">
        <v>59.4</v>
      </c>
      <c r="AF685" s="69">
        <v>74.3</v>
      </c>
      <c r="AG685" s="44">
        <f t="shared" si="395"/>
        <v>29.7</v>
      </c>
      <c r="AH685" s="44">
        <f t="shared" si="365"/>
        <v>2771.1674638050204</v>
      </c>
      <c r="AI685" s="44">
        <f t="shared" si="366"/>
        <v>205897.742560713</v>
      </c>
      <c r="AJ685" s="44">
        <f t="shared" si="367"/>
        <v>1.8538328553429781</v>
      </c>
      <c r="AK685" s="45">
        <v>0</v>
      </c>
      <c r="AL685" s="43">
        <v>370.5</v>
      </c>
      <c r="AM685" s="43">
        <v>59.2</v>
      </c>
      <c r="AN685" s="69">
        <v>74.2</v>
      </c>
      <c r="AO685" s="44">
        <f t="shared" si="392"/>
        <v>29.6</v>
      </c>
      <c r="AP685" s="44">
        <f t="shared" si="368"/>
        <v>2752.5378193692336</v>
      </c>
      <c r="AQ685" s="46">
        <f t="shared" si="369"/>
        <v>205897.742560713</v>
      </c>
      <c r="AR685" s="46">
        <f t="shared" si="370"/>
        <v>204238.30619719715</v>
      </c>
      <c r="AS685" s="47">
        <f t="shared" si="371"/>
        <v>0.80595170344159273</v>
      </c>
      <c r="AT685" s="46">
        <f t="shared" si="372"/>
        <v>1.8538328553429781</v>
      </c>
      <c r="AU685" s="46">
        <f t="shared" si="373"/>
        <v>1.8140573475098891</v>
      </c>
      <c r="AV685" s="47">
        <f t="shared" si="374"/>
        <v>2.1455822038352079</v>
      </c>
      <c r="AW685" s="48">
        <v>0</v>
      </c>
      <c r="AX685" s="70">
        <v>150</v>
      </c>
      <c r="AY685" s="70">
        <v>12</v>
      </c>
      <c r="AZ685" s="71">
        <v>335.6</v>
      </c>
      <c r="BA685" s="43">
        <f t="shared" si="389"/>
        <v>13.736591179976152</v>
      </c>
      <c r="BB685" s="71">
        <v>59.2</v>
      </c>
      <c r="BC685" s="69">
        <v>74.099999999999994</v>
      </c>
      <c r="BD685" s="54">
        <f t="shared" si="375"/>
        <v>29.6</v>
      </c>
      <c r="BE685" s="44">
        <f t="shared" si="376"/>
        <v>2752.5378193692336</v>
      </c>
      <c r="BF685" s="50">
        <f t="shared" si="390"/>
        <v>205897.742560713</v>
      </c>
      <c r="BG685" s="50">
        <f t="shared" si="377"/>
        <v>203963.0524152602</v>
      </c>
      <c r="BH685" s="72">
        <f t="shared" si="378"/>
        <v>0.93963640464990361</v>
      </c>
      <c r="BI685" s="73">
        <f t="shared" si="379"/>
        <v>1.8538328553429781</v>
      </c>
      <c r="BJ685" s="51">
        <f t="shared" si="380"/>
        <v>1.6453960461266901</v>
      </c>
      <c r="BK685" s="72">
        <f t="shared" si="381"/>
        <v>11.243559990618738</v>
      </c>
      <c r="BL685" s="116">
        <v>0</v>
      </c>
      <c r="BM685" s="74">
        <f t="shared" si="393"/>
        <v>1020</v>
      </c>
      <c r="BN685" s="74">
        <f t="shared" si="394"/>
        <v>9</v>
      </c>
      <c r="BO685" s="71">
        <v>290.3</v>
      </c>
      <c r="BP685" s="71">
        <v>58.5</v>
      </c>
      <c r="BQ685" s="71">
        <v>72.7</v>
      </c>
      <c r="BR685" s="72">
        <f t="shared" si="382"/>
        <v>29.25</v>
      </c>
      <c r="BS685" s="54">
        <f t="shared" si="383"/>
        <v>2687.8288646869173</v>
      </c>
      <c r="BT685" s="50">
        <f t="shared" si="384"/>
        <v>203963.0524152602</v>
      </c>
      <c r="BU685" s="50">
        <f t="shared" si="385"/>
        <v>195405.15846273891</v>
      </c>
      <c r="BV685" s="72">
        <f t="shared" si="386"/>
        <v>4.1958059811233754</v>
      </c>
      <c r="BW685" s="75">
        <f t="shared" si="387"/>
        <v>1.6453960461266901</v>
      </c>
      <c r="BX685" s="55">
        <f t="shared" si="388"/>
        <v>1.4856311997278016</v>
      </c>
      <c r="BY685" s="72">
        <f t="shared" si="399"/>
        <v>9.7098110072027719</v>
      </c>
      <c r="BZ685" s="124" t="s">
        <v>95</v>
      </c>
      <c r="CA685" s="124" t="s">
        <v>78</v>
      </c>
      <c r="CB685" s="125">
        <v>4</v>
      </c>
      <c r="CC685" s="125">
        <v>8</v>
      </c>
      <c r="CD685" s="125">
        <v>3</v>
      </c>
      <c r="CE685" s="125">
        <v>6</v>
      </c>
      <c r="CF685" s="124" t="s">
        <v>81</v>
      </c>
      <c r="CG685" s="126" t="s">
        <v>75</v>
      </c>
      <c r="CH685" s="129">
        <f t="shared" si="400"/>
        <v>21.39242374983343</v>
      </c>
      <c r="CI685" s="129">
        <f>SUM(CI683:CI684)/2</f>
        <v>3.3282493563765403</v>
      </c>
      <c r="CJ685" s="64">
        <f>SUM((AF685-BQ685)/AF685)*100</f>
        <v>2.1534320323014731</v>
      </c>
      <c r="CK685" s="64">
        <f>SUM(BX685*CH685)</f>
        <v>31.781252160550554</v>
      </c>
      <c r="CL685" s="65" t="s">
        <v>81</v>
      </c>
    </row>
    <row r="686" spans="1:90" s="65" customFormat="1" ht="24.75" customHeight="1" x14ac:dyDescent="0.3">
      <c r="A686" s="61" t="s">
        <v>127</v>
      </c>
      <c r="B686" s="35">
        <v>4.04</v>
      </c>
      <c r="C686" s="35">
        <v>1.8</v>
      </c>
      <c r="D686" s="35">
        <v>6.3250000000000002</v>
      </c>
      <c r="E686" s="35">
        <v>4.6900000000000004</v>
      </c>
      <c r="F686" s="35">
        <v>1.20095</v>
      </c>
      <c r="G686" s="66">
        <v>0.44695000000000001</v>
      </c>
      <c r="H686" s="66">
        <v>8.9849999999999999E-2</v>
      </c>
      <c r="I686" s="66">
        <v>5.0349999999999999E-2</v>
      </c>
      <c r="J686" s="66">
        <v>4.9549999999999997E-2</v>
      </c>
      <c r="K686" s="67">
        <v>5.8999999999999997E-2</v>
      </c>
      <c r="L686" s="66">
        <v>0.56661700000000004</v>
      </c>
      <c r="M686" s="68">
        <v>0.28639999999999999</v>
      </c>
      <c r="N686" s="35">
        <v>4.1784999999999997</v>
      </c>
      <c r="O686" s="35">
        <v>16.0335</v>
      </c>
      <c r="P686" s="35">
        <v>3.165</v>
      </c>
      <c r="Q686" s="35">
        <v>15.824999999999999</v>
      </c>
      <c r="R686" s="35">
        <v>7.4545000000000003</v>
      </c>
      <c r="S686" s="35">
        <v>5.01</v>
      </c>
      <c r="T686" s="35">
        <v>8.0564999999999998</v>
      </c>
      <c r="U686" s="35">
        <v>3.6840000000000002</v>
      </c>
      <c r="V686" s="35">
        <v>14.592499999999999</v>
      </c>
      <c r="W686" s="35">
        <v>5.2009999999999996</v>
      </c>
      <c r="X686" s="35">
        <v>11.649999999999999</v>
      </c>
      <c r="Y686" s="35">
        <v>6.1050000000000004</v>
      </c>
      <c r="Z686" s="35">
        <v>2.2220000000000004</v>
      </c>
      <c r="AA686" s="35">
        <v>4.7</v>
      </c>
      <c r="AB686" s="41">
        <v>1020</v>
      </c>
      <c r="AC686" s="41">
        <v>9</v>
      </c>
      <c r="AD686" s="88">
        <v>377.6</v>
      </c>
      <c r="AE686" s="69">
        <v>59.4</v>
      </c>
      <c r="AF686" s="69">
        <v>74</v>
      </c>
      <c r="AG686" s="44">
        <f t="shared" si="395"/>
        <v>29.7</v>
      </c>
      <c r="AH686" s="44">
        <f t="shared" si="365"/>
        <v>2771.1674638050204</v>
      </c>
      <c r="AI686" s="44">
        <f t="shared" si="366"/>
        <v>205066.3923215715</v>
      </c>
      <c r="AJ686" s="44">
        <f t="shared" si="367"/>
        <v>1.8413548691482939</v>
      </c>
      <c r="AK686" s="45">
        <v>0</v>
      </c>
      <c r="AL686" s="43">
        <v>374.3</v>
      </c>
      <c r="AM686" s="43">
        <v>59.2</v>
      </c>
      <c r="AN686" s="69">
        <v>74.2</v>
      </c>
      <c r="AO686" s="44">
        <f t="shared" si="392"/>
        <v>29.6</v>
      </c>
      <c r="AP686" s="44">
        <f t="shared" si="368"/>
        <v>2752.5378193692336</v>
      </c>
      <c r="AQ686" s="46">
        <f t="shared" si="369"/>
        <v>205066.3923215715</v>
      </c>
      <c r="AR686" s="46">
        <f t="shared" si="370"/>
        <v>204238.30619719715</v>
      </c>
      <c r="AS686" s="47">
        <f t="shared" si="371"/>
        <v>0.40381366980690181</v>
      </c>
      <c r="AT686" s="46">
        <f t="shared" si="372"/>
        <v>1.8413548691482939</v>
      </c>
      <c r="AU686" s="46">
        <f t="shared" si="373"/>
        <v>1.832663063894606</v>
      </c>
      <c r="AV686" s="47">
        <f t="shared" si="374"/>
        <v>0.47203314251469031</v>
      </c>
      <c r="AW686" s="48">
        <v>0</v>
      </c>
      <c r="AX686" s="70">
        <v>150</v>
      </c>
      <c r="AY686" s="70">
        <v>12</v>
      </c>
      <c r="AZ686" s="71">
        <v>338</v>
      </c>
      <c r="BA686" s="43">
        <f t="shared" si="389"/>
        <v>11.715976331360954</v>
      </c>
      <c r="BB686" s="71">
        <v>59.3</v>
      </c>
      <c r="BC686" s="69">
        <v>73</v>
      </c>
      <c r="BD686" s="54">
        <f t="shared" si="375"/>
        <v>29.65</v>
      </c>
      <c r="BE686" s="44">
        <f t="shared" si="376"/>
        <v>2761.8447876054929</v>
      </c>
      <c r="BF686" s="50">
        <f t="shared" si="390"/>
        <v>205066.3923215715</v>
      </c>
      <c r="BG686" s="50">
        <f t="shared" si="377"/>
        <v>201614.66949520097</v>
      </c>
      <c r="BH686" s="72">
        <f t="shared" si="378"/>
        <v>1.683222095680003</v>
      </c>
      <c r="BI686" s="73">
        <f t="shared" si="379"/>
        <v>1.8413548691482939</v>
      </c>
      <c r="BJ686" s="51">
        <f t="shared" si="380"/>
        <v>1.6764653129967084</v>
      </c>
      <c r="BK686" s="72">
        <f t="shared" si="381"/>
        <v>8.9547951301670636</v>
      </c>
      <c r="BL686" s="116">
        <v>0</v>
      </c>
      <c r="BM686" s="74">
        <f t="shared" si="393"/>
        <v>1020</v>
      </c>
      <c r="BN686" s="74">
        <f t="shared" si="394"/>
        <v>9</v>
      </c>
      <c r="BO686" s="71">
        <v>294.3</v>
      </c>
      <c r="BP686" s="71">
        <v>58.5</v>
      </c>
      <c r="BQ686" s="71">
        <v>72</v>
      </c>
      <c r="BR686" s="72">
        <f t="shared" si="382"/>
        <v>29.25</v>
      </c>
      <c r="BS686" s="54">
        <f t="shared" si="383"/>
        <v>2687.8288646869173</v>
      </c>
      <c r="BT686" s="50">
        <f t="shared" si="384"/>
        <v>201614.66949520097</v>
      </c>
      <c r="BU686" s="50">
        <f t="shared" si="385"/>
        <v>193523.67825745806</v>
      </c>
      <c r="BV686" s="72">
        <f t="shared" si="386"/>
        <v>4.0130964964012712</v>
      </c>
      <c r="BW686" s="75">
        <f t="shared" si="387"/>
        <v>1.6764653129967084</v>
      </c>
      <c r="BX686" s="55">
        <f t="shared" si="388"/>
        <v>1.5207441417503038</v>
      </c>
      <c r="BY686" s="72">
        <f t="shared" si="399"/>
        <v>9.2886604953400767</v>
      </c>
      <c r="BZ686" s="124" t="s">
        <v>95</v>
      </c>
      <c r="CA686" s="124" t="s">
        <v>78</v>
      </c>
      <c r="CB686" s="125">
        <v>4</v>
      </c>
      <c r="CC686" s="125">
        <v>8</v>
      </c>
      <c r="CD686" s="125">
        <v>3</v>
      </c>
      <c r="CE686" s="125">
        <v>6</v>
      </c>
      <c r="CF686" s="124" t="s">
        <v>81</v>
      </c>
      <c r="CG686" s="126" t="s">
        <v>75</v>
      </c>
      <c r="CH686" s="129">
        <f t="shared" si="400"/>
        <v>21.406641663889367</v>
      </c>
      <c r="CI686" s="129">
        <f>SUM(CI684:CI685)/2</f>
        <v>3.3122552934331244</v>
      </c>
      <c r="CJ686" s="64">
        <f>SUM((AF686-BQ686)/AF686)*100</f>
        <v>2.7027027027027026</v>
      </c>
      <c r="CK686" s="64">
        <f>SUM(BX686*CH686)</f>
        <v>32.554024904907735</v>
      </c>
      <c r="CL686" s="65" t="s">
        <v>81</v>
      </c>
    </row>
    <row r="687" spans="1:90" s="65" customFormat="1" ht="24.75" customHeight="1" x14ac:dyDescent="0.3">
      <c r="A687" s="61" t="s">
        <v>127</v>
      </c>
      <c r="B687" s="35">
        <v>3.7850000000000001</v>
      </c>
      <c r="C687" s="35">
        <v>1.9850000000000001</v>
      </c>
      <c r="D687" s="35">
        <v>6.8250000000000002</v>
      </c>
      <c r="E687" s="35">
        <v>5.1749999999999998</v>
      </c>
      <c r="F687" s="35">
        <v>0.22295000000000001</v>
      </c>
      <c r="G687" s="66">
        <v>0.51129999999999998</v>
      </c>
      <c r="H687" s="66">
        <v>8.0149999999999999E-2</v>
      </c>
      <c r="I687" s="66">
        <v>4.6399999999999997E-2</v>
      </c>
      <c r="J687" s="66">
        <v>3.6900000000000002E-2</v>
      </c>
      <c r="K687" s="67">
        <v>6.3E-2</v>
      </c>
      <c r="L687" s="66">
        <v>0.56661700000000004</v>
      </c>
      <c r="M687" s="68">
        <v>2.6800000000000001E-2</v>
      </c>
      <c r="N687" s="35">
        <v>5.27</v>
      </c>
      <c r="O687" s="35">
        <v>16.75</v>
      </c>
      <c r="P687" s="35">
        <v>3.35</v>
      </c>
      <c r="Q687" s="35">
        <v>15.185</v>
      </c>
      <c r="R687" s="35">
        <v>8.07</v>
      </c>
      <c r="S687" s="35">
        <v>6.69</v>
      </c>
      <c r="T687" s="35">
        <v>6.25</v>
      </c>
      <c r="U687" s="35">
        <v>4.5150000000000006</v>
      </c>
      <c r="V687" s="35">
        <v>12.91</v>
      </c>
      <c r="W687" s="35">
        <v>5.2050000000000001</v>
      </c>
      <c r="X687" s="35">
        <v>6.8150000000000004</v>
      </c>
      <c r="Y687" s="35">
        <v>3.835</v>
      </c>
      <c r="Z687" s="35">
        <v>1.52</v>
      </c>
      <c r="AA687" s="35">
        <v>6.25</v>
      </c>
      <c r="AB687" s="41">
        <v>1020</v>
      </c>
      <c r="AC687" s="41">
        <v>9</v>
      </c>
      <c r="AD687" s="42">
        <v>386</v>
      </c>
      <c r="AE687" s="69">
        <v>58.8</v>
      </c>
      <c r="AF687" s="69">
        <v>73.599999999999994</v>
      </c>
      <c r="AG687" s="44">
        <f t="shared" si="395"/>
        <v>29.4</v>
      </c>
      <c r="AH687" s="44">
        <f t="shared" si="365"/>
        <v>2715.4670260568732</v>
      </c>
      <c r="AI687" s="44">
        <f t="shared" si="366"/>
        <v>199858.37311778584</v>
      </c>
      <c r="AJ687" s="44">
        <f t="shared" si="367"/>
        <v>1.9313676679060738</v>
      </c>
      <c r="AK687" s="45">
        <v>0</v>
      </c>
      <c r="AL687" s="43">
        <v>380.2</v>
      </c>
      <c r="AM687" s="43">
        <v>58.7</v>
      </c>
      <c r="AN687" s="69">
        <v>73.5</v>
      </c>
      <c r="AO687" s="44">
        <f t="shared" si="392"/>
        <v>29.35</v>
      </c>
      <c r="AP687" s="44">
        <f t="shared" si="368"/>
        <v>2706.2385976369542</v>
      </c>
      <c r="AQ687" s="46">
        <f t="shared" si="369"/>
        <v>199858.37311778584</v>
      </c>
      <c r="AR687" s="46">
        <f t="shared" si="370"/>
        <v>198908.53692631613</v>
      </c>
      <c r="AS687" s="47">
        <f t="shared" si="371"/>
        <v>0.47525463989939187</v>
      </c>
      <c r="AT687" s="46">
        <f t="shared" si="372"/>
        <v>1.9313676679060738</v>
      </c>
      <c r="AU687" s="46">
        <f t="shared" si="373"/>
        <v>1.9114312833181295</v>
      </c>
      <c r="AV687" s="47">
        <f t="shared" si="374"/>
        <v>1.0322418107764388</v>
      </c>
      <c r="AW687" s="48">
        <v>0</v>
      </c>
      <c r="AX687" s="70">
        <v>150</v>
      </c>
      <c r="AY687" s="70">
        <v>12</v>
      </c>
      <c r="AZ687" s="71">
        <v>334.9</v>
      </c>
      <c r="BA687" s="43">
        <f t="shared" si="389"/>
        <v>15.258286055538974</v>
      </c>
      <c r="BB687" s="71">
        <v>58.7</v>
      </c>
      <c r="BC687" s="69">
        <v>73.2</v>
      </c>
      <c r="BD687" s="54">
        <f t="shared" si="375"/>
        <v>29.35</v>
      </c>
      <c r="BE687" s="44">
        <f t="shared" si="376"/>
        <v>2706.2385976369542</v>
      </c>
      <c r="BF687" s="50">
        <f t="shared" si="390"/>
        <v>199858.37311778584</v>
      </c>
      <c r="BG687" s="50">
        <f t="shared" si="377"/>
        <v>198096.66534702506</v>
      </c>
      <c r="BH687" s="72">
        <f t="shared" si="378"/>
        <v>0.88147809034877211</v>
      </c>
      <c r="BI687" s="73">
        <f t="shared" si="379"/>
        <v>1.9313676679060738</v>
      </c>
      <c r="BJ687" s="51">
        <f t="shared" si="380"/>
        <v>1.690588781054559</v>
      </c>
      <c r="BK687" s="72">
        <f t="shared" si="381"/>
        <v>12.466755597734505</v>
      </c>
      <c r="BL687" s="116">
        <v>0</v>
      </c>
      <c r="BM687" s="74">
        <f t="shared" ref="BM687:BM702" si="401">SUM(AB687)</f>
        <v>1020</v>
      </c>
      <c r="BN687" s="74">
        <f t="shared" ref="BN687:BN702" si="402">SUM(AC687)</f>
        <v>9</v>
      </c>
      <c r="BO687" s="71">
        <v>294.2</v>
      </c>
      <c r="BP687" s="71">
        <v>57</v>
      </c>
      <c r="BQ687" s="71">
        <v>70.5</v>
      </c>
      <c r="BR687" s="72">
        <f t="shared" si="382"/>
        <v>28.5</v>
      </c>
      <c r="BS687" s="54">
        <f t="shared" si="383"/>
        <v>2551.7586328783095</v>
      </c>
      <c r="BT687" s="50">
        <f t="shared" si="384"/>
        <v>198096.66534702506</v>
      </c>
      <c r="BU687" s="50">
        <f t="shared" si="385"/>
        <v>179898.98361792084</v>
      </c>
      <c r="BV687" s="72">
        <f t="shared" si="386"/>
        <v>9.1862635331218669</v>
      </c>
      <c r="BW687" s="75">
        <f t="shared" si="387"/>
        <v>1.690588781054559</v>
      </c>
      <c r="BX687" s="55">
        <f t="shared" si="388"/>
        <v>1.6353622131898078</v>
      </c>
      <c r="BY687" s="72">
        <f t="shared" si="399"/>
        <v>3.2667061608146883</v>
      </c>
      <c r="BZ687" s="124" t="s">
        <v>92</v>
      </c>
      <c r="CA687" s="124" t="s">
        <v>95</v>
      </c>
      <c r="CB687" s="125">
        <v>3</v>
      </c>
      <c r="CC687" s="125">
        <v>8</v>
      </c>
      <c r="CD687" s="125">
        <v>4</v>
      </c>
      <c r="CE687" s="125">
        <v>6</v>
      </c>
      <c r="CF687" s="124" t="s">
        <v>107</v>
      </c>
      <c r="CG687" s="126" t="s">
        <v>75</v>
      </c>
      <c r="CH687" s="129">
        <f t="shared" si="400"/>
        <v>21.3995327068614</v>
      </c>
      <c r="CI687" s="63">
        <v>3.9647012873003691</v>
      </c>
      <c r="CJ687" s="64">
        <f>SUM((AF687-BQ687)/AF687)*100</f>
        <v>4.2119565217391228</v>
      </c>
      <c r="CK687" s="64">
        <f>SUM(BX687*CH687)</f>
        <v>34.995987168720539</v>
      </c>
      <c r="CL687" s="65" t="s">
        <v>107</v>
      </c>
    </row>
    <row r="688" spans="1:90" s="65" customFormat="1" ht="24.75" customHeight="1" x14ac:dyDescent="0.3">
      <c r="A688" s="61" t="s">
        <v>127</v>
      </c>
      <c r="B688" s="35">
        <v>3.4750000000000001</v>
      </c>
      <c r="C688" s="35">
        <v>1.92</v>
      </c>
      <c r="D688" s="35">
        <v>6.93</v>
      </c>
      <c r="E688" s="35">
        <v>4.8250000000000002</v>
      </c>
      <c r="F688" s="35">
        <v>0.21254999999999999</v>
      </c>
      <c r="G688" s="66">
        <v>0.46829999999999999</v>
      </c>
      <c r="H688" s="66">
        <v>7.8649999999999998E-2</v>
      </c>
      <c r="I688" s="66">
        <v>4.335E-2</v>
      </c>
      <c r="J688" s="66">
        <v>3.4549999999999997E-2</v>
      </c>
      <c r="K688" s="67">
        <v>5.3350000000000002E-2</v>
      </c>
      <c r="L688" s="66">
        <v>0.56661700000000004</v>
      </c>
      <c r="M688" s="68">
        <v>2.945E-2</v>
      </c>
      <c r="N688" s="35">
        <v>4.07</v>
      </c>
      <c r="O688" s="35">
        <v>13.635000000000003</v>
      </c>
      <c r="P688" s="35">
        <v>3.35</v>
      </c>
      <c r="Q688" s="35">
        <v>16.065000000000001</v>
      </c>
      <c r="R688" s="35">
        <v>7.2850000000000001</v>
      </c>
      <c r="S688" s="35">
        <v>3.34</v>
      </c>
      <c r="T688" s="35">
        <v>7.08</v>
      </c>
      <c r="U688" s="35">
        <v>5.27</v>
      </c>
      <c r="V688" s="35">
        <v>16.155000000000001</v>
      </c>
      <c r="W688" s="35">
        <v>9.3949999999999996</v>
      </c>
      <c r="X688" s="35">
        <v>9.9849999999999994</v>
      </c>
      <c r="Y688" s="35">
        <v>9.2349999999999994</v>
      </c>
      <c r="Z688" s="35">
        <v>5.1100000000000003</v>
      </c>
      <c r="AA688" s="35">
        <v>3.125</v>
      </c>
      <c r="AB688" s="41">
        <v>1020</v>
      </c>
      <c r="AC688" s="41">
        <v>9</v>
      </c>
      <c r="AD688" s="88">
        <v>382</v>
      </c>
      <c r="AE688" s="69">
        <v>58.8</v>
      </c>
      <c r="AF688" s="69">
        <v>73.900000000000006</v>
      </c>
      <c r="AG688" s="44">
        <f t="shared" si="395"/>
        <v>29.4</v>
      </c>
      <c r="AH688" s="44">
        <f t="shared" si="365"/>
        <v>2715.4670260568732</v>
      </c>
      <c r="AI688" s="44">
        <f t="shared" si="366"/>
        <v>200673.01322560295</v>
      </c>
      <c r="AJ688" s="44">
        <f t="shared" si="367"/>
        <v>1.9035942793690128</v>
      </c>
      <c r="AK688" s="45">
        <v>0</v>
      </c>
      <c r="AL688" s="43">
        <v>378.5</v>
      </c>
      <c r="AM688" s="43">
        <v>58.7</v>
      </c>
      <c r="AN688" s="69">
        <v>73.8</v>
      </c>
      <c r="AO688" s="44">
        <f t="shared" si="392"/>
        <v>29.35</v>
      </c>
      <c r="AP688" s="44">
        <f t="shared" si="368"/>
        <v>2706.2385976369542</v>
      </c>
      <c r="AQ688" s="46">
        <f t="shared" si="369"/>
        <v>200673.01322560295</v>
      </c>
      <c r="AR688" s="46">
        <f t="shared" si="370"/>
        <v>199720.40850560722</v>
      </c>
      <c r="AS688" s="47">
        <f t="shared" si="371"/>
        <v>0.47470494646172301</v>
      </c>
      <c r="AT688" s="46">
        <f t="shared" si="372"/>
        <v>1.9035942793690128</v>
      </c>
      <c r="AU688" s="46">
        <f t="shared" si="373"/>
        <v>1.8951493381777931</v>
      </c>
      <c r="AV688" s="47">
        <f t="shared" si="374"/>
        <v>0.44363136004059661</v>
      </c>
      <c r="AW688" s="48">
        <v>0</v>
      </c>
      <c r="AX688" s="70">
        <v>150</v>
      </c>
      <c r="AY688" s="70">
        <v>12</v>
      </c>
      <c r="AZ688" s="71">
        <v>332.7</v>
      </c>
      <c r="BA688" s="43">
        <f t="shared" si="389"/>
        <v>14.818154493537724</v>
      </c>
      <c r="BB688" s="71">
        <v>58.65</v>
      </c>
      <c r="BC688" s="69">
        <v>73.8</v>
      </c>
      <c r="BD688" s="54">
        <f t="shared" si="375"/>
        <v>29.324999999999999</v>
      </c>
      <c r="BE688" s="44">
        <f t="shared" si="376"/>
        <v>2701.6302739132188</v>
      </c>
      <c r="BF688" s="50">
        <f t="shared" si="390"/>
        <v>200673.01322560295</v>
      </c>
      <c r="BG688" s="50">
        <f t="shared" si="377"/>
        <v>199380.31421479554</v>
      </c>
      <c r="BH688" s="72">
        <f t="shared" si="378"/>
        <v>0.64418179107826345</v>
      </c>
      <c r="BI688" s="73">
        <f t="shared" si="379"/>
        <v>1.9035942793690128</v>
      </c>
      <c r="BJ688" s="51">
        <f t="shared" si="380"/>
        <v>1.6686702561897715</v>
      </c>
      <c r="BK688" s="72">
        <f t="shared" si="381"/>
        <v>12.341076337816686</v>
      </c>
      <c r="BL688" s="116">
        <v>0</v>
      </c>
      <c r="BM688" s="74">
        <f t="shared" si="401"/>
        <v>1020</v>
      </c>
      <c r="BN688" s="74">
        <f t="shared" si="402"/>
        <v>9</v>
      </c>
      <c r="BO688" s="71">
        <v>295.10000000000002</v>
      </c>
      <c r="BP688" s="71">
        <v>57</v>
      </c>
      <c r="BQ688" s="71">
        <v>69.5</v>
      </c>
      <c r="BR688" s="72">
        <f t="shared" si="382"/>
        <v>28.5</v>
      </c>
      <c r="BS688" s="54">
        <f t="shared" si="383"/>
        <v>2551.7586328783095</v>
      </c>
      <c r="BT688" s="50">
        <f t="shared" si="384"/>
        <v>199380.31421479554</v>
      </c>
      <c r="BU688" s="50">
        <f t="shared" si="385"/>
        <v>177347.2249850425</v>
      </c>
      <c r="BV688" s="72">
        <f t="shared" si="386"/>
        <v>11.050784685802252</v>
      </c>
      <c r="BW688" s="75">
        <f t="shared" si="387"/>
        <v>1.6686702561897715</v>
      </c>
      <c r="BX688" s="55">
        <f t="shared" si="388"/>
        <v>1.6639673951757001</v>
      </c>
      <c r="BY688" s="72">
        <f t="shared" si="399"/>
        <v>0.28183285443163791</v>
      </c>
      <c r="BZ688" s="124" t="s">
        <v>92</v>
      </c>
      <c r="CA688" s="124" t="s">
        <v>95</v>
      </c>
      <c r="CB688" s="125">
        <v>3</v>
      </c>
      <c r="CC688" s="125">
        <v>8</v>
      </c>
      <c r="CD688" s="125">
        <v>4</v>
      </c>
      <c r="CE688" s="125">
        <v>6</v>
      </c>
      <c r="CF688" s="124" t="s">
        <v>107</v>
      </c>
      <c r="CG688" s="126" t="s">
        <v>75</v>
      </c>
      <c r="CH688" s="129">
        <f>SUM(CH686:CH687)/2.1</f>
        <v>20.383892557500364</v>
      </c>
      <c r="CI688" s="63">
        <v>3.8976720757198864</v>
      </c>
      <c r="CJ688" s="64">
        <f>SUM((AF688-BQ688)/AF688)*100</f>
        <v>5.95399188092017</v>
      </c>
      <c r="CK688" s="64">
        <f>SUM(BX688*CH688)</f>
        <v>33.918132602445219</v>
      </c>
      <c r="CL688" s="65" t="s">
        <v>107</v>
      </c>
    </row>
    <row r="689" spans="1:90" s="65" customFormat="1" ht="24.75" customHeight="1" x14ac:dyDescent="0.3">
      <c r="A689" s="61" t="s">
        <v>127</v>
      </c>
      <c r="B689" s="35">
        <v>3.79</v>
      </c>
      <c r="C689" s="35">
        <v>1.9450000000000001</v>
      </c>
      <c r="D689" s="35">
        <v>6.9450000000000003</v>
      </c>
      <c r="E689" s="35">
        <v>5.1050000000000004</v>
      </c>
      <c r="F689" s="35">
        <v>0.22725000000000001</v>
      </c>
      <c r="G689" s="66">
        <v>0.51944999999999997</v>
      </c>
      <c r="H689" s="66">
        <v>7.7700000000000005E-2</v>
      </c>
      <c r="I689" s="66">
        <v>4.6850000000000003E-2</v>
      </c>
      <c r="J689" s="66">
        <v>3.6049999999999999E-2</v>
      </c>
      <c r="K689" s="67">
        <v>5.3350000000000002E-2</v>
      </c>
      <c r="L689" s="66">
        <v>0.56661700000000004</v>
      </c>
      <c r="M689" s="68">
        <v>3.2599999999999997E-2</v>
      </c>
      <c r="N689" s="35">
        <v>4.1784999999999997</v>
      </c>
      <c r="O689" s="35">
        <v>16.0335</v>
      </c>
      <c r="P689" s="35">
        <v>3.165</v>
      </c>
      <c r="Q689" s="35">
        <v>15.824999999999999</v>
      </c>
      <c r="R689" s="35">
        <v>7.4545000000000003</v>
      </c>
      <c r="S689" s="35">
        <v>5.01</v>
      </c>
      <c r="T689" s="35">
        <v>8.0564999999999998</v>
      </c>
      <c r="U689" s="35">
        <v>3.6840000000000002</v>
      </c>
      <c r="V689" s="35">
        <v>14.592499999999999</v>
      </c>
      <c r="W689" s="35">
        <v>5.2009999999999996</v>
      </c>
      <c r="X689" s="35">
        <v>11.649999999999999</v>
      </c>
      <c r="Y689" s="35">
        <v>6.1050000000000004</v>
      </c>
      <c r="Z689" s="35">
        <v>2.2220000000000004</v>
      </c>
      <c r="AA689" s="35">
        <v>4.7</v>
      </c>
      <c r="AB689" s="41">
        <v>1020</v>
      </c>
      <c r="AC689" s="41">
        <v>9</v>
      </c>
      <c r="AD689" s="88">
        <v>381.45</v>
      </c>
      <c r="AE689" s="69">
        <v>58.8</v>
      </c>
      <c r="AF689" s="69">
        <v>73.5</v>
      </c>
      <c r="AG689" s="44">
        <f t="shared" si="395"/>
        <v>29.4</v>
      </c>
      <c r="AH689" s="44">
        <f t="shared" si="365"/>
        <v>2715.4670260568732</v>
      </c>
      <c r="AI689" s="44">
        <f t="shared" si="366"/>
        <v>199586.82641518017</v>
      </c>
      <c r="AJ689" s="44">
        <f t="shared" si="367"/>
        <v>1.9111982832299181</v>
      </c>
      <c r="AK689" s="45">
        <v>0</v>
      </c>
      <c r="AL689" s="43">
        <v>378.2</v>
      </c>
      <c r="AM689" s="43">
        <v>58.7</v>
      </c>
      <c r="AN689" s="69">
        <v>73.400000000000006</v>
      </c>
      <c r="AO689" s="44">
        <f t="shared" si="392"/>
        <v>29.35</v>
      </c>
      <c r="AP689" s="44">
        <f t="shared" si="368"/>
        <v>2706.2385976369542</v>
      </c>
      <c r="AQ689" s="46">
        <f t="shared" si="369"/>
        <v>199586.82641518017</v>
      </c>
      <c r="AR689" s="46">
        <f t="shared" si="370"/>
        <v>198637.91306655246</v>
      </c>
      <c r="AS689" s="47">
        <f t="shared" si="371"/>
        <v>0.4754388682215856</v>
      </c>
      <c r="AT689" s="46">
        <f t="shared" si="372"/>
        <v>1.9111982832299181</v>
      </c>
      <c r="AU689" s="46">
        <f t="shared" si="373"/>
        <v>1.9039668417845608</v>
      </c>
      <c r="AV689" s="47">
        <f t="shared" si="374"/>
        <v>0.3783721191469604</v>
      </c>
      <c r="AW689" s="48">
        <v>0</v>
      </c>
      <c r="AX689" s="70">
        <v>150</v>
      </c>
      <c r="AY689" s="70">
        <v>12</v>
      </c>
      <c r="AZ689" s="71">
        <v>331.9</v>
      </c>
      <c r="BA689" s="43">
        <f t="shared" si="389"/>
        <v>14.929195540825555</v>
      </c>
      <c r="BB689" s="71">
        <v>58.75</v>
      </c>
      <c r="BC689" s="69">
        <v>72</v>
      </c>
      <c r="BD689" s="54">
        <f t="shared" si="375"/>
        <v>29.375</v>
      </c>
      <c r="BE689" s="44">
        <f t="shared" si="376"/>
        <v>2710.8508483515052</v>
      </c>
      <c r="BF689" s="50">
        <f t="shared" si="390"/>
        <v>199586.82641518017</v>
      </c>
      <c r="BG689" s="50">
        <f t="shared" si="377"/>
        <v>195181.26108130836</v>
      </c>
      <c r="BH689" s="72">
        <f t="shared" si="378"/>
        <v>2.2073427455113506</v>
      </c>
      <c r="BI689" s="73">
        <f t="shared" si="379"/>
        <v>1.9111982832299181</v>
      </c>
      <c r="BJ689" s="51">
        <f t="shared" si="380"/>
        <v>1.7004706197780817</v>
      </c>
      <c r="BK689" s="72">
        <f t="shared" si="381"/>
        <v>11.025944576284754</v>
      </c>
      <c r="BL689" s="116">
        <v>0</v>
      </c>
      <c r="BM689" s="74">
        <f t="shared" si="401"/>
        <v>1020</v>
      </c>
      <c r="BN689" s="74">
        <f t="shared" si="402"/>
        <v>9</v>
      </c>
      <c r="BO689" s="71">
        <v>295.10000000000002</v>
      </c>
      <c r="BP689" s="71">
        <v>57.6</v>
      </c>
      <c r="BQ689" s="71">
        <v>69.8</v>
      </c>
      <c r="BR689" s="72">
        <f t="shared" si="382"/>
        <v>28.8</v>
      </c>
      <c r="BS689" s="54">
        <f t="shared" si="383"/>
        <v>2605.7626105935183</v>
      </c>
      <c r="BT689" s="50">
        <f t="shared" si="384"/>
        <v>195181.26108130836</v>
      </c>
      <c r="BU689" s="50">
        <f t="shared" si="385"/>
        <v>181882.23021942755</v>
      </c>
      <c r="BV689" s="72">
        <f t="shared" si="386"/>
        <v>6.8136822091444076</v>
      </c>
      <c r="BW689" s="75">
        <f t="shared" si="387"/>
        <v>1.7004706197780817</v>
      </c>
      <c r="BX689" s="55">
        <f t="shared" si="388"/>
        <v>1.6224784556687233</v>
      </c>
      <c r="BY689" s="72">
        <f t="shared" si="399"/>
        <v>4.5865046536079923</v>
      </c>
      <c r="BZ689" s="124" t="s">
        <v>92</v>
      </c>
      <c r="CA689" s="124" t="s">
        <v>95</v>
      </c>
      <c r="CB689" s="125">
        <v>3</v>
      </c>
      <c r="CC689" s="125">
        <v>8</v>
      </c>
      <c r="CD689" s="125">
        <v>4</v>
      </c>
      <c r="CE689" s="125">
        <v>6</v>
      </c>
      <c r="CF689" s="124" t="s">
        <v>107</v>
      </c>
      <c r="CG689" s="126" t="s">
        <v>75</v>
      </c>
      <c r="CH689" s="63">
        <f t="shared" ref="CH689:CI694" si="403">SUM(CH687:CH688)/2</f>
        <v>20.891712632180884</v>
      </c>
      <c r="CI689" s="63">
        <f t="shared" si="403"/>
        <v>3.9311866815101277</v>
      </c>
      <c r="CJ689" s="64">
        <f>SUM((AF689-BQ689)/AF689)*100</f>
        <v>5.0340136054421807</v>
      </c>
      <c r="CK689" s="64">
        <f>SUM(BX689*CH689)</f>
        <v>33.896353647735602</v>
      </c>
      <c r="CL689" s="65" t="s">
        <v>107</v>
      </c>
    </row>
    <row r="690" spans="1:90" s="65" customFormat="1" ht="24.75" customHeight="1" x14ac:dyDescent="0.3">
      <c r="A690" s="61" t="s">
        <v>127</v>
      </c>
      <c r="B690" s="35">
        <v>3.71</v>
      </c>
      <c r="C690" s="35">
        <v>1.9650000000000001</v>
      </c>
      <c r="D690" s="35">
        <v>6.8849999999999998</v>
      </c>
      <c r="E690" s="35">
        <v>4.84</v>
      </c>
      <c r="F690" s="35">
        <v>0.50124999999999997</v>
      </c>
      <c r="G690" s="66">
        <v>0.53664999999999996</v>
      </c>
      <c r="H690" s="66">
        <v>8.4849999999999995E-2</v>
      </c>
      <c r="I690" s="66">
        <v>4.7699999999999999E-2</v>
      </c>
      <c r="J690" s="66">
        <v>4.1599999999999998E-2</v>
      </c>
      <c r="K690" s="67">
        <v>5.9150000000000001E-2</v>
      </c>
      <c r="L690" s="66">
        <v>0.56661700000000004</v>
      </c>
      <c r="M690" s="68">
        <v>2.2849999999999999E-2</v>
      </c>
      <c r="N690" s="35">
        <v>5.27</v>
      </c>
      <c r="O690" s="35">
        <v>16.75</v>
      </c>
      <c r="P690" s="35">
        <v>3.35</v>
      </c>
      <c r="Q690" s="35">
        <v>15.185</v>
      </c>
      <c r="R690" s="35">
        <v>8.07</v>
      </c>
      <c r="S690" s="35">
        <v>6.69</v>
      </c>
      <c r="T690" s="35">
        <v>6.25</v>
      </c>
      <c r="U690" s="35">
        <v>4.5150000000000006</v>
      </c>
      <c r="V690" s="35">
        <v>12.91</v>
      </c>
      <c r="W690" s="35">
        <v>5.2050000000000001</v>
      </c>
      <c r="X690" s="35">
        <v>6.8150000000000004</v>
      </c>
      <c r="Y690" s="35">
        <v>3.835</v>
      </c>
      <c r="Z690" s="35">
        <v>1.52</v>
      </c>
      <c r="AA690" s="35">
        <v>6.25</v>
      </c>
      <c r="AB690" s="41">
        <v>1020</v>
      </c>
      <c r="AC690" s="41">
        <v>9</v>
      </c>
      <c r="AD690" s="88">
        <v>382.4</v>
      </c>
      <c r="AE690" s="69">
        <v>59</v>
      </c>
      <c r="AF690" s="69">
        <v>74</v>
      </c>
      <c r="AG690" s="44">
        <f t="shared" si="395"/>
        <v>29.5</v>
      </c>
      <c r="AH690" s="44">
        <f t="shared" si="365"/>
        <v>2733.9710067865176</v>
      </c>
      <c r="AI690" s="44">
        <f t="shared" si="366"/>
        <v>202313.8545022023</v>
      </c>
      <c r="AJ690" s="44">
        <f t="shared" si="367"/>
        <v>1.8901325415449359</v>
      </c>
      <c r="AK690" s="45">
        <v>0</v>
      </c>
      <c r="AL690" s="43">
        <v>380.1</v>
      </c>
      <c r="AM690" s="43">
        <v>59</v>
      </c>
      <c r="AN690" s="69">
        <v>74</v>
      </c>
      <c r="AO690" s="44">
        <f t="shared" si="392"/>
        <v>29.5</v>
      </c>
      <c r="AP690" s="44">
        <f t="shared" si="368"/>
        <v>2733.9710067865176</v>
      </c>
      <c r="AQ690" s="46">
        <f t="shared" si="369"/>
        <v>202313.8545022023</v>
      </c>
      <c r="AR690" s="46">
        <f t="shared" si="370"/>
        <v>202313.8545022023</v>
      </c>
      <c r="AS690" s="47">
        <f t="shared" si="371"/>
        <v>0</v>
      </c>
      <c r="AT690" s="46">
        <f t="shared" si="372"/>
        <v>1.8901325415449359</v>
      </c>
      <c r="AU690" s="46">
        <f t="shared" si="373"/>
        <v>1.8787640665304135</v>
      </c>
      <c r="AV690" s="47">
        <f t="shared" si="374"/>
        <v>0.60146443514644687</v>
      </c>
      <c r="AW690" s="48">
        <v>0</v>
      </c>
      <c r="AX690" s="70">
        <v>150</v>
      </c>
      <c r="AY690" s="70">
        <v>12</v>
      </c>
      <c r="AZ690" s="71">
        <v>334.4</v>
      </c>
      <c r="BA690" s="43">
        <f t="shared" si="389"/>
        <v>14.354066985645932</v>
      </c>
      <c r="BB690" s="71">
        <v>58.4</v>
      </c>
      <c r="BC690" s="69">
        <v>73.56</v>
      </c>
      <c r="BD690" s="54">
        <f t="shared" si="375"/>
        <v>29.2</v>
      </c>
      <c r="BE690" s="44">
        <f t="shared" si="376"/>
        <v>2678.6475601568013</v>
      </c>
      <c r="BF690" s="50">
        <f t="shared" si="390"/>
        <v>202313.8545022023</v>
      </c>
      <c r="BG690" s="50">
        <f t="shared" si="377"/>
        <v>197041.31452513431</v>
      </c>
      <c r="BH690" s="72">
        <f t="shared" si="378"/>
        <v>2.6061190866246879</v>
      </c>
      <c r="BI690" s="73">
        <f t="shared" si="379"/>
        <v>1.8901325415449359</v>
      </c>
      <c r="BJ690" s="51">
        <f t="shared" si="380"/>
        <v>1.6971060145731236</v>
      </c>
      <c r="BK690" s="72">
        <f t="shared" si="381"/>
        <v>10.212327587039924</v>
      </c>
      <c r="BL690" s="116">
        <v>0</v>
      </c>
      <c r="BM690" s="74">
        <f t="shared" si="401"/>
        <v>1020</v>
      </c>
      <c r="BN690" s="74">
        <f t="shared" si="402"/>
        <v>9</v>
      </c>
      <c r="BO690" s="71">
        <v>294.8</v>
      </c>
      <c r="BP690" s="71">
        <v>57.2</v>
      </c>
      <c r="BQ690" s="71">
        <v>69.599999999999994</v>
      </c>
      <c r="BR690" s="72">
        <f t="shared" si="382"/>
        <v>28.6</v>
      </c>
      <c r="BS690" s="54">
        <f t="shared" si="383"/>
        <v>2569.6971269303071</v>
      </c>
      <c r="BT690" s="50">
        <f t="shared" si="384"/>
        <v>197041.31452513431</v>
      </c>
      <c r="BU690" s="50">
        <f t="shared" si="385"/>
        <v>178850.92003434937</v>
      </c>
      <c r="BV690" s="72">
        <f t="shared" si="386"/>
        <v>9.2317667158399903</v>
      </c>
      <c r="BW690" s="75">
        <f t="shared" si="387"/>
        <v>1.6971060145731236</v>
      </c>
      <c r="BX690" s="55">
        <f t="shared" si="388"/>
        <v>1.6483001593918662</v>
      </c>
      <c r="BY690" s="72">
        <f t="shared" si="399"/>
        <v>2.8758283078463771</v>
      </c>
      <c r="BZ690" s="124" t="s">
        <v>92</v>
      </c>
      <c r="CA690" s="124" t="s">
        <v>95</v>
      </c>
      <c r="CB690" s="125">
        <v>3</v>
      </c>
      <c r="CC690" s="125">
        <v>8</v>
      </c>
      <c r="CD690" s="125">
        <v>4</v>
      </c>
      <c r="CE690" s="125">
        <v>6</v>
      </c>
      <c r="CF690" s="124" t="s">
        <v>107</v>
      </c>
      <c r="CG690" s="126" t="s">
        <v>75</v>
      </c>
      <c r="CH690" s="63">
        <f t="shared" si="403"/>
        <v>20.637802594840622</v>
      </c>
      <c r="CI690" s="63">
        <f t="shared" si="403"/>
        <v>3.9144293786150071</v>
      </c>
      <c r="CJ690" s="64">
        <f>SUM((AF690-BQ690)/AF690)*100</f>
        <v>5.9459459459459536</v>
      </c>
      <c r="CK690" s="64">
        <f>SUM(BX690*CH690)</f>
        <v>34.01729330657367</v>
      </c>
      <c r="CL690" s="65" t="s">
        <v>107</v>
      </c>
    </row>
    <row r="691" spans="1:90" s="65" customFormat="1" ht="24.75" customHeight="1" x14ac:dyDescent="0.3">
      <c r="A691" s="61" t="s">
        <v>127</v>
      </c>
      <c r="B691" s="35">
        <v>3.61</v>
      </c>
      <c r="C691" s="35">
        <v>2.0299999999999998</v>
      </c>
      <c r="D691" s="35">
        <v>6.6849999999999996</v>
      </c>
      <c r="E691" s="35">
        <v>4.79</v>
      </c>
      <c r="F691" s="35">
        <v>0.48575000000000002</v>
      </c>
      <c r="G691" s="66">
        <v>0.53095000000000003</v>
      </c>
      <c r="H691" s="66">
        <v>8.6400000000000005E-2</v>
      </c>
      <c r="I691" s="66">
        <v>4.7550000000000002E-2</v>
      </c>
      <c r="J691" s="66">
        <v>4.1799999999999997E-2</v>
      </c>
      <c r="K691" s="67">
        <v>5.7700000000000001E-2</v>
      </c>
      <c r="L691" s="66">
        <v>0.56661700000000004</v>
      </c>
      <c r="M691" s="68">
        <v>2.2550000000000001E-2</v>
      </c>
      <c r="N691" s="35">
        <v>4.07</v>
      </c>
      <c r="O691" s="35">
        <v>13.635000000000003</v>
      </c>
      <c r="P691" s="35">
        <v>3.35</v>
      </c>
      <c r="Q691" s="35">
        <v>16.065000000000001</v>
      </c>
      <c r="R691" s="35">
        <v>7.2850000000000001</v>
      </c>
      <c r="S691" s="35">
        <v>3.34</v>
      </c>
      <c r="T691" s="35">
        <v>7.08</v>
      </c>
      <c r="U691" s="35">
        <v>5.27</v>
      </c>
      <c r="V691" s="35">
        <v>16.155000000000001</v>
      </c>
      <c r="W691" s="35">
        <v>9.3949999999999996</v>
      </c>
      <c r="X691" s="35">
        <v>9.9849999999999994</v>
      </c>
      <c r="Y691" s="35">
        <v>9.2349999999999994</v>
      </c>
      <c r="Z691" s="35">
        <v>5.1100000000000003</v>
      </c>
      <c r="AA691" s="35">
        <v>3.125</v>
      </c>
      <c r="AB691" s="41">
        <v>1060</v>
      </c>
      <c r="AC691" s="41">
        <v>9</v>
      </c>
      <c r="AD691" s="88">
        <v>381.4</v>
      </c>
      <c r="AE691" s="69">
        <v>58.9</v>
      </c>
      <c r="AF691" s="69">
        <v>73.8</v>
      </c>
      <c r="AG691" s="44">
        <f t="shared" si="395"/>
        <v>29.45</v>
      </c>
      <c r="AH691" s="44">
        <f t="shared" si="365"/>
        <v>2724.7111624400618</v>
      </c>
      <c r="AI691" s="44">
        <f t="shared" si="366"/>
        <v>201083.68378807657</v>
      </c>
      <c r="AJ691" s="44">
        <f t="shared" si="367"/>
        <v>1.8967227614646249</v>
      </c>
      <c r="AK691" s="45">
        <v>0</v>
      </c>
      <c r="AL691" s="43">
        <v>375.2</v>
      </c>
      <c r="AM691" s="43">
        <v>58.6</v>
      </c>
      <c r="AN691" s="69">
        <v>73.7</v>
      </c>
      <c r="AO691" s="44">
        <f t="shared" si="392"/>
        <v>29.3</v>
      </c>
      <c r="AP691" s="44">
        <f t="shared" si="368"/>
        <v>2697.0258771803014</v>
      </c>
      <c r="AQ691" s="46">
        <f t="shared" si="369"/>
        <v>201083.68378807657</v>
      </c>
      <c r="AR691" s="46">
        <f t="shared" si="370"/>
        <v>198770.80714818824</v>
      </c>
      <c r="AS691" s="47">
        <f t="shared" si="371"/>
        <v>1.1502060218500307</v>
      </c>
      <c r="AT691" s="46">
        <f t="shared" si="372"/>
        <v>1.8967227614646249</v>
      </c>
      <c r="AU691" s="46">
        <f t="shared" si="373"/>
        <v>1.8876011290746519</v>
      </c>
      <c r="AV691" s="47">
        <f t="shared" si="374"/>
        <v>0.48091542819517713</v>
      </c>
      <c r="AW691" s="48">
        <v>0</v>
      </c>
      <c r="AX691" s="70">
        <v>150</v>
      </c>
      <c r="AY691" s="70">
        <v>12</v>
      </c>
      <c r="AZ691" s="71">
        <v>331.2</v>
      </c>
      <c r="BA691" s="43">
        <f t="shared" si="389"/>
        <v>15.157004830917872</v>
      </c>
      <c r="BB691" s="71">
        <v>58.4</v>
      </c>
      <c r="BC691" s="69">
        <v>72.89</v>
      </c>
      <c r="BD691" s="54">
        <f t="shared" si="375"/>
        <v>29.2</v>
      </c>
      <c r="BE691" s="44">
        <f t="shared" si="376"/>
        <v>2678.6475601568013</v>
      </c>
      <c r="BF691" s="50">
        <f t="shared" si="390"/>
        <v>201083.68378807657</v>
      </c>
      <c r="BG691" s="50">
        <f t="shared" si="377"/>
        <v>195246.62065982926</v>
      </c>
      <c r="BH691" s="72">
        <f t="shared" si="378"/>
        <v>2.9028029615764468</v>
      </c>
      <c r="BI691" s="73">
        <f t="shared" si="379"/>
        <v>1.8967227614646249</v>
      </c>
      <c r="BJ691" s="51">
        <f t="shared" si="380"/>
        <v>1.696316171213212</v>
      </c>
      <c r="BK691" s="72">
        <f t="shared" si="381"/>
        <v>10.565940068998884</v>
      </c>
      <c r="BL691" s="116">
        <v>0</v>
      </c>
      <c r="BM691" s="74">
        <f t="shared" si="401"/>
        <v>1060</v>
      </c>
      <c r="BN691" s="74">
        <f t="shared" si="402"/>
        <v>9</v>
      </c>
      <c r="BO691" s="71">
        <v>294</v>
      </c>
      <c r="BP691" s="71">
        <v>57.4</v>
      </c>
      <c r="BQ691" s="71">
        <v>69.7</v>
      </c>
      <c r="BR691" s="72">
        <f t="shared" si="382"/>
        <v>28.7</v>
      </c>
      <c r="BS691" s="54">
        <f t="shared" si="383"/>
        <v>2587.6984528353764</v>
      </c>
      <c r="BT691" s="50">
        <f t="shared" si="384"/>
        <v>195246.62065982926</v>
      </c>
      <c r="BU691" s="50">
        <f t="shared" si="385"/>
        <v>180362.58216262574</v>
      </c>
      <c r="BV691" s="72">
        <f t="shared" si="386"/>
        <v>7.6231990325381442</v>
      </c>
      <c r="BW691" s="75">
        <f t="shared" si="387"/>
        <v>1.696316171213212</v>
      </c>
      <c r="BX691" s="55">
        <f t="shared" si="388"/>
        <v>1.6300498500011047</v>
      </c>
      <c r="BY691" s="72">
        <f t="shared" si="399"/>
        <v>3.9064840821928475</v>
      </c>
      <c r="BZ691" s="124" t="s">
        <v>92</v>
      </c>
      <c r="CA691" s="124" t="s">
        <v>95</v>
      </c>
      <c r="CB691" s="125">
        <v>3</v>
      </c>
      <c r="CC691" s="125">
        <v>8</v>
      </c>
      <c r="CD691" s="125">
        <v>4</v>
      </c>
      <c r="CE691" s="125">
        <v>6</v>
      </c>
      <c r="CF691" s="124" t="s">
        <v>107</v>
      </c>
      <c r="CG691" s="126" t="s">
        <v>75</v>
      </c>
      <c r="CH691" s="63">
        <f t="shared" si="403"/>
        <v>20.764757613510753</v>
      </c>
      <c r="CI691" s="63">
        <f t="shared" si="403"/>
        <v>3.9228080300625674</v>
      </c>
      <c r="CJ691" s="64">
        <f>SUM((AF691-BQ691)/AF691)*100</f>
        <v>5.5555555555555483</v>
      </c>
      <c r="CK691" s="64">
        <f>SUM(BX691*CH691)</f>
        <v>33.847590033212498</v>
      </c>
      <c r="CL691" s="65" t="s">
        <v>107</v>
      </c>
    </row>
    <row r="692" spans="1:90" s="65" customFormat="1" ht="24.75" customHeight="1" x14ac:dyDescent="0.3">
      <c r="A692" s="61" t="s">
        <v>127</v>
      </c>
      <c r="B692" s="35">
        <v>3.56</v>
      </c>
      <c r="C692" s="35">
        <v>1.9950000000000001</v>
      </c>
      <c r="D692" s="35">
        <v>7.1950000000000003</v>
      </c>
      <c r="E692" s="35">
        <v>4.9450000000000003</v>
      </c>
      <c r="F692" s="35">
        <v>0.54395000000000004</v>
      </c>
      <c r="G692" s="66">
        <v>0.54035</v>
      </c>
      <c r="H692" s="66">
        <v>8.6550000000000002E-2</v>
      </c>
      <c r="I692" s="66">
        <v>4.7100000000000003E-2</v>
      </c>
      <c r="J692" s="66">
        <v>4.2599999999999999E-2</v>
      </c>
      <c r="K692" s="67">
        <v>6.0150000000000002E-2</v>
      </c>
      <c r="L692" s="66">
        <v>0.56661700000000004</v>
      </c>
      <c r="M692" s="68">
        <v>2.53E-2</v>
      </c>
      <c r="N692" s="35">
        <v>4.1784999999999997</v>
      </c>
      <c r="O692" s="35">
        <v>16.0335</v>
      </c>
      <c r="P692" s="35">
        <v>3.165</v>
      </c>
      <c r="Q692" s="35">
        <v>15.824999999999999</v>
      </c>
      <c r="R692" s="35">
        <v>7.4545000000000003</v>
      </c>
      <c r="S692" s="35">
        <v>5.01</v>
      </c>
      <c r="T692" s="35">
        <v>8.0564999999999998</v>
      </c>
      <c r="U692" s="35">
        <v>3.6840000000000002</v>
      </c>
      <c r="V692" s="35">
        <v>14.592499999999999</v>
      </c>
      <c r="W692" s="35">
        <v>5.2009999999999996</v>
      </c>
      <c r="X692" s="35">
        <v>11.649999999999999</v>
      </c>
      <c r="Y692" s="35">
        <v>6.1050000000000004</v>
      </c>
      <c r="Z692" s="35">
        <v>2.2220000000000004</v>
      </c>
      <c r="AA692" s="35">
        <v>4.7</v>
      </c>
      <c r="AB692" s="41">
        <v>1060</v>
      </c>
      <c r="AC692" s="41">
        <v>9</v>
      </c>
      <c r="AD692" s="88">
        <v>382.3</v>
      </c>
      <c r="AE692" s="69">
        <v>59</v>
      </c>
      <c r="AF692" s="69">
        <v>73.8</v>
      </c>
      <c r="AG692" s="44">
        <f t="shared" si="395"/>
        <v>29.5</v>
      </c>
      <c r="AH692" s="44">
        <f t="shared" si="365"/>
        <v>2733.9710067865176</v>
      </c>
      <c r="AI692" s="44">
        <f t="shared" si="366"/>
        <v>201767.06030084498</v>
      </c>
      <c r="AJ692" s="44">
        <f t="shared" si="367"/>
        <v>1.8947592309169357</v>
      </c>
      <c r="AK692" s="45">
        <v>0</v>
      </c>
      <c r="AL692" s="43">
        <v>375.4</v>
      </c>
      <c r="AM692" s="43">
        <v>58.9</v>
      </c>
      <c r="AN692" s="69">
        <v>73.7</v>
      </c>
      <c r="AO692" s="44">
        <f t="shared" si="392"/>
        <v>29.45</v>
      </c>
      <c r="AP692" s="44">
        <f t="shared" si="368"/>
        <v>2724.7111624400618</v>
      </c>
      <c r="AQ692" s="46">
        <f t="shared" si="369"/>
        <v>201767.06030084498</v>
      </c>
      <c r="AR692" s="46">
        <f t="shared" si="370"/>
        <v>200811.21267183256</v>
      </c>
      <c r="AS692" s="47">
        <f t="shared" si="371"/>
        <v>0.47373819472177769</v>
      </c>
      <c r="AT692" s="46">
        <f t="shared" si="372"/>
        <v>1.8947592309169357</v>
      </c>
      <c r="AU692" s="46">
        <f t="shared" si="373"/>
        <v>1.8694175240776119</v>
      </c>
      <c r="AV692" s="47">
        <f t="shared" si="374"/>
        <v>1.3374631681862881</v>
      </c>
      <c r="AW692" s="48">
        <v>0</v>
      </c>
      <c r="AX692" s="70">
        <v>150</v>
      </c>
      <c r="AY692" s="70">
        <v>12</v>
      </c>
      <c r="AZ692" s="71">
        <v>327</v>
      </c>
      <c r="BA692" s="43">
        <f t="shared" si="389"/>
        <v>16.911314984709485</v>
      </c>
      <c r="BB692" s="71">
        <v>58.7</v>
      </c>
      <c r="BC692" s="69">
        <v>72.5</v>
      </c>
      <c r="BD692" s="54">
        <f t="shared" si="375"/>
        <v>29.35</v>
      </c>
      <c r="BE692" s="44">
        <f t="shared" si="376"/>
        <v>2706.2385976369542</v>
      </c>
      <c r="BF692" s="50">
        <f t="shared" si="390"/>
        <v>201767.06030084498</v>
      </c>
      <c r="BG692" s="50">
        <f t="shared" si="377"/>
        <v>196202.29832867917</v>
      </c>
      <c r="BH692" s="72">
        <f t="shared" si="378"/>
        <v>2.7580131087148061</v>
      </c>
      <c r="BI692" s="73">
        <f t="shared" si="379"/>
        <v>1.8947592309169357</v>
      </c>
      <c r="BJ692" s="51">
        <f t="shared" si="380"/>
        <v>1.6666471432062828</v>
      </c>
      <c r="BK692" s="72">
        <f t="shared" si="381"/>
        <v>12.039106815711987</v>
      </c>
      <c r="BL692" s="116">
        <v>0</v>
      </c>
      <c r="BM692" s="74">
        <f t="shared" si="401"/>
        <v>1060</v>
      </c>
      <c r="BN692" s="74">
        <f t="shared" si="402"/>
        <v>9</v>
      </c>
      <c r="BO692" s="71">
        <v>292.39999999999998</v>
      </c>
      <c r="BP692" s="71">
        <v>57.4</v>
      </c>
      <c r="BQ692" s="71">
        <v>70.5</v>
      </c>
      <c r="BR692" s="72">
        <f t="shared" si="382"/>
        <v>28.7</v>
      </c>
      <c r="BS692" s="54">
        <f t="shared" si="383"/>
        <v>2587.6984528353764</v>
      </c>
      <c r="BT692" s="50">
        <f t="shared" si="384"/>
        <v>196202.29832867917</v>
      </c>
      <c r="BU692" s="50">
        <f t="shared" si="385"/>
        <v>182432.74092489402</v>
      </c>
      <c r="BV692" s="72">
        <f t="shared" si="386"/>
        <v>7.0180408288175649</v>
      </c>
      <c r="BW692" s="75">
        <f t="shared" si="387"/>
        <v>1.6666471432062828</v>
      </c>
      <c r="BX692" s="55">
        <f t="shared" si="388"/>
        <v>1.6027824748868875</v>
      </c>
      <c r="BY692" s="72">
        <f t="shared" si="399"/>
        <v>3.8319249866251202</v>
      </c>
      <c r="BZ692" s="124" t="s">
        <v>92</v>
      </c>
      <c r="CA692" s="124" t="s">
        <v>95</v>
      </c>
      <c r="CB692" s="125">
        <v>3</v>
      </c>
      <c r="CC692" s="125">
        <v>8</v>
      </c>
      <c r="CD692" s="125">
        <v>4</v>
      </c>
      <c r="CE692" s="125">
        <v>6</v>
      </c>
      <c r="CF692" s="124" t="s">
        <v>107</v>
      </c>
      <c r="CG692" s="126" t="s">
        <v>75</v>
      </c>
      <c r="CH692" s="63">
        <f t="shared" si="403"/>
        <v>20.701280104175687</v>
      </c>
      <c r="CI692" s="63">
        <f t="shared" si="403"/>
        <v>3.9186187043387872</v>
      </c>
      <c r="CJ692" s="64">
        <f>SUM((AF692-BQ692)/AF692)*100</f>
        <v>4.471544715447151</v>
      </c>
      <c r="CK692" s="64">
        <f>SUM(BX692*CH692)</f>
        <v>33.179648958697392</v>
      </c>
      <c r="CL692" s="65" t="s">
        <v>107</v>
      </c>
    </row>
    <row r="693" spans="1:90" s="65" customFormat="1" ht="24.75" customHeight="1" x14ac:dyDescent="0.3">
      <c r="A693" s="61" t="s">
        <v>127</v>
      </c>
      <c r="B693" s="35">
        <v>3.2749999999999999</v>
      </c>
      <c r="C693" s="35">
        <v>1.74</v>
      </c>
      <c r="D693" s="35">
        <v>6.1150000000000002</v>
      </c>
      <c r="E693" s="35">
        <v>4.46</v>
      </c>
      <c r="F693" s="35">
        <v>0.5383</v>
      </c>
      <c r="G693" s="66">
        <v>0.45595000000000002</v>
      </c>
      <c r="H693" s="66">
        <v>7.3249999999999996E-2</v>
      </c>
      <c r="I693" s="66">
        <v>3.8300000000000001E-2</v>
      </c>
      <c r="J693" s="66">
        <v>3.15E-2</v>
      </c>
      <c r="K693" s="67">
        <v>5.3850000000000002E-2</v>
      </c>
      <c r="L693" s="66">
        <v>0.56661700000000004</v>
      </c>
      <c r="M693" s="68">
        <v>3.2649999999999998E-2</v>
      </c>
      <c r="N693" s="35">
        <v>5.27</v>
      </c>
      <c r="O693" s="35">
        <v>16.75</v>
      </c>
      <c r="P693" s="35">
        <v>3.35</v>
      </c>
      <c r="Q693" s="35">
        <v>15.185</v>
      </c>
      <c r="R693" s="35">
        <v>8.07</v>
      </c>
      <c r="S693" s="35">
        <v>6.69</v>
      </c>
      <c r="T693" s="35">
        <v>6.25</v>
      </c>
      <c r="U693" s="35">
        <v>4.5150000000000006</v>
      </c>
      <c r="V693" s="35">
        <v>12.91</v>
      </c>
      <c r="W693" s="35">
        <v>5.2050000000000001</v>
      </c>
      <c r="X693" s="35">
        <v>6.8150000000000004</v>
      </c>
      <c r="Y693" s="35">
        <v>3.835</v>
      </c>
      <c r="Z693" s="35">
        <v>1.52</v>
      </c>
      <c r="AA693" s="35">
        <v>6.25</v>
      </c>
      <c r="AB693" s="41">
        <v>1060</v>
      </c>
      <c r="AC693" s="41">
        <v>9</v>
      </c>
      <c r="AD693" s="88">
        <v>381.4</v>
      </c>
      <c r="AE693" s="69">
        <v>59</v>
      </c>
      <c r="AF693" s="69">
        <v>73.900000000000006</v>
      </c>
      <c r="AG693" s="44">
        <f t="shared" si="395"/>
        <v>29.5</v>
      </c>
      <c r="AH693" s="44">
        <f t="shared" si="365"/>
        <v>2733.9710067865176</v>
      </c>
      <c r="AI693" s="44">
        <f t="shared" si="366"/>
        <v>202040.45740152366</v>
      </c>
      <c r="AJ693" s="44">
        <f t="shared" si="367"/>
        <v>1.8877407273040738</v>
      </c>
      <c r="AK693" s="45">
        <v>0</v>
      </c>
      <c r="AL693" s="43">
        <v>378.5</v>
      </c>
      <c r="AM693" s="43">
        <v>58.9</v>
      </c>
      <c r="AN693" s="69">
        <v>73.8</v>
      </c>
      <c r="AO693" s="44">
        <f t="shared" si="392"/>
        <v>29.45</v>
      </c>
      <c r="AP693" s="44">
        <f t="shared" si="368"/>
        <v>2724.7111624400618</v>
      </c>
      <c r="AQ693" s="46">
        <f t="shared" si="369"/>
        <v>202040.45740152366</v>
      </c>
      <c r="AR693" s="46">
        <f t="shared" si="370"/>
        <v>201083.68378807657</v>
      </c>
      <c r="AS693" s="47">
        <f t="shared" si="371"/>
        <v>0.47355545802673243</v>
      </c>
      <c r="AT693" s="46">
        <f t="shared" si="372"/>
        <v>1.8877407273040738</v>
      </c>
      <c r="AU693" s="46">
        <f t="shared" si="373"/>
        <v>1.8823009051241755</v>
      </c>
      <c r="AV693" s="47">
        <f t="shared" si="374"/>
        <v>0.2881657476165751</v>
      </c>
      <c r="AW693" s="48">
        <v>0</v>
      </c>
      <c r="AX693" s="70">
        <v>150</v>
      </c>
      <c r="AY693" s="70">
        <v>12</v>
      </c>
      <c r="AZ693" s="71">
        <v>330.2</v>
      </c>
      <c r="BA693" s="43">
        <f t="shared" si="389"/>
        <v>15.505754088431251</v>
      </c>
      <c r="BB693" s="71">
        <v>58.5</v>
      </c>
      <c r="BC693" s="69">
        <v>72.5</v>
      </c>
      <c r="BD693" s="54">
        <f t="shared" si="375"/>
        <v>29.25</v>
      </c>
      <c r="BE693" s="44">
        <f t="shared" si="376"/>
        <v>2687.8288646869173</v>
      </c>
      <c r="BF693" s="50">
        <f t="shared" si="390"/>
        <v>202040.45740152366</v>
      </c>
      <c r="BG693" s="50">
        <f t="shared" si="377"/>
        <v>194867.5926898015</v>
      </c>
      <c r="BH693" s="72">
        <f t="shared" si="378"/>
        <v>3.5502120733508407</v>
      </c>
      <c r="BI693" s="73">
        <f t="shared" si="379"/>
        <v>1.8877407273040738</v>
      </c>
      <c r="BJ693" s="51">
        <f t="shared" si="380"/>
        <v>1.6944839079816949</v>
      </c>
      <c r="BK693" s="72">
        <f t="shared" si="381"/>
        <v>10.237466222301272</v>
      </c>
      <c r="BL693" s="116">
        <v>0</v>
      </c>
      <c r="BM693" s="74">
        <f t="shared" si="401"/>
        <v>1060</v>
      </c>
      <c r="BN693" s="74">
        <f t="shared" si="402"/>
        <v>9</v>
      </c>
      <c r="BO693" s="71">
        <v>295.10000000000002</v>
      </c>
      <c r="BP693" s="71">
        <v>59</v>
      </c>
      <c r="BQ693" s="71">
        <v>69.8</v>
      </c>
      <c r="BR693" s="72">
        <f t="shared" si="382"/>
        <v>29.5</v>
      </c>
      <c r="BS693" s="54">
        <f t="shared" si="383"/>
        <v>2733.9710067865176</v>
      </c>
      <c r="BT693" s="50">
        <f t="shared" si="384"/>
        <v>194867.5926898015</v>
      </c>
      <c r="BU693" s="50">
        <f t="shared" si="385"/>
        <v>190831.17627369892</v>
      </c>
      <c r="BV693" s="72">
        <f t="shared" si="386"/>
        <v>2.0713636168985383</v>
      </c>
      <c r="BW693" s="75">
        <f t="shared" si="387"/>
        <v>1.6944839079816949</v>
      </c>
      <c r="BX693" s="55">
        <f t="shared" si="388"/>
        <v>1.5463930253029197</v>
      </c>
      <c r="BY693" s="72">
        <f t="shared" si="399"/>
        <v>8.7395862528530444</v>
      </c>
      <c r="BZ693" s="124" t="s">
        <v>92</v>
      </c>
      <c r="CA693" s="124" t="s">
        <v>95</v>
      </c>
      <c r="CB693" s="125">
        <v>3</v>
      </c>
      <c r="CC693" s="125">
        <v>8</v>
      </c>
      <c r="CD693" s="125">
        <v>4</v>
      </c>
      <c r="CE693" s="125">
        <v>6</v>
      </c>
      <c r="CF693" s="124" t="s">
        <v>107</v>
      </c>
      <c r="CG693" s="126" t="s">
        <v>75</v>
      </c>
      <c r="CH693" s="63">
        <f t="shared" si="403"/>
        <v>20.73301885884322</v>
      </c>
      <c r="CI693" s="63">
        <f t="shared" si="403"/>
        <v>3.9207133672006771</v>
      </c>
      <c r="CJ693" s="64">
        <f>SUM((AF693-BQ693)/AF693)*100</f>
        <v>5.5480378890392537</v>
      </c>
      <c r="CK693" s="64">
        <f>SUM(BX693*CH693)</f>
        <v>32.061395756789054</v>
      </c>
      <c r="CL693" s="65" t="s">
        <v>107</v>
      </c>
    </row>
    <row r="694" spans="1:90" s="65" customFormat="1" ht="24.75" customHeight="1" x14ac:dyDescent="0.3">
      <c r="A694" s="61" t="s">
        <v>127</v>
      </c>
      <c r="B694" s="35">
        <v>3.375</v>
      </c>
      <c r="C694" s="35">
        <v>1.82</v>
      </c>
      <c r="D694" s="35">
        <v>6.2249999999999996</v>
      </c>
      <c r="E694" s="35">
        <v>4.6449999999999996</v>
      </c>
      <c r="F694" s="35">
        <v>0.67369999999999997</v>
      </c>
      <c r="G694" s="66">
        <v>0.47484999999999999</v>
      </c>
      <c r="H694" s="66">
        <v>7.2349999999999998E-2</v>
      </c>
      <c r="I694" s="66">
        <v>4.095E-2</v>
      </c>
      <c r="J694" s="66">
        <v>3.3450000000000001E-2</v>
      </c>
      <c r="K694" s="67">
        <v>4.8500000000000001E-2</v>
      </c>
      <c r="L694" s="66">
        <v>0.56661700000000004</v>
      </c>
      <c r="M694" s="68">
        <v>3.8699999999999998E-2</v>
      </c>
      <c r="N694" s="35">
        <v>4.07</v>
      </c>
      <c r="O694" s="35">
        <v>13.635000000000003</v>
      </c>
      <c r="P694" s="35">
        <v>3.35</v>
      </c>
      <c r="Q694" s="35">
        <v>16.065000000000001</v>
      </c>
      <c r="R694" s="35">
        <v>7.2850000000000001</v>
      </c>
      <c r="S694" s="35">
        <v>3.34</v>
      </c>
      <c r="T694" s="35">
        <v>7.08</v>
      </c>
      <c r="U694" s="35">
        <v>5.27</v>
      </c>
      <c r="V694" s="35">
        <v>16.155000000000001</v>
      </c>
      <c r="W694" s="35">
        <v>9.3949999999999996</v>
      </c>
      <c r="X694" s="35">
        <v>9.9849999999999994</v>
      </c>
      <c r="Y694" s="35">
        <v>9.2349999999999994</v>
      </c>
      <c r="Z694" s="35">
        <v>5.1100000000000003</v>
      </c>
      <c r="AA694" s="35">
        <v>3.125</v>
      </c>
      <c r="AB694" s="41">
        <v>1060</v>
      </c>
      <c r="AC694" s="41">
        <v>9</v>
      </c>
      <c r="AD694" s="88">
        <v>383.2</v>
      </c>
      <c r="AE694" s="69">
        <v>58.9</v>
      </c>
      <c r="AF694" s="69">
        <v>73.099999999999994</v>
      </c>
      <c r="AG694" s="44">
        <f t="shared" si="395"/>
        <v>29.45</v>
      </c>
      <c r="AH694" s="44">
        <f t="shared" si="365"/>
        <v>2724.7111624400618</v>
      </c>
      <c r="AI694" s="44">
        <f t="shared" si="366"/>
        <v>199176.38597436849</v>
      </c>
      <c r="AJ694" s="44">
        <f t="shared" si="367"/>
        <v>1.9239228492142288</v>
      </c>
      <c r="AK694" s="45">
        <v>0</v>
      </c>
      <c r="AL694" s="43">
        <v>376.2</v>
      </c>
      <c r="AM694" s="43">
        <v>58.6</v>
      </c>
      <c r="AN694" s="69">
        <v>73</v>
      </c>
      <c r="AO694" s="44">
        <f t="shared" si="392"/>
        <v>29.3</v>
      </c>
      <c r="AP694" s="44">
        <f t="shared" si="368"/>
        <v>2697.0258771803014</v>
      </c>
      <c r="AQ694" s="46">
        <f t="shared" si="369"/>
        <v>199176.38597436849</v>
      </c>
      <c r="AR694" s="46">
        <f t="shared" si="370"/>
        <v>196882.88903416201</v>
      </c>
      <c r="AS694" s="47">
        <f t="shared" si="371"/>
        <v>1.1514903882740493</v>
      </c>
      <c r="AT694" s="46">
        <f t="shared" si="372"/>
        <v>1.9239228492142288</v>
      </c>
      <c r="AU694" s="46">
        <f t="shared" si="373"/>
        <v>1.9107805754248348</v>
      </c>
      <c r="AV694" s="47">
        <f t="shared" si="374"/>
        <v>0.68309775492097391</v>
      </c>
      <c r="AW694" s="48">
        <v>0</v>
      </c>
      <c r="AX694" s="70">
        <v>150</v>
      </c>
      <c r="AY694" s="70">
        <v>12</v>
      </c>
      <c r="AZ694" s="71">
        <v>329.4</v>
      </c>
      <c r="BA694" s="43">
        <f t="shared" si="389"/>
        <v>16.332726168791748</v>
      </c>
      <c r="BB694" s="71">
        <v>57.8</v>
      </c>
      <c r="BC694" s="69">
        <v>72.150000000000006</v>
      </c>
      <c r="BD694" s="54">
        <f t="shared" si="375"/>
        <v>28.9</v>
      </c>
      <c r="BE694" s="44">
        <f t="shared" si="376"/>
        <v>2623.8896002047309</v>
      </c>
      <c r="BF694" s="50">
        <f t="shared" si="390"/>
        <v>199176.38597436849</v>
      </c>
      <c r="BG694" s="50">
        <f t="shared" si="377"/>
        <v>189313.63465477133</v>
      </c>
      <c r="BH694" s="72">
        <f t="shared" si="378"/>
        <v>4.9517673851489441</v>
      </c>
      <c r="BI694" s="73">
        <f t="shared" si="379"/>
        <v>1.9239228492142288</v>
      </c>
      <c r="BJ694" s="51">
        <f t="shared" si="380"/>
        <v>1.7399697628788726</v>
      </c>
      <c r="BK694" s="72">
        <f t="shared" si="381"/>
        <v>9.5613546255499067</v>
      </c>
      <c r="BL694" s="116">
        <v>0</v>
      </c>
      <c r="BM694" s="74">
        <f t="shared" si="401"/>
        <v>1060</v>
      </c>
      <c r="BN694" s="74">
        <f t="shared" si="402"/>
        <v>9</v>
      </c>
      <c r="BO694" s="71">
        <v>293.5</v>
      </c>
      <c r="BP694" s="71">
        <v>56</v>
      </c>
      <c r="BQ694" s="71">
        <v>69.8</v>
      </c>
      <c r="BR694" s="72">
        <f t="shared" si="382"/>
        <v>28</v>
      </c>
      <c r="BS694" s="54">
        <f t="shared" si="383"/>
        <v>2463.0086404143976</v>
      </c>
      <c r="BT694" s="50">
        <f t="shared" si="384"/>
        <v>189313.63465477133</v>
      </c>
      <c r="BU694" s="50">
        <f t="shared" si="385"/>
        <v>171918.00310092495</v>
      </c>
      <c r="BV694" s="72">
        <f t="shared" si="386"/>
        <v>9.188789590125781</v>
      </c>
      <c r="BW694" s="75">
        <f t="shared" si="387"/>
        <v>1.7399697628788726</v>
      </c>
      <c r="BX694" s="55">
        <f t="shared" si="388"/>
        <v>1.7072092201286213</v>
      </c>
      <c r="BY694" s="72">
        <f t="shared" si="399"/>
        <v>1.8828225322747705</v>
      </c>
      <c r="BZ694" s="124" t="s">
        <v>92</v>
      </c>
      <c r="CA694" s="124" t="s">
        <v>95</v>
      </c>
      <c r="CB694" s="125">
        <v>3</v>
      </c>
      <c r="CC694" s="125">
        <v>8</v>
      </c>
      <c r="CD694" s="125">
        <v>4</v>
      </c>
      <c r="CE694" s="125">
        <v>6</v>
      </c>
      <c r="CF694" s="124" t="s">
        <v>107</v>
      </c>
      <c r="CG694" s="126" t="s">
        <v>75</v>
      </c>
      <c r="CH694" s="63">
        <f t="shared" si="403"/>
        <v>20.717149481509452</v>
      </c>
      <c r="CI694" s="63">
        <f t="shared" si="403"/>
        <v>3.9196660357697324</v>
      </c>
      <c r="CJ694" s="64">
        <f>SUM((AF694-BQ694)/AF694)*100</f>
        <v>4.5143638850889154</v>
      </c>
      <c r="CK694" s="64">
        <f>SUM(BX694*CH694)</f>
        <v>35.368508609615823</v>
      </c>
      <c r="CL694" s="65" t="s">
        <v>107</v>
      </c>
    </row>
    <row r="695" spans="1:90" s="65" customFormat="1" ht="24.75" customHeight="1" x14ac:dyDescent="0.3">
      <c r="A695" s="61" t="s">
        <v>127</v>
      </c>
      <c r="B695" s="35">
        <v>3.47</v>
      </c>
      <c r="C695" s="35">
        <v>1.75</v>
      </c>
      <c r="D695" s="35">
        <v>6.07</v>
      </c>
      <c r="E695" s="35">
        <v>4.5999999999999996</v>
      </c>
      <c r="F695" s="35">
        <v>0.51370000000000005</v>
      </c>
      <c r="G695" s="66">
        <v>0.47749999999999998</v>
      </c>
      <c r="H695" s="66">
        <v>7.0849999999999996E-2</v>
      </c>
      <c r="I695" s="66">
        <v>4.0599999999999997E-2</v>
      </c>
      <c r="J695" s="66">
        <v>3.3050000000000003E-2</v>
      </c>
      <c r="K695" s="67">
        <v>4.9549999999999997E-2</v>
      </c>
      <c r="L695" s="66">
        <v>0.56661700000000004</v>
      </c>
      <c r="M695" s="68">
        <v>3.5700000000000003E-2</v>
      </c>
      <c r="N695" s="35">
        <v>4.1784999999999997</v>
      </c>
      <c r="O695" s="35">
        <v>16.0335</v>
      </c>
      <c r="P695" s="35">
        <v>3.165</v>
      </c>
      <c r="Q695" s="35">
        <v>15.824999999999999</v>
      </c>
      <c r="R695" s="35">
        <v>7.4545000000000003</v>
      </c>
      <c r="S695" s="35">
        <v>5.01</v>
      </c>
      <c r="T695" s="35">
        <v>8.0564999999999998</v>
      </c>
      <c r="U695" s="35">
        <v>3.6840000000000002</v>
      </c>
      <c r="V695" s="35">
        <v>14.592499999999999</v>
      </c>
      <c r="W695" s="35">
        <v>5.2009999999999996</v>
      </c>
      <c r="X695" s="35">
        <v>11.649999999999999</v>
      </c>
      <c r="Y695" s="35">
        <v>6.1050000000000004</v>
      </c>
      <c r="Z695" s="35">
        <v>2.2220000000000004</v>
      </c>
      <c r="AA695" s="35">
        <v>4.7</v>
      </c>
      <c r="AB695" s="41">
        <v>1060</v>
      </c>
      <c r="AC695" s="41">
        <v>9</v>
      </c>
      <c r="AD695" s="88">
        <v>385.5</v>
      </c>
      <c r="AE695" s="69">
        <v>59.5</v>
      </c>
      <c r="AF695" s="69">
        <v>74</v>
      </c>
      <c r="AG695" s="44">
        <f t="shared" si="395"/>
        <v>29.75</v>
      </c>
      <c r="AH695" s="44">
        <f t="shared" si="365"/>
        <v>2780.5058479678164</v>
      </c>
      <c r="AI695" s="44">
        <f t="shared" si="366"/>
        <v>205757.43274961843</v>
      </c>
      <c r="AJ695" s="44">
        <f t="shared" si="367"/>
        <v>1.8735653669877688</v>
      </c>
      <c r="AK695" s="45">
        <v>0</v>
      </c>
      <c r="AL695" s="43">
        <v>376.4</v>
      </c>
      <c r="AM695" s="43">
        <v>59.2</v>
      </c>
      <c r="AN695" s="69">
        <v>74</v>
      </c>
      <c r="AO695" s="44">
        <f t="shared" si="392"/>
        <v>29.6</v>
      </c>
      <c r="AP695" s="44">
        <f t="shared" si="368"/>
        <v>2752.5378193692336</v>
      </c>
      <c r="AQ695" s="46">
        <f t="shared" si="369"/>
        <v>205757.43274961843</v>
      </c>
      <c r="AR695" s="46">
        <f t="shared" si="370"/>
        <v>203687.79863332328</v>
      </c>
      <c r="AS695" s="47">
        <f t="shared" si="371"/>
        <v>1.0058611679966059</v>
      </c>
      <c r="AT695" s="46">
        <f t="shared" si="372"/>
        <v>1.8735653669877688</v>
      </c>
      <c r="AU695" s="46">
        <f t="shared" si="373"/>
        <v>1.8479261032104897</v>
      </c>
      <c r="AV695" s="47">
        <f t="shared" si="374"/>
        <v>1.3684744727375437</v>
      </c>
      <c r="AW695" s="48">
        <v>0</v>
      </c>
      <c r="AX695" s="70">
        <v>150</v>
      </c>
      <c r="AY695" s="70">
        <v>12</v>
      </c>
      <c r="AZ695" s="71">
        <v>329.7</v>
      </c>
      <c r="BA695" s="43">
        <f t="shared" si="389"/>
        <v>16.924476797088268</v>
      </c>
      <c r="BB695" s="71">
        <v>59</v>
      </c>
      <c r="BC695" s="69">
        <v>74</v>
      </c>
      <c r="BD695" s="54">
        <f t="shared" si="375"/>
        <v>29.5</v>
      </c>
      <c r="BE695" s="44">
        <f t="shared" si="376"/>
        <v>2733.9710067865176</v>
      </c>
      <c r="BF695" s="50">
        <f t="shared" si="390"/>
        <v>205757.43274961843</v>
      </c>
      <c r="BG695" s="50">
        <f t="shared" si="377"/>
        <v>202313.8545022023</v>
      </c>
      <c r="BH695" s="72">
        <f t="shared" si="378"/>
        <v>1.6736106207188814</v>
      </c>
      <c r="BI695" s="73">
        <f t="shared" si="379"/>
        <v>1.8735653669877688</v>
      </c>
      <c r="BJ695" s="51">
        <f t="shared" si="380"/>
        <v>1.6296461792556625</v>
      </c>
      <c r="BK695" s="72">
        <f t="shared" si="381"/>
        <v>13.018984660474816</v>
      </c>
      <c r="BL695" s="116">
        <v>0</v>
      </c>
      <c r="BM695" s="74">
        <f t="shared" si="401"/>
        <v>1060</v>
      </c>
      <c r="BN695" s="74">
        <f t="shared" si="402"/>
        <v>9</v>
      </c>
      <c r="BO695" s="71">
        <v>294.10000000000002</v>
      </c>
      <c r="BP695" s="71">
        <v>58</v>
      </c>
      <c r="BQ695" s="71">
        <v>71.2</v>
      </c>
      <c r="BR695" s="72">
        <f t="shared" si="382"/>
        <v>29</v>
      </c>
      <c r="BS695" s="54">
        <f t="shared" si="383"/>
        <v>2642.079421669016</v>
      </c>
      <c r="BT695" s="50">
        <f t="shared" si="384"/>
        <v>202313.8545022023</v>
      </c>
      <c r="BU695" s="50">
        <f t="shared" si="385"/>
        <v>188116.05482283395</v>
      </c>
      <c r="BV695" s="72">
        <f t="shared" si="386"/>
        <v>7.0177100398301215</v>
      </c>
      <c r="BW695" s="75">
        <f t="shared" si="387"/>
        <v>1.6296461792556625</v>
      </c>
      <c r="BX695" s="55">
        <f t="shared" si="388"/>
        <v>1.5633965972600308</v>
      </c>
      <c r="BY695" s="72">
        <f t="shared" si="399"/>
        <v>4.0652739741267672</v>
      </c>
      <c r="BZ695" s="124" t="s">
        <v>92</v>
      </c>
      <c r="CA695" s="124" t="s">
        <v>95</v>
      </c>
      <c r="CB695" s="125">
        <v>3</v>
      </c>
      <c r="CC695" s="125">
        <v>8</v>
      </c>
      <c r="CD695" s="125">
        <v>3</v>
      </c>
      <c r="CE695" s="125">
        <v>6</v>
      </c>
      <c r="CF695" s="124" t="s">
        <v>107</v>
      </c>
      <c r="CG695" s="126" t="s">
        <v>75</v>
      </c>
      <c r="CH695" s="129">
        <v>18.5</v>
      </c>
      <c r="CI695" s="63">
        <v>10.16764964937329</v>
      </c>
      <c r="CJ695" s="64">
        <f>SUM((AF695-BQ695)/AF695)*100</f>
        <v>3.7837837837837798</v>
      </c>
      <c r="CK695" s="64">
        <f>SUM(BX695*CH695)</f>
        <v>28.922837049310569</v>
      </c>
      <c r="CL695" s="65" t="s">
        <v>107</v>
      </c>
    </row>
    <row r="696" spans="1:90" s="65" customFormat="1" ht="24.75" customHeight="1" x14ac:dyDescent="0.3">
      <c r="A696" s="61" t="s">
        <v>127</v>
      </c>
      <c r="B696" s="35">
        <v>3.605</v>
      </c>
      <c r="C696" s="35">
        <v>2.105</v>
      </c>
      <c r="D696" s="35">
        <v>6.8049999999999997</v>
      </c>
      <c r="E696" s="35">
        <v>4.93</v>
      </c>
      <c r="F696" s="35">
        <v>0.42409999999999998</v>
      </c>
      <c r="G696" s="66">
        <v>0.56310000000000004</v>
      </c>
      <c r="H696" s="66">
        <v>7.8299999999999995E-2</v>
      </c>
      <c r="I696" s="66">
        <v>4.5600000000000002E-2</v>
      </c>
      <c r="J696" s="66">
        <v>3.9449999999999999E-2</v>
      </c>
      <c r="K696" s="67">
        <v>6.0100000000000001E-2</v>
      </c>
      <c r="L696" s="66">
        <v>0.56661700000000004</v>
      </c>
      <c r="M696" s="68">
        <v>2.4150000000000001E-2</v>
      </c>
      <c r="N696" s="35">
        <v>5.27</v>
      </c>
      <c r="O696" s="35">
        <v>16.75</v>
      </c>
      <c r="P696" s="35">
        <v>3.35</v>
      </c>
      <c r="Q696" s="35">
        <v>15.185</v>
      </c>
      <c r="R696" s="35">
        <v>8.07</v>
      </c>
      <c r="S696" s="35">
        <v>6.69</v>
      </c>
      <c r="T696" s="35">
        <v>6.25</v>
      </c>
      <c r="U696" s="35">
        <v>4.5150000000000006</v>
      </c>
      <c r="V696" s="35">
        <v>12.91</v>
      </c>
      <c r="W696" s="35">
        <v>5.2050000000000001</v>
      </c>
      <c r="X696" s="35">
        <v>6.8150000000000004</v>
      </c>
      <c r="Y696" s="35">
        <v>3.835</v>
      </c>
      <c r="Z696" s="35">
        <v>1.52</v>
      </c>
      <c r="AA696" s="35">
        <v>6.25</v>
      </c>
      <c r="AB696" s="41">
        <v>1060</v>
      </c>
      <c r="AC696" s="41">
        <v>9</v>
      </c>
      <c r="AD696" s="88">
        <v>384.5</v>
      </c>
      <c r="AE696" s="69">
        <v>59.5</v>
      </c>
      <c r="AF696" s="69">
        <v>74</v>
      </c>
      <c r="AG696" s="44">
        <f t="shared" si="395"/>
        <v>29.75</v>
      </c>
      <c r="AH696" s="44">
        <f t="shared" si="365"/>
        <v>2780.5058479678164</v>
      </c>
      <c r="AI696" s="44">
        <f t="shared" si="366"/>
        <v>205757.43274961843</v>
      </c>
      <c r="AJ696" s="44">
        <f t="shared" si="367"/>
        <v>1.8687052752446098</v>
      </c>
      <c r="AK696" s="45">
        <v>0</v>
      </c>
      <c r="AL696" s="43">
        <v>377.6</v>
      </c>
      <c r="AM696" s="43">
        <v>59.3</v>
      </c>
      <c r="AN696" s="69">
        <v>74</v>
      </c>
      <c r="AO696" s="44">
        <f t="shared" si="392"/>
        <v>29.65</v>
      </c>
      <c r="AP696" s="44">
        <f t="shared" si="368"/>
        <v>2761.8447876054929</v>
      </c>
      <c r="AQ696" s="46">
        <f t="shared" si="369"/>
        <v>205757.43274961843</v>
      </c>
      <c r="AR696" s="46">
        <f t="shared" si="370"/>
        <v>204376.51428280649</v>
      </c>
      <c r="AS696" s="47">
        <f t="shared" si="371"/>
        <v>0.67113904385284096</v>
      </c>
      <c r="AT696" s="46">
        <f t="shared" si="372"/>
        <v>1.8687052752446098</v>
      </c>
      <c r="AU696" s="46">
        <f t="shared" si="373"/>
        <v>1.8475704085915425</v>
      </c>
      <c r="AV696" s="47">
        <f t="shared" si="374"/>
        <v>1.1309898320001683</v>
      </c>
      <c r="AW696" s="48">
        <v>0</v>
      </c>
      <c r="AX696" s="70">
        <v>150</v>
      </c>
      <c r="AY696" s="70">
        <v>12</v>
      </c>
      <c r="AZ696" s="71">
        <v>329.5</v>
      </c>
      <c r="BA696" s="43">
        <f t="shared" si="389"/>
        <v>16.691957511380881</v>
      </c>
      <c r="BB696" s="71">
        <v>59</v>
      </c>
      <c r="BC696" s="69">
        <v>74.3</v>
      </c>
      <c r="BD696" s="54">
        <f t="shared" si="375"/>
        <v>29.5</v>
      </c>
      <c r="BE696" s="44">
        <f t="shared" si="376"/>
        <v>2733.9710067865176</v>
      </c>
      <c r="BF696" s="50">
        <f t="shared" si="390"/>
        <v>205757.43274961843</v>
      </c>
      <c r="BG696" s="50">
        <f t="shared" si="377"/>
        <v>203134.04580423824</v>
      </c>
      <c r="BH696" s="72">
        <f t="shared" si="378"/>
        <v>1.2749901232353191</v>
      </c>
      <c r="BI696" s="73">
        <f t="shared" si="379"/>
        <v>1.8687052752446098</v>
      </c>
      <c r="BJ696" s="51">
        <f t="shared" si="380"/>
        <v>1.6220816096851709</v>
      </c>
      <c r="BK696" s="72">
        <f t="shared" si="381"/>
        <v>13.197568863669867</v>
      </c>
      <c r="BL696" s="116">
        <v>0</v>
      </c>
      <c r="BM696" s="74">
        <f t="shared" si="401"/>
        <v>1060</v>
      </c>
      <c r="BN696" s="74">
        <f t="shared" si="402"/>
        <v>9</v>
      </c>
      <c r="BO696" s="71">
        <v>292.89999999999998</v>
      </c>
      <c r="BP696" s="71">
        <v>57</v>
      </c>
      <c r="BQ696" s="71">
        <v>71</v>
      </c>
      <c r="BR696" s="72">
        <f t="shared" si="382"/>
        <v>28.5</v>
      </c>
      <c r="BS696" s="54">
        <f t="shared" si="383"/>
        <v>2551.7586328783095</v>
      </c>
      <c r="BT696" s="50">
        <f t="shared" si="384"/>
        <v>203134.04580423824</v>
      </c>
      <c r="BU696" s="50">
        <f t="shared" si="385"/>
        <v>181174.86293435999</v>
      </c>
      <c r="BV696" s="72">
        <f t="shared" si="386"/>
        <v>10.810193231242229</v>
      </c>
      <c r="BW696" s="75">
        <f t="shared" si="387"/>
        <v>1.6220816096851709</v>
      </c>
      <c r="BX696" s="55">
        <f t="shared" si="388"/>
        <v>1.6166701895401365</v>
      </c>
      <c r="BY696" s="72">
        <f t="shared" si="399"/>
        <v>0.33360961080649165</v>
      </c>
      <c r="BZ696" s="124" t="s">
        <v>92</v>
      </c>
      <c r="CA696" s="124" t="s">
        <v>95</v>
      </c>
      <c r="CB696" s="125">
        <v>3</v>
      </c>
      <c r="CC696" s="125">
        <v>8</v>
      </c>
      <c r="CD696" s="125">
        <v>3</v>
      </c>
      <c r="CE696" s="125">
        <v>6</v>
      </c>
      <c r="CF696" s="124" t="s">
        <v>107</v>
      </c>
      <c r="CG696" s="126" t="s">
        <v>75</v>
      </c>
      <c r="CH696" s="129">
        <f>SUM(CH694:CH695)/2.1</f>
        <v>18.674833086433072</v>
      </c>
      <c r="CI696" s="63">
        <v>16.199309708393191</v>
      </c>
      <c r="CJ696" s="64">
        <f>SUM((AF696-BQ696)/AF696)*100</f>
        <v>4.0540540540540544</v>
      </c>
      <c r="CK696" s="64">
        <f>SUM(BX696*CH696)</f>
        <v>30.191045945474166</v>
      </c>
      <c r="CL696" s="65" t="s">
        <v>107</v>
      </c>
    </row>
    <row r="697" spans="1:90" s="65" customFormat="1" ht="24.75" customHeight="1" x14ac:dyDescent="0.3">
      <c r="A697" s="61" t="s">
        <v>127</v>
      </c>
      <c r="B697" s="35">
        <v>3.87</v>
      </c>
      <c r="C697" s="35">
        <v>2.0150000000000001</v>
      </c>
      <c r="D697" s="35">
        <v>7</v>
      </c>
      <c r="E697" s="35">
        <v>5.0949999999999998</v>
      </c>
      <c r="F697" s="35">
        <v>0.46229999999999999</v>
      </c>
      <c r="G697" s="66">
        <v>0.54564999999999997</v>
      </c>
      <c r="H697" s="66">
        <v>7.3300000000000004E-2</v>
      </c>
      <c r="I697" s="66">
        <v>4.4949999999999997E-2</v>
      </c>
      <c r="J697" s="66">
        <v>3.4599999999999999E-2</v>
      </c>
      <c r="K697" s="67">
        <v>5.5350000000000003E-2</v>
      </c>
      <c r="L697" s="66">
        <v>0.56661700000000004</v>
      </c>
      <c r="M697" s="68">
        <v>2.8199999999999999E-2</v>
      </c>
      <c r="N697" s="35">
        <v>4.07</v>
      </c>
      <c r="O697" s="35">
        <v>13.635000000000003</v>
      </c>
      <c r="P697" s="35">
        <v>3.35</v>
      </c>
      <c r="Q697" s="35">
        <v>16.065000000000001</v>
      </c>
      <c r="R697" s="35">
        <v>7.2850000000000001</v>
      </c>
      <c r="S697" s="35">
        <v>3.34</v>
      </c>
      <c r="T697" s="35">
        <v>7.08</v>
      </c>
      <c r="U697" s="35">
        <v>5.27</v>
      </c>
      <c r="V697" s="35">
        <v>16.155000000000001</v>
      </c>
      <c r="W697" s="35">
        <v>9.3949999999999996</v>
      </c>
      <c r="X697" s="35">
        <v>9.9849999999999994</v>
      </c>
      <c r="Y697" s="35">
        <v>9.2349999999999994</v>
      </c>
      <c r="Z697" s="35">
        <v>5.1100000000000003</v>
      </c>
      <c r="AA697" s="35">
        <v>3.125</v>
      </c>
      <c r="AB697" s="41">
        <v>1060</v>
      </c>
      <c r="AC697" s="41">
        <v>9</v>
      </c>
      <c r="AD697" s="88">
        <v>383.2</v>
      </c>
      <c r="AE697" s="69">
        <v>59.5</v>
      </c>
      <c r="AF697" s="69">
        <v>74</v>
      </c>
      <c r="AG697" s="44">
        <f t="shared" si="395"/>
        <v>29.75</v>
      </c>
      <c r="AH697" s="44">
        <f t="shared" si="365"/>
        <v>2780.5058479678164</v>
      </c>
      <c r="AI697" s="44">
        <f t="shared" si="366"/>
        <v>205757.43274961843</v>
      </c>
      <c r="AJ697" s="44">
        <f t="shared" si="367"/>
        <v>1.8623871559785032</v>
      </c>
      <c r="AK697" s="45">
        <v>0</v>
      </c>
      <c r="AL697" s="43">
        <v>377.4</v>
      </c>
      <c r="AM697" s="43">
        <v>59.3</v>
      </c>
      <c r="AN697" s="69">
        <v>74</v>
      </c>
      <c r="AO697" s="44">
        <f t="shared" si="392"/>
        <v>29.65</v>
      </c>
      <c r="AP697" s="44">
        <f t="shared" si="368"/>
        <v>2761.8447876054929</v>
      </c>
      <c r="AQ697" s="46">
        <f t="shared" si="369"/>
        <v>205757.43274961843</v>
      </c>
      <c r="AR697" s="46">
        <f t="shared" si="370"/>
        <v>204376.51428280649</v>
      </c>
      <c r="AS697" s="47">
        <f t="shared" si="371"/>
        <v>0.67113904385284096</v>
      </c>
      <c r="AT697" s="46">
        <f t="shared" si="372"/>
        <v>1.8623871559785032</v>
      </c>
      <c r="AU697" s="46">
        <f t="shared" si="373"/>
        <v>1.8465918225700428</v>
      </c>
      <c r="AV697" s="47">
        <f t="shared" si="374"/>
        <v>0.84812297796166281</v>
      </c>
      <c r="AW697" s="48">
        <v>0</v>
      </c>
      <c r="AX697" s="70">
        <v>150</v>
      </c>
      <c r="AY697" s="70">
        <v>12</v>
      </c>
      <c r="AZ697" s="71">
        <v>330</v>
      </c>
      <c r="BA697" s="43">
        <f t="shared" si="389"/>
        <v>16.121212121212118</v>
      </c>
      <c r="BB697" s="71">
        <v>59</v>
      </c>
      <c r="BC697" s="69">
        <v>73.400000000000006</v>
      </c>
      <c r="BD697" s="54">
        <f t="shared" si="375"/>
        <v>29.5</v>
      </c>
      <c r="BE697" s="44">
        <f t="shared" si="376"/>
        <v>2733.9710067865176</v>
      </c>
      <c r="BF697" s="50">
        <f t="shared" si="390"/>
        <v>205757.43274961843</v>
      </c>
      <c r="BG697" s="50">
        <f t="shared" si="377"/>
        <v>200673.4718981304</v>
      </c>
      <c r="BH697" s="72">
        <f t="shared" si="378"/>
        <v>2.4708516156860205</v>
      </c>
      <c r="BI697" s="73">
        <f t="shared" si="379"/>
        <v>1.8623871559785032</v>
      </c>
      <c r="BJ697" s="51">
        <f t="shared" si="380"/>
        <v>1.6444625035815432</v>
      </c>
      <c r="BK697" s="72">
        <f t="shared" si="381"/>
        <v>11.701361432685665</v>
      </c>
      <c r="BL697" s="116">
        <v>0</v>
      </c>
      <c r="BM697" s="74">
        <f t="shared" si="401"/>
        <v>1060</v>
      </c>
      <c r="BN697" s="74">
        <f t="shared" si="402"/>
        <v>9</v>
      </c>
      <c r="BO697" s="71">
        <v>295</v>
      </c>
      <c r="BP697" s="71">
        <v>56.89</v>
      </c>
      <c r="BQ697" s="71">
        <v>72.3</v>
      </c>
      <c r="BR697" s="72">
        <f t="shared" si="382"/>
        <v>28.445</v>
      </c>
      <c r="BS697" s="54">
        <f t="shared" si="383"/>
        <v>2541.9192432270825</v>
      </c>
      <c r="BT697" s="50">
        <f t="shared" si="384"/>
        <v>200673.4718981304</v>
      </c>
      <c r="BU697" s="50">
        <f t="shared" si="385"/>
        <v>183780.76128531806</v>
      </c>
      <c r="BV697" s="72">
        <f t="shared" si="386"/>
        <v>8.4180088444314816</v>
      </c>
      <c r="BW697" s="75">
        <f t="shared" si="387"/>
        <v>1.6444625035815432</v>
      </c>
      <c r="BX697" s="55">
        <f t="shared" si="388"/>
        <v>1.6051734574219934</v>
      </c>
      <c r="BY697" s="72">
        <f t="shared" si="399"/>
        <v>2.3891725152735694</v>
      </c>
      <c r="BZ697" s="124" t="s">
        <v>92</v>
      </c>
      <c r="CA697" s="124" t="s">
        <v>95</v>
      </c>
      <c r="CB697" s="125">
        <v>3</v>
      </c>
      <c r="CC697" s="125">
        <v>8</v>
      </c>
      <c r="CD697" s="125">
        <v>3</v>
      </c>
      <c r="CE697" s="125">
        <v>6</v>
      </c>
      <c r="CF697" s="124" t="s">
        <v>107</v>
      </c>
      <c r="CG697" s="126" t="s">
        <v>75</v>
      </c>
      <c r="CH697" s="63">
        <f>SUM(CH695:CH696)/2.1</f>
        <v>17.702301469730031</v>
      </c>
      <c r="CI697" s="63">
        <f t="shared" ref="CI697:CI702" si="404">SUM(CI695:CI696)/2</f>
        <v>13.183479678883241</v>
      </c>
      <c r="CJ697" s="64">
        <f>SUM((AF697-BQ697)/AF697)*100</f>
        <v>2.2972972972973014</v>
      </c>
      <c r="CK697" s="64">
        <f>SUM(BX697*CH697)</f>
        <v>28.415264454492988</v>
      </c>
      <c r="CL697" s="65" t="s">
        <v>107</v>
      </c>
    </row>
    <row r="698" spans="1:90" s="65" customFormat="1" ht="24.75" customHeight="1" x14ac:dyDescent="0.3">
      <c r="A698" s="61" t="s">
        <v>127</v>
      </c>
      <c r="B698" s="35">
        <v>3.6949999999999998</v>
      </c>
      <c r="C698" s="35">
        <v>1.98</v>
      </c>
      <c r="D698" s="35">
        <v>6.39</v>
      </c>
      <c r="E698" s="35">
        <v>4.875</v>
      </c>
      <c r="F698" s="35">
        <v>0.46389999999999998</v>
      </c>
      <c r="G698" s="66">
        <v>0.26098499999999997</v>
      </c>
      <c r="H698" s="66">
        <v>7.1999999999999995E-2</v>
      </c>
      <c r="I698" s="66">
        <v>4.4049999999999999E-2</v>
      </c>
      <c r="J698" s="66">
        <v>3.3550000000000003E-2</v>
      </c>
      <c r="K698" s="67">
        <v>4.9549999999999997E-2</v>
      </c>
      <c r="L698" s="66">
        <v>0.56661700000000004</v>
      </c>
      <c r="M698" s="68">
        <v>2.9149999999999999E-2</v>
      </c>
      <c r="N698" s="35">
        <v>4.1784999999999997</v>
      </c>
      <c r="O698" s="35">
        <v>16.0335</v>
      </c>
      <c r="P698" s="35">
        <v>3.165</v>
      </c>
      <c r="Q698" s="35">
        <v>15.824999999999999</v>
      </c>
      <c r="R698" s="35">
        <v>7.4545000000000003</v>
      </c>
      <c r="S698" s="35">
        <v>5.01</v>
      </c>
      <c r="T698" s="35">
        <v>8.0564999999999998</v>
      </c>
      <c r="U698" s="35">
        <v>3.6840000000000002</v>
      </c>
      <c r="V698" s="35">
        <v>14.592499999999999</v>
      </c>
      <c r="W698" s="35">
        <v>5.2009999999999996</v>
      </c>
      <c r="X698" s="35">
        <v>11.649999999999999</v>
      </c>
      <c r="Y698" s="35">
        <v>6.1050000000000004</v>
      </c>
      <c r="Z698" s="35">
        <v>2.2220000000000004</v>
      </c>
      <c r="AA698" s="35">
        <v>4.7</v>
      </c>
      <c r="AB698" s="41">
        <v>1060</v>
      </c>
      <c r="AC698" s="41">
        <v>9</v>
      </c>
      <c r="AD698" s="88">
        <v>379.4</v>
      </c>
      <c r="AE698" s="69">
        <v>59.5</v>
      </c>
      <c r="AF698" s="69">
        <v>74</v>
      </c>
      <c r="AG698" s="44">
        <f t="shared" si="395"/>
        <v>29.75</v>
      </c>
      <c r="AH698" s="44">
        <f t="shared" si="365"/>
        <v>2780.5058479678164</v>
      </c>
      <c r="AI698" s="44">
        <f t="shared" si="366"/>
        <v>205757.43274961843</v>
      </c>
      <c r="AJ698" s="44">
        <f t="shared" si="367"/>
        <v>1.8439188073544992</v>
      </c>
      <c r="AK698" s="45">
        <v>0</v>
      </c>
      <c r="AL698" s="43">
        <v>373.2</v>
      </c>
      <c r="AM698" s="43">
        <v>59.3</v>
      </c>
      <c r="AN698" s="69">
        <v>74.099999999999994</v>
      </c>
      <c r="AO698" s="44">
        <f t="shared" si="392"/>
        <v>29.65</v>
      </c>
      <c r="AP698" s="44">
        <f t="shared" si="368"/>
        <v>2761.8447876054929</v>
      </c>
      <c r="AQ698" s="46">
        <f t="shared" si="369"/>
        <v>205757.43274961843</v>
      </c>
      <c r="AR698" s="46">
        <f t="shared" si="370"/>
        <v>204652.69876156701</v>
      </c>
      <c r="AS698" s="47">
        <f t="shared" si="371"/>
        <v>0.53691085337157418</v>
      </c>
      <c r="AT698" s="46">
        <f t="shared" si="372"/>
        <v>1.8439188073544992</v>
      </c>
      <c r="AU698" s="46">
        <f t="shared" si="373"/>
        <v>1.8235772225745284</v>
      </c>
      <c r="AV698" s="47">
        <f t="shared" si="374"/>
        <v>1.1031713922998183</v>
      </c>
      <c r="AW698" s="48">
        <v>0</v>
      </c>
      <c r="AX698" s="70">
        <v>150</v>
      </c>
      <c r="AY698" s="70">
        <v>12</v>
      </c>
      <c r="AZ698" s="71">
        <v>325.2</v>
      </c>
      <c r="BA698" s="43">
        <f t="shared" si="389"/>
        <v>16.666666666666664</v>
      </c>
      <c r="BB698" s="71">
        <v>59</v>
      </c>
      <c r="BC698" s="69">
        <v>73.8</v>
      </c>
      <c r="BD698" s="54">
        <f t="shared" si="375"/>
        <v>29.5</v>
      </c>
      <c r="BE698" s="44">
        <f t="shared" si="376"/>
        <v>2733.9710067865176</v>
      </c>
      <c r="BF698" s="50">
        <f t="shared" si="390"/>
        <v>205757.43274961843</v>
      </c>
      <c r="BG698" s="50">
        <f t="shared" si="377"/>
        <v>201767.06030084498</v>
      </c>
      <c r="BH698" s="72">
        <f t="shared" si="378"/>
        <v>1.9393576190412705</v>
      </c>
      <c r="BI698" s="73">
        <f t="shared" si="379"/>
        <v>1.8439188073544992</v>
      </c>
      <c r="BJ698" s="51">
        <f t="shared" si="380"/>
        <v>1.6117596178241889</v>
      </c>
      <c r="BK698" s="72">
        <f t="shared" si="381"/>
        <v>12.590532110434568</v>
      </c>
      <c r="BL698" s="116">
        <v>0</v>
      </c>
      <c r="BM698" s="74">
        <f t="shared" si="401"/>
        <v>1060</v>
      </c>
      <c r="BN698" s="74">
        <f t="shared" si="402"/>
        <v>9</v>
      </c>
      <c r="BO698" s="71">
        <v>289.60000000000002</v>
      </c>
      <c r="BP698" s="71">
        <v>57.4</v>
      </c>
      <c r="BQ698" s="71">
        <v>72.400000000000006</v>
      </c>
      <c r="BR698" s="72">
        <f t="shared" si="382"/>
        <v>28.7</v>
      </c>
      <c r="BS698" s="54">
        <f t="shared" si="383"/>
        <v>2587.6984528353764</v>
      </c>
      <c r="BT698" s="50">
        <f t="shared" si="384"/>
        <v>201767.06030084498</v>
      </c>
      <c r="BU698" s="50">
        <f t="shared" si="385"/>
        <v>187349.36798528128</v>
      </c>
      <c r="BV698" s="72">
        <f t="shared" si="386"/>
        <v>7.1457116409716175</v>
      </c>
      <c r="BW698" s="75">
        <f t="shared" si="387"/>
        <v>1.6117596178241889</v>
      </c>
      <c r="BX698" s="55">
        <f t="shared" si="388"/>
        <v>1.5457751638785984</v>
      </c>
      <c r="BY698" s="72">
        <f t="shared" si="399"/>
        <v>4.0939388985726595</v>
      </c>
      <c r="BZ698" s="124" t="s">
        <v>92</v>
      </c>
      <c r="CA698" s="124" t="s">
        <v>95</v>
      </c>
      <c r="CB698" s="125">
        <v>3</v>
      </c>
      <c r="CC698" s="125">
        <v>8</v>
      </c>
      <c r="CD698" s="125">
        <v>3</v>
      </c>
      <c r="CE698" s="125">
        <v>6</v>
      </c>
      <c r="CF698" s="124" t="s">
        <v>107</v>
      </c>
      <c r="CG698" s="126" t="s">
        <v>75</v>
      </c>
      <c r="CH698" s="63">
        <f>SUM(CH696:CH697)/2</f>
        <v>18.18856727808155</v>
      </c>
      <c r="CI698" s="63">
        <f t="shared" si="404"/>
        <v>14.691394693638216</v>
      </c>
      <c r="CJ698" s="64">
        <f>SUM((AF698-BQ698)/AF698)*100</f>
        <v>2.1621621621621547</v>
      </c>
      <c r="CK698" s="64">
        <f>SUM(BX698*CH698)</f>
        <v>28.115435564993419</v>
      </c>
      <c r="CL698" s="65" t="s">
        <v>107</v>
      </c>
    </row>
    <row r="699" spans="1:90" s="65" customFormat="1" ht="24.75" customHeight="1" x14ac:dyDescent="0.3">
      <c r="A699" s="61" t="s">
        <v>127</v>
      </c>
      <c r="B699" s="35">
        <v>3.27</v>
      </c>
      <c r="C699" s="35">
        <v>1.63</v>
      </c>
      <c r="D699" s="35">
        <v>5.62</v>
      </c>
      <c r="E699" s="35">
        <v>4.68</v>
      </c>
      <c r="F699" s="35">
        <v>1.1468499999999999</v>
      </c>
      <c r="G699" s="66">
        <v>0.45665</v>
      </c>
      <c r="H699" s="66">
        <v>7.7799999999999994E-2</v>
      </c>
      <c r="I699" s="66">
        <v>4.36E-2</v>
      </c>
      <c r="J699" s="66">
        <v>3.3399999999999999E-2</v>
      </c>
      <c r="K699" s="67">
        <v>4.7800000000000002E-2</v>
      </c>
      <c r="L699" s="66">
        <v>0.56661700000000004</v>
      </c>
      <c r="M699" s="68">
        <v>4.65E-2</v>
      </c>
      <c r="N699" s="35">
        <v>5.27</v>
      </c>
      <c r="O699" s="35">
        <v>16.75</v>
      </c>
      <c r="P699" s="35">
        <v>3.35</v>
      </c>
      <c r="Q699" s="35">
        <v>15.185</v>
      </c>
      <c r="R699" s="35">
        <v>8.07</v>
      </c>
      <c r="S699" s="35">
        <v>6.69</v>
      </c>
      <c r="T699" s="35">
        <v>6.25</v>
      </c>
      <c r="U699" s="35">
        <v>4.5150000000000006</v>
      </c>
      <c r="V699" s="35">
        <v>12.91</v>
      </c>
      <c r="W699" s="35">
        <v>5.2050000000000001</v>
      </c>
      <c r="X699" s="35">
        <v>6.8150000000000004</v>
      </c>
      <c r="Y699" s="35">
        <v>3.835</v>
      </c>
      <c r="Z699" s="35">
        <v>1.52</v>
      </c>
      <c r="AA699" s="35">
        <v>6.25</v>
      </c>
      <c r="AB699" s="41">
        <v>1090</v>
      </c>
      <c r="AC699" s="41">
        <v>9</v>
      </c>
      <c r="AD699" s="88">
        <v>387.5</v>
      </c>
      <c r="AE699" s="69">
        <v>59.5</v>
      </c>
      <c r="AF699" s="69">
        <v>74</v>
      </c>
      <c r="AG699" s="44">
        <f t="shared" si="395"/>
        <v>29.75</v>
      </c>
      <c r="AH699" s="44">
        <f t="shared" si="365"/>
        <v>2780.5058479678164</v>
      </c>
      <c r="AI699" s="44">
        <f t="shared" si="366"/>
        <v>205757.43274961843</v>
      </c>
      <c r="AJ699" s="44">
        <f t="shared" si="367"/>
        <v>1.8832855504740866</v>
      </c>
      <c r="AK699" s="45">
        <v>0</v>
      </c>
      <c r="AL699" s="43">
        <v>381.3</v>
      </c>
      <c r="AM699" s="43">
        <v>59.3</v>
      </c>
      <c r="AN699" s="69">
        <v>74</v>
      </c>
      <c r="AO699" s="44">
        <f t="shared" si="392"/>
        <v>29.65</v>
      </c>
      <c r="AP699" s="44">
        <f t="shared" si="368"/>
        <v>2761.8447876054929</v>
      </c>
      <c r="AQ699" s="46">
        <f t="shared" si="369"/>
        <v>205757.43274961843</v>
      </c>
      <c r="AR699" s="46">
        <f t="shared" si="370"/>
        <v>204376.51428280649</v>
      </c>
      <c r="AS699" s="47">
        <f t="shared" si="371"/>
        <v>0.67113904385284096</v>
      </c>
      <c r="AT699" s="46">
        <f t="shared" si="372"/>
        <v>1.8832855504740866</v>
      </c>
      <c r="AU699" s="46">
        <f t="shared" si="373"/>
        <v>1.865674249989288</v>
      </c>
      <c r="AV699" s="47">
        <f t="shared" si="374"/>
        <v>0.93513702584110425</v>
      </c>
      <c r="AW699" s="48">
        <v>0</v>
      </c>
      <c r="AX699" s="70">
        <v>150</v>
      </c>
      <c r="AY699" s="70">
        <v>12</v>
      </c>
      <c r="AZ699" s="71">
        <v>329.9</v>
      </c>
      <c r="BA699" s="43">
        <f t="shared" si="389"/>
        <v>17.459836314034565</v>
      </c>
      <c r="BB699" s="71">
        <v>59</v>
      </c>
      <c r="BC699" s="69">
        <v>73.900000000000006</v>
      </c>
      <c r="BD699" s="54">
        <f t="shared" si="375"/>
        <v>29.5</v>
      </c>
      <c r="BE699" s="44">
        <f t="shared" si="376"/>
        <v>2733.9710067865176</v>
      </c>
      <c r="BF699" s="50">
        <f t="shared" si="390"/>
        <v>205757.43274961843</v>
      </c>
      <c r="BG699" s="50">
        <f t="shared" si="377"/>
        <v>202040.45740152366</v>
      </c>
      <c r="BH699" s="72">
        <f t="shared" si="378"/>
        <v>1.806484119880069</v>
      </c>
      <c r="BI699" s="73">
        <f t="shared" si="379"/>
        <v>1.8832855504740866</v>
      </c>
      <c r="BJ699" s="51">
        <f t="shared" si="380"/>
        <v>1.6328412845768587</v>
      </c>
      <c r="BK699" s="72">
        <f t="shared" si="381"/>
        <v>13.29826301880682</v>
      </c>
      <c r="BL699" s="116">
        <v>0</v>
      </c>
      <c r="BM699" s="74">
        <f t="shared" si="401"/>
        <v>1090</v>
      </c>
      <c r="BN699" s="74">
        <f t="shared" si="402"/>
        <v>9</v>
      </c>
      <c r="BO699" s="71">
        <v>294.60000000000002</v>
      </c>
      <c r="BP699" s="71">
        <v>58.6</v>
      </c>
      <c r="BQ699" s="71">
        <v>70.14</v>
      </c>
      <c r="BR699" s="72">
        <f t="shared" si="382"/>
        <v>29.3</v>
      </c>
      <c r="BS699" s="54">
        <f t="shared" si="383"/>
        <v>2697.0258771803014</v>
      </c>
      <c r="BT699" s="50">
        <f t="shared" si="384"/>
        <v>202040.45740152366</v>
      </c>
      <c r="BU699" s="50">
        <f t="shared" si="385"/>
        <v>189169.39502542635</v>
      </c>
      <c r="BV699" s="72">
        <f t="shared" si="386"/>
        <v>6.3705371397561716</v>
      </c>
      <c r="BW699" s="75">
        <f t="shared" si="387"/>
        <v>1.6328412845768587</v>
      </c>
      <c r="BX699" s="55">
        <f t="shared" si="388"/>
        <v>1.5573343666950072</v>
      </c>
      <c r="BY699" s="72">
        <f t="shared" si="399"/>
        <v>4.6242656034642495</v>
      </c>
      <c r="BZ699" s="124" t="s">
        <v>92</v>
      </c>
      <c r="CA699" s="124" t="s">
        <v>95</v>
      </c>
      <c r="CB699" s="125">
        <v>3</v>
      </c>
      <c r="CC699" s="125">
        <v>8</v>
      </c>
      <c r="CD699" s="125">
        <v>3</v>
      </c>
      <c r="CE699" s="125">
        <v>6</v>
      </c>
      <c r="CF699" s="124" t="s">
        <v>107</v>
      </c>
      <c r="CG699" s="126" t="s">
        <v>75</v>
      </c>
      <c r="CH699" s="63">
        <f>SUM(CH697:CH698)/2</f>
        <v>17.94543437390579</v>
      </c>
      <c r="CI699" s="63">
        <f t="shared" si="404"/>
        <v>13.937437186260729</v>
      </c>
      <c r="CJ699" s="64">
        <f>SUM((AF699-BQ699)/AF699)*100</f>
        <v>5.2162162162162158</v>
      </c>
      <c r="CK699" s="64">
        <f>SUM(BX699*CH699)</f>
        <v>27.94704167575339</v>
      </c>
      <c r="CL699" s="65" t="s">
        <v>107</v>
      </c>
    </row>
    <row r="700" spans="1:90" s="65" customFormat="1" ht="24.75" customHeight="1" x14ac:dyDescent="0.3">
      <c r="A700" s="61" t="s">
        <v>127</v>
      </c>
      <c r="B700" s="35">
        <v>3.3675000000000002</v>
      </c>
      <c r="C700" s="35">
        <v>1.5575000000000001</v>
      </c>
      <c r="D700" s="35">
        <v>6.0274999999999999</v>
      </c>
      <c r="E700" s="35">
        <v>4.82</v>
      </c>
      <c r="F700" s="35">
        <v>1.2386250000000001</v>
      </c>
      <c r="G700" s="66">
        <v>0.45372499999999999</v>
      </c>
      <c r="H700" s="66">
        <v>8.0574999999999994E-2</v>
      </c>
      <c r="I700" s="66">
        <v>4.6249999999999999E-2</v>
      </c>
      <c r="J700" s="66">
        <v>3.8850000000000003E-2</v>
      </c>
      <c r="K700" s="67">
        <v>4.8224999999999997E-2</v>
      </c>
      <c r="L700" s="66">
        <v>0.56661700000000004</v>
      </c>
      <c r="M700" s="68">
        <v>7.1124999999999994E-2</v>
      </c>
      <c r="N700" s="35">
        <v>4.07</v>
      </c>
      <c r="O700" s="35">
        <v>13.635000000000003</v>
      </c>
      <c r="P700" s="35">
        <v>3.35</v>
      </c>
      <c r="Q700" s="35">
        <v>16.065000000000001</v>
      </c>
      <c r="R700" s="35">
        <v>7.2850000000000001</v>
      </c>
      <c r="S700" s="35">
        <v>3.34</v>
      </c>
      <c r="T700" s="35">
        <v>7.08</v>
      </c>
      <c r="U700" s="35">
        <v>5.27</v>
      </c>
      <c r="V700" s="35">
        <v>16.155000000000001</v>
      </c>
      <c r="W700" s="35">
        <v>9.3949999999999996</v>
      </c>
      <c r="X700" s="35">
        <v>9.9849999999999994</v>
      </c>
      <c r="Y700" s="35">
        <v>9.2349999999999994</v>
      </c>
      <c r="Z700" s="35">
        <v>5.1100000000000003</v>
      </c>
      <c r="AA700" s="35">
        <v>3.125</v>
      </c>
      <c r="AB700" s="41">
        <v>1090</v>
      </c>
      <c r="AC700" s="41">
        <v>9</v>
      </c>
      <c r="AD700" s="88">
        <v>384.4</v>
      </c>
      <c r="AE700" s="69">
        <v>59.5</v>
      </c>
      <c r="AF700" s="69">
        <v>74</v>
      </c>
      <c r="AG700" s="44">
        <f t="shared" si="395"/>
        <v>29.75</v>
      </c>
      <c r="AH700" s="44">
        <f t="shared" si="365"/>
        <v>2780.5058479678164</v>
      </c>
      <c r="AI700" s="44">
        <f t="shared" si="366"/>
        <v>205757.43274961843</v>
      </c>
      <c r="AJ700" s="44">
        <f t="shared" si="367"/>
        <v>1.8682192660702939</v>
      </c>
      <c r="AK700" s="45">
        <v>0</v>
      </c>
      <c r="AL700" s="43">
        <v>380</v>
      </c>
      <c r="AM700" s="43">
        <v>59.3</v>
      </c>
      <c r="AN700" s="69">
        <v>74</v>
      </c>
      <c r="AO700" s="44">
        <f t="shared" si="392"/>
        <v>29.65</v>
      </c>
      <c r="AP700" s="44">
        <f t="shared" si="368"/>
        <v>2761.8447876054929</v>
      </c>
      <c r="AQ700" s="46">
        <f t="shared" si="369"/>
        <v>205757.43274961843</v>
      </c>
      <c r="AR700" s="46">
        <f t="shared" si="370"/>
        <v>204376.51428280649</v>
      </c>
      <c r="AS700" s="47">
        <f t="shared" si="371"/>
        <v>0.67113904385284096</v>
      </c>
      <c r="AT700" s="46">
        <f t="shared" si="372"/>
        <v>1.8682192660702939</v>
      </c>
      <c r="AU700" s="46">
        <f t="shared" si="373"/>
        <v>1.8593134408495395</v>
      </c>
      <c r="AV700" s="47">
        <f t="shared" si="374"/>
        <v>0.47670128354298036</v>
      </c>
      <c r="AW700" s="48">
        <v>0</v>
      </c>
      <c r="AX700" s="70">
        <v>150</v>
      </c>
      <c r="AY700" s="70">
        <v>12</v>
      </c>
      <c r="AZ700" s="71">
        <v>331.6</v>
      </c>
      <c r="BA700" s="43">
        <f t="shared" si="389"/>
        <v>15.922798552472845</v>
      </c>
      <c r="BB700" s="71">
        <v>59</v>
      </c>
      <c r="BC700" s="69">
        <v>73.8</v>
      </c>
      <c r="BD700" s="54">
        <f t="shared" si="375"/>
        <v>29.5</v>
      </c>
      <c r="BE700" s="44">
        <f t="shared" si="376"/>
        <v>2733.9710067865176</v>
      </c>
      <c r="BF700" s="50">
        <f t="shared" si="390"/>
        <v>205757.43274961843</v>
      </c>
      <c r="BG700" s="50">
        <f t="shared" si="377"/>
        <v>201767.06030084498</v>
      </c>
      <c r="BH700" s="72">
        <f t="shared" si="378"/>
        <v>1.9393576190412705</v>
      </c>
      <c r="BI700" s="73">
        <f t="shared" si="379"/>
        <v>1.8682192660702939</v>
      </c>
      <c r="BJ700" s="51">
        <f t="shared" si="380"/>
        <v>1.6434793643004337</v>
      </c>
      <c r="BK700" s="72">
        <f t="shared" si="381"/>
        <v>12.029631952280919</v>
      </c>
      <c r="BL700" s="116">
        <v>0</v>
      </c>
      <c r="BM700" s="74">
        <f t="shared" si="401"/>
        <v>1090</v>
      </c>
      <c r="BN700" s="74">
        <f t="shared" si="402"/>
        <v>9</v>
      </c>
      <c r="BO700" s="71">
        <v>297.45</v>
      </c>
      <c r="BP700" s="71">
        <v>57.4</v>
      </c>
      <c r="BQ700" s="71">
        <v>71.2</v>
      </c>
      <c r="BR700" s="72">
        <f t="shared" si="382"/>
        <v>28.7</v>
      </c>
      <c r="BS700" s="54">
        <f t="shared" si="383"/>
        <v>2587.6984528353764</v>
      </c>
      <c r="BT700" s="50">
        <f t="shared" si="384"/>
        <v>201767.06030084498</v>
      </c>
      <c r="BU700" s="50">
        <f t="shared" si="385"/>
        <v>184244.12984187881</v>
      </c>
      <c r="BV700" s="72">
        <f t="shared" si="386"/>
        <v>8.6847329949886731</v>
      </c>
      <c r="BW700" s="75">
        <f t="shared" si="387"/>
        <v>1.6434793643004337</v>
      </c>
      <c r="BX700" s="55">
        <f t="shared" si="388"/>
        <v>1.6144340677517175</v>
      </c>
      <c r="BY700" s="72">
        <f t="shared" si="399"/>
        <v>1.767305217189612</v>
      </c>
      <c r="BZ700" s="124" t="s">
        <v>92</v>
      </c>
      <c r="CA700" s="124" t="s">
        <v>95</v>
      </c>
      <c r="CB700" s="125">
        <v>3</v>
      </c>
      <c r="CC700" s="125">
        <v>8</v>
      </c>
      <c r="CD700" s="125">
        <v>3</v>
      </c>
      <c r="CE700" s="125">
        <v>6</v>
      </c>
      <c r="CF700" s="124" t="s">
        <v>107</v>
      </c>
      <c r="CG700" s="126" t="s">
        <v>75</v>
      </c>
      <c r="CH700" s="63">
        <f>SUM(CH698:CH699)/2</f>
        <v>18.06700082599367</v>
      </c>
      <c r="CI700" s="63">
        <f t="shared" si="404"/>
        <v>14.314415939949473</v>
      </c>
      <c r="CJ700" s="64">
        <f>SUM((AF700-BQ700)/AF700)*100</f>
        <v>3.7837837837837798</v>
      </c>
      <c r="CK700" s="64">
        <f>SUM(BX700*CH700)</f>
        <v>29.167981635582599</v>
      </c>
      <c r="CL700" s="65" t="s">
        <v>107</v>
      </c>
    </row>
    <row r="701" spans="1:90" s="65" customFormat="1" ht="24.75" customHeight="1" x14ac:dyDescent="0.3">
      <c r="A701" s="61" t="s">
        <v>127</v>
      </c>
      <c r="B701" s="35">
        <v>3.3574999999999999</v>
      </c>
      <c r="C701" s="35">
        <v>1.7424999999999999</v>
      </c>
      <c r="D701" s="35">
        <v>6.0975000000000001</v>
      </c>
      <c r="E701" s="35">
        <v>4.8250000000000002</v>
      </c>
      <c r="F701" s="35">
        <v>1.3201750000000001</v>
      </c>
      <c r="G701" s="66">
        <v>0.45960000000000001</v>
      </c>
      <c r="H701" s="66">
        <v>7.8924999999999995E-2</v>
      </c>
      <c r="I701" s="66">
        <v>4.7899999999999998E-2</v>
      </c>
      <c r="J701" s="66">
        <v>3.9125E-2</v>
      </c>
      <c r="K701" s="67">
        <v>4.8500000000000001E-2</v>
      </c>
      <c r="L701" s="66">
        <v>0.56661700000000004</v>
      </c>
      <c r="M701" s="68">
        <v>5.2350000000000001E-2</v>
      </c>
      <c r="N701" s="35">
        <v>4.1784999999999997</v>
      </c>
      <c r="O701" s="35">
        <v>16.0335</v>
      </c>
      <c r="P701" s="35">
        <v>3.165</v>
      </c>
      <c r="Q701" s="35">
        <v>15.824999999999999</v>
      </c>
      <c r="R701" s="35">
        <v>7.4545000000000003</v>
      </c>
      <c r="S701" s="35">
        <v>5.01</v>
      </c>
      <c r="T701" s="35">
        <v>8.0564999999999998</v>
      </c>
      <c r="U701" s="35">
        <v>3.6840000000000002</v>
      </c>
      <c r="V701" s="35">
        <v>14.592499999999999</v>
      </c>
      <c r="W701" s="35">
        <v>5.2009999999999996</v>
      </c>
      <c r="X701" s="35">
        <v>11.649999999999999</v>
      </c>
      <c r="Y701" s="35">
        <v>6.1050000000000004</v>
      </c>
      <c r="Z701" s="35">
        <v>2.2220000000000004</v>
      </c>
      <c r="AA701" s="35">
        <v>4.7</v>
      </c>
      <c r="AB701" s="41">
        <v>1090</v>
      </c>
      <c r="AC701" s="41">
        <v>9</v>
      </c>
      <c r="AD701" s="88">
        <v>386.1</v>
      </c>
      <c r="AE701" s="69">
        <v>59.5</v>
      </c>
      <c r="AF701" s="69">
        <v>74</v>
      </c>
      <c r="AG701" s="44">
        <f t="shared" si="395"/>
        <v>29.75</v>
      </c>
      <c r="AH701" s="44">
        <f t="shared" si="365"/>
        <v>2780.5058479678164</v>
      </c>
      <c r="AI701" s="44">
        <f t="shared" si="366"/>
        <v>205757.43274961843</v>
      </c>
      <c r="AJ701" s="44">
        <f t="shared" si="367"/>
        <v>1.8764814220336641</v>
      </c>
      <c r="AK701" s="45">
        <v>0</v>
      </c>
      <c r="AL701" s="43">
        <v>378.9</v>
      </c>
      <c r="AM701" s="43">
        <v>59.3</v>
      </c>
      <c r="AN701" s="69">
        <v>74</v>
      </c>
      <c r="AO701" s="44">
        <f t="shared" si="392"/>
        <v>29.65</v>
      </c>
      <c r="AP701" s="44">
        <f t="shared" si="368"/>
        <v>2761.8447876054929</v>
      </c>
      <c r="AQ701" s="46">
        <f t="shared" si="369"/>
        <v>205757.43274961843</v>
      </c>
      <c r="AR701" s="46">
        <f t="shared" si="370"/>
        <v>204376.51428280649</v>
      </c>
      <c r="AS701" s="47">
        <f t="shared" si="371"/>
        <v>0.67113904385284096</v>
      </c>
      <c r="AT701" s="46">
        <f t="shared" si="372"/>
        <v>1.8764814220336641</v>
      </c>
      <c r="AU701" s="46">
        <f t="shared" si="373"/>
        <v>1.853931217731291</v>
      </c>
      <c r="AV701" s="47">
        <f t="shared" si="374"/>
        <v>1.2017280873441303</v>
      </c>
      <c r="AW701" s="48">
        <v>0</v>
      </c>
      <c r="AX701" s="70">
        <v>150</v>
      </c>
      <c r="AY701" s="70">
        <v>12</v>
      </c>
      <c r="AZ701" s="71">
        <v>328.1</v>
      </c>
      <c r="BA701" s="43">
        <f t="shared" si="389"/>
        <v>17.677537336177991</v>
      </c>
      <c r="BB701" s="71">
        <v>59.1</v>
      </c>
      <c r="BC701" s="69">
        <v>73.8</v>
      </c>
      <c r="BD701" s="54">
        <f t="shared" si="375"/>
        <v>29.55</v>
      </c>
      <c r="BE701" s="44">
        <f t="shared" si="376"/>
        <v>2743.2465590962411</v>
      </c>
      <c r="BF701" s="50">
        <f t="shared" si="390"/>
        <v>205757.43274961843</v>
      </c>
      <c r="BG701" s="50">
        <f t="shared" si="377"/>
        <v>202451.59606130258</v>
      </c>
      <c r="BH701" s="72">
        <f t="shared" si="378"/>
        <v>1.6066669593115712</v>
      </c>
      <c r="BI701" s="73">
        <f t="shared" si="379"/>
        <v>1.8764814220336641</v>
      </c>
      <c r="BJ701" s="51">
        <f t="shared" si="380"/>
        <v>1.6206342967069074</v>
      </c>
      <c r="BK701" s="72">
        <f t="shared" si="381"/>
        <v>13.634407584460847</v>
      </c>
      <c r="BL701" s="116">
        <v>0</v>
      </c>
      <c r="BM701" s="74">
        <f t="shared" si="401"/>
        <v>1090</v>
      </c>
      <c r="BN701" s="74">
        <f t="shared" si="402"/>
        <v>9</v>
      </c>
      <c r="BO701" s="71">
        <v>294.39999999999998</v>
      </c>
      <c r="BP701" s="71">
        <v>57.896000000000001</v>
      </c>
      <c r="BQ701" s="71">
        <v>71.2</v>
      </c>
      <c r="BR701" s="72">
        <f t="shared" si="382"/>
        <v>28.948</v>
      </c>
      <c r="BS701" s="54">
        <f t="shared" si="383"/>
        <v>2632.6128730923247</v>
      </c>
      <c r="BT701" s="50">
        <f t="shared" si="384"/>
        <v>202451.59606130258</v>
      </c>
      <c r="BU701" s="50">
        <f t="shared" si="385"/>
        <v>187442.03656417353</v>
      </c>
      <c r="BV701" s="72">
        <f t="shared" si="386"/>
        <v>7.4139003046358507</v>
      </c>
      <c r="BW701" s="75">
        <f t="shared" si="387"/>
        <v>1.6206342967069074</v>
      </c>
      <c r="BX701" s="55">
        <f t="shared" si="388"/>
        <v>1.570618871819651</v>
      </c>
      <c r="BY701" s="72">
        <f t="shared" si="399"/>
        <v>3.0861635465130313</v>
      </c>
      <c r="BZ701" s="124" t="s">
        <v>92</v>
      </c>
      <c r="CA701" s="124" t="s">
        <v>95</v>
      </c>
      <c r="CB701" s="125">
        <v>3</v>
      </c>
      <c r="CC701" s="125">
        <v>8</v>
      </c>
      <c r="CD701" s="125">
        <v>3</v>
      </c>
      <c r="CE701" s="125">
        <v>6</v>
      </c>
      <c r="CF701" s="124" t="s">
        <v>107</v>
      </c>
      <c r="CG701" s="126" t="s">
        <v>75</v>
      </c>
      <c r="CH701" s="63">
        <f>SUM(CH699:CH700)/2</f>
        <v>18.006217599949728</v>
      </c>
      <c r="CI701" s="63">
        <f t="shared" si="404"/>
        <v>14.1259265631051</v>
      </c>
      <c r="CJ701" s="64">
        <f>SUM((AF701-BQ701)/AF701)*100</f>
        <v>3.7837837837837798</v>
      </c>
      <c r="CK701" s="64">
        <f>SUM(BX701*CH701)</f>
        <v>28.280905172572187</v>
      </c>
      <c r="CL701" s="65" t="s">
        <v>107</v>
      </c>
    </row>
    <row r="702" spans="1:90" s="65" customFormat="1" ht="24.75" customHeight="1" x14ac:dyDescent="0.3">
      <c r="A702" s="61" t="s">
        <v>127</v>
      </c>
      <c r="B702" s="35">
        <v>3.68</v>
      </c>
      <c r="C702" s="35">
        <v>1.925</v>
      </c>
      <c r="D702" s="35">
        <v>6.32</v>
      </c>
      <c r="E702" s="35">
        <v>5.0674999999999999</v>
      </c>
      <c r="F702" s="35">
        <v>0.43877500000000003</v>
      </c>
      <c r="G702" s="66">
        <v>0.49814999999999998</v>
      </c>
      <c r="H702" s="66">
        <v>7.3099999999999998E-2</v>
      </c>
      <c r="I702" s="66">
        <v>4.795E-2</v>
      </c>
      <c r="J702" s="66">
        <v>4.0599999999999997E-2</v>
      </c>
      <c r="K702" s="67">
        <v>5.9450000000000003E-2</v>
      </c>
      <c r="L702" s="66">
        <v>0.56661700000000004</v>
      </c>
      <c r="M702" s="68">
        <v>3.0075000000000001E-2</v>
      </c>
      <c r="N702" s="35">
        <v>5.27</v>
      </c>
      <c r="O702" s="35">
        <v>16.75</v>
      </c>
      <c r="P702" s="35">
        <v>3.35</v>
      </c>
      <c r="Q702" s="35">
        <v>15.185</v>
      </c>
      <c r="R702" s="35">
        <v>8.07</v>
      </c>
      <c r="S702" s="35">
        <v>6.69</v>
      </c>
      <c r="T702" s="35">
        <v>6.25</v>
      </c>
      <c r="U702" s="35">
        <v>4.5150000000000006</v>
      </c>
      <c r="V702" s="35">
        <v>12.91</v>
      </c>
      <c r="W702" s="35">
        <v>5.2050000000000001</v>
      </c>
      <c r="X702" s="35">
        <v>6.8150000000000004</v>
      </c>
      <c r="Y702" s="35">
        <v>3.835</v>
      </c>
      <c r="Z702" s="35">
        <v>1.52</v>
      </c>
      <c r="AA702" s="35">
        <v>6.25</v>
      </c>
      <c r="AB702" s="41">
        <v>1090</v>
      </c>
      <c r="AC702" s="41">
        <v>9</v>
      </c>
      <c r="AD702" s="88">
        <v>393.1</v>
      </c>
      <c r="AE702" s="69">
        <v>59.5</v>
      </c>
      <c r="AF702" s="69">
        <v>74</v>
      </c>
      <c r="AG702" s="44">
        <f t="shared" si="395"/>
        <v>29.75</v>
      </c>
      <c r="AH702" s="44">
        <f t="shared" si="365"/>
        <v>2780.5058479678164</v>
      </c>
      <c r="AI702" s="44">
        <f t="shared" si="366"/>
        <v>205757.43274961843</v>
      </c>
      <c r="AJ702" s="44">
        <f t="shared" si="367"/>
        <v>1.9105020642357766</v>
      </c>
      <c r="AK702" s="45">
        <v>0</v>
      </c>
      <c r="AL702" s="43">
        <v>379.1</v>
      </c>
      <c r="AM702" s="43">
        <v>59.3</v>
      </c>
      <c r="AN702" s="69">
        <v>74.099999999999994</v>
      </c>
      <c r="AO702" s="44">
        <f t="shared" si="392"/>
        <v>29.65</v>
      </c>
      <c r="AP702" s="44">
        <f t="shared" si="368"/>
        <v>2761.8447876054929</v>
      </c>
      <c r="AQ702" s="46">
        <f t="shared" si="369"/>
        <v>205757.43274961843</v>
      </c>
      <c r="AR702" s="46">
        <f t="shared" si="370"/>
        <v>204652.69876156701</v>
      </c>
      <c r="AS702" s="47">
        <f t="shared" si="371"/>
        <v>0.53691085337157418</v>
      </c>
      <c r="AT702" s="46">
        <f t="shared" si="372"/>
        <v>1.9105020642357766</v>
      </c>
      <c r="AU702" s="46">
        <f t="shared" si="373"/>
        <v>1.8524065516559585</v>
      </c>
      <c r="AV702" s="47">
        <f t="shared" si="374"/>
        <v>3.0408505527083558</v>
      </c>
      <c r="AW702" s="48">
        <v>0</v>
      </c>
      <c r="AX702" s="70">
        <v>150</v>
      </c>
      <c r="AY702" s="70">
        <v>12</v>
      </c>
      <c r="AZ702" s="71">
        <v>335.8</v>
      </c>
      <c r="BA702" s="43">
        <f t="shared" si="389"/>
        <v>17.063728409767723</v>
      </c>
      <c r="BB702" s="71">
        <v>57.4</v>
      </c>
      <c r="BC702" s="69">
        <v>73.900000000000006</v>
      </c>
      <c r="BD702" s="54">
        <f t="shared" si="375"/>
        <v>28.7</v>
      </c>
      <c r="BE702" s="44">
        <f t="shared" si="376"/>
        <v>2587.6984528353764</v>
      </c>
      <c r="BF702" s="50">
        <f t="shared" si="390"/>
        <v>205757.43274961843</v>
      </c>
      <c r="BG702" s="50">
        <f t="shared" si="377"/>
        <v>191230.91566453435</v>
      </c>
      <c r="BH702" s="72">
        <f t="shared" si="378"/>
        <v>7.0600205742074316</v>
      </c>
      <c r="BI702" s="73">
        <f t="shared" si="379"/>
        <v>1.9105020642357766</v>
      </c>
      <c r="BJ702" s="51">
        <f t="shared" si="380"/>
        <v>1.7559922193181101</v>
      </c>
      <c r="BK702" s="72">
        <f t="shared" si="381"/>
        <v>8.0873948167898089</v>
      </c>
      <c r="BL702" s="116">
        <v>0</v>
      </c>
      <c r="BM702" s="74">
        <f t="shared" si="401"/>
        <v>1090</v>
      </c>
      <c r="BN702" s="74">
        <f t="shared" si="402"/>
        <v>9</v>
      </c>
      <c r="BO702" s="71">
        <v>300.60000000000002</v>
      </c>
      <c r="BP702" s="71">
        <v>57.54</v>
      </c>
      <c r="BQ702" s="71">
        <v>70.56</v>
      </c>
      <c r="BR702" s="72">
        <f t="shared" si="382"/>
        <v>28.77</v>
      </c>
      <c r="BS702" s="54">
        <f t="shared" si="383"/>
        <v>2600.3367659215032</v>
      </c>
      <c r="BT702" s="50">
        <f t="shared" si="384"/>
        <v>191230.91566453435</v>
      </c>
      <c r="BU702" s="50">
        <f t="shared" si="385"/>
        <v>183479.76220342127</v>
      </c>
      <c r="BV702" s="72">
        <f t="shared" si="386"/>
        <v>4.0532951663058974</v>
      </c>
      <c r="BW702" s="75">
        <f t="shared" si="387"/>
        <v>1.7559922193181101</v>
      </c>
      <c r="BX702" s="55">
        <f t="shared" si="388"/>
        <v>1.638327826404796</v>
      </c>
      <c r="BY702" s="72">
        <f t="shared" si="399"/>
        <v>6.7007354371425256</v>
      </c>
      <c r="BZ702" s="124" t="s">
        <v>92</v>
      </c>
      <c r="CA702" s="124" t="s">
        <v>95</v>
      </c>
      <c r="CB702" s="125">
        <v>3</v>
      </c>
      <c r="CC702" s="125">
        <v>8</v>
      </c>
      <c r="CD702" s="125">
        <v>3</v>
      </c>
      <c r="CE702" s="125">
        <v>6</v>
      </c>
      <c r="CF702" s="124" t="s">
        <v>107</v>
      </c>
      <c r="CG702" s="126" t="s">
        <v>75</v>
      </c>
      <c r="CH702" s="63">
        <f>SUM(CH700:CH701)/2</f>
        <v>18.036609212971698</v>
      </c>
      <c r="CI702" s="63">
        <f t="shared" si="404"/>
        <v>14.220171251527287</v>
      </c>
      <c r="CJ702" s="64">
        <f>SUM((AF702-BQ702)/AF702)*100</f>
        <v>4.6486486486486456</v>
      </c>
      <c r="CK702" s="64">
        <f>SUM(BX702*CH702)</f>
        <v>29.549878767600639</v>
      </c>
      <c r="CL702" s="65" t="s">
        <v>107</v>
      </c>
    </row>
    <row r="703" spans="1:90" s="65" customFormat="1" ht="24.75" customHeight="1" x14ac:dyDescent="0.3">
      <c r="A703" s="61" t="s">
        <v>129</v>
      </c>
      <c r="B703" s="35">
        <v>3.67</v>
      </c>
      <c r="C703" s="35">
        <v>1.87</v>
      </c>
      <c r="D703" s="35">
        <v>6.52</v>
      </c>
      <c r="E703" s="35">
        <v>4.9550000000000001</v>
      </c>
      <c r="F703" s="35">
        <v>0.18054999999999999</v>
      </c>
      <c r="G703" s="66">
        <v>0.5171</v>
      </c>
      <c r="H703" s="66">
        <v>8.5099999999999995E-2</v>
      </c>
      <c r="I703" s="66">
        <v>4.895E-2</v>
      </c>
      <c r="J703" s="66">
        <v>4.1149999999999999E-2</v>
      </c>
      <c r="K703" s="67">
        <v>6.1899999999999997E-2</v>
      </c>
      <c r="L703" s="66">
        <v>1.3521909999999999</v>
      </c>
      <c r="M703" s="68">
        <v>2.3E-2</v>
      </c>
      <c r="N703" s="35">
        <v>14.755000000000001</v>
      </c>
      <c r="O703" s="35">
        <v>13.37</v>
      </c>
      <c r="P703" s="35">
        <v>2.6799999999999997</v>
      </c>
      <c r="Q703" s="35">
        <v>16.015000000000001</v>
      </c>
      <c r="R703" s="35">
        <v>7.04</v>
      </c>
      <c r="S703" s="35">
        <v>2.9699999999999998</v>
      </c>
      <c r="T703" s="35">
        <v>7.25</v>
      </c>
      <c r="U703" s="35">
        <v>1.65</v>
      </c>
      <c r="V703" s="35">
        <v>8.5949999999999989</v>
      </c>
      <c r="W703" s="35">
        <v>5.9550000000000001</v>
      </c>
      <c r="X703" s="35">
        <v>11.035</v>
      </c>
      <c r="Y703" s="35">
        <v>1.415</v>
      </c>
      <c r="Z703" s="35">
        <v>0</v>
      </c>
      <c r="AA703" s="35">
        <v>9.25</v>
      </c>
      <c r="AB703" s="41">
        <v>1090</v>
      </c>
      <c r="AC703" s="41">
        <v>9</v>
      </c>
      <c r="AD703" s="88">
        <v>386.7</v>
      </c>
      <c r="AE703" s="69">
        <v>59.4</v>
      </c>
      <c r="AF703" s="69">
        <v>76.2</v>
      </c>
      <c r="AG703" s="44">
        <f t="shared" si="395"/>
        <v>29.7</v>
      </c>
      <c r="AH703" s="44">
        <f t="shared" si="365"/>
        <v>2771.1674638050204</v>
      </c>
      <c r="AI703" s="44">
        <f t="shared" si="366"/>
        <v>211162.96074194257</v>
      </c>
      <c r="AJ703" s="44">
        <f t="shared" si="367"/>
        <v>1.8312870715644929</v>
      </c>
      <c r="AK703" s="45">
        <v>0</v>
      </c>
      <c r="AL703" s="43">
        <v>369.6</v>
      </c>
      <c r="AM703" s="69">
        <v>59.3</v>
      </c>
      <c r="AN703" s="69">
        <v>75.099999999999994</v>
      </c>
      <c r="AO703" s="44">
        <f t="shared" si="392"/>
        <v>29.65</v>
      </c>
      <c r="AP703" s="44">
        <f t="shared" si="368"/>
        <v>2761.8447876054929</v>
      </c>
      <c r="AQ703" s="46">
        <f t="shared" si="369"/>
        <v>211162.96074194257</v>
      </c>
      <c r="AR703" s="46">
        <f t="shared" si="370"/>
        <v>207414.54354917249</v>
      </c>
      <c r="AS703" s="47">
        <f t="shared" si="371"/>
        <v>1.7751300604990738</v>
      </c>
      <c r="AT703" s="46">
        <f t="shared" si="372"/>
        <v>1.8312870715644929</v>
      </c>
      <c r="AU703" s="46">
        <f t="shared" si="373"/>
        <v>1.7819386899085869</v>
      </c>
      <c r="AV703" s="47">
        <f t="shared" si="374"/>
        <v>2.6947376204511158</v>
      </c>
      <c r="AW703" s="48">
        <v>0</v>
      </c>
      <c r="AX703" s="70">
        <v>150</v>
      </c>
      <c r="AY703" s="70">
        <v>12</v>
      </c>
      <c r="AZ703" s="71">
        <v>320.7</v>
      </c>
      <c r="BA703" s="43">
        <f t="shared" si="389"/>
        <v>20.579981290926099</v>
      </c>
      <c r="BB703" s="69">
        <v>58.2</v>
      </c>
      <c r="BC703" s="69">
        <v>75.099999999999994</v>
      </c>
      <c r="BD703" s="54">
        <f t="shared" si="375"/>
        <v>29.1</v>
      </c>
      <c r="BE703" s="44">
        <f t="shared" si="376"/>
        <v>2660.3320749863728</v>
      </c>
      <c r="BF703" s="50">
        <f t="shared" si="390"/>
        <v>211162.96074194257</v>
      </c>
      <c r="BG703" s="50">
        <f t="shared" si="377"/>
        <v>199790.93883147658</v>
      </c>
      <c r="BH703" s="72">
        <f t="shared" si="378"/>
        <v>5.3854245415527577</v>
      </c>
      <c r="BI703" s="51">
        <f t="shared" si="379"/>
        <v>1.8312870715644929</v>
      </c>
      <c r="BJ703" s="51">
        <f t="shared" si="380"/>
        <v>1.6051779018392325</v>
      </c>
      <c r="BK703" s="72">
        <f t="shared" si="381"/>
        <v>12.347008463948383</v>
      </c>
      <c r="BL703" s="116">
        <v>0</v>
      </c>
      <c r="BM703" s="74">
        <v>1000</v>
      </c>
      <c r="BN703" s="74">
        <v>3</v>
      </c>
      <c r="BO703" s="71">
        <v>289.2</v>
      </c>
      <c r="BP703" s="71">
        <v>57.9</v>
      </c>
      <c r="BQ703" s="71">
        <v>74.2</v>
      </c>
      <c r="BR703" s="72">
        <f t="shared" si="382"/>
        <v>28.95</v>
      </c>
      <c r="BS703" s="54">
        <f t="shared" si="383"/>
        <v>2632.9766569552394</v>
      </c>
      <c r="BT703" s="50">
        <f t="shared" si="384"/>
        <v>199790.93883147658</v>
      </c>
      <c r="BU703" s="50">
        <f t="shared" si="385"/>
        <v>195366.86794607877</v>
      </c>
      <c r="BV703" s="72">
        <f t="shared" si="386"/>
        <v>2.2143501158125658</v>
      </c>
      <c r="BW703" s="75">
        <f t="shared" si="387"/>
        <v>1.6051779018392325</v>
      </c>
      <c r="BX703" s="55">
        <f t="shared" si="388"/>
        <v>1.4802919401861894</v>
      </c>
      <c r="BY703" s="72">
        <f t="shared" si="399"/>
        <v>7.7801944264213478</v>
      </c>
      <c r="BZ703" s="83" t="s">
        <v>74</v>
      </c>
      <c r="CA703" s="83" t="s">
        <v>78</v>
      </c>
      <c r="CB703" s="112">
        <v>4</v>
      </c>
      <c r="CC703" s="112">
        <v>8</v>
      </c>
      <c r="CD703" s="112">
        <v>4</v>
      </c>
      <c r="CE703" s="112">
        <v>6</v>
      </c>
      <c r="CF703" s="83" t="s">
        <v>81</v>
      </c>
      <c r="CG703" s="71" t="s">
        <v>75</v>
      </c>
      <c r="CH703" s="129">
        <v>22.3</v>
      </c>
      <c r="CI703" s="63">
        <v>3.5</v>
      </c>
      <c r="CJ703" s="64">
        <f>SUM((AF703-BQ703)/AF703)*100</f>
        <v>2.6246719160104988</v>
      </c>
      <c r="CK703" s="64">
        <f>SUM(BX703*CH703)</f>
        <v>33.010510266152025</v>
      </c>
      <c r="CL703" s="65" t="s">
        <v>81</v>
      </c>
    </row>
    <row r="704" spans="1:90" s="65" customFormat="1" ht="24.75" customHeight="1" x14ac:dyDescent="0.3">
      <c r="A704" s="61" t="s">
        <v>129</v>
      </c>
      <c r="B704" s="35">
        <v>3.3650000000000002</v>
      </c>
      <c r="C704" s="35">
        <v>2.105</v>
      </c>
      <c r="D704" s="35">
        <v>7.2450000000000001</v>
      </c>
      <c r="E704" s="35">
        <v>4.7850000000000001</v>
      </c>
      <c r="F704" s="35">
        <v>0.1842</v>
      </c>
      <c r="G704" s="66">
        <v>0.48659999999999998</v>
      </c>
      <c r="H704" s="66">
        <v>8.4750000000000006E-2</v>
      </c>
      <c r="I704" s="66">
        <v>4.58E-2</v>
      </c>
      <c r="J704" s="66">
        <v>3.9949999999999999E-2</v>
      </c>
      <c r="K704" s="67">
        <v>5.4699999999999999E-2</v>
      </c>
      <c r="L704" s="66">
        <v>1.3521909999999999</v>
      </c>
      <c r="M704" s="68">
        <v>2.1600000000000001E-2</v>
      </c>
      <c r="N704" s="35">
        <v>8.620000000000001</v>
      </c>
      <c r="O704" s="35">
        <v>12.135</v>
      </c>
      <c r="P704" s="35">
        <v>4.0999999999999996</v>
      </c>
      <c r="Q704" s="35">
        <v>16.63</v>
      </c>
      <c r="R704" s="35">
        <v>7.6749999999999998</v>
      </c>
      <c r="S704" s="35">
        <v>3.28</v>
      </c>
      <c r="T704" s="35">
        <v>7.83</v>
      </c>
      <c r="U704" s="35">
        <v>1.9699999999999995</v>
      </c>
      <c r="V704" s="35">
        <v>18.384999999999998</v>
      </c>
      <c r="W704" s="35">
        <v>2.085</v>
      </c>
      <c r="X704" s="35">
        <v>10.535</v>
      </c>
      <c r="Y704" s="35">
        <v>5.7350000000000003</v>
      </c>
      <c r="Z704" s="35">
        <v>0</v>
      </c>
      <c r="AA704" s="35">
        <v>9.33</v>
      </c>
      <c r="AB704" s="41">
        <v>1090</v>
      </c>
      <c r="AC704" s="41">
        <v>9</v>
      </c>
      <c r="AD704" s="88">
        <v>387.2</v>
      </c>
      <c r="AE704" s="69">
        <v>59.3</v>
      </c>
      <c r="AF704" s="69">
        <v>76.2</v>
      </c>
      <c r="AG704" s="44">
        <f t="shared" si="395"/>
        <v>29.65</v>
      </c>
      <c r="AH704" s="44">
        <f t="shared" si="365"/>
        <v>2761.8447876054929</v>
      </c>
      <c r="AI704" s="44">
        <f t="shared" si="366"/>
        <v>210452.57281553856</v>
      </c>
      <c r="AJ704" s="44">
        <f t="shared" si="367"/>
        <v>1.8398444591094658</v>
      </c>
      <c r="AK704" s="45">
        <v>0</v>
      </c>
      <c r="AL704" s="43">
        <v>364.2</v>
      </c>
      <c r="AM704" s="69">
        <v>59.2</v>
      </c>
      <c r="AN704" s="69">
        <v>75.099999999999994</v>
      </c>
      <c r="AO704" s="44">
        <f t="shared" si="392"/>
        <v>29.6</v>
      </c>
      <c r="AP704" s="44">
        <f t="shared" si="368"/>
        <v>2752.5378193692336</v>
      </c>
      <c r="AQ704" s="46">
        <f t="shared" si="369"/>
        <v>210452.57281553856</v>
      </c>
      <c r="AR704" s="46">
        <f t="shared" si="370"/>
        <v>206715.59023462943</v>
      </c>
      <c r="AS704" s="47">
        <f t="shared" si="371"/>
        <v>1.7756887126224814</v>
      </c>
      <c r="AT704" s="46">
        <f t="shared" si="372"/>
        <v>1.8398444591094658</v>
      </c>
      <c r="AU704" s="46">
        <f t="shared" si="373"/>
        <v>1.761840989286876</v>
      </c>
      <c r="AV704" s="47">
        <f t="shared" si="374"/>
        <v>4.2396774051402994</v>
      </c>
      <c r="AW704" s="48">
        <v>0</v>
      </c>
      <c r="AX704" s="70">
        <v>150</v>
      </c>
      <c r="AY704" s="70">
        <v>12</v>
      </c>
      <c r="AZ704" s="71">
        <v>319.2</v>
      </c>
      <c r="BA704" s="43">
        <f t="shared" si="389"/>
        <v>21.303258145363412</v>
      </c>
      <c r="BB704" s="69">
        <v>58.3</v>
      </c>
      <c r="BC704" s="69">
        <v>75.099999999999994</v>
      </c>
      <c r="BD704" s="54">
        <f t="shared" si="375"/>
        <v>29.15</v>
      </c>
      <c r="BE704" s="44">
        <f t="shared" si="376"/>
        <v>2669.481963589953</v>
      </c>
      <c r="BF704" s="50">
        <f t="shared" si="390"/>
        <v>210452.57281553856</v>
      </c>
      <c r="BG704" s="50">
        <f t="shared" si="377"/>
        <v>200478.09546560547</v>
      </c>
      <c r="BH704" s="72">
        <f t="shared" si="378"/>
        <v>4.7395369020628273</v>
      </c>
      <c r="BI704" s="51">
        <f t="shared" si="379"/>
        <v>1.8398444591094658</v>
      </c>
      <c r="BJ704" s="51">
        <f t="shared" si="380"/>
        <v>1.592193896588382</v>
      </c>
      <c r="BK704" s="72">
        <f t="shared" si="381"/>
        <v>13.460407552111953</v>
      </c>
      <c r="BL704" s="116">
        <v>0</v>
      </c>
      <c r="BM704" s="74">
        <v>1000</v>
      </c>
      <c r="BN704" s="74">
        <v>3</v>
      </c>
      <c r="BO704" s="71">
        <v>286.7</v>
      </c>
      <c r="BP704" s="71">
        <v>57.6</v>
      </c>
      <c r="BQ704" s="71">
        <v>73</v>
      </c>
      <c r="BR704" s="72">
        <f t="shared" si="382"/>
        <v>28.8</v>
      </c>
      <c r="BS704" s="54">
        <f t="shared" si="383"/>
        <v>2605.7626105935183</v>
      </c>
      <c r="BT704" s="50">
        <f t="shared" si="384"/>
        <v>200478.09546560547</v>
      </c>
      <c r="BU704" s="50">
        <f t="shared" si="385"/>
        <v>190220.67057332685</v>
      </c>
      <c r="BV704" s="72">
        <f t="shared" si="386"/>
        <v>5.1164816128445363</v>
      </c>
      <c r="BW704" s="75">
        <f t="shared" si="387"/>
        <v>1.592193896588382</v>
      </c>
      <c r="BX704" s="55">
        <f t="shared" si="388"/>
        <v>1.5071968736935033</v>
      </c>
      <c r="BY704" s="72">
        <f t="shared" si="399"/>
        <v>5.3383587939259822</v>
      </c>
      <c r="BZ704" s="83" t="s">
        <v>74</v>
      </c>
      <c r="CA704" s="83" t="s">
        <v>78</v>
      </c>
      <c r="CB704" s="112">
        <v>4</v>
      </c>
      <c r="CC704" s="112">
        <v>8</v>
      </c>
      <c r="CD704" s="112">
        <v>4</v>
      </c>
      <c r="CE704" s="112">
        <v>6</v>
      </c>
      <c r="CF704" s="83" t="s">
        <v>81</v>
      </c>
      <c r="CG704" s="71" t="s">
        <v>75</v>
      </c>
      <c r="CH704" s="129">
        <v>21.5</v>
      </c>
      <c r="CI704" s="63">
        <v>3.42</v>
      </c>
      <c r="CJ704" s="64">
        <f>SUM((AF704-BQ704)/AF704)*100</f>
        <v>4.1994750656168014</v>
      </c>
      <c r="CK704" s="64">
        <f>SUM(BX704*CH704)</f>
        <v>32.404732784410321</v>
      </c>
      <c r="CL704" s="65" t="s">
        <v>81</v>
      </c>
    </row>
    <row r="705" spans="1:90" s="65" customFormat="1" ht="24.75" customHeight="1" x14ac:dyDescent="0.3">
      <c r="A705" s="61" t="s">
        <v>129</v>
      </c>
      <c r="B705" s="35">
        <v>3.5649999999999999</v>
      </c>
      <c r="C705" s="35">
        <v>2.0449999999999999</v>
      </c>
      <c r="D705" s="35">
        <v>7.2450000000000001</v>
      </c>
      <c r="E705" s="35">
        <v>5.1050000000000004</v>
      </c>
      <c r="F705" s="35">
        <v>0.20135</v>
      </c>
      <c r="G705" s="66">
        <v>0.52749999999999997</v>
      </c>
      <c r="H705" s="66">
        <v>8.4849999999999995E-2</v>
      </c>
      <c r="I705" s="66">
        <v>4.7750000000000001E-2</v>
      </c>
      <c r="J705" s="66">
        <v>4.1450000000000001E-2</v>
      </c>
      <c r="K705" s="67">
        <v>5.9400000000000001E-2</v>
      </c>
      <c r="L705" s="66">
        <v>1.3521909999999999</v>
      </c>
      <c r="M705" s="68">
        <v>2.9250000000000002E-2</v>
      </c>
      <c r="N705" s="35">
        <v>9.0949999999999989</v>
      </c>
      <c r="O705" s="35">
        <v>17.445</v>
      </c>
      <c r="P705" s="35">
        <v>3.3487499999999999</v>
      </c>
      <c r="Q705" s="35">
        <v>14.93</v>
      </c>
      <c r="R705" s="35">
        <v>6.69</v>
      </c>
      <c r="S705" s="35">
        <v>3.2912499999999998</v>
      </c>
      <c r="T705" s="35">
        <v>8.1962499999999991</v>
      </c>
      <c r="U705" s="35">
        <v>2.4212499999999997</v>
      </c>
      <c r="V705" s="35">
        <v>11.0975</v>
      </c>
      <c r="W705" s="35">
        <v>4.3587499999999997</v>
      </c>
      <c r="X705" s="35">
        <v>10.5375</v>
      </c>
      <c r="Y705" s="35">
        <v>3.5750000000000002</v>
      </c>
      <c r="Z705" s="35">
        <v>0</v>
      </c>
      <c r="AA705" s="35">
        <v>8.8862500000000004</v>
      </c>
      <c r="AB705" s="41">
        <v>1090</v>
      </c>
      <c r="AC705" s="41">
        <v>9</v>
      </c>
      <c r="AD705" s="88">
        <v>386.6</v>
      </c>
      <c r="AE705" s="69">
        <v>59.4</v>
      </c>
      <c r="AF705" s="69">
        <v>76.2</v>
      </c>
      <c r="AG705" s="44">
        <f t="shared" si="395"/>
        <v>29.7</v>
      </c>
      <c r="AH705" s="44">
        <f t="shared" si="365"/>
        <v>2771.1674638050204</v>
      </c>
      <c r="AI705" s="44">
        <f t="shared" si="366"/>
        <v>211162.96074194257</v>
      </c>
      <c r="AJ705" s="44">
        <f t="shared" si="367"/>
        <v>1.8308135036639073</v>
      </c>
      <c r="AK705" s="45">
        <v>0</v>
      </c>
      <c r="AL705" s="43">
        <v>374.7</v>
      </c>
      <c r="AM705" s="69">
        <v>59.3</v>
      </c>
      <c r="AN705" s="69">
        <v>75.2</v>
      </c>
      <c r="AO705" s="44">
        <f t="shared" si="392"/>
        <v>29.65</v>
      </c>
      <c r="AP705" s="44">
        <f t="shared" si="368"/>
        <v>2761.8447876054929</v>
      </c>
      <c r="AQ705" s="46">
        <f t="shared" si="369"/>
        <v>211162.96074194257</v>
      </c>
      <c r="AR705" s="46">
        <f t="shared" si="370"/>
        <v>207690.72802793307</v>
      </c>
      <c r="AS705" s="47">
        <f t="shared" si="371"/>
        <v>1.6443379567180991</v>
      </c>
      <c r="AT705" s="46">
        <f t="shared" si="372"/>
        <v>1.8308135036639073</v>
      </c>
      <c r="AU705" s="46">
        <f t="shared" si="373"/>
        <v>1.8041248329083099</v>
      </c>
      <c r="AV705" s="47">
        <f t="shared" si="374"/>
        <v>1.4577492847953519</v>
      </c>
      <c r="AW705" s="48">
        <v>0</v>
      </c>
      <c r="AX705" s="70">
        <v>150</v>
      </c>
      <c r="AY705" s="70">
        <v>12</v>
      </c>
      <c r="AZ705" s="71">
        <v>323.2</v>
      </c>
      <c r="BA705" s="43">
        <f t="shared" si="389"/>
        <v>19.61633663366338</v>
      </c>
      <c r="BB705" s="69">
        <v>58.8</v>
      </c>
      <c r="BC705" s="69">
        <v>75.2</v>
      </c>
      <c r="BD705" s="54">
        <f t="shared" si="375"/>
        <v>29.4</v>
      </c>
      <c r="BE705" s="44">
        <f t="shared" si="376"/>
        <v>2715.4670260568732</v>
      </c>
      <c r="BF705" s="50">
        <f t="shared" si="390"/>
        <v>211162.96074194257</v>
      </c>
      <c r="BG705" s="50">
        <f t="shared" si="377"/>
        <v>204203.12035947689</v>
      </c>
      <c r="BH705" s="72">
        <f t="shared" si="378"/>
        <v>3.2959569983351136</v>
      </c>
      <c r="BI705" s="51">
        <f t="shared" si="379"/>
        <v>1.8308135036639073</v>
      </c>
      <c r="BJ705" s="51">
        <f t="shared" si="380"/>
        <v>1.5827378123852482</v>
      </c>
      <c r="BK705" s="72">
        <f t="shared" si="381"/>
        <v>13.550025209132372</v>
      </c>
      <c r="BL705" s="116">
        <v>0</v>
      </c>
      <c r="BM705" s="74">
        <v>1000</v>
      </c>
      <c r="BN705" s="74">
        <v>3</v>
      </c>
      <c r="BO705" s="71">
        <v>289.8</v>
      </c>
      <c r="BP705" s="71">
        <v>57.8</v>
      </c>
      <c r="BQ705" s="71">
        <v>73.8</v>
      </c>
      <c r="BR705" s="72">
        <f t="shared" si="382"/>
        <v>28.9</v>
      </c>
      <c r="BS705" s="54">
        <f t="shared" si="383"/>
        <v>2623.8896002047309</v>
      </c>
      <c r="BT705" s="50">
        <f t="shared" si="384"/>
        <v>204203.12035947689</v>
      </c>
      <c r="BU705" s="50">
        <f t="shared" si="385"/>
        <v>193643.05249510912</v>
      </c>
      <c r="BV705" s="72">
        <f t="shared" si="386"/>
        <v>5.171354798975619</v>
      </c>
      <c r="BW705" s="75">
        <f t="shared" si="387"/>
        <v>1.5827378123852482</v>
      </c>
      <c r="BX705" s="55">
        <f t="shared" si="388"/>
        <v>1.4965680217591051</v>
      </c>
      <c r="BY705" s="72">
        <f t="shared" si="399"/>
        <v>5.4443502866897386</v>
      </c>
      <c r="BZ705" s="83" t="s">
        <v>74</v>
      </c>
      <c r="CA705" s="83" t="s">
        <v>78</v>
      </c>
      <c r="CB705" s="112">
        <v>4</v>
      </c>
      <c r="CC705" s="112">
        <v>8</v>
      </c>
      <c r="CD705" s="112">
        <v>4</v>
      </c>
      <c r="CE705" s="112">
        <v>6</v>
      </c>
      <c r="CF705" s="83" t="s">
        <v>81</v>
      </c>
      <c r="CG705" s="71" t="s">
        <v>75</v>
      </c>
      <c r="CH705" s="63">
        <f t="shared" ref="CH705:CI709" si="405">SUM(CH703:CH704)/2</f>
        <v>21.9</v>
      </c>
      <c r="CI705" s="63">
        <f t="shared" si="405"/>
        <v>3.46</v>
      </c>
      <c r="CJ705" s="64">
        <f>SUM((AF705-BQ705)/AF705)*100</f>
        <v>3.1496062992126062</v>
      </c>
      <c r="CK705" s="64">
        <f>SUM(BX705*CH705)</f>
        <v>32.774839676524401</v>
      </c>
      <c r="CL705" s="65" t="s">
        <v>81</v>
      </c>
    </row>
    <row r="706" spans="1:90" s="65" customFormat="1" ht="24.75" customHeight="1" x14ac:dyDescent="0.3">
      <c r="A706" s="61" t="s">
        <v>129</v>
      </c>
      <c r="B706" s="35">
        <v>3.8250000000000002</v>
      </c>
      <c r="C706" s="35">
        <v>2.08</v>
      </c>
      <c r="D706" s="35">
        <v>7.19</v>
      </c>
      <c r="E706" s="35">
        <v>5.0599999999999996</v>
      </c>
      <c r="F706" s="35">
        <v>0.54364999999999997</v>
      </c>
      <c r="G706" s="66">
        <v>0.53085000000000004</v>
      </c>
      <c r="H706" s="66">
        <v>7.9899999999999999E-2</v>
      </c>
      <c r="I706" s="66">
        <v>4.5150000000000003E-2</v>
      </c>
      <c r="J706" s="66">
        <v>3.7350000000000001E-2</v>
      </c>
      <c r="K706" s="67">
        <v>6.0249999999999998E-2</v>
      </c>
      <c r="L706" s="66">
        <v>1.3521909999999999</v>
      </c>
      <c r="M706" s="68">
        <v>2.665E-2</v>
      </c>
      <c r="N706" s="35">
        <v>14.755000000000001</v>
      </c>
      <c r="O706" s="35">
        <v>13.37</v>
      </c>
      <c r="P706" s="35">
        <v>2.6799999999999997</v>
      </c>
      <c r="Q706" s="35">
        <v>16.015000000000001</v>
      </c>
      <c r="R706" s="35">
        <v>7.04</v>
      </c>
      <c r="S706" s="35">
        <v>2.9699999999999998</v>
      </c>
      <c r="T706" s="35">
        <v>7.25</v>
      </c>
      <c r="U706" s="35">
        <v>1.65</v>
      </c>
      <c r="V706" s="35">
        <v>8.5949999999999989</v>
      </c>
      <c r="W706" s="35">
        <v>5.9550000000000001</v>
      </c>
      <c r="X706" s="35">
        <v>11.035</v>
      </c>
      <c r="Y706" s="35">
        <v>1.415</v>
      </c>
      <c r="Z706" s="35">
        <v>0</v>
      </c>
      <c r="AA706" s="35">
        <v>9.25</v>
      </c>
      <c r="AB706" s="41">
        <v>1090</v>
      </c>
      <c r="AC706" s="41">
        <v>9</v>
      </c>
      <c r="AD706" s="42">
        <v>383.9</v>
      </c>
      <c r="AE706" s="43">
        <v>59.98</v>
      </c>
      <c r="AF706" s="43">
        <v>74.45</v>
      </c>
      <c r="AG706" s="44">
        <f t="shared" si="395"/>
        <v>29.99</v>
      </c>
      <c r="AH706" s="44">
        <f t="shared" ref="AH706:AH769" si="406">PI()*(AE706/2)^2</f>
        <v>2825.5487467979251</v>
      </c>
      <c r="AI706" s="44">
        <f t="shared" ref="AI706:AI769" si="407">PI()*(AE706/2)^2*AF706</f>
        <v>210362.10419910552</v>
      </c>
      <c r="AJ706" s="44">
        <f t="shared" ref="AJ706:AJ769" si="408">(AD706*1000/AI706)</f>
        <v>1.8249484690295865</v>
      </c>
      <c r="AK706" s="45">
        <v>0</v>
      </c>
      <c r="AL706" s="43">
        <v>370</v>
      </c>
      <c r="AM706" s="43">
        <v>59.4</v>
      </c>
      <c r="AN706" s="43">
        <v>74.099999999999994</v>
      </c>
      <c r="AO706" s="44">
        <f t="shared" si="392"/>
        <v>29.7</v>
      </c>
      <c r="AP706" s="44">
        <f t="shared" ref="AP706:AP769" si="409">PI()*(AM706/2)^2</f>
        <v>2771.1674638050204</v>
      </c>
      <c r="AQ706" s="46">
        <f t="shared" ref="AQ706:AQ769" si="410">SUM(AI706)</f>
        <v>210362.10419910552</v>
      </c>
      <c r="AR706" s="46">
        <f t="shared" ref="AR706:AR769" si="411">PI()*(AM706/2)^2*AN706</f>
        <v>205343.50906795199</v>
      </c>
      <c r="AS706" s="47">
        <f t="shared" ref="AS706:AS769" si="412">((AQ706-AR706)/AQ706)*100</f>
        <v>2.3856935403172637</v>
      </c>
      <c r="AT706" s="46">
        <f t="shared" ref="AT706:AT769" si="413">SUM(AJ706)</f>
        <v>1.8249484690295865</v>
      </c>
      <c r="AU706" s="46">
        <f t="shared" ref="AU706:AU769" si="414">(AL706*1000/AR706)</f>
        <v>1.8018587569649456</v>
      </c>
      <c r="AV706" s="47">
        <f t="shared" ref="AV706:AV769" si="415">((AT706-AU706)/AT706)*100</f>
        <v>1.2652254272647414</v>
      </c>
      <c r="AW706" s="48">
        <v>0</v>
      </c>
      <c r="AX706" s="70">
        <v>150</v>
      </c>
      <c r="AY706" s="70">
        <v>12</v>
      </c>
      <c r="AZ706" s="71">
        <v>329.6</v>
      </c>
      <c r="BA706" s="43">
        <f t="shared" si="389"/>
        <v>16.474514563106784</v>
      </c>
      <c r="BB706" s="71">
        <v>60.72</v>
      </c>
      <c r="BC706" s="69">
        <v>71.989999999999995</v>
      </c>
      <c r="BD706" s="54">
        <f t="shared" ref="BD706:BD769" si="416">SUM(BB706/2)</f>
        <v>30.36</v>
      </c>
      <c r="BE706" s="44">
        <f t="shared" ref="BE706:BE769" si="417">PI()*(BB706/2)^2</f>
        <v>2895.6989399562585</v>
      </c>
      <c r="BF706" s="50">
        <f t="shared" si="390"/>
        <v>210362.10419910552</v>
      </c>
      <c r="BG706" s="50">
        <f t="shared" ref="BG706:BG769" si="418">PI()*(BB706/2)^2*BC706</f>
        <v>208461.36668745102</v>
      </c>
      <c r="BH706" s="72">
        <f t="shared" ref="BH706:BH769" si="419">((BF706-BG706)/BF706)*100</f>
        <v>0.90355509557723035</v>
      </c>
      <c r="BI706" s="51">
        <f t="shared" ref="BI706:BI769" si="420">SUM(AJ706)</f>
        <v>1.8249484690295865</v>
      </c>
      <c r="BJ706" s="51">
        <f t="shared" ref="BJ706:BJ769" si="421">(AZ706*1000/BG706)</f>
        <v>1.58110831391686</v>
      </c>
      <c r="BK706" s="72">
        <f t="shared" ref="BK706:BK769" si="422">((BI706-BJ706)/BI706)*100</f>
        <v>13.361481666514569</v>
      </c>
      <c r="BL706" s="116">
        <v>0</v>
      </c>
      <c r="BM706" s="74">
        <v>1020</v>
      </c>
      <c r="BN706" s="74">
        <v>3</v>
      </c>
      <c r="BO706" s="71">
        <v>302.39999999999998</v>
      </c>
      <c r="BP706" s="71">
        <v>58.6</v>
      </c>
      <c r="BQ706" s="71">
        <v>71.2</v>
      </c>
      <c r="BR706" s="72">
        <f t="shared" ref="BR706:BR769" si="423">BP706/2</f>
        <v>29.3</v>
      </c>
      <c r="BS706" s="54">
        <f t="shared" ref="BS706:BS769" si="424">PI()*(BP706/2)^2</f>
        <v>2697.0258771803014</v>
      </c>
      <c r="BT706" s="50">
        <f t="shared" ref="BT706:BT769" si="425">SUM(BG706)</f>
        <v>208461.36668745102</v>
      </c>
      <c r="BU706" s="50">
        <f t="shared" ref="BU706:BU769" si="426">PI()*(BP706/2)^2*BQ706</f>
        <v>192028.24245523746</v>
      </c>
      <c r="BV706" s="72">
        <f t="shared" ref="BV706:BV769" si="427">((BT706-BU706)/BT706)*100</f>
        <v>7.8830550203827325</v>
      </c>
      <c r="BW706" s="75">
        <f t="shared" ref="BW706:BW769" si="428">SUM(BJ706)</f>
        <v>1.58110831391686</v>
      </c>
      <c r="BX706" s="55">
        <f t="shared" ref="BX706:BX769" si="429">(BO706*1000/BU706)</f>
        <v>1.5747683576830664</v>
      </c>
      <c r="BY706" s="72">
        <f t="shared" si="399"/>
        <v>0.40098177828738885</v>
      </c>
      <c r="BZ706" s="83" t="s">
        <v>74</v>
      </c>
      <c r="CA706" s="83" t="s">
        <v>78</v>
      </c>
      <c r="CB706" s="112">
        <v>4</v>
      </c>
      <c r="CC706" s="112">
        <v>8</v>
      </c>
      <c r="CD706" s="112">
        <v>4</v>
      </c>
      <c r="CE706" s="112">
        <v>6</v>
      </c>
      <c r="CF706" s="83" t="s">
        <v>81</v>
      </c>
      <c r="CG706" s="71" t="s">
        <v>75</v>
      </c>
      <c r="CH706" s="141">
        <f t="shared" si="405"/>
        <v>21.7</v>
      </c>
      <c r="CI706" s="141">
        <f t="shared" si="405"/>
        <v>3.44</v>
      </c>
      <c r="CJ706" s="64">
        <f>SUM((AF706-BQ706)/AF706)*100</f>
        <v>4.3653458697112155</v>
      </c>
      <c r="CK706" s="64">
        <f>SUM(BX706*CH706)</f>
        <v>34.172473361722538</v>
      </c>
      <c r="CL706" s="65" t="s">
        <v>81</v>
      </c>
    </row>
    <row r="707" spans="1:90" s="65" customFormat="1" ht="24.75" customHeight="1" x14ac:dyDescent="0.3">
      <c r="A707" s="61" t="s">
        <v>129</v>
      </c>
      <c r="B707" s="35">
        <v>3.72</v>
      </c>
      <c r="C707" s="35">
        <v>1.845</v>
      </c>
      <c r="D707" s="35">
        <v>6.37</v>
      </c>
      <c r="E707" s="35">
        <v>4.83</v>
      </c>
      <c r="F707" s="35">
        <v>0.5141</v>
      </c>
      <c r="G707" s="66">
        <v>0.51265000000000005</v>
      </c>
      <c r="H707" s="66">
        <v>8.0299999999999996E-2</v>
      </c>
      <c r="I707" s="66">
        <v>4.5100000000000001E-2</v>
      </c>
      <c r="J707" s="66">
        <v>3.6400000000000002E-2</v>
      </c>
      <c r="K707" s="67">
        <v>5.6349999999999997E-2</v>
      </c>
      <c r="L707" s="66">
        <v>1.3521909999999999</v>
      </c>
      <c r="M707" s="68">
        <v>3.04E-2</v>
      </c>
      <c r="N707" s="35">
        <v>8.620000000000001</v>
      </c>
      <c r="O707" s="35">
        <v>12.135</v>
      </c>
      <c r="P707" s="35">
        <v>4.0999999999999996</v>
      </c>
      <c r="Q707" s="35">
        <v>16.63</v>
      </c>
      <c r="R707" s="35">
        <v>7.6749999999999998</v>
      </c>
      <c r="S707" s="35">
        <v>3.28</v>
      </c>
      <c r="T707" s="35">
        <v>7.83</v>
      </c>
      <c r="U707" s="35">
        <v>1.9699999999999995</v>
      </c>
      <c r="V707" s="35">
        <v>18.384999999999998</v>
      </c>
      <c r="W707" s="35">
        <v>2.085</v>
      </c>
      <c r="X707" s="35">
        <v>10.535</v>
      </c>
      <c r="Y707" s="35">
        <v>5.7350000000000003</v>
      </c>
      <c r="Z707" s="35">
        <v>0</v>
      </c>
      <c r="AA707" s="35">
        <v>9.33</v>
      </c>
      <c r="AB707" s="41">
        <v>1000</v>
      </c>
      <c r="AC707" s="41">
        <v>3</v>
      </c>
      <c r="AD707" s="42">
        <v>385.2</v>
      </c>
      <c r="AE707" s="43">
        <v>59.97</v>
      </c>
      <c r="AF707" s="43">
        <v>75.05</v>
      </c>
      <c r="AG707" s="44">
        <f t="shared" si="395"/>
        <v>29.984999999999999</v>
      </c>
      <c r="AH707" s="44">
        <f t="shared" si="406"/>
        <v>2824.6066617009296</v>
      </c>
      <c r="AI707" s="44">
        <f t="shared" si="407"/>
        <v>211986.72996065477</v>
      </c>
      <c r="AJ707" s="44">
        <f t="shared" si="408"/>
        <v>1.8170948722662688</v>
      </c>
      <c r="AK707" s="45">
        <v>0</v>
      </c>
      <c r="AL707" s="43">
        <v>375</v>
      </c>
      <c r="AM707" s="43">
        <v>59.5</v>
      </c>
      <c r="AN707" s="43">
        <v>75</v>
      </c>
      <c r="AO707" s="44">
        <f t="shared" si="392"/>
        <v>29.75</v>
      </c>
      <c r="AP707" s="44">
        <f t="shared" si="409"/>
        <v>2780.5058479678164</v>
      </c>
      <c r="AQ707" s="46">
        <f t="shared" si="410"/>
        <v>211986.72996065477</v>
      </c>
      <c r="AR707" s="46">
        <f t="shared" si="411"/>
        <v>208537.93859758624</v>
      </c>
      <c r="AS707" s="47">
        <f t="shared" si="412"/>
        <v>1.6268902132263845</v>
      </c>
      <c r="AT707" s="46">
        <f t="shared" si="413"/>
        <v>1.8170948722662688</v>
      </c>
      <c r="AU707" s="46">
        <f t="shared" si="414"/>
        <v>1.7982339449688054</v>
      </c>
      <c r="AV707" s="47">
        <f t="shared" si="415"/>
        <v>1.0379715217588026</v>
      </c>
      <c r="AW707" s="48">
        <v>0</v>
      </c>
      <c r="AX707" s="70">
        <v>150</v>
      </c>
      <c r="AY707" s="70">
        <v>12</v>
      </c>
      <c r="AZ707" s="71">
        <v>329.3</v>
      </c>
      <c r="BA707" s="43">
        <f t="shared" ref="BA707:BA770" si="430">(AD707-AZ707)/AZ707*100</f>
        <v>16.975402368660788</v>
      </c>
      <c r="BB707" s="71">
        <v>59.63</v>
      </c>
      <c r="BC707" s="69">
        <v>70.84</v>
      </c>
      <c r="BD707" s="54">
        <f t="shared" si="416"/>
        <v>29.815000000000001</v>
      </c>
      <c r="BE707" s="44">
        <f t="shared" si="417"/>
        <v>2792.6692307845365</v>
      </c>
      <c r="BF707" s="50">
        <f t="shared" si="390"/>
        <v>211986.72996065477</v>
      </c>
      <c r="BG707" s="50">
        <f t="shared" si="418"/>
        <v>197832.68830877656</v>
      </c>
      <c r="BH707" s="72">
        <f t="shared" si="419"/>
        <v>6.6768526758751543</v>
      </c>
      <c r="BI707" s="51">
        <f t="shared" si="420"/>
        <v>1.8170948722662688</v>
      </c>
      <c r="BJ707" s="51">
        <f t="shared" si="421"/>
        <v>1.6645378618422741</v>
      </c>
      <c r="BK707" s="72">
        <f t="shared" si="422"/>
        <v>8.3956546657207021</v>
      </c>
      <c r="BL707" s="116">
        <v>0</v>
      </c>
      <c r="BM707" s="74">
        <v>1020</v>
      </c>
      <c r="BN707" s="74">
        <v>3</v>
      </c>
      <c r="BO707" s="71">
        <v>303.60000000000002</v>
      </c>
      <c r="BP707" s="71">
        <v>58.99</v>
      </c>
      <c r="BQ707" s="71">
        <v>70.5</v>
      </c>
      <c r="BR707" s="72">
        <f t="shared" si="423"/>
        <v>29.495000000000001</v>
      </c>
      <c r="BS707" s="54">
        <f t="shared" si="424"/>
        <v>2733.0443154935251</v>
      </c>
      <c r="BT707" s="50">
        <f t="shared" si="425"/>
        <v>197832.68830877656</v>
      </c>
      <c r="BU707" s="50">
        <f t="shared" si="426"/>
        <v>192679.62424229353</v>
      </c>
      <c r="BV707" s="72">
        <f t="shared" si="427"/>
        <v>2.6047586526449784</v>
      </c>
      <c r="BW707" s="75">
        <f t="shared" si="428"/>
        <v>1.6645378618422741</v>
      </c>
      <c r="BX707" s="55">
        <f t="shared" si="429"/>
        <v>1.5756725766613739</v>
      </c>
      <c r="BY707" s="72">
        <f t="shared" si="399"/>
        <v>5.3387361872649777</v>
      </c>
      <c r="BZ707" s="83" t="s">
        <v>74</v>
      </c>
      <c r="CA707" s="83" t="s">
        <v>78</v>
      </c>
      <c r="CB707" s="112">
        <v>4</v>
      </c>
      <c r="CC707" s="112">
        <v>8</v>
      </c>
      <c r="CD707" s="112">
        <v>4</v>
      </c>
      <c r="CE707" s="112">
        <v>6</v>
      </c>
      <c r="CF707" s="83" t="s">
        <v>81</v>
      </c>
      <c r="CG707" s="71" t="s">
        <v>75</v>
      </c>
      <c r="CH707" s="141">
        <f t="shared" si="405"/>
        <v>21.799999999999997</v>
      </c>
      <c r="CI707" s="141">
        <f t="shared" si="405"/>
        <v>3.45</v>
      </c>
      <c r="CJ707" s="64">
        <f>SUM((AF707-BQ707)/AF707)*100</f>
        <v>6.0626249167221822</v>
      </c>
      <c r="CK707" s="64">
        <f>SUM(BX707*CH707)</f>
        <v>34.34966217121795</v>
      </c>
      <c r="CL707" s="65" t="s">
        <v>81</v>
      </c>
    </row>
    <row r="708" spans="1:90" s="65" customFormat="1" ht="24.75" customHeight="1" x14ac:dyDescent="0.3">
      <c r="A708" s="61" t="s">
        <v>129</v>
      </c>
      <c r="B708" s="35">
        <v>3.7850000000000001</v>
      </c>
      <c r="C708" s="35">
        <v>1.895</v>
      </c>
      <c r="D708" s="35">
        <v>6.8949999999999996</v>
      </c>
      <c r="E708" s="35">
        <v>4.9450000000000003</v>
      </c>
      <c r="F708" s="35">
        <v>0.56984999999999997</v>
      </c>
      <c r="G708" s="66">
        <v>0.5323</v>
      </c>
      <c r="H708" s="66">
        <v>7.9399999999999998E-2</v>
      </c>
      <c r="I708" s="66">
        <v>4.6199999999999998E-2</v>
      </c>
      <c r="J708" s="66">
        <v>3.7199999999999997E-2</v>
      </c>
      <c r="K708" s="67">
        <v>5.4100000000000002E-2</v>
      </c>
      <c r="L708" s="66">
        <v>1.3521909999999999</v>
      </c>
      <c r="M708" s="68">
        <v>2.8649999999999998E-2</v>
      </c>
      <c r="N708" s="35">
        <v>9.0949999999999989</v>
      </c>
      <c r="O708" s="35">
        <v>17.445</v>
      </c>
      <c r="P708" s="35">
        <v>3.3487499999999999</v>
      </c>
      <c r="Q708" s="35">
        <v>14.93</v>
      </c>
      <c r="R708" s="35">
        <v>6.69</v>
      </c>
      <c r="S708" s="35">
        <v>3.2912499999999998</v>
      </c>
      <c r="T708" s="35">
        <v>8.1962499999999991</v>
      </c>
      <c r="U708" s="35">
        <v>2.4212499999999997</v>
      </c>
      <c r="V708" s="35">
        <v>11.0975</v>
      </c>
      <c r="W708" s="35">
        <v>4.3587499999999997</v>
      </c>
      <c r="X708" s="35">
        <v>10.5375</v>
      </c>
      <c r="Y708" s="35">
        <v>3.5750000000000002</v>
      </c>
      <c r="Z708" s="35">
        <v>0</v>
      </c>
      <c r="AA708" s="35">
        <v>8.8862500000000004</v>
      </c>
      <c r="AB708" s="41">
        <v>1000</v>
      </c>
      <c r="AC708" s="41">
        <v>3</v>
      </c>
      <c r="AD708" s="42">
        <v>383.2</v>
      </c>
      <c r="AE708" s="43">
        <v>59.88</v>
      </c>
      <c r="AF708" s="43">
        <v>75.239999999999995</v>
      </c>
      <c r="AG708" s="44">
        <f t="shared" si="395"/>
        <v>29.94</v>
      </c>
      <c r="AH708" s="44">
        <f t="shared" si="406"/>
        <v>2816.1349644114439</v>
      </c>
      <c r="AI708" s="44">
        <f t="shared" si="407"/>
        <v>211885.99472231703</v>
      </c>
      <c r="AJ708" s="44">
        <f t="shared" si="408"/>
        <v>1.8085197207214905</v>
      </c>
      <c r="AK708" s="45">
        <v>0</v>
      </c>
      <c r="AL708" s="43">
        <v>376</v>
      </c>
      <c r="AM708" s="43">
        <v>59.6</v>
      </c>
      <c r="AN708" s="43">
        <v>75.2</v>
      </c>
      <c r="AO708" s="44">
        <f t="shared" si="392"/>
        <v>29.8</v>
      </c>
      <c r="AP708" s="44">
        <f t="shared" si="409"/>
        <v>2789.8599400938801</v>
      </c>
      <c r="AQ708" s="46">
        <f t="shared" si="410"/>
        <v>211885.99472231703</v>
      </c>
      <c r="AR708" s="46">
        <f t="shared" si="411"/>
        <v>209797.4674950598</v>
      </c>
      <c r="AS708" s="47">
        <f t="shared" si="412"/>
        <v>0.9856844148639039</v>
      </c>
      <c r="AT708" s="46">
        <f t="shared" si="413"/>
        <v>1.8085197207214905</v>
      </c>
      <c r="AU708" s="46">
        <f t="shared" si="414"/>
        <v>1.7922046652391257</v>
      </c>
      <c r="AV708" s="47">
        <f t="shared" si="415"/>
        <v>0.90212206676165274</v>
      </c>
      <c r="AW708" s="48">
        <v>0</v>
      </c>
      <c r="AX708" s="70">
        <v>150</v>
      </c>
      <c r="AY708" s="70">
        <v>12</v>
      </c>
      <c r="AZ708" s="71">
        <v>332</v>
      </c>
      <c r="BA708" s="43">
        <f t="shared" si="430"/>
        <v>15.421686746987948</v>
      </c>
      <c r="BB708" s="71">
        <v>59.53</v>
      </c>
      <c r="BC708" s="69">
        <v>69.989999999999995</v>
      </c>
      <c r="BD708" s="54">
        <f t="shared" si="416"/>
        <v>29.765000000000001</v>
      </c>
      <c r="BE708" s="44">
        <f t="shared" si="417"/>
        <v>2783.3104262694924</v>
      </c>
      <c r="BF708" s="50">
        <f t="shared" si="390"/>
        <v>211885.99472231703</v>
      </c>
      <c r="BG708" s="50">
        <f t="shared" si="418"/>
        <v>194803.89673460176</v>
      </c>
      <c r="BH708" s="72">
        <f t="shared" si="419"/>
        <v>8.0619287792484222</v>
      </c>
      <c r="BI708" s="51">
        <f t="shared" si="420"/>
        <v>1.8085197207214905</v>
      </c>
      <c r="BJ708" s="51">
        <f t="shared" si="421"/>
        <v>1.7042780230023447</v>
      </c>
      <c r="BK708" s="72">
        <f t="shared" si="422"/>
        <v>5.7639237507213723</v>
      </c>
      <c r="BL708" s="116">
        <v>0</v>
      </c>
      <c r="BM708" s="74">
        <v>1020</v>
      </c>
      <c r="BN708" s="74">
        <v>3</v>
      </c>
      <c r="BO708" s="71">
        <v>304.89999999999998</v>
      </c>
      <c r="BP708" s="71">
        <v>58.9</v>
      </c>
      <c r="BQ708" s="71">
        <v>71.290000000000006</v>
      </c>
      <c r="BR708" s="72">
        <f t="shared" si="423"/>
        <v>29.45</v>
      </c>
      <c r="BS708" s="54">
        <f t="shared" si="424"/>
        <v>2724.7111624400618</v>
      </c>
      <c r="BT708" s="50">
        <f t="shared" si="425"/>
        <v>194803.89673460176</v>
      </c>
      <c r="BU708" s="50">
        <f t="shared" si="426"/>
        <v>194244.65877035202</v>
      </c>
      <c r="BV708" s="72">
        <f t="shared" si="427"/>
        <v>0.28707740123475983</v>
      </c>
      <c r="BW708" s="75">
        <f t="shared" si="428"/>
        <v>1.7042780230023447</v>
      </c>
      <c r="BX708" s="55">
        <f t="shared" si="429"/>
        <v>1.5696699303349779</v>
      </c>
      <c r="BY708" s="72">
        <f t="shared" si="399"/>
        <v>7.8982472842215099</v>
      </c>
      <c r="BZ708" s="83" t="s">
        <v>74</v>
      </c>
      <c r="CA708" s="83" t="s">
        <v>78</v>
      </c>
      <c r="CB708" s="112">
        <v>4</v>
      </c>
      <c r="CC708" s="112">
        <v>8</v>
      </c>
      <c r="CD708" s="112">
        <v>4</v>
      </c>
      <c r="CE708" s="112">
        <v>6</v>
      </c>
      <c r="CF708" s="83" t="s">
        <v>81</v>
      </c>
      <c r="CG708" s="71" t="s">
        <v>75</v>
      </c>
      <c r="CH708" s="141">
        <f t="shared" si="405"/>
        <v>21.75</v>
      </c>
      <c r="CI708" s="141">
        <f t="shared" si="405"/>
        <v>3.4450000000000003</v>
      </c>
      <c r="CJ708" s="64">
        <f>SUM((AF708-BQ708)/AF708)*100</f>
        <v>5.2498670919723409</v>
      </c>
      <c r="CK708" s="64">
        <f>SUM(BX708*CH708)</f>
        <v>34.140320984785767</v>
      </c>
      <c r="CL708" s="65" t="s">
        <v>81</v>
      </c>
    </row>
    <row r="709" spans="1:90" s="65" customFormat="1" ht="24.75" customHeight="1" x14ac:dyDescent="0.3">
      <c r="A709" s="61" t="s">
        <v>129</v>
      </c>
      <c r="B709" s="35">
        <v>3.16</v>
      </c>
      <c r="C709" s="35">
        <v>1.625</v>
      </c>
      <c r="D709" s="35">
        <v>5.81</v>
      </c>
      <c r="E709" s="35">
        <v>4.24</v>
      </c>
      <c r="F709" s="35">
        <v>0.49590000000000001</v>
      </c>
      <c r="G709" s="66">
        <v>0.46174999999999999</v>
      </c>
      <c r="H709" s="66">
        <v>7.8200000000000006E-2</v>
      </c>
      <c r="I709" s="66">
        <v>4.0849999999999997E-2</v>
      </c>
      <c r="J709" s="66">
        <v>3.5749999999999997E-2</v>
      </c>
      <c r="K709" s="67">
        <v>5.2749999999999998E-2</v>
      </c>
      <c r="L709" s="66">
        <v>1.3521909999999999</v>
      </c>
      <c r="M709" s="68">
        <v>2.8850000000000001E-2</v>
      </c>
      <c r="N709" s="35">
        <v>14.755000000000001</v>
      </c>
      <c r="O709" s="35">
        <v>13.37</v>
      </c>
      <c r="P709" s="35">
        <v>2.6799999999999997</v>
      </c>
      <c r="Q709" s="35">
        <v>16.015000000000001</v>
      </c>
      <c r="R709" s="35">
        <v>7.04</v>
      </c>
      <c r="S709" s="35">
        <v>2.9699999999999998</v>
      </c>
      <c r="T709" s="35">
        <v>7.25</v>
      </c>
      <c r="U709" s="35">
        <v>1.65</v>
      </c>
      <c r="V709" s="35">
        <v>8.5949999999999989</v>
      </c>
      <c r="W709" s="35">
        <v>5.9550000000000001</v>
      </c>
      <c r="X709" s="35">
        <v>11.035</v>
      </c>
      <c r="Y709" s="35">
        <v>1.415</v>
      </c>
      <c r="Z709" s="35">
        <v>0</v>
      </c>
      <c r="AA709" s="35">
        <v>9.25</v>
      </c>
      <c r="AB709" s="41">
        <v>1000</v>
      </c>
      <c r="AC709" s="41">
        <v>3</v>
      </c>
      <c r="AD709" s="42">
        <v>386</v>
      </c>
      <c r="AE709" s="43">
        <v>59.81</v>
      </c>
      <c r="AF709" s="43">
        <v>74.260000000000005</v>
      </c>
      <c r="AG709" s="44">
        <f t="shared" si="395"/>
        <v>29.905000000000001</v>
      </c>
      <c r="AH709" s="44">
        <f t="shared" si="406"/>
        <v>2809.5546629790506</v>
      </c>
      <c r="AI709" s="44">
        <f t="shared" si="407"/>
        <v>208637.52927282432</v>
      </c>
      <c r="AJ709" s="44">
        <f t="shared" si="408"/>
        <v>1.8500985960931704</v>
      </c>
      <c r="AK709" s="45">
        <v>0</v>
      </c>
      <c r="AL709" s="43">
        <v>375</v>
      </c>
      <c r="AM709" s="43">
        <v>59.7</v>
      </c>
      <c r="AN709" s="43">
        <v>74.099999999999994</v>
      </c>
      <c r="AO709" s="44">
        <f t="shared" si="392"/>
        <v>29.85</v>
      </c>
      <c r="AP709" s="44">
        <f t="shared" si="409"/>
        <v>2799.2297401832116</v>
      </c>
      <c r="AQ709" s="46">
        <f t="shared" si="410"/>
        <v>208637.52927282432</v>
      </c>
      <c r="AR709" s="46">
        <f t="shared" si="411"/>
        <v>207422.92374757596</v>
      </c>
      <c r="AS709" s="47">
        <f t="shared" si="412"/>
        <v>0.58216061582098588</v>
      </c>
      <c r="AT709" s="46">
        <f t="shared" si="413"/>
        <v>1.8500985960931704</v>
      </c>
      <c r="AU709" s="46">
        <f t="shared" si="414"/>
        <v>1.807900463578257</v>
      </c>
      <c r="AV709" s="47">
        <f t="shared" si="415"/>
        <v>2.2808585771603038</v>
      </c>
      <c r="AW709" s="48">
        <v>0</v>
      </c>
      <c r="AX709" s="70">
        <v>150</v>
      </c>
      <c r="AY709" s="70">
        <v>12</v>
      </c>
      <c r="AZ709" s="71">
        <v>345.9</v>
      </c>
      <c r="BA709" s="43">
        <f t="shared" si="430"/>
        <v>11.592945938132415</v>
      </c>
      <c r="BB709" s="71">
        <v>59.69</v>
      </c>
      <c r="BC709" s="69">
        <v>69.97</v>
      </c>
      <c r="BD709" s="54">
        <f t="shared" si="416"/>
        <v>29.844999999999999</v>
      </c>
      <c r="BE709" s="44">
        <f t="shared" si="417"/>
        <v>2798.2920533159313</v>
      </c>
      <c r="BF709" s="50">
        <f t="shared" si="390"/>
        <v>208637.52927282432</v>
      </c>
      <c r="BG709" s="50">
        <f t="shared" si="418"/>
        <v>195796.49497051572</v>
      </c>
      <c r="BH709" s="72">
        <f t="shared" si="419"/>
        <v>6.1547097241153859</v>
      </c>
      <c r="BI709" s="51">
        <f t="shared" si="420"/>
        <v>1.8500985960931704</v>
      </c>
      <c r="BJ709" s="51">
        <f t="shared" si="421"/>
        <v>1.7666301945399372</v>
      </c>
      <c r="BK709" s="72">
        <f t="shared" si="422"/>
        <v>4.5115650446680169</v>
      </c>
      <c r="BL709" s="116">
        <v>0</v>
      </c>
      <c r="BM709" s="74">
        <v>1020</v>
      </c>
      <c r="BN709" s="74">
        <v>3</v>
      </c>
      <c r="BO709" s="71">
        <v>306.39999999999998</v>
      </c>
      <c r="BP709" s="71">
        <v>58.75</v>
      </c>
      <c r="BQ709" s="71">
        <v>71.349999999999994</v>
      </c>
      <c r="BR709" s="72">
        <f t="shared" si="423"/>
        <v>29.375</v>
      </c>
      <c r="BS709" s="54">
        <f t="shared" si="424"/>
        <v>2710.8508483515052</v>
      </c>
      <c r="BT709" s="50">
        <f t="shared" si="425"/>
        <v>195796.49497051572</v>
      </c>
      <c r="BU709" s="50">
        <f t="shared" si="426"/>
        <v>193419.20802987987</v>
      </c>
      <c r="BV709" s="72">
        <f t="shared" si="427"/>
        <v>1.2141621539210077</v>
      </c>
      <c r="BW709" s="75">
        <f t="shared" si="428"/>
        <v>1.7666301945399372</v>
      </c>
      <c r="BX709" s="55">
        <f t="shared" si="429"/>
        <v>1.5841239508780669</v>
      </c>
      <c r="BY709" s="72">
        <f t="shared" si="399"/>
        <v>10.330755368380776</v>
      </c>
      <c r="BZ709" s="83" t="s">
        <v>74</v>
      </c>
      <c r="CA709" s="83" t="s">
        <v>78</v>
      </c>
      <c r="CB709" s="112">
        <v>4</v>
      </c>
      <c r="CC709" s="112">
        <v>8</v>
      </c>
      <c r="CD709" s="112">
        <v>4</v>
      </c>
      <c r="CE709" s="112">
        <v>6</v>
      </c>
      <c r="CF709" s="83" t="s">
        <v>81</v>
      </c>
      <c r="CG709" s="71" t="s">
        <v>75</v>
      </c>
      <c r="CH709" s="141">
        <f t="shared" si="405"/>
        <v>21.774999999999999</v>
      </c>
      <c r="CI709" s="141">
        <f t="shared" si="405"/>
        <v>3.4475000000000002</v>
      </c>
      <c r="CJ709" s="64">
        <f>SUM((AF709-BQ709)/AF709)*100</f>
        <v>3.9186641529760444</v>
      </c>
      <c r="CK709" s="64">
        <f>SUM(BX709*CH709)</f>
        <v>34.494299030369902</v>
      </c>
      <c r="CL709" s="65" t="s">
        <v>81</v>
      </c>
    </row>
    <row r="710" spans="1:90" s="65" customFormat="1" ht="24.75" customHeight="1" x14ac:dyDescent="0.3">
      <c r="A710" s="61" t="s">
        <v>129</v>
      </c>
      <c r="B710" s="35">
        <v>3.2650000000000001</v>
      </c>
      <c r="C710" s="35">
        <v>2.0049999999999999</v>
      </c>
      <c r="D710" s="35">
        <v>6.54</v>
      </c>
      <c r="E710" s="35">
        <v>4.6050000000000004</v>
      </c>
      <c r="F710" s="35">
        <v>0.64534999999999998</v>
      </c>
      <c r="G710" s="66">
        <v>0.49314999999999998</v>
      </c>
      <c r="H710" s="66">
        <v>7.8450000000000006E-2</v>
      </c>
      <c r="I710" s="66">
        <v>4.3400000000000001E-2</v>
      </c>
      <c r="J710" s="66">
        <v>3.8850000000000003E-2</v>
      </c>
      <c r="K710" s="67">
        <v>4.9849999999999998E-2</v>
      </c>
      <c r="L710" s="66">
        <v>1.3521909999999999</v>
      </c>
      <c r="M710" s="68">
        <v>3.0849999999999999E-2</v>
      </c>
      <c r="N710" s="35">
        <v>8.620000000000001</v>
      </c>
      <c r="O710" s="35">
        <v>12.135</v>
      </c>
      <c r="P710" s="35">
        <v>4.0999999999999996</v>
      </c>
      <c r="Q710" s="35">
        <v>16.63</v>
      </c>
      <c r="R710" s="35">
        <v>7.6749999999999998</v>
      </c>
      <c r="S710" s="35">
        <v>3.28</v>
      </c>
      <c r="T710" s="35">
        <v>7.83</v>
      </c>
      <c r="U710" s="35">
        <v>1.9699999999999995</v>
      </c>
      <c r="V710" s="35">
        <v>18.384999999999998</v>
      </c>
      <c r="W710" s="35">
        <v>2.085</v>
      </c>
      <c r="X710" s="35">
        <v>10.535</v>
      </c>
      <c r="Y710" s="35">
        <v>5.7350000000000003</v>
      </c>
      <c r="Z710" s="35">
        <v>0</v>
      </c>
      <c r="AA710" s="35">
        <v>9.33</v>
      </c>
      <c r="AB710" s="41">
        <v>1020</v>
      </c>
      <c r="AC710" s="41">
        <v>3</v>
      </c>
      <c r="AD710" s="88">
        <v>383.7</v>
      </c>
      <c r="AE710" s="69">
        <v>60.4</v>
      </c>
      <c r="AF710" s="69">
        <v>76.33</v>
      </c>
      <c r="AG710" s="44">
        <f t="shared" si="395"/>
        <v>30.2</v>
      </c>
      <c r="AH710" s="44">
        <f t="shared" si="406"/>
        <v>2865.2581637800349</v>
      </c>
      <c r="AI710" s="44">
        <f t="shared" si="407"/>
        <v>218705.15564133006</v>
      </c>
      <c r="AJ710" s="44">
        <f t="shared" si="408"/>
        <v>1.7544168031834446</v>
      </c>
      <c r="AK710" s="45">
        <v>0</v>
      </c>
      <c r="AL710" s="69">
        <v>361.2</v>
      </c>
      <c r="AM710" s="69">
        <v>60.09</v>
      </c>
      <c r="AN710" s="69">
        <v>75.03</v>
      </c>
      <c r="AO710" s="44">
        <f t="shared" si="392"/>
        <v>30.045000000000002</v>
      </c>
      <c r="AP710" s="44">
        <f t="shared" si="409"/>
        <v>2835.92205012063</v>
      </c>
      <c r="AQ710" s="46">
        <f t="shared" si="410"/>
        <v>218705.15564133006</v>
      </c>
      <c r="AR710" s="46">
        <f t="shared" si="411"/>
        <v>212779.23142055087</v>
      </c>
      <c r="AS710" s="47">
        <f t="shared" si="412"/>
        <v>2.7095493946642586</v>
      </c>
      <c r="AT710" s="46">
        <f t="shared" si="413"/>
        <v>1.7544168031834446</v>
      </c>
      <c r="AU710" s="46">
        <f t="shared" si="414"/>
        <v>1.6975340947918951</v>
      </c>
      <c r="AV710" s="47">
        <f t="shared" si="415"/>
        <v>3.2422573865192157</v>
      </c>
      <c r="AW710" s="48">
        <v>0</v>
      </c>
      <c r="AX710" s="70">
        <v>150</v>
      </c>
      <c r="AY710" s="70">
        <v>12</v>
      </c>
      <c r="AZ710" s="71">
        <v>330</v>
      </c>
      <c r="BA710" s="43">
        <f t="shared" si="430"/>
        <v>16.27272727272727</v>
      </c>
      <c r="BB710" s="71">
        <v>60.25</v>
      </c>
      <c r="BC710" s="69">
        <v>75.03</v>
      </c>
      <c r="BD710" s="54">
        <f t="shared" si="416"/>
        <v>30.125</v>
      </c>
      <c r="BE710" s="44">
        <f t="shared" si="417"/>
        <v>2851.0444205179497</v>
      </c>
      <c r="BF710" s="50">
        <f t="shared" si="390"/>
        <v>218705.15564133006</v>
      </c>
      <c r="BG710" s="50">
        <f t="shared" si="418"/>
        <v>213913.86287146178</v>
      </c>
      <c r="BH710" s="72">
        <f t="shared" si="419"/>
        <v>2.1907543769685311</v>
      </c>
      <c r="BI710" s="73">
        <f t="shared" si="420"/>
        <v>1.7544168031834446</v>
      </c>
      <c r="BJ710" s="51">
        <f t="shared" si="421"/>
        <v>1.5426770176100881</v>
      </c>
      <c r="BK710" s="72">
        <f t="shared" si="422"/>
        <v>12.06895563181725</v>
      </c>
      <c r="BL710" s="116">
        <v>0</v>
      </c>
      <c r="BM710" s="74">
        <v>1040</v>
      </c>
      <c r="BN710" s="74">
        <v>3</v>
      </c>
      <c r="BO710" s="71">
        <v>298.3</v>
      </c>
      <c r="BP710" s="71">
        <v>59</v>
      </c>
      <c r="BQ710" s="71">
        <v>72.400000000000006</v>
      </c>
      <c r="BR710" s="72">
        <f t="shared" si="423"/>
        <v>29.5</v>
      </c>
      <c r="BS710" s="54">
        <f t="shared" si="424"/>
        <v>2733.9710067865176</v>
      </c>
      <c r="BT710" s="50">
        <f t="shared" si="425"/>
        <v>213913.86287146178</v>
      </c>
      <c r="BU710" s="50">
        <f t="shared" si="426"/>
        <v>197939.50089134389</v>
      </c>
      <c r="BV710" s="72">
        <f t="shared" si="427"/>
        <v>7.4676609387006794</v>
      </c>
      <c r="BW710" s="75">
        <f t="shared" si="428"/>
        <v>1.5426770176100881</v>
      </c>
      <c r="BX710" s="55">
        <f t="shared" si="429"/>
        <v>1.5070261299878067</v>
      </c>
      <c r="BY710" s="72">
        <f t="shared" si="399"/>
        <v>2.310975480629879</v>
      </c>
      <c r="BZ710" s="83" t="s">
        <v>74</v>
      </c>
      <c r="CA710" s="83" t="s">
        <v>78</v>
      </c>
      <c r="CB710" s="112">
        <v>4</v>
      </c>
      <c r="CC710" s="112">
        <v>8</v>
      </c>
      <c r="CD710" s="112">
        <v>4</v>
      </c>
      <c r="CE710" s="112">
        <v>6</v>
      </c>
      <c r="CF710" s="83" t="s">
        <v>81</v>
      </c>
      <c r="CG710" s="71" t="s">
        <v>75</v>
      </c>
      <c r="CH710" s="141">
        <f>SUM(CH708:CH709)/2</f>
        <v>21.762499999999999</v>
      </c>
      <c r="CI710" s="141">
        <v>3.59</v>
      </c>
      <c r="CJ710" s="64">
        <f>SUM((AF710-BQ710)/AF710)*100</f>
        <v>5.1486964496266117</v>
      </c>
      <c r="CK710" s="64">
        <f>SUM(BX710*CH710)</f>
        <v>32.796656153859644</v>
      </c>
      <c r="CL710" s="65" t="s">
        <v>81</v>
      </c>
    </row>
    <row r="711" spans="1:90" s="65" customFormat="1" ht="24.75" customHeight="1" x14ac:dyDescent="0.3">
      <c r="A711" s="61" t="s">
        <v>129</v>
      </c>
      <c r="B711" s="35">
        <v>3.2450000000000001</v>
      </c>
      <c r="C711" s="35">
        <v>1.85</v>
      </c>
      <c r="D711" s="35">
        <v>6.37</v>
      </c>
      <c r="E711" s="35">
        <v>4.5999999999999996</v>
      </c>
      <c r="F711" s="35">
        <v>0.48780000000000001</v>
      </c>
      <c r="G711" s="66">
        <v>0.48554999999999998</v>
      </c>
      <c r="H711" s="66">
        <v>7.8E-2</v>
      </c>
      <c r="I711" s="66">
        <v>4.1500000000000002E-2</v>
      </c>
      <c r="J711" s="66">
        <v>3.8449999999999998E-2</v>
      </c>
      <c r="K711" s="67">
        <v>5.5599999999999997E-2</v>
      </c>
      <c r="L711" s="66">
        <v>1.3521909999999999</v>
      </c>
      <c r="M711" s="68">
        <v>3.2349999999999997E-2</v>
      </c>
      <c r="N711" s="35">
        <v>9.0949999999999989</v>
      </c>
      <c r="O711" s="35">
        <v>17.445</v>
      </c>
      <c r="P711" s="35">
        <v>3.3487499999999999</v>
      </c>
      <c r="Q711" s="35">
        <v>14.93</v>
      </c>
      <c r="R711" s="35">
        <v>6.69</v>
      </c>
      <c r="S711" s="35">
        <v>3.2912499999999998</v>
      </c>
      <c r="T711" s="35">
        <v>8.1962499999999991</v>
      </c>
      <c r="U711" s="35">
        <v>2.4212499999999997</v>
      </c>
      <c r="V711" s="35">
        <v>11.0975</v>
      </c>
      <c r="W711" s="35">
        <v>4.3587499999999997</v>
      </c>
      <c r="X711" s="35">
        <v>10.5375</v>
      </c>
      <c r="Y711" s="35">
        <v>3.5750000000000002</v>
      </c>
      <c r="Z711" s="35">
        <v>0</v>
      </c>
      <c r="AA711" s="35">
        <v>8.8862500000000004</v>
      </c>
      <c r="AB711" s="41">
        <v>1020</v>
      </c>
      <c r="AC711" s="41">
        <v>3</v>
      </c>
      <c r="AD711" s="88">
        <v>386.7</v>
      </c>
      <c r="AE711" s="69">
        <v>60.12</v>
      </c>
      <c r="AF711" s="69">
        <v>75.08</v>
      </c>
      <c r="AG711" s="44">
        <f t="shared" si="395"/>
        <v>30.06</v>
      </c>
      <c r="AH711" s="44">
        <f t="shared" si="406"/>
        <v>2838.7544315172895</v>
      </c>
      <c r="AI711" s="44">
        <f t="shared" si="407"/>
        <v>213133.6827183181</v>
      </c>
      <c r="AJ711" s="44">
        <f t="shared" si="408"/>
        <v>1.8143542356515781</v>
      </c>
      <c r="AK711" s="45">
        <v>0</v>
      </c>
      <c r="AL711" s="69">
        <v>365.2</v>
      </c>
      <c r="AM711" s="69">
        <v>60.03</v>
      </c>
      <c r="AN711" s="69">
        <v>75.13</v>
      </c>
      <c r="AO711" s="44">
        <f t="shared" si="392"/>
        <v>30.015000000000001</v>
      </c>
      <c r="AP711" s="44">
        <f t="shared" si="409"/>
        <v>2830.2615284773915</v>
      </c>
      <c r="AQ711" s="46">
        <f t="shared" si="410"/>
        <v>213133.6827183181</v>
      </c>
      <c r="AR711" s="46">
        <f t="shared" si="411"/>
        <v>212637.54863450641</v>
      </c>
      <c r="AS711" s="47">
        <f t="shared" si="412"/>
        <v>0.23278070246052548</v>
      </c>
      <c r="AT711" s="46">
        <f t="shared" si="413"/>
        <v>1.8143542356515781</v>
      </c>
      <c r="AU711" s="46">
        <f t="shared" si="414"/>
        <v>1.7174765338727953</v>
      </c>
      <c r="AV711" s="47">
        <f t="shared" si="415"/>
        <v>5.3395141850010148</v>
      </c>
      <c r="AW711" s="48">
        <v>0</v>
      </c>
      <c r="AX711" s="70">
        <v>150</v>
      </c>
      <c r="AY711" s="70">
        <v>12</v>
      </c>
      <c r="AZ711" s="71">
        <v>333.5</v>
      </c>
      <c r="BA711" s="43">
        <f t="shared" si="430"/>
        <v>15.952023988005996</v>
      </c>
      <c r="BB711" s="71">
        <v>59.7</v>
      </c>
      <c r="BC711" s="69">
        <v>75</v>
      </c>
      <c r="BD711" s="54">
        <f t="shared" si="416"/>
        <v>29.85</v>
      </c>
      <c r="BE711" s="44">
        <f t="shared" si="417"/>
        <v>2799.2297401832116</v>
      </c>
      <c r="BF711" s="50">
        <f t="shared" si="390"/>
        <v>213133.6827183181</v>
      </c>
      <c r="BG711" s="50">
        <f t="shared" si="418"/>
        <v>209942.23051374085</v>
      </c>
      <c r="BH711" s="72">
        <f t="shared" si="419"/>
        <v>1.4973945759643894</v>
      </c>
      <c r="BI711" s="73">
        <f t="shared" si="420"/>
        <v>1.8143542356515781</v>
      </c>
      <c r="BJ711" s="51">
        <f t="shared" si="421"/>
        <v>1.5885322318616226</v>
      </c>
      <c r="BK711" s="72">
        <f t="shared" si="422"/>
        <v>12.446412026527847</v>
      </c>
      <c r="BL711" s="116">
        <v>0</v>
      </c>
      <c r="BM711" s="74">
        <v>1040</v>
      </c>
      <c r="BN711" s="74">
        <v>3</v>
      </c>
      <c r="BO711" s="71">
        <v>299.7</v>
      </c>
      <c r="BP711" s="71">
        <v>58.36</v>
      </c>
      <c r="BQ711" s="71">
        <v>72.25</v>
      </c>
      <c r="BR711" s="72">
        <f t="shared" si="423"/>
        <v>29.18</v>
      </c>
      <c r="BS711" s="54">
        <f t="shared" si="424"/>
        <v>2674.9794365744697</v>
      </c>
      <c r="BT711" s="50">
        <f t="shared" si="425"/>
        <v>209942.23051374085</v>
      </c>
      <c r="BU711" s="50">
        <f t="shared" si="426"/>
        <v>193267.26429250542</v>
      </c>
      <c r="BV711" s="72">
        <f t="shared" si="427"/>
        <v>7.9426450697560078</v>
      </c>
      <c r="BW711" s="75">
        <f t="shared" si="428"/>
        <v>1.5885322318616226</v>
      </c>
      <c r="BX711" s="55">
        <f t="shared" si="429"/>
        <v>1.550702345258073</v>
      </c>
      <c r="BY711" s="72">
        <f t="shared" si="399"/>
        <v>2.3814365138324085</v>
      </c>
      <c r="BZ711" s="83" t="s">
        <v>74</v>
      </c>
      <c r="CA711" s="83" t="s">
        <v>78</v>
      </c>
      <c r="CB711" s="112">
        <v>4</v>
      </c>
      <c r="CC711" s="112">
        <v>8</v>
      </c>
      <c r="CD711" s="112">
        <v>4</v>
      </c>
      <c r="CE711" s="112">
        <v>6</v>
      </c>
      <c r="CF711" s="83" t="s">
        <v>81</v>
      </c>
      <c r="CG711" s="71" t="s">
        <v>75</v>
      </c>
      <c r="CH711" s="141">
        <f>SUM(CH709:CH710)/2</f>
        <v>21.768749999999997</v>
      </c>
      <c r="CI711" s="141">
        <f>SUM(CI709:CI710)/2</f>
        <v>3.5187499999999998</v>
      </c>
      <c r="CJ711" s="64">
        <f>SUM((AF711-BQ711)/AF711)*100</f>
        <v>3.7693127330847074</v>
      </c>
      <c r="CK711" s="64">
        <f>SUM(BX711*CH711)</f>
        <v>33.756851678336673</v>
      </c>
      <c r="CL711" s="65" t="s">
        <v>81</v>
      </c>
    </row>
    <row r="712" spans="1:90" s="65" customFormat="1" ht="24.75" customHeight="1" x14ac:dyDescent="0.3">
      <c r="A712" s="61" t="s">
        <v>129</v>
      </c>
      <c r="B712" s="35">
        <v>3.83</v>
      </c>
      <c r="C712" s="35">
        <v>2.14</v>
      </c>
      <c r="D712" s="35">
        <v>6.88</v>
      </c>
      <c r="E712" s="35">
        <v>5.0449999999999999</v>
      </c>
      <c r="F712" s="35">
        <v>0.46279999999999999</v>
      </c>
      <c r="G712" s="66">
        <v>0.55584999999999996</v>
      </c>
      <c r="H712" s="66">
        <v>7.3249999999999996E-2</v>
      </c>
      <c r="I712" s="66">
        <v>4.4299999999999999E-2</v>
      </c>
      <c r="J712" s="66">
        <v>3.4450000000000001E-2</v>
      </c>
      <c r="K712" s="67">
        <v>5.9499999999999997E-2</v>
      </c>
      <c r="L712" s="66">
        <v>1.3521909999999999</v>
      </c>
      <c r="M712" s="68">
        <v>2.6950000000000002E-2</v>
      </c>
      <c r="N712" s="35">
        <v>14.755000000000001</v>
      </c>
      <c r="O712" s="35">
        <v>13.37</v>
      </c>
      <c r="P712" s="35">
        <v>2.6799999999999997</v>
      </c>
      <c r="Q712" s="35">
        <v>16.015000000000001</v>
      </c>
      <c r="R712" s="35">
        <v>7.04</v>
      </c>
      <c r="S712" s="35">
        <v>2.9699999999999998</v>
      </c>
      <c r="T712" s="35">
        <v>7.25</v>
      </c>
      <c r="U712" s="35">
        <v>1.65</v>
      </c>
      <c r="V712" s="35">
        <v>8.5949999999999989</v>
      </c>
      <c r="W712" s="35">
        <v>5.9550000000000001</v>
      </c>
      <c r="X712" s="35">
        <v>11.035</v>
      </c>
      <c r="Y712" s="35">
        <v>1.415</v>
      </c>
      <c r="Z712" s="35">
        <v>0</v>
      </c>
      <c r="AA712" s="35">
        <v>9.25</v>
      </c>
      <c r="AB712" s="41">
        <v>1020</v>
      </c>
      <c r="AC712" s="41">
        <v>3</v>
      </c>
      <c r="AD712" s="88">
        <v>385.2</v>
      </c>
      <c r="AE712" s="69">
        <v>60.01</v>
      </c>
      <c r="AF712" s="69">
        <v>75.150000000000006</v>
      </c>
      <c r="AG712" s="44">
        <f t="shared" si="395"/>
        <v>30.004999999999999</v>
      </c>
      <c r="AH712" s="44">
        <f t="shared" si="406"/>
        <v>2828.3759445667069</v>
      </c>
      <c r="AI712" s="44">
        <f t="shared" si="407"/>
        <v>212552.45223418804</v>
      </c>
      <c r="AJ712" s="44">
        <f t="shared" si="408"/>
        <v>1.8122585552463575</v>
      </c>
      <c r="AK712" s="45">
        <v>0</v>
      </c>
      <c r="AL712" s="69">
        <v>365.7</v>
      </c>
      <c r="AM712" s="69">
        <v>59.88</v>
      </c>
      <c r="AN712" s="69">
        <v>75.239999999999995</v>
      </c>
      <c r="AO712" s="44">
        <f t="shared" si="392"/>
        <v>29.94</v>
      </c>
      <c r="AP712" s="44">
        <f t="shared" si="409"/>
        <v>2816.1349644114439</v>
      </c>
      <c r="AQ712" s="46">
        <f t="shared" si="410"/>
        <v>212552.45223418804</v>
      </c>
      <c r="AR712" s="46">
        <f t="shared" si="411"/>
        <v>211885.99472231703</v>
      </c>
      <c r="AS712" s="47">
        <f t="shared" si="412"/>
        <v>0.31354966967716258</v>
      </c>
      <c r="AT712" s="46">
        <f t="shared" si="413"/>
        <v>1.8122585552463575</v>
      </c>
      <c r="AU712" s="46">
        <f t="shared" si="414"/>
        <v>1.7259281363983534</v>
      </c>
      <c r="AV712" s="47">
        <f t="shared" si="415"/>
        <v>4.7636921673280979</v>
      </c>
      <c r="AW712" s="48">
        <v>0</v>
      </c>
      <c r="AX712" s="70">
        <v>150</v>
      </c>
      <c r="AY712" s="70">
        <v>12</v>
      </c>
      <c r="AZ712" s="71">
        <v>332.8</v>
      </c>
      <c r="BA712" s="43">
        <f t="shared" si="430"/>
        <v>15.745192307692299</v>
      </c>
      <c r="BB712" s="71">
        <v>59.4</v>
      </c>
      <c r="BC712" s="69">
        <v>75.2</v>
      </c>
      <c r="BD712" s="54">
        <f t="shared" si="416"/>
        <v>29.7</v>
      </c>
      <c r="BE712" s="44">
        <f t="shared" si="417"/>
        <v>2771.1674638050204</v>
      </c>
      <c r="BF712" s="50">
        <f t="shared" ref="BF712:BF775" si="431">SUM(AI712)</f>
        <v>212552.45223418804</v>
      </c>
      <c r="BG712" s="50">
        <f t="shared" si="418"/>
        <v>208391.79327813754</v>
      </c>
      <c r="BH712" s="72">
        <f t="shared" si="419"/>
        <v>1.9574739845703237</v>
      </c>
      <c r="BI712" s="73">
        <f t="shared" si="420"/>
        <v>1.8122585552463575</v>
      </c>
      <c r="BJ712" s="51">
        <f t="shared" si="421"/>
        <v>1.596991871727965</v>
      </c>
      <c r="BK712" s="72">
        <f t="shared" si="422"/>
        <v>11.878364866603114</v>
      </c>
      <c r="BL712" s="116">
        <v>0</v>
      </c>
      <c r="BM712" s="74">
        <v>1040</v>
      </c>
      <c r="BN712" s="74">
        <v>3</v>
      </c>
      <c r="BO712" s="71">
        <v>298.5</v>
      </c>
      <c r="BP712" s="71">
        <v>58.26</v>
      </c>
      <c r="BQ712" s="71">
        <v>72</v>
      </c>
      <c r="BR712" s="72">
        <f t="shared" si="423"/>
        <v>29.13</v>
      </c>
      <c r="BS712" s="54">
        <f t="shared" si="424"/>
        <v>2665.8201231929283</v>
      </c>
      <c r="BT712" s="50">
        <f t="shared" si="425"/>
        <v>208391.79327813754</v>
      </c>
      <c r="BU712" s="50">
        <f t="shared" si="426"/>
        <v>191939.04886989083</v>
      </c>
      <c r="BV712" s="72">
        <f t="shared" si="427"/>
        <v>7.8951018892991955</v>
      </c>
      <c r="BW712" s="75">
        <f t="shared" si="428"/>
        <v>1.596991871727965</v>
      </c>
      <c r="BX712" s="55">
        <f t="shared" si="429"/>
        <v>1.5551811981851766</v>
      </c>
      <c r="BY712" s="72">
        <f t="shared" si="399"/>
        <v>2.6180893142272956</v>
      </c>
      <c r="BZ712" s="83" t="s">
        <v>74</v>
      </c>
      <c r="CA712" s="83" t="s">
        <v>78</v>
      </c>
      <c r="CB712" s="112">
        <v>4</v>
      </c>
      <c r="CC712" s="112">
        <v>8</v>
      </c>
      <c r="CD712" s="112">
        <v>4</v>
      </c>
      <c r="CE712" s="112">
        <v>6</v>
      </c>
      <c r="CF712" s="83" t="s">
        <v>81</v>
      </c>
      <c r="CG712" s="71" t="s">
        <v>75</v>
      </c>
      <c r="CH712" s="141">
        <f>SUM(CH710:CH711)/2</f>
        <v>21.765625</v>
      </c>
      <c r="CI712" s="141">
        <f>SUM(CI710:CI711)/2</f>
        <v>3.5543749999999998</v>
      </c>
      <c r="CJ712" s="64">
        <f>SUM((AF712-BQ712)/AF712)*100</f>
        <v>4.1916167664670736</v>
      </c>
      <c r="CK712" s="64">
        <f>SUM(BX712*CH712)</f>
        <v>33.849490766749234</v>
      </c>
      <c r="CL712" s="65" t="s">
        <v>81</v>
      </c>
    </row>
    <row r="713" spans="1:90" s="65" customFormat="1" ht="24.75" customHeight="1" x14ac:dyDescent="0.3">
      <c r="A713" s="61" t="s">
        <v>129</v>
      </c>
      <c r="B713" s="35">
        <v>3.8250000000000002</v>
      </c>
      <c r="C713" s="35">
        <v>1.9</v>
      </c>
      <c r="D713" s="35">
        <v>6.6550000000000002</v>
      </c>
      <c r="E713" s="35">
        <v>4.9400000000000004</v>
      </c>
      <c r="F713" s="35">
        <v>0.45634999999999998</v>
      </c>
      <c r="G713" s="66">
        <v>0.53525</v>
      </c>
      <c r="H713" s="66">
        <v>7.2349999999999998E-2</v>
      </c>
      <c r="I713" s="66">
        <v>4.3650000000000001E-2</v>
      </c>
      <c r="J713" s="66">
        <v>3.3649999999999999E-2</v>
      </c>
      <c r="K713" s="67">
        <v>5.2850000000000001E-2</v>
      </c>
      <c r="L713" s="66">
        <v>1.3521909999999999</v>
      </c>
      <c r="M713" s="68">
        <v>3.2349999999999997E-2</v>
      </c>
      <c r="N713" s="35">
        <v>8.620000000000001</v>
      </c>
      <c r="O713" s="35">
        <v>12.135</v>
      </c>
      <c r="P713" s="35">
        <v>4.0999999999999996</v>
      </c>
      <c r="Q713" s="35">
        <v>16.63</v>
      </c>
      <c r="R713" s="35">
        <v>7.6749999999999998</v>
      </c>
      <c r="S713" s="35">
        <v>3.28</v>
      </c>
      <c r="T713" s="35">
        <v>7.83</v>
      </c>
      <c r="U713" s="35">
        <v>1.9699999999999995</v>
      </c>
      <c r="V713" s="35">
        <v>18.384999999999998</v>
      </c>
      <c r="W713" s="35">
        <v>2.085</v>
      </c>
      <c r="X713" s="35">
        <v>10.535</v>
      </c>
      <c r="Y713" s="35">
        <v>5.7350000000000003</v>
      </c>
      <c r="Z713" s="35">
        <v>0</v>
      </c>
      <c r="AA713" s="35">
        <v>9.33</v>
      </c>
      <c r="AB713" s="41">
        <v>1020</v>
      </c>
      <c r="AC713" s="41">
        <v>3</v>
      </c>
      <c r="AD713" s="88">
        <v>386</v>
      </c>
      <c r="AE713" s="69">
        <v>60.02</v>
      </c>
      <c r="AF713" s="69">
        <v>74.95</v>
      </c>
      <c r="AG713" s="44">
        <f t="shared" si="395"/>
        <v>30.01</v>
      </c>
      <c r="AH713" s="44">
        <f t="shared" si="406"/>
        <v>2829.3186579822332</v>
      </c>
      <c r="AI713" s="44">
        <f t="shared" si="407"/>
        <v>212057.43341576838</v>
      </c>
      <c r="AJ713" s="44">
        <f t="shared" si="408"/>
        <v>1.8202615856582249</v>
      </c>
      <c r="AK713" s="45">
        <v>0</v>
      </c>
      <c r="AL713" s="69">
        <v>361.5</v>
      </c>
      <c r="AM713" s="69">
        <v>59.81</v>
      </c>
      <c r="AN713" s="69">
        <v>74.260000000000005</v>
      </c>
      <c r="AO713" s="44">
        <f t="shared" si="392"/>
        <v>29.905000000000001</v>
      </c>
      <c r="AP713" s="44">
        <f t="shared" si="409"/>
        <v>2809.5546629790506</v>
      </c>
      <c r="AQ713" s="46">
        <f t="shared" si="410"/>
        <v>212057.43341576838</v>
      </c>
      <c r="AR713" s="46">
        <f t="shared" si="411"/>
        <v>208637.52927282432</v>
      </c>
      <c r="AS713" s="47">
        <f t="shared" si="412"/>
        <v>1.6127254243612636</v>
      </c>
      <c r="AT713" s="46">
        <f t="shared" si="413"/>
        <v>1.8202615856582249</v>
      </c>
      <c r="AU713" s="46">
        <f t="shared" si="414"/>
        <v>1.7326700582582411</v>
      </c>
      <c r="AV713" s="47">
        <f t="shared" si="415"/>
        <v>4.8120296604682729</v>
      </c>
      <c r="AW713" s="48">
        <v>0</v>
      </c>
      <c r="AX713" s="70">
        <v>150</v>
      </c>
      <c r="AY713" s="70">
        <v>12</v>
      </c>
      <c r="AZ713" s="71">
        <v>332</v>
      </c>
      <c r="BA713" s="43">
        <f t="shared" si="430"/>
        <v>16.265060240963855</v>
      </c>
      <c r="BB713" s="71">
        <v>59.8</v>
      </c>
      <c r="BC713" s="69">
        <v>74.81</v>
      </c>
      <c r="BD713" s="54">
        <f t="shared" si="416"/>
        <v>29.9</v>
      </c>
      <c r="BE713" s="44">
        <f t="shared" si="417"/>
        <v>2808.6152482358107</v>
      </c>
      <c r="BF713" s="50">
        <f t="shared" si="431"/>
        <v>212057.43341576838</v>
      </c>
      <c r="BG713" s="50">
        <f t="shared" si="418"/>
        <v>210112.50672052099</v>
      </c>
      <c r="BH713" s="72">
        <f t="shared" si="419"/>
        <v>0.91716977986528903</v>
      </c>
      <c r="BI713" s="73">
        <f t="shared" si="420"/>
        <v>1.8202615856582249</v>
      </c>
      <c r="BJ713" s="51">
        <f t="shared" si="421"/>
        <v>1.5801058451109073</v>
      </c>
      <c r="BK713" s="72">
        <f t="shared" si="422"/>
        <v>13.193474083038174</v>
      </c>
      <c r="BL713" s="116">
        <v>0</v>
      </c>
      <c r="BM713" s="74">
        <v>1040</v>
      </c>
      <c r="BN713" s="74">
        <v>3</v>
      </c>
      <c r="BO713" s="71">
        <v>298.3</v>
      </c>
      <c r="BP713" s="71">
        <v>58.42</v>
      </c>
      <c r="BQ713" s="71">
        <v>71.959999999999994</v>
      </c>
      <c r="BR713" s="72">
        <f t="shared" si="423"/>
        <v>29.21</v>
      </c>
      <c r="BS713" s="54">
        <f t="shared" si="424"/>
        <v>2680.482564425763</v>
      </c>
      <c r="BT713" s="50">
        <f t="shared" si="425"/>
        <v>210112.50672052099</v>
      </c>
      <c r="BU713" s="50">
        <f t="shared" si="426"/>
        <v>192887.5253360779</v>
      </c>
      <c r="BV713" s="72">
        <f t="shared" si="427"/>
        <v>8.1979800504473168</v>
      </c>
      <c r="BW713" s="75">
        <f t="shared" si="428"/>
        <v>1.5801058451109073</v>
      </c>
      <c r="BX713" s="55">
        <f t="shared" si="429"/>
        <v>1.5464971074736766</v>
      </c>
      <c r="BY713" s="72">
        <f t="shared" si="399"/>
        <v>2.1269928050213447</v>
      </c>
      <c r="BZ713" s="83" t="s">
        <v>74</v>
      </c>
      <c r="CA713" s="83" t="s">
        <v>78</v>
      </c>
      <c r="CB713" s="112">
        <v>4</v>
      </c>
      <c r="CC713" s="112">
        <v>8</v>
      </c>
      <c r="CD713" s="112">
        <v>4</v>
      </c>
      <c r="CE713" s="112">
        <v>6</v>
      </c>
      <c r="CF713" s="83" t="s">
        <v>81</v>
      </c>
      <c r="CG713" s="71" t="s">
        <v>75</v>
      </c>
      <c r="CH713" s="129">
        <f>SUM(CH711:CH712)/2.1</f>
        <v>20.730654761904759</v>
      </c>
      <c r="CI713" s="129">
        <f>SUM(CI711:CI712)/2</f>
        <v>3.5365624999999996</v>
      </c>
      <c r="CJ713" s="64">
        <f>SUM((AF713-BQ713)/AF713)*100</f>
        <v>3.989326217478331</v>
      </c>
      <c r="CK713" s="64">
        <f>SUM(BX713*CH713)</f>
        <v>32.059897625321113</v>
      </c>
      <c r="CL713" s="65" t="s">
        <v>81</v>
      </c>
    </row>
    <row r="714" spans="1:90" s="65" customFormat="1" ht="24.75" customHeight="1" x14ac:dyDescent="0.3">
      <c r="A714" s="61" t="s">
        <v>129</v>
      </c>
      <c r="B714" s="35">
        <v>3.74</v>
      </c>
      <c r="C714" s="35">
        <v>1.96</v>
      </c>
      <c r="D714" s="35">
        <v>6.36</v>
      </c>
      <c r="E714" s="35">
        <v>4.915</v>
      </c>
      <c r="F714" s="35">
        <v>0.45705000000000001</v>
      </c>
      <c r="G714" s="66">
        <v>0.27058499999999996</v>
      </c>
      <c r="H714" s="66">
        <v>7.0849999999999996E-2</v>
      </c>
      <c r="I714" s="66">
        <v>4.5749999999999999E-2</v>
      </c>
      <c r="J714" s="66">
        <v>3.4099999999999998E-2</v>
      </c>
      <c r="K714" s="67">
        <v>4.6600000000000003E-2</v>
      </c>
      <c r="L714" s="66">
        <v>1.3521909999999999</v>
      </c>
      <c r="M714" s="68">
        <v>2.555E-2</v>
      </c>
      <c r="N714" s="35">
        <v>9.0949999999999989</v>
      </c>
      <c r="O714" s="35">
        <v>17.445</v>
      </c>
      <c r="P714" s="35">
        <v>3.3487499999999999</v>
      </c>
      <c r="Q714" s="35">
        <v>14.93</v>
      </c>
      <c r="R714" s="35">
        <v>6.69</v>
      </c>
      <c r="S714" s="35">
        <v>3.2912499999999998</v>
      </c>
      <c r="T714" s="35">
        <v>8.1962499999999991</v>
      </c>
      <c r="U714" s="35">
        <v>2.4212499999999997</v>
      </c>
      <c r="V714" s="35">
        <v>11.0975</v>
      </c>
      <c r="W714" s="35">
        <v>4.3587499999999997</v>
      </c>
      <c r="X714" s="35">
        <v>10.5375</v>
      </c>
      <c r="Y714" s="35">
        <v>3.5750000000000002</v>
      </c>
      <c r="Z714" s="35">
        <v>0</v>
      </c>
      <c r="AA714" s="35">
        <v>8.8862500000000004</v>
      </c>
      <c r="AB714" s="41">
        <v>1040</v>
      </c>
      <c r="AC714" s="41">
        <v>3</v>
      </c>
      <c r="AD714" s="88">
        <v>383.7</v>
      </c>
      <c r="AE714" s="69">
        <v>60.09</v>
      </c>
      <c r="AF714" s="69">
        <v>75.400000000000006</v>
      </c>
      <c r="AG714" s="44">
        <f t="shared" si="395"/>
        <v>30.045000000000002</v>
      </c>
      <c r="AH714" s="44">
        <f t="shared" si="406"/>
        <v>2835.92205012063</v>
      </c>
      <c r="AI714" s="44">
        <f t="shared" si="407"/>
        <v>213828.52257909553</v>
      </c>
      <c r="AJ714" s="44">
        <f t="shared" si="408"/>
        <v>1.7944285232484303</v>
      </c>
      <c r="AK714" s="45">
        <v>0</v>
      </c>
      <c r="AL714" s="69">
        <v>362.3</v>
      </c>
      <c r="AM714" s="43">
        <v>60.05</v>
      </c>
      <c r="AN714" s="69">
        <v>74.489999999999995</v>
      </c>
      <c r="AO714" s="44">
        <f t="shared" si="392"/>
        <v>30.024999999999999</v>
      </c>
      <c r="AP714" s="44">
        <f t="shared" si="409"/>
        <v>2832.1477407066068</v>
      </c>
      <c r="AQ714" s="46">
        <f t="shared" si="410"/>
        <v>213828.52257909553</v>
      </c>
      <c r="AR714" s="46">
        <f t="shared" si="411"/>
        <v>210966.68520523512</v>
      </c>
      <c r="AS714" s="47">
        <f t="shared" si="412"/>
        <v>1.3383796227660951</v>
      </c>
      <c r="AT714" s="46">
        <f t="shared" si="413"/>
        <v>1.7944285232484303</v>
      </c>
      <c r="AU714" s="46">
        <f t="shared" si="414"/>
        <v>1.7173327610828364</v>
      </c>
      <c r="AV714" s="47">
        <f t="shared" si="415"/>
        <v>4.2963963828455221</v>
      </c>
      <c r="AW714" s="48">
        <v>0</v>
      </c>
      <c r="AX714" s="70">
        <v>150</v>
      </c>
      <c r="AY714" s="70">
        <v>12</v>
      </c>
      <c r="AZ714" s="71">
        <v>332.6</v>
      </c>
      <c r="BA714" s="43">
        <f t="shared" si="430"/>
        <v>15.363800360793736</v>
      </c>
      <c r="BB714" s="71">
        <v>59.98</v>
      </c>
      <c r="BC714" s="69">
        <v>74.02</v>
      </c>
      <c r="BD714" s="54">
        <f t="shared" si="416"/>
        <v>29.99</v>
      </c>
      <c r="BE714" s="44">
        <f t="shared" si="417"/>
        <v>2825.5487467979251</v>
      </c>
      <c r="BF714" s="50">
        <f t="shared" si="431"/>
        <v>213828.52257909553</v>
      </c>
      <c r="BG714" s="50">
        <f t="shared" si="418"/>
        <v>209147.11823798242</v>
      </c>
      <c r="BH714" s="72">
        <f t="shared" si="419"/>
        <v>2.1893264213063315</v>
      </c>
      <c r="BI714" s="73">
        <f t="shared" si="420"/>
        <v>1.7944285232484303</v>
      </c>
      <c r="BJ714" s="51">
        <f t="shared" si="421"/>
        <v>1.5902681461837984</v>
      </c>
      <c r="BK714" s="72">
        <f t="shared" si="422"/>
        <v>11.377459420620612</v>
      </c>
      <c r="BL714" s="116">
        <v>0</v>
      </c>
      <c r="BM714" s="74">
        <v>1060</v>
      </c>
      <c r="BN714" s="74">
        <v>3</v>
      </c>
      <c r="BO714" s="71">
        <v>299</v>
      </c>
      <c r="BP714" s="71">
        <v>58</v>
      </c>
      <c r="BQ714" s="71">
        <v>71.599999999999994</v>
      </c>
      <c r="BR714" s="72">
        <f t="shared" si="423"/>
        <v>29</v>
      </c>
      <c r="BS714" s="54">
        <f t="shared" si="424"/>
        <v>2642.079421669016</v>
      </c>
      <c r="BT714" s="50">
        <f t="shared" si="425"/>
        <v>209147.11823798242</v>
      </c>
      <c r="BU714" s="50">
        <f t="shared" si="426"/>
        <v>189172.88659150153</v>
      </c>
      <c r="BV714" s="72">
        <f t="shared" si="427"/>
        <v>9.550326016805446</v>
      </c>
      <c r="BW714" s="75">
        <f t="shared" si="428"/>
        <v>1.5902681461837984</v>
      </c>
      <c r="BX714" s="55">
        <f t="shared" si="429"/>
        <v>1.5805647700754193</v>
      </c>
      <c r="BY714" s="72">
        <f t="shared" si="399"/>
        <v>0.61017232418724676</v>
      </c>
      <c r="BZ714" s="83" t="s">
        <v>74</v>
      </c>
      <c r="CA714" s="83" t="s">
        <v>78</v>
      </c>
      <c r="CB714" s="112">
        <v>4</v>
      </c>
      <c r="CC714" s="112">
        <v>8</v>
      </c>
      <c r="CD714" s="112">
        <v>4</v>
      </c>
      <c r="CE714" s="112">
        <v>6</v>
      </c>
      <c r="CF714" s="83" t="s">
        <v>81</v>
      </c>
      <c r="CG714" s="71" t="s">
        <v>75</v>
      </c>
      <c r="CH714" s="129">
        <v>19.5</v>
      </c>
      <c r="CI714" s="63">
        <v>3.78</v>
      </c>
      <c r="CJ714" s="64">
        <f>SUM((AF714-BQ714)/AF714)*100</f>
        <v>5.0397877984085033</v>
      </c>
      <c r="CK714" s="64">
        <f>SUM(BX714*CH714)</f>
        <v>30.821013016470676</v>
      </c>
      <c r="CL714" s="65" t="s">
        <v>81</v>
      </c>
    </row>
    <row r="715" spans="1:90" s="65" customFormat="1" ht="24.75" customHeight="1" x14ac:dyDescent="0.3">
      <c r="A715" s="61" t="s">
        <v>129</v>
      </c>
      <c r="B715" s="35">
        <v>3.1549999999999998</v>
      </c>
      <c r="C715" s="35">
        <v>1.65</v>
      </c>
      <c r="D715" s="35">
        <v>5.69</v>
      </c>
      <c r="E715" s="35">
        <v>4.5750000000000002</v>
      </c>
      <c r="F715" s="35">
        <v>1.1172500000000001</v>
      </c>
      <c r="G715" s="66">
        <v>0.46325</v>
      </c>
      <c r="H715" s="66">
        <v>8.4849999999999995E-2</v>
      </c>
      <c r="I715" s="66">
        <v>4.5749999999999999E-2</v>
      </c>
      <c r="J715" s="66">
        <v>3.805E-2</v>
      </c>
      <c r="K715" s="67">
        <v>5.2150000000000002E-2</v>
      </c>
      <c r="L715" s="66">
        <v>1.3521909999999999</v>
      </c>
      <c r="M715" s="68">
        <v>4.215E-2</v>
      </c>
      <c r="N715" s="35">
        <v>14.755000000000001</v>
      </c>
      <c r="O715" s="35">
        <v>13.37</v>
      </c>
      <c r="P715" s="35">
        <v>2.6799999999999997</v>
      </c>
      <c r="Q715" s="35">
        <v>16.015000000000001</v>
      </c>
      <c r="R715" s="35">
        <v>7.04</v>
      </c>
      <c r="S715" s="35">
        <v>2.9699999999999998</v>
      </c>
      <c r="T715" s="35">
        <v>7.25</v>
      </c>
      <c r="U715" s="35">
        <v>1.65</v>
      </c>
      <c r="V715" s="35">
        <v>8.5949999999999989</v>
      </c>
      <c r="W715" s="35">
        <v>5.9550000000000001</v>
      </c>
      <c r="X715" s="35">
        <v>11.035</v>
      </c>
      <c r="Y715" s="35">
        <v>1.415</v>
      </c>
      <c r="Z715" s="35">
        <v>0</v>
      </c>
      <c r="AA715" s="35">
        <v>9.25</v>
      </c>
      <c r="AB715" s="41">
        <v>1040</v>
      </c>
      <c r="AC715" s="41">
        <v>3</v>
      </c>
      <c r="AD715" s="88">
        <v>386.3</v>
      </c>
      <c r="AE715" s="69">
        <v>60.05</v>
      </c>
      <c r="AF715" s="69">
        <v>75.64</v>
      </c>
      <c r="AG715" s="44">
        <f t="shared" si="395"/>
        <v>30.024999999999999</v>
      </c>
      <c r="AH715" s="44">
        <f t="shared" si="406"/>
        <v>2832.1477407066068</v>
      </c>
      <c r="AI715" s="44">
        <f t="shared" si="407"/>
        <v>214223.65510704773</v>
      </c>
      <c r="AJ715" s="44">
        <f t="shared" si="408"/>
        <v>1.8032555732790834</v>
      </c>
      <c r="AK715" s="45">
        <v>0</v>
      </c>
      <c r="AL715" s="69">
        <v>362.9</v>
      </c>
      <c r="AM715" s="43">
        <v>60.2</v>
      </c>
      <c r="AN715" s="69">
        <v>74.760000000000005</v>
      </c>
      <c r="AO715" s="44">
        <f t="shared" si="392"/>
        <v>30.1</v>
      </c>
      <c r="AP715" s="44">
        <f t="shared" si="409"/>
        <v>2846.314360078889</v>
      </c>
      <c r="AQ715" s="46">
        <f t="shared" si="410"/>
        <v>214223.65510704773</v>
      </c>
      <c r="AR715" s="46">
        <f t="shared" si="411"/>
        <v>212790.46155949775</v>
      </c>
      <c r="AS715" s="47">
        <f t="shared" si="412"/>
        <v>0.66901740932102471</v>
      </c>
      <c r="AT715" s="46">
        <f t="shared" si="413"/>
        <v>1.8032555732790834</v>
      </c>
      <c r="AU715" s="46">
        <f t="shared" si="414"/>
        <v>1.7054335863571146</v>
      </c>
      <c r="AV715" s="47">
        <f t="shared" si="415"/>
        <v>5.424743357043222</v>
      </c>
      <c r="AW715" s="48">
        <v>0</v>
      </c>
      <c r="AX715" s="70">
        <v>150</v>
      </c>
      <c r="AY715" s="70">
        <v>12</v>
      </c>
      <c r="AZ715" s="71">
        <v>334.6</v>
      </c>
      <c r="BA715" s="43">
        <f t="shared" si="430"/>
        <v>15.451285116557079</v>
      </c>
      <c r="BB715" s="71">
        <v>58</v>
      </c>
      <c r="BC715" s="69">
        <v>74.569999999999993</v>
      </c>
      <c r="BD715" s="54">
        <f t="shared" si="416"/>
        <v>29</v>
      </c>
      <c r="BE715" s="44">
        <f t="shared" si="417"/>
        <v>2642.079421669016</v>
      </c>
      <c r="BF715" s="50">
        <f t="shared" si="431"/>
        <v>214223.65510704773</v>
      </c>
      <c r="BG715" s="50">
        <f t="shared" si="418"/>
        <v>197019.86247385852</v>
      </c>
      <c r="BH715" s="72">
        <f t="shared" si="419"/>
        <v>8.0307623472265277</v>
      </c>
      <c r="BI715" s="73">
        <f t="shared" si="420"/>
        <v>1.8032555732790834</v>
      </c>
      <c r="BJ715" s="51">
        <f t="shared" si="421"/>
        <v>1.6983059261062889</v>
      </c>
      <c r="BK715" s="72">
        <f t="shared" si="422"/>
        <v>5.8200095831092566</v>
      </c>
      <c r="BL715" s="116">
        <v>0</v>
      </c>
      <c r="BM715" s="74">
        <v>1060</v>
      </c>
      <c r="BN715" s="74">
        <v>3</v>
      </c>
      <c r="BO715" s="71">
        <v>300.39999999999998</v>
      </c>
      <c r="BP715" s="71">
        <v>58</v>
      </c>
      <c r="BQ715" s="71">
        <v>72.27</v>
      </c>
      <c r="BR715" s="72">
        <f t="shared" si="423"/>
        <v>29</v>
      </c>
      <c r="BS715" s="54">
        <f t="shared" si="424"/>
        <v>2642.079421669016</v>
      </c>
      <c r="BT715" s="50">
        <f t="shared" si="425"/>
        <v>197019.86247385852</v>
      </c>
      <c r="BU715" s="50">
        <f t="shared" si="426"/>
        <v>190943.07980401977</v>
      </c>
      <c r="BV715" s="72">
        <f t="shared" si="427"/>
        <v>3.0843502749094882</v>
      </c>
      <c r="BW715" s="75">
        <f t="shared" si="428"/>
        <v>1.6983059261062889</v>
      </c>
      <c r="BX715" s="55">
        <f t="shared" si="429"/>
        <v>1.5732437138246889</v>
      </c>
      <c r="BY715" s="72">
        <f t="shared" si="399"/>
        <v>7.3639389911528239</v>
      </c>
      <c r="BZ715" s="83" t="s">
        <v>74</v>
      </c>
      <c r="CA715" s="83" t="s">
        <v>78</v>
      </c>
      <c r="CB715" s="112">
        <v>4</v>
      </c>
      <c r="CC715" s="112">
        <v>8</v>
      </c>
      <c r="CD715" s="112">
        <v>4</v>
      </c>
      <c r="CE715" s="112">
        <v>6</v>
      </c>
      <c r="CF715" s="83" t="s">
        <v>81</v>
      </c>
      <c r="CG715" s="71" t="s">
        <v>75</v>
      </c>
      <c r="CH715" s="63">
        <f t="shared" ref="CH715:CI718" si="432">SUM(CH713:CH714)/2</f>
        <v>20.11532738095238</v>
      </c>
      <c r="CI715" s="63">
        <f t="shared" si="432"/>
        <v>3.6582812499999999</v>
      </c>
      <c r="CJ715" s="64">
        <f>SUM((AF715-BQ715)/AF715)*100</f>
        <v>4.4553146483342205</v>
      </c>
      <c r="CK715" s="64">
        <f>SUM(BX715*CH715)</f>
        <v>31.646312353608973</v>
      </c>
      <c r="CL715" s="65" t="s">
        <v>81</v>
      </c>
    </row>
    <row r="716" spans="1:90" s="65" customFormat="1" ht="24.75" customHeight="1" x14ac:dyDescent="0.3">
      <c r="A716" s="61" t="s">
        <v>129</v>
      </c>
      <c r="B716" s="35">
        <v>3.335</v>
      </c>
      <c r="C716" s="35">
        <v>1.845</v>
      </c>
      <c r="D716" s="35">
        <v>6.835</v>
      </c>
      <c r="E716" s="35">
        <v>4.8</v>
      </c>
      <c r="F716" s="35">
        <v>0.94535000000000002</v>
      </c>
      <c r="G716" s="66">
        <v>0.49785000000000001</v>
      </c>
      <c r="H716" s="66">
        <v>8.6550000000000002E-2</v>
      </c>
      <c r="I716" s="66">
        <v>4.6050000000000001E-2</v>
      </c>
      <c r="J716" s="66">
        <v>3.9699999999999999E-2</v>
      </c>
      <c r="K716" s="67">
        <v>5.45E-2</v>
      </c>
      <c r="L716" s="66">
        <v>1.3521909999999999</v>
      </c>
      <c r="M716" s="68">
        <v>6.7799999999999999E-2</v>
      </c>
      <c r="N716" s="35">
        <v>8.620000000000001</v>
      </c>
      <c r="O716" s="35">
        <v>12.135</v>
      </c>
      <c r="P716" s="35">
        <v>4.0999999999999996</v>
      </c>
      <c r="Q716" s="35">
        <v>16.63</v>
      </c>
      <c r="R716" s="35">
        <v>7.6749999999999998</v>
      </c>
      <c r="S716" s="35">
        <v>3.28</v>
      </c>
      <c r="T716" s="35">
        <v>7.83</v>
      </c>
      <c r="U716" s="35">
        <v>1.9699999999999995</v>
      </c>
      <c r="V716" s="35">
        <v>18.384999999999998</v>
      </c>
      <c r="W716" s="35">
        <v>2.085</v>
      </c>
      <c r="X716" s="35">
        <v>10.535</v>
      </c>
      <c r="Y716" s="35">
        <v>5.7350000000000003</v>
      </c>
      <c r="Z716" s="35">
        <v>0</v>
      </c>
      <c r="AA716" s="35">
        <v>9.33</v>
      </c>
      <c r="AB716" s="41">
        <v>1040</v>
      </c>
      <c r="AC716" s="41">
        <v>3</v>
      </c>
      <c r="AD716" s="88">
        <v>386.6</v>
      </c>
      <c r="AE716" s="69">
        <v>60.15</v>
      </c>
      <c r="AF716" s="69">
        <v>75.400000000000006</v>
      </c>
      <c r="AG716" s="44">
        <f t="shared" si="395"/>
        <v>30.074999999999999</v>
      </c>
      <c r="AH716" s="44">
        <f t="shared" si="406"/>
        <v>2841.5882266306444</v>
      </c>
      <c r="AI716" s="44">
        <f t="shared" si="407"/>
        <v>214255.7522879506</v>
      </c>
      <c r="AJ716" s="44">
        <f t="shared" si="408"/>
        <v>1.8043856273246102</v>
      </c>
      <c r="AK716" s="45">
        <v>0</v>
      </c>
      <c r="AL716" s="69">
        <v>366</v>
      </c>
      <c r="AM716" s="43">
        <v>60.01</v>
      </c>
      <c r="AN716" s="69">
        <v>74.25</v>
      </c>
      <c r="AO716" s="44">
        <f t="shared" ref="AO716:AO779" si="433">SUM(AM716/2)</f>
        <v>30.004999999999999</v>
      </c>
      <c r="AP716" s="44">
        <f t="shared" si="409"/>
        <v>2828.3759445667069</v>
      </c>
      <c r="AQ716" s="46">
        <f t="shared" si="410"/>
        <v>214255.7522879506</v>
      </c>
      <c r="AR716" s="46">
        <f t="shared" si="411"/>
        <v>210006.91388407798</v>
      </c>
      <c r="AS716" s="47">
        <f t="shared" si="412"/>
        <v>1.983068533050335</v>
      </c>
      <c r="AT716" s="46">
        <f t="shared" si="413"/>
        <v>1.8043856273246102</v>
      </c>
      <c r="AU716" s="46">
        <f t="shared" si="414"/>
        <v>1.7427997642117101</v>
      </c>
      <c r="AV716" s="47">
        <f t="shared" si="415"/>
        <v>3.413120908317937</v>
      </c>
      <c r="AW716" s="48">
        <v>0</v>
      </c>
      <c r="AX716" s="70">
        <v>150</v>
      </c>
      <c r="AY716" s="70">
        <v>12</v>
      </c>
      <c r="AZ716" s="71">
        <v>333</v>
      </c>
      <c r="BA716" s="43">
        <f t="shared" si="430"/>
        <v>16.096096096096101</v>
      </c>
      <c r="BB716" s="71">
        <v>58</v>
      </c>
      <c r="BC716" s="69">
        <v>74.22</v>
      </c>
      <c r="BD716" s="54">
        <f t="shared" si="416"/>
        <v>29</v>
      </c>
      <c r="BE716" s="44">
        <f t="shared" si="417"/>
        <v>2642.079421669016</v>
      </c>
      <c r="BF716" s="50">
        <f t="shared" si="431"/>
        <v>214255.7522879506</v>
      </c>
      <c r="BG716" s="50">
        <f t="shared" si="418"/>
        <v>196095.13467627438</v>
      </c>
      <c r="BH716" s="72">
        <f t="shared" si="419"/>
        <v>8.4761400418641379</v>
      </c>
      <c r="BI716" s="73">
        <f t="shared" si="420"/>
        <v>1.8043856273246102</v>
      </c>
      <c r="BJ716" s="51">
        <f t="shared" si="421"/>
        <v>1.6981553394975168</v>
      </c>
      <c r="BK716" s="72">
        <f t="shared" si="422"/>
        <v>5.8873383947644591</v>
      </c>
      <c r="BL716" s="116">
        <v>0</v>
      </c>
      <c r="BM716" s="74">
        <v>1060</v>
      </c>
      <c r="BN716" s="74">
        <v>3</v>
      </c>
      <c r="BO716" s="71">
        <v>299.39999999999998</v>
      </c>
      <c r="BP716" s="71">
        <v>58.1</v>
      </c>
      <c r="BQ716" s="71">
        <v>71.849999999999994</v>
      </c>
      <c r="BR716" s="72">
        <f t="shared" si="423"/>
        <v>29.05</v>
      </c>
      <c r="BS716" s="54">
        <f t="shared" si="424"/>
        <v>2651.1978943460604</v>
      </c>
      <c r="BT716" s="50">
        <f t="shared" si="425"/>
        <v>196095.13467627438</v>
      </c>
      <c r="BU716" s="50">
        <f t="shared" si="426"/>
        <v>190488.56870876442</v>
      </c>
      <c r="BV716" s="72">
        <f t="shared" si="427"/>
        <v>2.8591050852769069</v>
      </c>
      <c r="BW716" s="75">
        <f t="shared" si="428"/>
        <v>1.6981553394975168</v>
      </c>
      <c r="BX716" s="55">
        <f t="shared" si="429"/>
        <v>1.5717478588321427</v>
      </c>
      <c r="BY716" s="72">
        <f t="shared" si="399"/>
        <v>7.4438113949444702</v>
      </c>
      <c r="BZ716" s="83" t="s">
        <v>74</v>
      </c>
      <c r="CA716" s="83" t="s">
        <v>78</v>
      </c>
      <c r="CB716" s="112">
        <v>4</v>
      </c>
      <c r="CC716" s="112">
        <v>8</v>
      </c>
      <c r="CD716" s="112">
        <v>4</v>
      </c>
      <c r="CE716" s="112">
        <v>6</v>
      </c>
      <c r="CF716" s="83" t="s">
        <v>81</v>
      </c>
      <c r="CG716" s="71" t="s">
        <v>75</v>
      </c>
      <c r="CH716" s="63">
        <f t="shared" si="432"/>
        <v>19.80766369047619</v>
      </c>
      <c r="CI716" s="63">
        <f t="shared" si="432"/>
        <v>3.7191406249999996</v>
      </c>
      <c r="CJ716" s="64">
        <f>SUM((AF716-BQ716)/AF716)*100</f>
        <v>4.708222811671102</v>
      </c>
      <c r="CK716" s="64">
        <f>SUM(BX716*CH716)</f>
        <v>31.132652993973132</v>
      </c>
      <c r="CL716" s="65" t="s">
        <v>81</v>
      </c>
    </row>
    <row r="717" spans="1:90" s="65" customFormat="1" ht="24.75" customHeight="1" x14ac:dyDescent="0.3">
      <c r="A717" s="61" t="s">
        <v>129</v>
      </c>
      <c r="B717" s="35">
        <v>3.2450000000000001</v>
      </c>
      <c r="C717" s="35">
        <v>1.8149999999999999</v>
      </c>
      <c r="D717" s="35">
        <v>6.5049999999999999</v>
      </c>
      <c r="E717" s="35">
        <v>4.87</v>
      </c>
      <c r="F717" s="35">
        <v>1.0059499999999999</v>
      </c>
      <c r="G717" s="66">
        <v>0.48870000000000002</v>
      </c>
      <c r="H717" s="66">
        <v>8.4650000000000003E-2</v>
      </c>
      <c r="I717" s="66">
        <v>4.6699999999999998E-2</v>
      </c>
      <c r="J717" s="66">
        <v>4.0349999999999997E-2</v>
      </c>
      <c r="K717" s="67">
        <v>5.2999999999999999E-2</v>
      </c>
      <c r="L717" s="66">
        <v>1.3521909999999999</v>
      </c>
      <c r="M717" s="68">
        <v>4.87E-2</v>
      </c>
      <c r="N717" s="35">
        <v>9.0949999999999989</v>
      </c>
      <c r="O717" s="35">
        <v>17.445</v>
      </c>
      <c r="P717" s="35">
        <v>3.3487499999999999</v>
      </c>
      <c r="Q717" s="35">
        <v>14.93</v>
      </c>
      <c r="R717" s="35">
        <v>6.69</v>
      </c>
      <c r="S717" s="35">
        <v>3.2912499999999998</v>
      </c>
      <c r="T717" s="35">
        <v>8.1962499999999991</v>
      </c>
      <c r="U717" s="35">
        <v>2.4212499999999997</v>
      </c>
      <c r="V717" s="35">
        <v>11.0975</v>
      </c>
      <c r="W717" s="35">
        <v>4.3587499999999997</v>
      </c>
      <c r="X717" s="35">
        <v>10.5375</v>
      </c>
      <c r="Y717" s="35">
        <v>3.5750000000000002</v>
      </c>
      <c r="Z717" s="35">
        <v>0</v>
      </c>
      <c r="AA717" s="35">
        <v>8.8862500000000004</v>
      </c>
      <c r="AB717" s="41">
        <v>1040</v>
      </c>
      <c r="AC717" s="41">
        <v>3</v>
      </c>
      <c r="AD717" s="88">
        <v>384.3</v>
      </c>
      <c r="AE717" s="69">
        <v>60.26</v>
      </c>
      <c r="AF717" s="69">
        <v>75.08</v>
      </c>
      <c r="AG717" s="44">
        <f t="shared" si="395"/>
        <v>30.13</v>
      </c>
      <c r="AH717" s="44">
        <f t="shared" si="406"/>
        <v>2851.9909038446594</v>
      </c>
      <c r="AI717" s="44">
        <f t="shared" si="407"/>
        <v>214127.47706065702</v>
      </c>
      <c r="AJ717" s="44">
        <f t="shared" si="408"/>
        <v>1.794725297637245</v>
      </c>
      <c r="AK717" s="45">
        <v>0</v>
      </c>
      <c r="AL717" s="69">
        <v>362.9</v>
      </c>
      <c r="AM717" s="43">
        <v>60.18</v>
      </c>
      <c r="AN717" s="69">
        <v>74.23</v>
      </c>
      <c r="AO717" s="44">
        <f t="shared" si="433"/>
        <v>30.09</v>
      </c>
      <c r="AP717" s="44">
        <f t="shared" si="409"/>
        <v>2844.4234354606929</v>
      </c>
      <c r="AQ717" s="46">
        <f t="shared" si="410"/>
        <v>214127.47706065702</v>
      </c>
      <c r="AR717" s="46">
        <f t="shared" si="411"/>
        <v>211141.55161424723</v>
      </c>
      <c r="AS717" s="47">
        <f t="shared" si="412"/>
        <v>1.3944616017513491</v>
      </c>
      <c r="AT717" s="46">
        <f t="shared" si="413"/>
        <v>1.794725297637245</v>
      </c>
      <c r="AU717" s="46">
        <f t="shared" si="414"/>
        <v>1.7187521699329624</v>
      </c>
      <c r="AV717" s="47">
        <f t="shared" si="415"/>
        <v>4.2331340514507234</v>
      </c>
      <c r="AW717" s="48">
        <v>0</v>
      </c>
      <c r="AX717" s="70">
        <v>150</v>
      </c>
      <c r="AY717" s="70">
        <v>12</v>
      </c>
      <c r="AZ717" s="71">
        <v>333.5</v>
      </c>
      <c r="BA717" s="43">
        <f t="shared" si="430"/>
        <v>15.232383808095957</v>
      </c>
      <c r="BB717" s="71">
        <v>57</v>
      </c>
      <c r="BC717" s="69">
        <v>74.849999999999994</v>
      </c>
      <c r="BD717" s="54">
        <f t="shared" si="416"/>
        <v>28.5</v>
      </c>
      <c r="BE717" s="44">
        <f t="shared" si="417"/>
        <v>2551.7586328783095</v>
      </c>
      <c r="BF717" s="50">
        <f t="shared" si="431"/>
        <v>214127.47706065702</v>
      </c>
      <c r="BG717" s="50">
        <f t="shared" si="418"/>
        <v>190999.13367094146</v>
      </c>
      <c r="BH717" s="72">
        <f t="shared" si="419"/>
        <v>10.801202959657473</v>
      </c>
      <c r="BI717" s="73">
        <f t="shared" si="420"/>
        <v>1.794725297637245</v>
      </c>
      <c r="BJ717" s="51">
        <f t="shared" si="421"/>
        <v>1.7460812182245964</v>
      </c>
      <c r="BK717" s="72">
        <f t="shared" si="422"/>
        <v>2.7103913605435048</v>
      </c>
      <c r="BL717" s="116">
        <v>0</v>
      </c>
      <c r="BM717" s="74">
        <v>1060</v>
      </c>
      <c r="BN717" s="74">
        <v>3</v>
      </c>
      <c r="BO717" s="71">
        <v>301.7</v>
      </c>
      <c r="BP717" s="71">
        <v>56.8</v>
      </c>
      <c r="BQ717" s="71">
        <v>73</v>
      </c>
      <c r="BR717" s="72">
        <f t="shared" si="423"/>
        <v>28.4</v>
      </c>
      <c r="BS717" s="54">
        <f t="shared" si="424"/>
        <v>2533.8829706793836</v>
      </c>
      <c r="BT717" s="50">
        <f t="shared" si="425"/>
        <v>190999.13367094146</v>
      </c>
      <c r="BU717" s="50">
        <f t="shared" si="426"/>
        <v>184973.456859595</v>
      </c>
      <c r="BV717" s="72">
        <f t="shared" si="427"/>
        <v>3.1548189227536843</v>
      </c>
      <c r="BW717" s="75">
        <f t="shared" si="428"/>
        <v>1.7460812182245964</v>
      </c>
      <c r="BX717" s="55">
        <f t="shared" si="429"/>
        <v>1.631044827307341</v>
      </c>
      <c r="BY717" s="72">
        <f t="shared" si="399"/>
        <v>6.5882611711626797</v>
      </c>
      <c r="BZ717" s="83" t="s">
        <v>74</v>
      </c>
      <c r="CA717" s="83" t="s">
        <v>78</v>
      </c>
      <c r="CB717" s="112">
        <v>4</v>
      </c>
      <c r="CC717" s="112">
        <v>8</v>
      </c>
      <c r="CD717" s="112">
        <v>4</v>
      </c>
      <c r="CE717" s="112">
        <v>6</v>
      </c>
      <c r="CF717" s="83" t="s">
        <v>81</v>
      </c>
      <c r="CG717" s="71" t="s">
        <v>75</v>
      </c>
      <c r="CH717" s="63">
        <f t="shared" si="432"/>
        <v>19.961495535714285</v>
      </c>
      <c r="CI717" s="63">
        <f t="shared" si="432"/>
        <v>3.6887109374999998</v>
      </c>
      <c r="CJ717" s="64">
        <f>SUM((AF717-BQ717)/AF717)*100</f>
        <v>2.7703782631859331</v>
      </c>
      <c r="CK717" s="64">
        <f>SUM(BX717*CH717)</f>
        <v>32.558094038845361</v>
      </c>
      <c r="CL717" s="65" t="s">
        <v>81</v>
      </c>
    </row>
    <row r="718" spans="1:90" s="65" customFormat="1" ht="24.75" customHeight="1" x14ac:dyDescent="0.3">
      <c r="A718" s="61" t="s">
        <v>129</v>
      </c>
      <c r="B718" s="35">
        <v>3.7850000000000001</v>
      </c>
      <c r="C718" s="35">
        <v>1.9850000000000001</v>
      </c>
      <c r="D718" s="35">
        <v>6.8250000000000002</v>
      </c>
      <c r="E718" s="35">
        <v>5.1749999999999998</v>
      </c>
      <c r="F718" s="35">
        <v>0.22295000000000001</v>
      </c>
      <c r="G718" s="66">
        <v>0.51129999999999998</v>
      </c>
      <c r="H718" s="66">
        <v>7.3249999999999996E-2</v>
      </c>
      <c r="I718" s="66">
        <v>4.6399999999999997E-2</v>
      </c>
      <c r="J718" s="66">
        <v>3.6900000000000002E-2</v>
      </c>
      <c r="K718" s="67">
        <v>6.3E-2</v>
      </c>
      <c r="L718" s="66">
        <v>1.3521909999999999</v>
      </c>
      <c r="M718" s="68">
        <v>2.6800000000000001E-2</v>
      </c>
      <c r="N718" s="35">
        <v>14.755000000000001</v>
      </c>
      <c r="O718" s="35">
        <v>13.37</v>
      </c>
      <c r="P718" s="35">
        <v>2.6799999999999997</v>
      </c>
      <c r="Q718" s="35">
        <v>16.015000000000001</v>
      </c>
      <c r="R718" s="35">
        <v>7.04</v>
      </c>
      <c r="S718" s="35">
        <v>2.9699999999999998</v>
      </c>
      <c r="T718" s="35">
        <v>7.25</v>
      </c>
      <c r="U718" s="35">
        <v>1.65</v>
      </c>
      <c r="V718" s="35">
        <v>8.5949999999999989</v>
      </c>
      <c r="W718" s="35">
        <v>5.9550000000000001</v>
      </c>
      <c r="X718" s="35">
        <v>11.035</v>
      </c>
      <c r="Y718" s="35">
        <v>1.415</v>
      </c>
      <c r="Z718" s="35">
        <v>0</v>
      </c>
      <c r="AA718" s="35">
        <v>9.25</v>
      </c>
      <c r="AB718" s="41">
        <v>1060</v>
      </c>
      <c r="AC718" s="41">
        <v>3</v>
      </c>
      <c r="AD718" s="88">
        <v>383.2</v>
      </c>
      <c r="AE718" s="69">
        <v>59.88</v>
      </c>
      <c r="AF718" s="69">
        <v>75.2</v>
      </c>
      <c r="AG718" s="44">
        <f t="shared" si="395"/>
        <v>29.94</v>
      </c>
      <c r="AH718" s="44">
        <f t="shared" si="406"/>
        <v>2816.1349644114439</v>
      </c>
      <c r="AI718" s="44">
        <f t="shared" si="407"/>
        <v>211773.34932374058</v>
      </c>
      <c r="AJ718" s="44">
        <f t="shared" si="408"/>
        <v>1.8094816992963423</v>
      </c>
      <c r="AK718" s="45">
        <v>0</v>
      </c>
      <c r="AL718" s="69">
        <v>366.4</v>
      </c>
      <c r="AM718" s="43">
        <v>60.07</v>
      </c>
      <c r="AN718" s="69">
        <v>74.53</v>
      </c>
      <c r="AO718" s="44">
        <f t="shared" si="433"/>
        <v>30.035</v>
      </c>
      <c r="AP718" s="44">
        <f t="shared" si="409"/>
        <v>2834.0345812543528</v>
      </c>
      <c r="AQ718" s="46">
        <f t="shared" si="410"/>
        <v>211773.34932374058</v>
      </c>
      <c r="AR718" s="46">
        <f t="shared" si="411"/>
        <v>211220.59734088692</v>
      </c>
      <c r="AS718" s="47">
        <f t="shared" si="412"/>
        <v>0.26101111618566403</v>
      </c>
      <c r="AT718" s="46">
        <f t="shared" si="413"/>
        <v>1.8094816992963423</v>
      </c>
      <c r="AU718" s="46">
        <f t="shared" si="414"/>
        <v>1.7346793097487103</v>
      </c>
      <c r="AV718" s="47">
        <f t="shared" si="415"/>
        <v>4.1339124665765095</v>
      </c>
      <c r="AW718" s="48">
        <v>0</v>
      </c>
      <c r="AX718" s="70">
        <v>150</v>
      </c>
      <c r="AY718" s="70">
        <v>12</v>
      </c>
      <c r="AZ718" s="71">
        <v>330.9</v>
      </c>
      <c r="BA718" s="43">
        <f t="shared" si="430"/>
        <v>15.805379268661232</v>
      </c>
      <c r="BB718" s="71">
        <v>58</v>
      </c>
      <c r="BC718" s="69">
        <v>74.42</v>
      </c>
      <c r="BD718" s="54">
        <f t="shared" si="416"/>
        <v>29</v>
      </c>
      <c r="BE718" s="44">
        <f t="shared" si="417"/>
        <v>2642.079421669016</v>
      </c>
      <c r="BF718" s="50">
        <f t="shared" si="431"/>
        <v>211773.34932374058</v>
      </c>
      <c r="BG718" s="50">
        <f t="shared" si="418"/>
        <v>196623.55056060819</v>
      </c>
      <c r="BH718" s="72">
        <f t="shared" si="419"/>
        <v>7.1537796476801736</v>
      </c>
      <c r="BI718" s="73">
        <f t="shared" si="420"/>
        <v>1.8094816992963423</v>
      </c>
      <c r="BJ718" s="51">
        <f t="shared" si="421"/>
        <v>1.6829113249991985</v>
      </c>
      <c r="BK718" s="72">
        <f t="shared" si="422"/>
        <v>6.9948413596204668</v>
      </c>
      <c r="BL718" s="116">
        <v>0</v>
      </c>
      <c r="BM718" s="74">
        <v>1060</v>
      </c>
      <c r="BN718" s="74">
        <v>3</v>
      </c>
      <c r="BO718" s="71">
        <v>302.2</v>
      </c>
      <c r="BP718" s="71">
        <v>58.2</v>
      </c>
      <c r="BQ718" s="69">
        <v>72.3</v>
      </c>
      <c r="BR718" s="72">
        <f t="shared" si="423"/>
        <v>29.1</v>
      </c>
      <c r="BS718" s="54">
        <f t="shared" si="424"/>
        <v>2660.3320749863728</v>
      </c>
      <c r="BT718" s="50">
        <f t="shared" si="425"/>
        <v>196623.55056060819</v>
      </c>
      <c r="BU718" s="50">
        <f t="shared" si="426"/>
        <v>192342.00902151474</v>
      </c>
      <c r="BV718" s="72">
        <f t="shared" si="427"/>
        <v>2.1775324099712496</v>
      </c>
      <c r="BW718" s="75">
        <f t="shared" si="428"/>
        <v>1.6829113249991985</v>
      </c>
      <c r="BX718" s="55">
        <f t="shared" si="429"/>
        <v>1.5711596314157086</v>
      </c>
      <c r="BY718" s="72">
        <f t="shared" si="399"/>
        <v>6.6403792002257243</v>
      </c>
      <c r="BZ718" s="83" t="s">
        <v>74</v>
      </c>
      <c r="CA718" s="83" t="s">
        <v>78</v>
      </c>
      <c r="CB718" s="112">
        <v>4</v>
      </c>
      <c r="CC718" s="112">
        <v>8</v>
      </c>
      <c r="CD718" s="112">
        <v>4</v>
      </c>
      <c r="CE718" s="112">
        <v>6</v>
      </c>
      <c r="CF718" s="83" t="s">
        <v>81</v>
      </c>
      <c r="CG718" s="71" t="s">
        <v>75</v>
      </c>
      <c r="CH718" s="63">
        <f t="shared" si="432"/>
        <v>19.884579613095237</v>
      </c>
      <c r="CI718" s="63">
        <f t="shared" si="432"/>
        <v>3.7039257812499997</v>
      </c>
      <c r="CJ718" s="64">
        <f>SUM((AF718-BQ718)/AF718)*100</f>
        <v>3.8563829787234121</v>
      </c>
      <c r="CK718" s="64">
        <f>SUM(BX718*CH718)</f>
        <v>31.241848775767025</v>
      </c>
      <c r="CL718" s="65" t="s">
        <v>81</v>
      </c>
    </row>
    <row r="719" spans="1:90" s="65" customFormat="1" ht="24.75" customHeight="1" x14ac:dyDescent="0.3">
      <c r="A719" s="61" t="s">
        <v>129</v>
      </c>
      <c r="B719" s="35">
        <v>3.4750000000000001</v>
      </c>
      <c r="C719" s="35">
        <v>1.92</v>
      </c>
      <c r="D719" s="35">
        <v>6.93</v>
      </c>
      <c r="E719" s="35">
        <v>4.8250000000000002</v>
      </c>
      <c r="F719" s="35">
        <v>0.21254999999999999</v>
      </c>
      <c r="G719" s="66">
        <v>0.46829999999999999</v>
      </c>
      <c r="H719" s="66">
        <v>7.2349999999999998E-2</v>
      </c>
      <c r="I719" s="66">
        <v>4.335E-2</v>
      </c>
      <c r="J719" s="66">
        <v>3.4549999999999997E-2</v>
      </c>
      <c r="K719" s="67">
        <v>5.3350000000000002E-2</v>
      </c>
      <c r="L719" s="66">
        <v>1.3521909999999999</v>
      </c>
      <c r="M719" s="68">
        <v>2.945E-2</v>
      </c>
      <c r="N719" s="35">
        <v>8.620000000000001</v>
      </c>
      <c r="O719" s="35">
        <v>12.135</v>
      </c>
      <c r="P719" s="35">
        <v>4.0999999999999996</v>
      </c>
      <c r="Q719" s="35">
        <v>16.63</v>
      </c>
      <c r="R719" s="35">
        <v>7.6749999999999998</v>
      </c>
      <c r="S719" s="35">
        <v>3.28</v>
      </c>
      <c r="T719" s="35">
        <v>7.83</v>
      </c>
      <c r="U719" s="35">
        <v>1.9699999999999995</v>
      </c>
      <c r="V719" s="35">
        <v>18.384999999999998</v>
      </c>
      <c r="W719" s="35">
        <v>2.085</v>
      </c>
      <c r="X719" s="35">
        <v>10.535</v>
      </c>
      <c r="Y719" s="35">
        <v>5.7350000000000003</v>
      </c>
      <c r="Z719" s="35">
        <v>0</v>
      </c>
      <c r="AA719" s="35">
        <v>9.33</v>
      </c>
      <c r="AB719" s="41">
        <v>1060</v>
      </c>
      <c r="AC719" s="41">
        <v>3</v>
      </c>
      <c r="AD719" s="88">
        <v>387.7</v>
      </c>
      <c r="AE719" s="43">
        <v>60.5</v>
      </c>
      <c r="AF719" s="69">
        <v>74.400000000000006</v>
      </c>
      <c r="AG719" s="44">
        <f t="shared" si="395"/>
        <v>30.25</v>
      </c>
      <c r="AH719" s="44">
        <f t="shared" si="406"/>
        <v>2874.7536275755101</v>
      </c>
      <c r="AI719" s="44">
        <f t="shared" si="407"/>
        <v>213881.66989161796</v>
      </c>
      <c r="AJ719" s="44">
        <f t="shared" si="408"/>
        <v>1.812684556822763</v>
      </c>
      <c r="AK719" s="45">
        <v>0</v>
      </c>
      <c r="AL719" s="69">
        <v>371</v>
      </c>
      <c r="AM719" s="43">
        <v>60.45</v>
      </c>
      <c r="AN719" s="69">
        <v>74.36</v>
      </c>
      <c r="AO719" s="44">
        <f t="shared" si="433"/>
        <v>30.225000000000001</v>
      </c>
      <c r="AP719" s="44">
        <f t="shared" si="409"/>
        <v>2870.0039321823642</v>
      </c>
      <c r="AQ719" s="46">
        <f t="shared" si="410"/>
        <v>213881.66989161796</v>
      </c>
      <c r="AR719" s="46">
        <f t="shared" si="411"/>
        <v>213413.49239708061</v>
      </c>
      <c r="AS719" s="47">
        <f t="shared" si="412"/>
        <v>0.21889556724266776</v>
      </c>
      <c r="AT719" s="46">
        <f t="shared" si="413"/>
        <v>1.812684556822763</v>
      </c>
      <c r="AU719" s="46">
        <f t="shared" si="414"/>
        <v>1.7384093003347294</v>
      </c>
      <c r="AV719" s="47">
        <f t="shared" si="415"/>
        <v>4.0975279569999623</v>
      </c>
      <c r="AW719" s="48">
        <v>0</v>
      </c>
      <c r="AX719" s="70">
        <v>150</v>
      </c>
      <c r="AY719" s="70">
        <v>12</v>
      </c>
      <c r="AZ719" s="71">
        <v>322.2</v>
      </c>
      <c r="BA719" s="43">
        <f t="shared" si="430"/>
        <v>20.328988206083178</v>
      </c>
      <c r="BB719" s="71">
        <v>56.8</v>
      </c>
      <c r="BC719" s="69">
        <v>75.900000000000006</v>
      </c>
      <c r="BD719" s="54">
        <f t="shared" si="416"/>
        <v>28.4</v>
      </c>
      <c r="BE719" s="44">
        <f t="shared" si="417"/>
        <v>2533.8829706793836</v>
      </c>
      <c r="BF719" s="50">
        <f t="shared" si="431"/>
        <v>213881.66989161796</v>
      </c>
      <c r="BG719" s="50">
        <f t="shared" si="418"/>
        <v>192321.71747456523</v>
      </c>
      <c r="BH719" s="72">
        <f t="shared" si="419"/>
        <v>10.080317975812505</v>
      </c>
      <c r="BI719" s="73">
        <f t="shared" si="420"/>
        <v>1.812684556822763</v>
      </c>
      <c r="BJ719" s="51">
        <f t="shared" si="421"/>
        <v>1.6753178176178223</v>
      </c>
      <c r="BK719" s="72">
        <f t="shared" si="422"/>
        <v>7.5780829426667795</v>
      </c>
      <c r="BL719" s="116">
        <v>0</v>
      </c>
      <c r="BM719" s="74">
        <v>1080</v>
      </c>
      <c r="BN719" s="74">
        <v>3</v>
      </c>
      <c r="BO719" s="71">
        <v>302.5</v>
      </c>
      <c r="BP719" s="71">
        <v>57.38</v>
      </c>
      <c r="BQ719" s="71">
        <v>70.67</v>
      </c>
      <c r="BR719" s="72">
        <f t="shared" si="423"/>
        <v>28.69</v>
      </c>
      <c r="BS719" s="54">
        <f t="shared" si="424"/>
        <v>2585.8954928114817</v>
      </c>
      <c r="BT719" s="50">
        <f t="shared" si="425"/>
        <v>192321.71747456523</v>
      </c>
      <c r="BU719" s="50">
        <f t="shared" si="426"/>
        <v>182745.23447698742</v>
      </c>
      <c r="BV719" s="72">
        <f t="shared" si="427"/>
        <v>4.9794080061937436</v>
      </c>
      <c r="BW719" s="75">
        <f t="shared" si="428"/>
        <v>1.6753178176178223</v>
      </c>
      <c r="BX719" s="55">
        <f t="shared" si="429"/>
        <v>1.6553099229413446</v>
      </c>
      <c r="BY719" s="72">
        <f t="shared" si="399"/>
        <v>1.1942745708350084</v>
      </c>
      <c r="BZ719" s="83" t="s">
        <v>74</v>
      </c>
      <c r="CA719" s="83" t="s">
        <v>78</v>
      </c>
      <c r="CB719" s="112">
        <v>4</v>
      </c>
      <c r="CC719" s="112">
        <v>8</v>
      </c>
      <c r="CD719" s="112">
        <v>4</v>
      </c>
      <c r="CE719" s="112">
        <v>6</v>
      </c>
      <c r="CF719" s="83" t="s">
        <v>81</v>
      </c>
      <c r="CG719" s="71" t="s">
        <v>75</v>
      </c>
      <c r="CH719" s="63">
        <v>18.5</v>
      </c>
      <c r="CI719" s="63">
        <v>4.99</v>
      </c>
      <c r="CJ719" s="64">
        <f>SUM((AF719-BQ719)/AF719)*100</f>
        <v>5.0134408602150584</v>
      </c>
      <c r="CK719" s="64">
        <f>SUM(BX719*CH719)</f>
        <v>30.623233574414876</v>
      </c>
      <c r="CL719" s="65" t="s">
        <v>81</v>
      </c>
    </row>
    <row r="720" spans="1:90" s="65" customFormat="1" ht="24.75" customHeight="1" x14ac:dyDescent="0.3">
      <c r="A720" s="61" t="s">
        <v>129</v>
      </c>
      <c r="B720" s="35">
        <v>3.79</v>
      </c>
      <c r="C720" s="35">
        <v>1.9450000000000001</v>
      </c>
      <c r="D720" s="35">
        <v>6.9450000000000003</v>
      </c>
      <c r="E720" s="35">
        <v>5.1050000000000004</v>
      </c>
      <c r="F720" s="35">
        <v>0.22725000000000001</v>
      </c>
      <c r="G720" s="66">
        <v>0.51944999999999997</v>
      </c>
      <c r="H720" s="66">
        <v>7.0849999999999996E-2</v>
      </c>
      <c r="I720" s="66">
        <v>4.6850000000000003E-2</v>
      </c>
      <c r="J720" s="66">
        <v>3.6049999999999999E-2</v>
      </c>
      <c r="K720" s="67">
        <v>5.3350000000000002E-2</v>
      </c>
      <c r="L720" s="66">
        <v>1.3521909999999999</v>
      </c>
      <c r="M720" s="68">
        <v>3.2599999999999997E-2</v>
      </c>
      <c r="N720" s="35">
        <v>9.0949999999999989</v>
      </c>
      <c r="O720" s="35">
        <v>17.445</v>
      </c>
      <c r="P720" s="35">
        <v>3.3487499999999999</v>
      </c>
      <c r="Q720" s="35">
        <v>14.93</v>
      </c>
      <c r="R720" s="35">
        <v>6.69</v>
      </c>
      <c r="S720" s="35">
        <v>3.2912499999999998</v>
      </c>
      <c r="T720" s="35">
        <v>8.1962499999999991</v>
      </c>
      <c r="U720" s="35">
        <v>2.4212499999999997</v>
      </c>
      <c r="V720" s="35">
        <v>11.0975</v>
      </c>
      <c r="W720" s="35">
        <v>4.3587499999999997</v>
      </c>
      <c r="X720" s="35">
        <v>10.5375</v>
      </c>
      <c r="Y720" s="35">
        <v>3.5750000000000002</v>
      </c>
      <c r="Z720" s="35">
        <v>0</v>
      </c>
      <c r="AA720" s="35">
        <v>8.8862500000000004</v>
      </c>
      <c r="AB720" s="41">
        <v>1060</v>
      </c>
      <c r="AC720" s="41">
        <v>3</v>
      </c>
      <c r="AD720" s="88">
        <v>388</v>
      </c>
      <c r="AE720" s="43">
        <v>60.4</v>
      </c>
      <c r="AF720" s="69">
        <v>74.400000000000006</v>
      </c>
      <c r="AG720" s="44">
        <f t="shared" ref="AG720:AG783" si="434">SUM(AE720/2)</f>
        <v>30.2</v>
      </c>
      <c r="AH720" s="44">
        <f t="shared" si="406"/>
        <v>2865.2581637800349</v>
      </c>
      <c r="AI720" s="44">
        <f t="shared" si="407"/>
        <v>213175.20738523462</v>
      </c>
      <c r="AJ720" s="44">
        <f t="shared" si="408"/>
        <v>1.8200990854383681</v>
      </c>
      <c r="AK720" s="45">
        <v>0</v>
      </c>
      <c r="AL720" s="69">
        <v>371.2</v>
      </c>
      <c r="AM720" s="43">
        <v>60.32</v>
      </c>
      <c r="AN720" s="69">
        <v>74.38</v>
      </c>
      <c r="AO720" s="44">
        <f t="shared" si="433"/>
        <v>30.16</v>
      </c>
      <c r="AP720" s="44">
        <f t="shared" si="409"/>
        <v>2857.6731024772075</v>
      </c>
      <c r="AQ720" s="46">
        <f t="shared" si="410"/>
        <v>213175.20738523462</v>
      </c>
      <c r="AR720" s="46">
        <f t="shared" si="411"/>
        <v>212553.72536225469</v>
      </c>
      <c r="AS720" s="47">
        <f t="shared" si="412"/>
        <v>0.29153578908303357</v>
      </c>
      <c r="AT720" s="46">
        <f t="shared" si="413"/>
        <v>1.8200990854383681</v>
      </c>
      <c r="AU720" s="46">
        <f t="shared" si="414"/>
        <v>1.746381999973724</v>
      </c>
      <c r="AV720" s="47">
        <f t="shared" si="415"/>
        <v>4.0501688097321038</v>
      </c>
      <c r="AW720" s="48">
        <v>0</v>
      </c>
      <c r="AX720" s="70">
        <v>150</v>
      </c>
      <c r="AY720" s="70">
        <v>12</v>
      </c>
      <c r="AZ720" s="71">
        <v>319.39999999999998</v>
      </c>
      <c r="BA720" s="43">
        <f t="shared" si="430"/>
        <v>21.477770820288047</v>
      </c>
      <c r="BB720" s="71">
        <v>57</v>
      </c>
      <c r="BC720" s="69">
        <v>74.86</v>
      </c>
      <c r="BD720" s="54">
        <f t="shared" si="416"/>
        <v>28.5</v>
      </c>
      <c r="BE720" s="44">
        <f t="shared" si="417"/>
        <v>2551.7586328783095</v>
      </c>
      <c r="BF720" s="50">
        <f t="shared" si="431"/>
        <v>213175.20738523462</v>
      </c>
      <c r="BG720" s="50">
        <f t="shared" si="418"/>
        <v>191024.65125727025</v>
      </c>
      <c r="BH720" s="72">
        <f t="shared" si="419"/>
        <v>10.390774987231751</v>
      </c>
      <c r="BI720" s="73">
        <f t="shared" si="420"/>
        <v>1.8200990854383681</v>
      </c>
      <c r="BJ720" s="51">
        <f t="shared" si="421"/>
        <v>1.6720355090183361</v>
      </c>
      <c r="BK720" s="72">
        <f t="shared" si="422"/>
        <v>8.1349184560669716</v>
      </c>
      <c r="BL720" s="116">
        <v>0</v>
      </c>
      <c r="BM720" s="74">
        <v>1080</v>
      </c>
      <c r="BN720" s="74">
        <v>3</v>
      </c>
      <c r="BO720" s="71">
        <v>299.7</v>
      </c>
      <c r="BP720" s="71">
        <v>56.64</v>
      </c>
      <c r="BQ720" s="71">
        <v>71.989999999999995</v>
      </c>
      <c r="BR720" s="72">
        <f t="shared" si="423"/>
        <v>28.32</v>
      </c>
      <c r="BS720" s="54">
        <f t="shared" si="424"/>
        <v>2519.6276798544545</v>
      </c>
      <c r="BT720" s="50">
        <f t="shared" si="425"/>
        <v>191024.65125727025</v>
      </c>
      <c r="BU720" s="50">
        <f t="shared" si="426"/>
        <v>181387.99667272216</v>
      </c>
      <c r="BV720" s="72">
        <f t="shared" si="427"/>
        <v>5.044717800096663</v>
      </c>
      <c r="BW720" s="75">
        <f t="shared" si="428"/>
        <v>1.6720355090183361</v>
      </c>
      <c r="BX720" s="55">
        <f t="shared" si="429"/>
        <v>1.6522592756826564</v>
      </c>
      <c r="BY720" s="72">
        <f t="shared" si="399"/>
        <v>1.182763956208708</v>
      </c>
      <c r="BZ720" s="83" t="s">
        <v>74</v>
      </c>
      <c r="CA720" s="83" t="s">
        <v>78</v>
      </c>
      <c r="CB720" s="112">
        <v>4</v>
      </c>
      <c r="CC720" s="112">
        <v>8</v>
      </c>
      <c r="CD720" s="112">
        <v>4</v>
      </c>
      <c r="CE720" s="112">
        <v>6</v>
      </c>
      <c r="CF720" s="83" t="s">
        <v>81</v>
      </c>
      <c r="CG720" s="71" t="s">
        <v>75</v>
      </c>
      <c r="CH720" s="63">
        <f>SUM(CH718:CH719)/2.2</f>
        <v>17.447536187770563</v>
      </c>
      <c r="CI720" s="63">
        <f>SUM(CI718:CI719)/1.9</f>
        <v>4.5757504111842104</v>
      </c>
      <c r="CJ720" s="64">
        <f>SUM((AF720-BQ720)/AF720)*100</f>
        <v>3.2392473118279712</v>
      </c>
      <c r="CK720" s="64">
        <f>SUM(BX720*CH720)</f>
        <v>28.827853504052726</v>
      </c>
      <c r="CL720" s="65" t="s">
        <v>81</v>
      </c>
    </row>
    <row r="721" spans="1:90" s="65" customFormat="1" ht="24.75" customHeight="1" x14ac:dyDescent="0.3">
      <c r="A721" s="61" t="s">
        <v>129</v>
      </c>
      <c r="B721" s="35">
        <v>3.71</v>
      </c>
      <c r="C721" s="35">
        <v>1.9650000000000001</v>
      </c>
      <c r="D721" s="35">
        <v>6.8849999999999998</v>
      </c>
      <c r="E721" s="35">
        <v>4.84</v>
      </c>
      <c r="F721" s="35">
        <v>0.50124999999999997</v>
      </c>
      <c r="G721" s="66">
        <v>0.53664999999999996</v>
      </c>
      <c r="H721" s="66">
        <v>8.4849999999999995E-2</v>
      </c>
      <c r="I721" s="66">
        <v>4.7699999999999999E-2</v>
      </c>
      <c r="J721" s="66">
        <v>4.1599999999999998E-2</v>
      </c>
      <c r="K721" s="67">
        <v>5.9150000000000001E-2</v>
      </c>
      <c r="L721" s="66">
        <v>1.3521909999999999</v>
      </c>
      <c r="M721" s="68">
        <v>2.2849999999999999E-2</v>
      </c>
      <c r="N721" s="35">
        <v>14.755000000000001</v>
      </c>
      <c r="O721" s="35">
        <v>13.37</v>
      </c>
      <c r="P721" s="35">
        <v>2.6799999999999997</v>
      </c>
      <c r="Q721" s="35">
        <v>16.015000000000001</v>
      </c>
      <c r="R721" s="35">
        <v>7.04</v>
      </c>
      <c r="S721" s="35">
        <v>2.9699999999999998</v>
      </c>
      <c r="T721" s="35">
        <v>7.25</v>
      </c>
      <c r="U721" s="35">
        <v>1.65</v>
      </c>
      <c r="V721" s="35">
        <v>8.5949999999999989</v>
      </c>
      <c r="W721" s="35">
        <v>5.9550000000000001</v>
      </c>
      <c r="X721" s="35">
        <v>11.035</v>
      </c>
      <c r="Y721" s="35">
        <v>1.415</v>
      </c>
      <c r="Z721" s="35">
        <v>0</v>
      </c>
      <c r="AA721" s="35">
        <v>9.25</v>
      </c>
      <c r="AB721" s="41">
        <v>1060</v>
      </c>
      <c r="AC721" s="41">
        <v>3</v>
      </c>
      <c r="AD721" s="88">
        <v>382</v>
      </c>
      <c r="AE721" s="43">
        <v>60.2</v>
      </c>
      <c r="AF721" s="69">
        <v>74.900000000000006</v>
      </c>
      <c r="AG721" s="44">
        <f t="shared" si="434"/>
        <v>30.1</v>
      </c>
      <c r="AH721" s="44">
        <f t="shared" si="406"/>
        <v>2846.314360078889</v>
      </c>
      <c r="AI721" s="44">
        <f t="shared" si="407"/>
        <v>213188.9455699088</v>
      </c>
      <c r="AJ721" s="44">
        <f t="shared" si="408"/>
        <v>1.7918377473973424</v>
      </c>
      <c r="AK721" s="45">
        <v>0</v>
      </c>
      <c r="AL721" s="69">
        <v>369.7</v>
      </c>
      <c r="AM721" s="43">
        <v>60.15</v>
      </c>
      <c r="AN721" s="69">
        <v>74.819999999999993</v>
      </c>
      <c r="AO721" s="44">
        <f t="shared" si="433"/>
        <v>30.074999999999999</v>
      </c>
      <c r="AP721" s="44">
        <f t="shared" si="409"/>
        <v>2841.5882266306444</v>
      </c>
      <c r="AQ721" s="46">
        <f t="shared" si="410"/>
        <v>213188.9455699088</v>
      </c>
      <c r="AR721" s="46">
        <f t="shared" si="411"/>
        <v>212607.63111650478</v>
      </c>
      <c r="AS721" s="47">
        <f t="shared" si="412"/>
        <v>0.27267570175837008</v>
      </c>
      <c r="AT721" s="46">
        <f t="shared" si="413"/>
        <v>1.7918377473973424</v>
      </c>
      <c r="AU721" s="46">
        <f t="shared" si="414"/>
        <v>1.7388839622478636</v>
      </c>
      <c r="AV721" s="47">
        <f t="shared" si="415"/>
        <v>2.9552779109824288</v>
      </c>
      <c r="AW721" s="48">
        <v>0</v>
      </c>
      <c r="AX721" s="70">
        <v>150</v>
      </c>
      <c r="AY721" s="70">
        <v>12</v>
      </c>
      <c r="AZ721" s="71">
        <v>321.39999999999998</v>
      </c>
      <c r="BA721" s="43">
        <f t="shared" si="430"/>
        <v>18.855009334163046</v>
      </c>
      <c r="BB721" s="71">
        <v>57</v>
      </c>
      <c r="BC721" s="69">
        <v>74</v>
      </c>
      <c r="BD721" s="54">
        <f t="shared" si="416"/>
        <v>28.5</v>
      </c>
      <c r="BE721" s="44">
        <f t="shared" si="417"/>
        <v>2551.7586328783095</v>
      </c>
      <c r="BF721" s="50">
        <f t="shared" si="431"/>
        <v>213188.9455699088</v>
      </c>
      <c r="BG721" s="50">
        <f t="shared" si="418"/>
        <v>188830.13883299491</v>
      </c>
      <c r="BH721" s="72">
        <f t="shared" si="419"/>
        <v>11.425923924806018</v>
      </c>
      <c r="BI721" s="73">
        <f t="shared" si="420"/>
        <v>1.7918377473973424</v>
      </c>
      <c r="BJ721" s="51">
        <f t="shared" si="421"/>
        <v>1.7020588026165278</v>
      </c>
      <c r="BK721" s="72">
        <f t="shared" si="422"/>
        <v>5.0104394168065269</v>
      </c>
      <c r="BL721" s="116">
        <v>0</v>
      </c>
      <c r="BM721" s="74">
        <v>1080</v>
      </c>
      <c r="BN721" s="74">
        <v>3</v>
      </c>
      <c r="BO721" s="71">
        <v>299.8</v>
      </c>
      <c r="BP721" s="71">
        <v>56</v>
      </c>
      <c r="BQ721" s="71">
        <v>72</v>
      </c>
      <c r="BR721" s="72">
        <f t="shared" si="423"/>
        <v>28</v>
      </c>
      <c r="BS721" s="54">
        <f t="shared" si="424"/>
        <v>2463.0086404143976</v>
      </c>
      <c r="BT721" s="50">
        <f t="shared" si="425"/>
        <v>188830.13883299491</v>
      </c>
      <c r="BU721" s="50">
        <f t="shared" si="426"/>
        <v>177336.62210983664</v>
      </c>
      <c r="BV721" s="72">
        <f t="shared" si="427"/>
        <v>6.0866961143969531</v>
      </c>
      <c r="BW721" s="75">
        <f t="shared" si="428"/>
        <v>1.7020588026165278</v>
      </c>
      <c r="BX721" s="55">
        <f t="shared" si="429"/>
        <v>1.6905701508981796</v>
      </c>
      <c r="BY721" s="72">
        <f t="shared" si="399"/>
        <v>0.67498559395756086</v>
      </c>
      <c r="BZ721" s="83" t="s">
        <v>74</v>
      </c>
      <c r="CA721" s="83" t="s">
        <v>78</v>
      </c>
      <c r="CB721" s="112">
        <v>4</v>
      </c>
      <c r="CC721" s="112">
        <v>8</v>
      </c>
      <c r="CD721" s="112">
        <v>4</v>
      </c>
      <c r="CE721" s="112">
        <v>6</v>
      </c>
      <c r="CF721" s="83" t="s">
        <v>81</v>
      </c>
      <c r="CG721" s="71" t="s">
        <v>75</v>
      </c>
      <c r="CH721" s="63">
        <f>SUM(CH719:CH720)/2</f>
        <v>17.973768093885283</v>
      </c>
      <c r="CI721" s="63">
        <f>SUM(CI719:CI720)/2</f>
        <v>4.7828752055921058</v>
      </c>
      <c r="CJ721" s="64">
        <f>SUM((AF721-BQ721)/AF721)*100</f>
        <v>3.8718291054739726</v>
      </c>
      <c r="CK721" s="64">
        <f>SUM(BX721*CH721)</f>
        <v>30.385915838688529</v>
      </c>
      <c r="CL721" s="65" t="s">
        <v>81</v>
      </c>
    </row>
    <row r="722" spans="1:90" s="65" customFormat="1" ht="24.75" customHeight="1" x14ac:dyDescent="0.3">
      <c r="A722" s="61" t="s">
        <v>129</v>
      </c>
      <c r="B722" s="35">
        <v>3.61</v>
      </c>
      <c r="C722" s="35">
        <v>2.0299999999999998</v>
      </c>
      <c r="D722" s="35">
        <v>6.6849999999999996</v>
      </c>
      <c r="E722" s="35">
        <v>4.79</v>
      </c>
      <c r="F722" s="35">
        <v>0.48575000000000002</v>
      </c>
      <c r="G722" s="66">
        <v>0.53095000000000003</v>
      </c>
      <c r="H722" s="66">
        <v>8.6400000000000005E-2</v>
      </c>
      <c r="I722" s="66">
        <v>4.7550000000000002E-2</v>
      </c>
      <c r="J722" s="66">
        <v>4.1799999999999997E-2</v>
      </c>
      <c r="K722" s="67">
        <v>5.7700000000000001E-2</v>
      </c>
      <c r="L722" s="66">
        <v>1.3521909999999999</v>
      </c>
      <c r="M722" s="68">
        <v>2.2550000000000001E-2</v>
      </c>
      <c r="N722" s="35">
        <v>8.620000000000001</v>
      </c>
      <c r="O722" s="35">
        <v>12.135</v>
      </c>
      <c r="P722" s="35">
        <v>4.0999999999999996</v>
      </c>
      <c r="Q722" s="35">
        <v>16.63</v>
      </c>
      <c r="R722" s="35">
        <v>7.6749999999999998</v>
      </c>
      <c r="S722" s="35">
        <v>3.28</v>
      </c>
      <c r="T722" s="35">
        <v>7.83</v>
      </c>
      <c r="U722" s="35">
        <v>1.9699999999999995</v>
      </c>
      <c r="V722" s="35">
        <v>18.384999999999998</v>
      </c>
      <c r="W722" s="35">
        <v>2.085</v>
      </c>
      <c r="X722" s="35">
        <v>10.535</v>
      </c>
      <c r="Y722" s="35">
        <v>5.7350000000000003</v>
      </c>
      <c r="Z722" s="35">
        <v>0</v>
      </c>
      <c r="AA722" s="35">
        <v>9.33</v>
      </c>
      <c r="AB722" s="41">
        <v>1060</v>
      </c>
      <c r="AC722" s="41">
        <v>3</v>
      </c>
      <c r="AD722" s="88">
        <v>388</v>
      </c>
      <c r="AE722" s="43">
        <v>60.2</v>
      </c>
      <c r="AF722" s="69">
        <v>74.599999999999994</v>
      </c>
      <c r="AG722" s="44">
        <f t="shared" si="434"/>
        <v>30.1</v>
      </c>
      <c r="AH722" s="44">
        <f t="shared" si="406"/>
        <v>2846.314360078889</v>
      </c>
      <c r="AI722" s="44">
        <f t="shared" si="407"/>
        <v>212335.05126188509</v>
      </c>
      <c r="AJ722" s="44">
        <f t="shared" si="408"/>
        <v>1.8273007574310338</v>
      </c>
      <c r="AK722" s="45">
        <v>0</v>
      </c>
      <c r="AL722" s="69">
        <v>372.2</v>
      </c>
      <c r="AM722" s="43">
        <v>60.1</v>
      </c>
      <c r="AN722" s="69">
        <v>74.62</v>
      </c>
      <c r="AO722" s="44">
        <f t="shared" si="433"/>
        <v>30.05</v>
      </c>
      <c r="AP722" s="44">
        <f t="shared" si="409"/>
        <v>2836.8660201732173</v>
      </c>
      <c r="AQ722" s="46">
        <f t="shared" si="410"/>
        <v>212335.05126188509</v>
      </c>
      <c r="AR722" s="46">
        <f t="shared" si="411"/>
        <v>211686.94242532548</v>
      </c>
      <c r="AS722" s="47">
        <f t="shared" si="412"/>
        <v>0.30522932163482414</v>
      </c>
      <c r="AT722" s="46">
        <f t="shared" si="413"/>
        <v>1.8273007574310338</v>
      </c>
      <c r="AU722" s="46">
        <f t="shared" si="414"/>
        <v>1.7582567717009612</v>
      </c>
      <c r="AV722" s="47">
        <f t="shared" si="415"/>
        <v>3.7784686209587206</v>
      </c>
      <c r="AW722" s="48">
        <v>0</v>
      </c>
      <c r="AX722" s="70">
        <v>150</v>
      </c>
      <c r="AY722" s="70">
        <v>12</v>
      </c>
      <c r="AZ722" s="71">
        <v>321.10000000000002</v>
      </c>
      <c r="BA722" s="43">
        <f t="shared" si="430"/>
        <v>20.834630956088436</v>
      </c>
      <c r="BB722" s="71">
        <v>56.7</v>
      </c>
      <c r="BC722" s="69">
        <v>75.55</v>
      </c>
      <c r="BD722" s="54">
        <f t="shared" si="416"/>
        <v>28.35</v>
      </c>
      <c r="BE722" s="44">
        <f t="shared" si="417"/>
        <v>2524.9687015248228</v>
      </c>
      <c r="BF722" s="50">
        <f t="shared" si="431"/>
        <v>212335.05126188509</v>
      </c>
      <c r="BG722" s="50">
        <f t="shared" si="418"/>
        <v>190761.38540020035</v>
      </c>
      <c r="BH722" s="72">
        <f t="shared" si="419"/>
        <v>10.160199992170247</v>
      </c>
      <c r="BI722" s="73">
        <f t="shared" si="420"/>
        <v>1.8273007574310338</v>
      </c>
      <c r="BJ722" s="51">
        <f t="shared" si="421"/>
        <v>1.6832547075833029</v>
      </c>
      <c r="BK722" s="72">
        <f t="shared" si="422"/>
        <v>7.8829962315695887</v>
      </c>
      <c r="BL722" s="116">
        <v>0</v>
      </c>
      <c r="BM722" s="74">
        <v>1080</v>
      </c>
      <c r="BN722" s="74">
        <v>3</v>
      </c>
      <c r="BO722" s="71">
        <v>303</v>
      </c>
      <c r="BP722" s="71">
        <v>57</v>
      </c>
      <c r="BQ722" s="71">
        <v>70.540000000000006</v>
      </c>
      <c r="BR722" s="72">
        <f t="shared" si="423"/>
        <v>28.5</v>
      </c>
      <c r="BS722" s="54">
        <f t="shared" si="424"/>
        <v>2551.7586328783095</v>
      </c>
      <c r="BT722" s="50">
        <f t="shared" si="425"/>
        <v>190761.38540020035</v>
      </c>
      <c r="BU722" s="50">
        <f t="shared" si="426"/>
        <v>180001.05396323596</v>
      </c>
      <c r="BV722" s="72">
        <f t="shared" si="427"/>
        <v>5.6407282922537902</v>
      </c>
      <c r="BW722" s="75">
        <f t="shared" si="428"/>
        <v>1.6832547075833029</v>
      </c>
      <c r="BX722" s="55">
        <f t="shared" si="429"/>
        <v>1.6833234768830063</v>
      </c>
      <c r="BY722" s="72">
        <f t="shared" si="399"/>
        <v>-4.0854957597110698E-3</v>
      </c>
      <c r="BZ722" s="83" t="s">
        <v>74</v>
      </c>
      <c r="CA722" s="83" t="s">
        <v>78</v>
      </c>
      <c r="CB722" s="112">
        <v>4</v>
      </c>
      <c r="CC722" s="112">
        <v>8</v>
      </c>
      <c r="CD722" s="112">
        <v>4</v>
      </c>
      <c r="CE722" s="112">
        <v>6</v>
      </c>
      <c r="CF722" s="83" t="s">
        <v>81</v>
      </c>
      <c r="CG722" s="71" t="s">
        <v>75</v>
      </c>
      <c r="CH722" s="63">
        <f>SUM(CH720:CH721)/2</f>
        <v>17.710652140827925</v>
      </c>
      <c r="CI722" s="63">
        <f>SUM(CI720:CI721)/2</f>
        <v>4.6793128083881577</v>
      </c>
      <c r="CJ722" s="64">
        <f>SUM((AF722-BQ722)/AF722)*100</f>
        <v>5.4423592493297432</v>
      </c>
      <c r="CK722" s="64">
        <f>SUM(BX722*CH722)</f>
        <v>29.812756539563921</v>
      </c>
      <c r="CL722" s="65" t="s">
        <v>81</v>
      </c>
    </row>
    <row r="723" spans="1:90" s="65" customFormat="1" ht="24.75" customHeight="1" x14ac:dyDescent="0.3">
      <c r="A723" s="61" t="s">
        <v>129</v>
      </c>
      <c r="B723" s="35">
        <v>3.56</v>
      </c>
      <c r="C723" s="35">
        <v>1.9950000000000001</v>
      </c>
      <c r="D723" s="35">
        <v>7.1950000000000003</v>
      </c>
      <c r="E723" s="35">
        <v>4.9450000000000003</v>
      </c>
      <c r="F723" s="35">
        <v>0.54395000000000004</v>
      </c>
      <c r="G723" s="66">
        <v>0.54035</v>
      </c>
      <c r="H723" s="66">
        <v>8.6550000000000002E-2</v>
      </c>
      <c r="I723" s="66">
        <v>4.7100000000000003E-2</v>
      </c>
      <c r="J723" s="66">
        <v>4.2599999999999999E-2</v>
      </c>
      <c r="K723" s="67">
        <v>6.0150000000000002E-2</v>
      </c>
      <c r="L723" s="66">
        <v>1.3521909999999999</v>
      </c>
      <c r="M723" s="68">
        <v>2.53E-2</v>
      </c>
      <c r="N723" s="35">
        <v>9.0949999999999989</v>
      </c>
      <c r="O723" s="35">
        <v>17.445</v>
      </c>
      <c r="P723" s="35">
        <v>3.3487499999999999</v>
      </c>
      <c r="Q723" s="35">
        <v>14.93</v>
      </c>
      <c r="R723" s="35">
        <v>6.69</v>
      </c>
      <c r="S723" s="35">
        <v>3.2912499999999998</v>
      </c>
      <c r="T723" s="35">
        <v>8.1962499999999991</v>
      </c>
      <c r="U723" s="35">
        <v>2.4212499999999997</v>
      </c>
      <c r="V723" s="35">
        <v>11.0975</v>
      </c>
      <c r="W723" s="35">
        <v>4.3587499999999997</v>
      </c>
      <c r="X723" s="35">
        <v>10.5375</v>
      </c>
      <c r="Y723" s="35">
        <v>3.5750000000000002</v>
      </c>
      <c r="Z723" s="35">
        <v>0</v>
      </c>
      <c r="AA723" s="35">
        <v>8.8862500000000004</v>
      </c>
      <c r="AB723" s="41">
        <v>1080</v>
      </c>
      <c r="AC723" s="41">
        <v>3</v>
      </c>
      <c r="AD723" s="88">
        <v>387.2</v>
      </c>
      <c r="AE723" s="69">
        <v>59.4</v>
      </c>
      <c r="AF723" s="69">
        <v>76.3</v>
      </c>
      <c r="AG723" s="44">
        <f t="shared" si="434"/>
        <v>29.7</v>
      </c>
      <c r="AH723" s="44">
        <f t="shared" si="406"/>
        <v>2771.1674638050204</v>
      </c>
      <c r="AI723" s="44">
        <f t="shared" si="407"/>
        <v>211440.07748832303</v>
      </c>
      <c r="AJ723" s="44">
        <f t="shared" si="408"/>
        <v>1.8312516936217236</v>
      </c>
      <c r="AK723" s="45">
        <v>0</v>
      </c>
      <c r="AL723" s="43">
        <v>360.2</v>
      </c>
      <c r="AM723" s="69">
        <v>59.4</v>
      </c>
      <c r="AN723" s="69">
        <v>76.2</v>
      </c>
      <c r="AO723" s="44">
        <f t="shared" si="433"/>
        <v>29.7</v>
      </c>
      <c r="AP723" s="44">
        <f t="shared" si="409"/>
        <v>2771.1674638050204</v>
      </c>
      <c r="AQ723" s="46">
        <f t="shared" si="410"/>
        <v>211440.07748832303</v>
      </c>
      <c r="AR723" s="46">
        <f t="shared" si="411"/>
        <v>211162.96074194257</v>
      </c>
      <c r="AS723" s="47">
        <f t="shared" si="412"/>
        <v>0.13106159895148711</v>
      </c>
      <c r="AT723" s="46">
        <f t="shared" si="413"/>
        <v>1.8312516936217236</v>
      </c>
      <c r="AU723" s="46">
        <f t="shared" si="414"/>
        <v>1.7057915779093105</v>
      </c>
      <c r="AV723" s="47">
        <f t="shared" si="415"/>
        <v>6.8510580030802171</v>
      </c>
      <c r="AW723" s="48">
        <v>0</v>
      </c>
      <c r="AX723" s="70">
        <v>150</v>
      </c>
      <c r="AY723" s="70">
        <v>12</v>
      </c>
      <c r="AZ723" s="71">
        <v>321.2</v>
      </c>
      <c r="BA723" s="43">
        <f t="shared" si="430"/>
        <v>20.547945205479454</v>
      </c>
      <c r="BB723" s="69">
        <v>58.1</v>
      </c>
      <c r="BC723" s="69">
        <v>76.3</v>
      </c>
      <c r="BD723" s="54">
        <f t="shared" si="416"/>
        <v>29.05</v>
      </c>
      <c r="BE723" s="44">
        <f t="shared" si="417"/>
        <v>2651.1978943460604</v>
      </c>
      <c r="BF723" s="50">
        <f t="shared" si="431"/>
        <v>211440.07748832303</v>
      </c>
      <c r="BG723" s="50">
        <f t="shared" si="418"/>
        <v>202286.39933860439</v>
      </c>
      <c r="BH723" s="72">
        <f t="shared" si="419"/>
        <v>4.3292067702842028</v>
      </c>
      <c r="BI723" s="51">
        <f t="shared" si="420"/>
        <v>1.8312516936217236</v>
      </c>
      <c r="BJ723" s="51">
        <f t="shared" si="421"/>
        <v>1.5878477300015994</v>
      </c>
      <c r="BK723" s="47">
        <f t="shared" si="422"/>
        <v>13.291671727480376</v>
      </c>
      <c r="BL723" s="48">
        <v>0</v>
      </c>
      <c r="BM723" s="74">
        <v>1100</v>
      </c>
      <c r="BN723" s="74">
        <v>3</v>
      </c>
      <c r="BO723" s="71">
        <v>304.10000000000002</v>
      </c>
      <c r="BP723" s="69">
        <v>57.2</v>
      </c>
      <c r="BQ723" s="69">
        <v>75.2</v>
      </c>
      <c r="BR723" s="72">
        <f t="shared" si="423"/>
        <v>28.6</v>
      </c>
      <c r="BS723" s="54">
        <f t="shared" si="424"/>
        <v>2569.6971269303071</v>
      </c>
      <c r="BT723" s="50">
        <f t="shared" si="425"/>
        <v>202286.39933860439</v>
      </c>
      <c r="BU723" s="50">
        <f t="shared" si="426"/>
        <v>193241.22394515912</v>
      </c>
      <c r="BV723" s="72">
        <f t="shared" si="427"/>
        <v>4.4714698679789535</v>
      </c>
      <c r="BW723" s="75">
        <f t="shared" si="428"/>
        <v>1.5878477300015994</v>
      </c>
      <c r="BX723" s="55">
        <f t="shared" si="429"/>
        <v>1.5736807798645596</v>
      </c>
      <c r="BY723" s="72">
        <f t="shared" si="399"/>
        <v>0.8922108757258207</v>
      </c>
      <c r="BZ723" s="83" t="s">
        <v>74</v>
      </c>
      <c r="CA723" s="83" t="s">
        <v>78</v>
      </c>
      <c r="CB723" s="112">
        <v>4</v>
      </c>
      <c r="CC723" s="112">
        <v>8</v>
      </c>
      <c r="CD723" s="112">
        <v>4</v>
      </c>
      <c r="CE723" s="112">
        <v>6</v>
      </c>
      <c r="CF723" s="83" t="s">
        <v>81</v>
      </c>
      <c r="CG723" s="140" t="s">
        <v>75</v>
      </c>
      <c r="CH723" s="129">
        <f>SUM(CH721:CH722)/2.1</f>
        <v>16.992581064149146</v>
      </c>
      <c r="CI723" s="63">
        <v>12.5</v>
      </c>
      <c r="CJ723" s="64">
        <f>SUM((AF723-BQ723)/AF723)*100</f>
        <v>1.4416775884665718</v>
      </c>
      <c r="CK723" s="64">
        <f>SUM(BX723*CH723)</f>
        <v>26.740898220941975</v>
      </c>
      <c r="CL723" s="65" t="s">
        <v>81</v>
      </c>
    </row>
    <row r="724" spans="1:90" s="65" customFormat="1" ht="24.75" customHeight="1" x14ac:dyDescent="0.3">
      <c r="A724" s="61" t="s">
        <v>129</v>
      </c>
      <c r="B724" s="35">
        <v>3.2749999999999999</v>
      </c>
      <c r="C724" s="35">
        <v>1.74</v>
      </c>
      <c r="D724" s="35">
        <v>6.1150000000000002</v>
      </c>
      <c r="E724" s="35">
        <v>4.46</v>
      </c>
      <c r="F724" s="35">
        <v>0.5383</v>
      </c>
      <c r="G724" s="66">
        <v>0.45595000000000002</v>
      </c>
      <c r="H724" s="66">
        <v>7.3249999999999996E-2</v>
      </c>
      <c r="I724" s="66">
        <v>3.8300000000000001E-2</v>
      </c>
      <c r="J724" s="66">
        <v>3.15E-2</v>
      </c>
      <c r="K724" s="67">
        <v>5.3850000000000002E-2</v>
      </c>
      <c r="L724" s="66">
        <v>1.3521909999999999</v>
      </c>
      <c r="M724" s="68">
        <v>3.2649999999999998E-2</v>
      </c>
      <c r="N724" s="35">
        <v>14.755000000000001</v>
      </c>
      <c r="O724" s="35">
        <v>13.37</v>
      </c>
      <c r="P724" s="35">
        <v>2.6799999999999997</v>
      </c>
      <c r="Q724" s="35">
        <v>16.015000000000001</v>
      </c>
      <c r="R724" s="35">
        <v>7.04</v>
      </c>
      <c r="S724" s="35">
        <v>2.9699999999999998</v>
      </c>
      <c r="T724" s="35">
        <v>7.25</v>
      </c>
      <c r="U724" s="35">
        <v>1.65</v>
      </c>
      <c r="V724" s="35">
        <v>8.5949999999999989</v>
      </c>
      <c r="W724" s="35">
        <v>5.9550000000000001</v>
      </c>
      <c r="X724" s="35">
        <v>11.035</v>
      </c>
      <c r="Y724" s="35">
        <v>1.415</v>
      </c>
      <c r="Z724" s="35">
        <v>0</v>
      </c>
      <c r="AA724" s="35">
        <v>9.25</v>
      </c>
      <c r="AB724" s="41">
        <v>1080</v>
      </c>
      <c r="AC724" s="41">
        <v>3</v>
      </c>
      <c r="AD724" s="88">
        <v>386.9</v>
      </c>
      <c r="AE724" s="69">
        <v>58.7</v>
      </c>
      <c r="AF724" s="69">
        <v>76.5</v>
      </c>
      <c r="AG724" s="44">
        <f t="shared" si="434"/>
        <v>29.35</v>
      </c>
      <c r="AH724" s="44">
        <f t="shared" si="406"/>
        <v>2706.2385976369542</v>
      </c>
      <c r="AI724" s="44">
        <f t="shared" si="407"/>
        <v>207027.25271922699</v>
      </c>
      <c r="AJ724" s="44">
        <f t="shared" si="408"/>
        <v>1.8688360827775594</v>
      </c>
      <c r="AK724" s="45">
        <v>0</v>
      </c>
      <c r="AL724" s="43">
        <v>362.7</v>
      </c>
      <c r="AM724" s="69">
        <v>58.6</v>
      </c>
      <c r="AN724" s="69">
        <v>76.5</v>
      </c>
      <c r="AO724" s="44">
        <f t="shared" si="433"/>
        <v>29.3</v>
      </c>
      <c r="AP724" s="44">
        <f t="shared" si="409"/>
        <v>2697.0258771803014</v>
      </c>
      <c r="AQ724" s="46">
        <f t="shared" si="410"/>
        <v>207027.25271922699</v>
      </c>
      <c r="AR724" s="46">
        <f t="shared" si="411"/>
        <v>206322.47960429307</v>
      </c>
      <c r="AS724" s="47">
        <f t="shared" si="412"/>
        <v>0.34042528492118168</v>
      </c>
      <c r="AT724" s="46">
        <f t="shared" si="413"/>
        <v>1.8688360827775594</v>
      </c>
      <c r="AU724" s="46">
        <f t="shared" si="414"/>
        <v>1.7579276901655321</v>
      </c>
      <c r="AV724" s="47">
        <f t="shared" si="415"/>
        <v>5.9346238888533032</v>
      </c>
      <c r="AW724" s="48">
        <v>0</v>
      </c>
      <c r="AX724" s="70">
        <v>150</v>
      </c>
      <c r="AY724" s="70">
        <v>12</v>
      </c>
      <c r="AZ724" s="71">
        <v>324.39999999999998</v>
      </c>
      <c r="BA724" s="43">
        <f t="shared" si="430"/>
        <v>19.266337854500616</v>
      </c>
      <c r="BB724" s="69">
        <v>57.2</v>
      </c>
      <c r="BC724" s="69">
        <v>76.5</v>
      </c>
      <c r="BD724" s="54">
        <f t="shared" si="416"/>
        <v>28.6</v>
      </c>
      <c r="BE724" s="44">
        <f t="shared" si="417"/>
        <v>2569.6971269303071</v>
      </c>
      <c r="BF724" s="50">
        <f t="shared" si="431"/>
        <v>207027.25271922699</v>
      </c>
      <c r="BG724" s="50">
        <f t="shared" si="418"/>
        <v>196581.8302101685</v>
      </c>
      <c r="BH724" s="72">
        <f t="shared" si="419"/>
        <v>5.04543357063464</v>
      </c>
      <c r="BI724" s="51">
        <f t="shared" si="420"/>
        <v>1.8688360827775594</v>
      </c>
      <c r="BJ724" s="51">
        <f t="shared" si="421"/>
        <v>1.6502033766456403</v>
      </c>
      <c r="BK724" s="47">
        <f t="shared" si="422"/>
        <v>11.698870122786587</v>
      </c>
      <c r="BL724" s="48">
        <v>0</v>
      </c>
      <c r="BM724" s="74">
        <v>1100</v>
      </c>
      <c r="BN724" s="74">
        <v>3</v>
      </c>
      <c r="BO724" s="71">
        <v>300.5</v>
      </c>
      <c r="BP724" s="69">
        <v>57.3</v>
      </c>
      <c r="BQ724" s="69">
        <v>71.8</v>
      </c>
      <c r="BR724" s="72">
        <f t="shared" si="423"/>
        <v>28.65</v>
      </c>
      <c r="BS724" s="54">
        <f t="shared" si="424"/>
        <v>2578.6899359012077</v>
      </c>
      <c r="BT724" s="50">
        <f t="shared" si="425"/>
        <v>196581.8302101685</v>
      </c>
      <c r="BU724" s="50">
        <f t="shared" si="426"/>
        <v>185149.9373977067</v>
      </c>
      <c r="BV724" s="72">
        <f t="shared" si="427"/>
        <v>5.8153354255781391</v>
      </c>
      <c r="BW724" s="75">
        <f t="shared" si="428"/>
        <v>1.6502033766456403</v>
      </c>
      <c r="BX724" s="55">
        <f t="shared" si="429"/>
        <v>1.6230089203569023</v>
      </c>
      <c r="BY724" s="72">
        <f t="shared" si="399"/>
        <v>1.6479457425433279</v>
      </c>
      <c r="BZ724" s="83" t="s">
        <v>74</v>
      </c>
      <c r="CA724" s="83" t="s">
        <v>78</v>
      </c>
      <c r="CB724" s="112">
        <v>4</v>
      </c>
      <c r="CC724" s="112">
        <v>8</v>
      </c>
      <c r="CD724" s="112">
        <v>4</v>
      </c>
      <c r="CE724" s="112">
        <v>6</v>
      </c>
      <c r="CF724" s="83" t="s">
        <v>81</v>
      </c>
      <c r="CG724" s="140" t="s">
        <v>75</v>
      </c>
      <c r="CH724" s="63">
        <f>SUM(CH722:CH723)/2</f>
        <v>17.351616602488534</v>
      </c>
      <c r="CI724" s="63">
        <v>11.8</v>
      </c>
      <c r="CJ724" s="64">
        <f>SUM((AF724-BQ724)/AF724)*100</f>
        <v>6.1437908496732065</v>
      </c>
      <c r="CK724" s="64">
        <f>SUM(BX724*CH724)</f>
        <v>28.161828528451814</v>
      </c>
      <c r="CL724" s="65" t="s">
        <v>81</v>
      </c>
    </row>
    <row r="725" spans="1:90" s="65" customFormat="1" ht="24.75" customHeight="1" x14ac:dyDescent="0.3">
      <c r="A725" s="61" t="s">
        <v>129</v>
      </c>
      <c r="B725" s="35">
        <v>3.375</v>
      </c>
      <c r="C725" s="35">
        <v>1.82</v>
      </c>
      <c r="D725" s="35">
        <v>6.2249999999999996</v>
      </c>
      <c r="E725" s="35">
        <v>4.6449999999999996</v>
      </c>
      <c r="F725" s="35">
        <v>0.67369999999999997</v>
      </c>
      <c r="G725" s="66">
        <v>0.47484999999999999</v>
      </c>
      <c r="H725" s="66">
        <v>7.2349999999999998E-2</v>
      </c>
      <c r="I725" s="66">
        <v>4.095E-2</v>
      </c>
      <c r="J725" s="66">
        <v>3.3450000000000001E-2</v>
      </c>
      <c r="K725" s="67">
        <v>4.8500000000000001E-2</v>
      </c>
      <c r="L725" s="66">
        <v>1.3521909999999999</v>
      </c>
      <c r="M725" s="68">
        <v>3.8699999999999998E-2</v>
      </c>
      <c r="N725" s="35">
        <v>8.620000000000001</v>
      </c>
      <c r="O725" s="35">
        <v>12.135</v>
      </c>
      <c r="P725" s="35">
        <v>4.0999999999999996</v>
      </c>
      <c r="Q725" s="35">
        <v>16.63</v>
      </c>
      <c r="R725" s="35">
        <v>7.6749999999999998</v>
      </c>
      <c r="S725" s="35">
        <v>3.28</v>
      </c>
      <c r="T725" s="35">
        <v>7.83</v>
      </c>
      <c r="U725" s="35">
        <v>1.9699999999999995</v>
      </c>
      <c r="V725" s="35">
        <v>18.384999999999998</v>
      </c>
      <c r="W725" s="35">
        <v>2.085</v>
      </c>
      <c r="X725" s="35">
        <v>10.535</v>
      </c>
      <c r="Y725" s="35">
        <v>5.7350000000000003</v>
      </c>
      <c r="Z725" s="35">
        <v>0</v>
      </c>
      <c r="AA725" s="35">
        <v>9.33</v>
      </c>
      <c r="AB725" s="41">
        <v>1080</v>
      </c>
      <c r="AC725" s="41">
        <v>3</v>
      </c>
      <c r="AD725" s="88">
        <v>388.2</v>
      </c>
      <c r="AE725" s="69">
        <v>59.2</v>
      </c>
      <c r="AF725" s="69">
        <v>76.3</v>
      </c>
      <c r="AG725" s="44">
        <f t="shared" si="434"/>
        <v>29.6</v>
      </c>
      <c r="AH725" s="44">
        <f t="shared" si="406"/>
        <v>2752.5378193692336</v>
      </c>
      <c r="AI725" s="44">
        <f t="shared" si="407"/>
        <v>210018.63561787253</v>
      </c>
      <c r="AJ725" s="44">
        <f t="shared" si="408"/>
        <v>1.848407398981142</v>
      </c>
      <c r="AK725" s="45">
        <v>0</v>
      </c>
      <c r="AL725" s="43">
        <v>369.7</v>
      </c>
      <c r="AM725" s="69">
        <v>59.1</v>
      </c>
      <c r="AN725" s="69">
        <v>76.3</v>
      </c>
      <c r="AO725" s="44">
        <f t="shared" si="433"/>
        <v>29.55</v>
      </c>
      <c r="AP725" s="44">
        <f t="shared" si="409"/>
        <v>2743.2465590962411</v>
      </c>
      <c r="AQ725" s="46">
        <f t="shared" si="410"/>
        <v>210018.63561787253</v>
      </c>
      <c r="AR725" s="46">
        <f t="shared" si="411"/>
        <v>209309.71245904319</v>
      </c>
      <c r="AS725" s="47">
        <f t="shared" si="412"/>
        <v>0.33755250182617802</v>
      </c>
      <c r="AT725" s="46">
        <f t="shared" si="413"/>
        <v>1.848407398981142</v>
      </c>
      <c r="AU725" s="46">
        <f t="shared" si="414"/>
        <v>1.7662821072975354</v>
      </c>
      <c r="AV725" s="47">
        <f t="shared" si="415"/>
        <v>4.4430298065715803</v>
      </c>
      <c r="AW725" s="48">
        <v>0</v>
      </c>
      <c r="AX725" s="70">
        <v>150</v>
      </c>
      <c r="AY725" s="70">
        <v>12</v>
      </c>
      <c r="AZ725" s="71">
        <v>318.89999999999998</v>
      </c>
      <c r="BA725" s="43">
        <f t="shared" si="430"/>
        <v>21.730950141110071</v>
      </c>
      <c r="BB725" s="69">
        <v>56.9</v>
      </c>
      <c r="BC725" s="69">
        <v>76.3</v>
      </c>
      <c r="BD725" s="54">
        <f t="shared" si="416"/>
        <v>28.45</v>
      </c>
      <c r="BE725" s="44">
        <f t="shared" si="417"/>
        <v>2542.8129477972125</v>
      </c>
      <c r="BF725" s="50">
        <f t="shared" si="431"/>
        <v>210018.63561787253</v>
      </c>
      <c r="BG725" s="50">
        <f t="shared" si="418"/>
        <v>194016.6279169273</v>
      </c>
      <c r="BH725" s="72">
        <f t="shared" si="419"/>
        <v>7.6193275200876762</v>
      </c>
      <c r="BI725" s="51">
        <f t="shared" si="420"/>
        <v>1.848407398981142</v>
      </c>
      <c r="BJ725" s="51">
        <f t="shared" si="421"/>
        <v>1.6436735522305046</v>
      </c>
      <c r="BK725" s="47">
        <f t="shared" si="422"/>
        <v>11.076229561918465</v>
      </c>
      <c r="BL725" s="48">
        <v>0</v>
      </c>
      <c r="BM725" s="74">
        <v>1100</v>
      </c>
      <c r="BN725" s="74">
        <v>3</v>
      </c>
      <c r="BO725" s="71">
        <v>299</v>
      </c>
      <c r="BP725" s="69">
        <v>56.8</v>
      </c>
      <c r="BQ725" s="69">
        <v>75.2</v>
      </c>
      <c r="BR725" s="72">
        <f t="shared" si="423"/>
        <v>28.4</v>
      </c>
      <c r="BS725" s="54">
        <f t="shared" si="424"/>
        <v>2533.8829706793836</v>
      </c>
      <c r="BT725" s="50">
        <f t="shared" si="425"/>
        <v>194016.6279169273</v>
      </c>
      <c r="BU725" s="50">
        <f t="shared" si="426"/>
        <v>190547.99939508966</v>
      </c>
      <c r="BV725" s="72">
        <f t="shared" si="427"/>
        <v>1.7877996123728201</v>
      </c>
      <c r="BW725" s="75">
        <f t="shared" si="428"/>
        <v>1.6436735522305046</v>
      </c>
      <c r="BX725" s="55">
        <f t="shared" si="429"/>
        <v>1.569158432254341</v>
      </c>
      <c r="BY725" s="72">
        <f t="shared" si="399"/>
        <v>4.5334500804642586</v>
      </c>
      <c r="BZ725" s="83" t="s">
        <v>74</v>
      </c>
      <c r="CA725" s="83" t="s">
        <v>78</v>
      </c>
      <c r="CB725" s="112">
        <v>4</v>
      </c>
      <c r="CC725" s="112">
        <v>8</v>
      </c>
      <c r="CD725" s="112">
        <v>4</v>
      </c>
      <c r="CE725" s="112">
        <v>6</v>
      </c>
      <c r="CF725" s="83" t="s">
        <v>81</v>
      </c>
      <c r="CG725" s="140" t="s">
        <v>75</v>
      </c>
      <c r="CH725" s="63">
        <f>SUM(CH723:CH724)/2</f>
        <v>17.172098833318842</v>
      </c>
      <c r="CI725" s="63">
        <f>SUM(CI723:CI724)/2</f>
        <v>12.15</v>
      </c>
      <c r="CJ725" s="64">
        <f>SUM((AF725-BQ725)/AF725)*100</f>
        <v>1.4416775884665718</v>
      </c>
      <c r="CK725" s="64">
        <f>SUM(BX725*CH725)</f>
        <v>26.945743683807191</v>
      </c>
      <c r="CL725" s="65" t="s">
        <v>81</v>
      </c>
    </row>
    <row r="726" spans="1:90" s="65" customFormat="1" ht="24.75" customHeight="1" x14ac:dyDescent="0.3">
      <c r="A726" s="61" t="s">
        <v>129</v>
      </c>
      <c r="B726" s="35">
        <v>3.47</v>
      </c>
      <c r="C726" s="35">
        <v>1.75</v>
      </c>
      <c r="D726" s="35">
        <v>6.07</v>
      </c>
      <c r="E726" s="35">
        <v>4.5999999999999996</v>
      </c>
      <c r="F726" s="35">
        <v>0.51370000000000005</v>
      </c>
      <c r="G726" s="66">
        <v>0.47749999999999998</v>
      </c>
      <c r="H726" s="66">
        <v>7.0849999999999996E-2</v>
      </c>
      <c r="I726" s="66">
        <v>4.0599999999999997E-2</v>
      </c>
      <c r="J726" s="66">
        <v>3.3050000000000003E-2</v>
      </c>
      <c r="K726" s="67">
        <v>4.9549999999999997E-2</v>
      </c>
      <c r="L726" s="66">
        <v>1.3521909999999999</v>
      </c>
      <c r="M726" s="68">
        <v>3.5700000000000003E-2</v>
      </c>
      <c r="N726" s="35">
        <v>9.0949999999999989</v>
      </c>
      <c r="O726" s="35">
        <v>17.445</v>
      </c>
      <c r="P726" s="35">
        <v>3.3487499999999999</v>
      </c>
      <c r="Q726" s="35">
        <v>14.93</v>
      </c>
      <c r="R726" s="35">
        <v>6.69</v>
      </c>
      <c r="S726" s="35">
        <v>3.2912499999999998</v>
      </c>
      <c r="T726" s="35">
        <v>8.1962499999999991</v>
      </c>
      <c r="U726" s="35">
        <v>2.4212499999999997</v>
      </c>
      <c r="V726" s="35">
        <v>11.0975</v>
      </c>
      <c r="W726" s="35">
        <v>4.3587499999999997</v>
      </c>
      <c r="X726" s="35">
        <v>10.5375</v>
      </c>
      <c r="Y726" s="35">
        <v>3.5750000000000002</v>
      </c>
      <c r="Z726" s="35">
        <v>0</v>
      </c>
      <c r="AA726" s="35">
        <v>8.8862500000000004</v>
      </c>
      <c r="AB726" s="41">
        <v>1080</v>
      </c>
      <c r="AC726" s="41">
        <v>3</v>
      </c>
      <c r="AD726" s="88">
        <v>384.6</v>
      </c>
      <c r="AE726" s="69">
        <v>59.78</v>
      </c>
      <c r="AF726" s="69">
        <v>74.78</v>
      </c>
      <c r="AG726" s="44">
        <f t="shared" si="434"/>
        <v>29.89</v>
      </c>
      <c r="AH726" s="44">
        <f t="shared" si="406"/>
        <v>2806.7368899882294</v>
      </c>
      <c r="AI726" s="44">
        <f t="shared" si="407"/>
        <v>209887.7846333198</v>
      </c>
      <c r="AJ726" s="44">
        <f t="shared" si="408"/>
        <v>1.8324077347898433</v>
      </c>
      <c r="AK726" s="45">
        <v>0</v>
      </c>
      <c r="AL726" s="69">
        <v>354.2</v>
      </c>
      <c r="AM726" s="69">
        <v>59.66</v>
      </c>
      <c r="AN726" s="69">
        <v>70.989999999999995</v>
      </c>
      <c r="AO726" s="44">
        <f t="shared" si="433"/>
        <v>29.83</v>
      </c>
      <c r="AP726" s="44">
        <f t="shared" si="409"/>
        <v>2795.4799351918864</v>
      </c>
      <c r="AQ726" s="46">
        <f t="shared" si="410"/>
        <v>209887.7846333198</v>
      </c>
      <c r="AR726" s="46">
        <f t="shared" si="411"/>
        <v>198451.12059927199</v>
      </c>
      <c r="AS726" s="47">
        <f t="shared" si="412"/>
        <v>5.4489421830946458</v>
      </c>
      <c r="AT726" s="46">
        <f t="shared" si="413"/>
        <v>1.8324077347898433</v>
      </c>
      <c r="AU726" s="46">
        <f t="shared" si="414"/>
        <v>1.7848223730377835</v>
      </c>
      <c r="AV726" s="47">
        <f t="shared" si="415"/>
        <v>2.5968762764209443</v>
      </c>
      <c r="AW726" s="48">
        <v>0</v>
      </c>
      <c r="AX726" s="70">
        <v>150</v>
      </c>
      <c r="AY726" s="70">
        <v>12</v>
      </c>
      <c r="AZ726" s="71">
        <v>326.60000000000002</v>
      </c>
      <c r="BA726" s="43">
        <f t="shared" si="430"/>
        <v>17.758726270667484</v>
      </c>
      <c r="BB726" s="71">
        <v>58.32</v>
      </c>
      <c r="BC726" s="69">
        <v>70.599999999999994</v>
      </c>
      <c r="BD726" s="54">
        <f t="shared" si="416"/>
        <v>29.16</v>
      </c>
      <c r="BE726" s="44">
        <f t="shared" si="417"/>
        <v>2671.3138262662615</v>
      </c>
      <c r="BF726" s="50">
        <f t="shared" si="431"/>
        <v>209887.7846333198</v>
      </c>
      <c r="BG726" s="50">
        <f t="shared" si="418"/>
        <v>188594.75613439805</v>
      </c>
      <c r="BH726" s="72">
        <f t="shared" si="419"/>
        <v>10.144958429153608</v>
      </c>
      <c r="BI726" s="73">
        <f t="shared" si="420"/>
        <v>1.8324077347898433</v>
      </c>
      <c r="BJ726" s="51">
        <f t="shared" si="421"/>
        <v>1.731755467088679</v>
      </c>
      <c r="BK726" s="72">
        <f t="shared" si="422"/>
        <v>5.492896902266569</v>
      </c>
      <c r="BL726" s="116">
        <v>0</v>
      </c>
      <c r="BM726" s="74">
        <f t="shared" ref="BM726:BM749" si="435">SUM(AB726)</f>
        <v>1080</v>
      </c>
      <c r="BN726" s="74">
        <f t="shared" ref="BN726:BN749" si="436">SUM(AC726)</f>
        <v>3</v>
      </c>
      <c r="BO726" s="71">
        <v>295</v>
      </c>
      <c r="BP726" s="71">
        <v>58.2</v>
      </c>
      <c r="BQ726" s="71">
        <v>69.8</v>
      </c>
      <c r="BR726" s="72">
        <f t="shared" si="423"/>
        <v>29.1</v>
      </c>
      <c r="BS726" s="54">
        <f t="shared" si="424"/>
        <v>2660.3320749863728</v>
      </c>
      <c r="BT726" s="50">
        <f t="shared" si="425"/>
        <v>188594.75613439805</v>
      </c>
      <c r="BU726" s="50">
        <f t="shared" si="426"/>
        <v>185691.17883404883</v>
      </c>
      <c r="BV726" s="72">
        <f t="shared" si="427"/>
        <v>1.5395853839541798</v>
      </c>
      <c r="BW726" s="75">
        <f t="shared" si="428"/>
        <v>1.731755467088679</v>
      </c>
      <c r="BX726" s="55">
        <f t="shared" si="429"/>
        <v>1.5886592020811061</v>
      </c>
      <c r="BY726" s="72">
        <f t="shared" si="399"/>
        <v>8.2630756897876321</v>
      </c>
      <c r="BZ726" s="83" t="s">
        <v>94</v>
      </c>
      <c r="CA726" s="83" t="s">
        <v>78</v>
      </c>
      <c r="CB726" s="112">
        <v>3</v>
      </c>
      <c r="CC726" s="112">
        <v>8</v>
      </c>
      <c r="CD726" s="112">
        <v>4</v>
      </c>
      <c r="CE726" s="112">
        <v>6</v>
      </c>
      <c r="CF726" s="83" t="s">
        <v>85</v>
      </c>
      <c r="CG726" s="71" t="s">
        <v>75</v>
      </c>
      <c r="CH726" s="129">
        <v>22.3</v>
      </c>
      <c r="CI726" s="63">
        <v>3.4</v>
      </c>
      <c r="CJ726" s="64">
        <f>SUM((AF726-BQ726)/AF726)*100</f>
        <v>6.6595346349291304</v>
      </c>
      <c r="CK726" s="64">
        <f>SUM(BX726*CH726)</f>
        <v>35.427100206408667</v>
      </c>
      <c r="CL726" s="65" t="s">
        <v>85</v>
      </c>
    </row>
    <row r="727" spans="1:90" s="65" customFormat="1" ht="24.75" customHeight="1" x14ac:dyDescent="0.3">
      <c r="A727" s="61" t="s">
        <v>129</v>
      </c>
      <c r="B727" s="35">
        <v>3.7149999999999999</v>
      </c>
      <c r="C727" s="35">
        <v>2.0249999999999999</v>
      </c>
      <c r="D727" s="35">
        <v>6.5750000000000002</v>
      </c>
      <c r="E727" s="35">
        <v>4.8250000000000002</v>
      </c>
      <c r="F727" s="35">
        <v>0.4204</v>
      </c>
      <c r="G727" s="66">
        <v>0.56164999999999998</v>
      </c>
      <c r="H727" s="66">
        <v>7.8200000000000006E-2</v>
      </c>
      <c r="I727" s="66">
        <v>4.6850000000000003E-2</v>
      </c>
      <c r="J727" s="66">
        <v>3.8699999999999998E-2</v>
      </c>
      <c r="K727" s="67">
        <v>5.8400000000000001E-2</v>
      </c>
      <c r="L727" s="66">
        <v>1.3521909999999999</v>
      </c>
      <c r="M727" s="68">
        <v>2.315E-2</v>
      </c>
      <c r="N727" s="35">
        <v>14.755000000000001</v>
      </c>
      <c r="O727" s="35">
        <v>13.37</v>
      </c>
      <c r="P727" s="35">
        <v>2.6799999999999997</v>
      </c>
      <c r="Q727" s="35">
        <v>16.015000000000001</v>
      </c>
      <c r="R727" s="35">
        <v>7.04</v>
      </c>
      <c r="S727" s="35">
        <v>2.9699999999999998</v>
      </c>
      <c r="T727" s="35">
        <v>7.25</v>
      </c>
      <c r="U727" s="35">
        <v>1.65</v>
      </c>
      <c r="V727" s="35">
        <v>8.5949999999999989</v>
      </c>
      <c r="W727" s="35">
        <v>5.9550000000000001</v>
      </c>
      <c r="X727" s="35">
        <v>11.035</v>
      </c>
      <c r="Y727" s="35">
        <v>1.415</v>
      </c>
      <c r="Z727" s="35">
        <v>0</v>
      </c>
      <c r="AA727" s="35">
        <v>9.25</v>
      </c>
      <c r="AB727" s="41">
        <v>1100</v>
      </c>
      <c r="AC727" s="41">
        <v>3</v>
      </c>
      <c r="AD727" s="88">
        <v>385.1</v>
      </c>
      <c r="AE727" s="69">
        <v>59.95</v>
      </c>
      <c r="AF727" s="69">
        <v>74.52</v>
      </c>
      <c r="AG727" s="44">
        <f t="shared" si="434"/>
        <v>29.975000000000001</v>
      </c>
      <c r="AH727" s="44">
        <f t="shared" si="406"/>
        <v>2822.7229627458382</v>
      </c>
      <c r="AI727" s="44">
        <f t="shared" si="407"/>
        <v>210349.31518381985</v>
      </c>
      <c r="AJ727" s="44">
        <f t="shared" si="408"/>
        <v>1.8307642202850491</v>
      </c>
      <c r="AK727" s="45">
        <v>0</v>
      </c>
      <c r="AL727" s="69">
        <v>349.5</v>
      </c>
      <c r="AM727" s="69">
        <v>59.57</v>
      </c>
      <c r="AN727" s="69">
        <v>71.540000000000006</v>
      </c>
      <c r="AO727" s="44">
        <f t="shared" si="433"/>
        <v>29.785</v>
      </c>
      <c r="AP727" s="44">
        <f t="shared" si="409"/>
        <v>2787.0520631199174</v>
      </c>
      <c r="AQ727" s="46">
        <f t="shared" si="410"/>
        <v>210349.31518381985</v>
      </c>
      <c r="AR727" s="46">
        <f t="shared" si="411"/>
        <v>199385.70459559892</v>
      </c>
      <c r="AS727" s="47">
        <f t="shared" si="412"/>
        <v>5.2120971150488744</v>
      </c>
      <c r="AT727" s="46">
        <f t="shared" si="413"/>
        <v>1.8307642202850491</v>
      </c>
      <c r="AU727" s="46">
        <f t="shared" si="414"/>
        <v>1.7528839427524063</v>
      </c>
      <c r="AV727" s="47">
        <f t="shared" si="415"/>
        <v>4.253976381541742</v>
      </c>
      <c r="AW727" s="48">
        <v>0</v>
      </c>
      <c r="AX727" s="70">
        <v>150</v>
      </c>
      <c r="AY727" s="70">
        <v>12</v>
      </c>
      <c r="AZ727" s="71">
        <v>323.60000000000002</v>
      </c>
      <c r="BA727" s="43">
        <f t="shared" si="430"/>
        <v>19.004944375772556</v>
      </c>
      <c r="BB727" s="71">
        <v>57</v>
      </c>
      <c r="BC727" s="69">
        <v>71.400000000000006</v>
      </c>
      <c r="BD727" s="54">
        <f t="shared" si="416"/>
        <v>28.5</v>
      </c>
      <c r="BE727" s="44">
        <f t="shared" si="417"/>
        <v>2551.7586328783095</v>
      </c>
      <c r="BF727" s="50">
        <f t="shared" si="431"/>
        <v>210349.31518381985</v>
      </c>
      <c r="BG727" s="50">
        <f t="shared" si="418"/>
        <v>182195.56638751132</v>
      </c>
      <c r="BH727" s="72">
        <f t="shared" si="419"/>
        <v>13.384283553148514</v>
      </c>
      <c r="BI727" s="73">
        <f t="shared" si="420"/>
        <v>1.8307642202850491</v>
      </c>
      <c r="BJ727" s="51">
        <f t="shared" si="421"/>
        <v>1.7761134720025837</v>
      </c>
      <c r="BK727" s="72">
        <f t="shared" si="422"/>
        <v>2.9851330759542765</v>
      </c>
      <c r="BL727" s="116">
        <v>0</v>
      </c>
      <c r="BM727" s="74">
        <f t="shared" si="435"/>
        <v>1100</v>
      </c>
      <c r="BN727" s="74">
        <f t="shared" si="436"/>
        <v>3</v>
      </c>
      <c r="BO727" s="71">
        <v>297.7</v>
      </c>
      <c r="BP727" s="71">
        <v>56.8</v>
      </c>
      <c r="BQ727" s="71">
        <v>70</v>
      </c>
      <c r="BR727" s="72">
        <f t="shared" si="423"/>
        <v>28.4</v>
      </c>
      <c r="BS727" s="54">
        <f t="shared" si="424"/>
        <v>2533.8829706793836</v>
      </c>
      <c r="BT727" s="50">
        <f t="shared" si="425"/>
        <v>182195.56638751132</v>
      </c>
      <c r="BU727" s="50">
        <f t="shared" si="426"/>
        <v>177371.80794755684</v>
      </c>
      <c r="BV727" s="72">
        <f t="shared" si="427"/>
        <v>2.647571801881746</v>
      </c>
      <c r="BW727" s="75">
        <f t="shared" si="428"/>
        <v>1.7761134720025837</v>
      </c>
      <c r="BX727" s="55">
        <f t="shared" si="429"/>
        <v>1.6783952503208421</v>
      </c>
      <c r="BY727" s="72">
        <f t="shared" si="399"/>
        <v>5.5018006012624543</v>
      </c>
      <c r="BZ727" s="83" t="s">
        <v>94</v>
      </c>
      <c r="CA727" s="83" t="s">
        <v>78</v>
      </c>
      <c r="CB727" s="112">
        <v>3</v>
      </c>
      <c r="CC727" s="112">
        <v>8</v>
      </c>
      <c r="CD727" s="112">
        <v>4</v>
      </c>
      <c r="CE727" s="112">
        <v>6</v>
      </c>
      <c r="CF727" s="83" t="s">
        <v>85</v>
      </c>
      <c r="CG727" s="71" t="s">
        <v>75</v>
      </c>
      <c r="CH727" s="129">
        <v>21.9</v>
      </c>
      <c r="CI727" s="63">
        <v>3.2</v>
      </c>
      <c r="CJ727" s="64">
        <f>SUM((AF727-BQ727)/AF727)*100</f>
        <v>6.0654857756306981</v>
      </c>
      <c r="CK727" s="64">
        <f>SUM(BX727*CH727)</f>
        <v>36.756855982026437</v>
      </c>
      <c r="CL727" s="65" t="s">
        <v>85</v>
      </c>
    </row>
    <row r="728" spans="1:90" s="65" customFormat="1" ht="24.75" customHeight="1" x14ac:dyDescent="0.3">
      <c r="A728" s="61" t="s">
        <v>129</v>
      </c>
      <c r="B728" s="35">
        <v>3.7149999999999999</v>
      </c>
      <c r="C728" s="35">
        <v>2.085</v>
      </c>
      <c r="D728" s="35">
        <v>6.97</v>
      </c>
      <c r="E728" s="35">
        <v>4.9000000000000004</v>
      </c>
      <c r="F728" s="35">
        <v>0.42799999999999999</v>
      </c>
      <c r="G728" s="66">
        <v>0.55354999999999999</v>
      </c>
      <c r="H728" s="66">
        <v>7.8450000000000006E-2</v>
      </c>
      <c r="I728" s="66">
        <v>4.6100000000000002E-2</v>
      </c>
      <c r="J728" s="66">
        <v>3.9050000000000001E-2</v>
      </c>
      <c r="K728" s="67">
        <v>5.4199999999999998E-2</v>
      </c>
      <c r="L728" s="66">
        <v>1.3521909999999999</v>
      </c>
      <c r="M728" s="68">
        <v>2.4500000000000001E-2</v>
      </c>
      <c r="N728" s="35">
        <v>8.620000000000001</v>
      </c>
      <c r="O728" s="35">
        <v>12.135</v>
      </c>
      <c r="P728" s="35">
        <v>4.0999999999999996</v>
      </c>
      <c r="Q728" s="35">
        <v>16.63</v>
      </c>
      <c r="R728" s="35">
        <v>7.6749999999999998</v>
      </c>
      <c r="S728" s="35">
        <v>3.28</v>
      </c>
      <c r="T728" s="35">
        <v>7.83</v>
      </c>
      <c r="U728" s="35">
        <v>1.9699999999999995</v>
      </c>
      <c r="V728" s="35">
        <v>18.384999999999998</v>
      </c>
      <c r="W728" s="35">
        <v>2.085</v>
      </c>
      <c r="X728" s="35">
        <v>10.535</v>
      </c>
      <c r="Y728" s="35">
        <v>5.7350000000000003</v>
      </c>
      <c r="Z728" s="35">
        <v>0</v>
      </c>
      <c r="AA728" s="35">
        <v>9.33</v>
      </c>
      <c r="AB728" s="41">
        <v>1100</v>
      </c>
      <c r="AC728" s="41">
        <v>3</v>
      </c>
      <c r="AD728" s="88">
        <v>387.4</v>
      </c>
      <c r="AE728" s="69">
        <v>59.85</v>
      </c>
      <c r="AF728" s="69">
        <v>74.48</v>
      </c>
      <c r="AG728" s="44">
        <f t="shared" si="434"/>
        <v>29.925000000000001</v>
      </c>
      <c r="AH728" s="44">
        <f t="shared" si="406"/>
        <v>2813.313892748336</v>
      </c>
      <c r="AI728" s="44">
        <f t="shared" si="407"/>
        <v>209535.61873189607</v>
      </c>
      <c r="AJ728" s="44">
        <f t="shared" si="408"/>
        <v>1.8488503403122314</v>
      </c>
      <c r="AK728" s="45">
        <v>0</v>
      </c>
      <c r="AL728" s="69">
        <v>351.6</v>
      </c>
      <c r="AM728" s="69">
        <v>59.82</v>
      </c>
      <c r="AN728" s="69">
        <v>71.489999999999995</v>
      </c>
      <c r="AO728" s="44">
        <f t="shared" si="433"/>
        <v>29.91</v>
      </c>
      <c r="AP728" s="44">
        <f t="shared" si="409"/>
        <v>2810.4942348019231</v>
      </c>
      <c r="AQ728" s="46">
        <f t="shared" si="410"/>
        <v>209535.61873189607</v>
      </c>
      <c r="AR728" s="46">
        <f t="shared" si="411"/>
        <v>200922.23284598946</v>
      </c>
      <c r="AS728" s="47">
        <f t="shared" si="412"/>
        <v>4.1107024848732587</v>
      </c>
      <c r="AT728" s="46">
        <f t="shared" si="413"/>
        <v>1.8488503403122314</v>
      </c>
      <c r="AU728" s="46">
        <f t="shared" si="414"/>
        <v>1.7499307817741991</v>
      </c>
      <c r="AV728" s="47">
        <f t="shared" si="415"/>
        <v>5.3503280596160554</v>
      </c>
      <c r="AW728" s="48">
        <v>0</v>
      </c>
      <c r="AX728" s="70">
        <v>150</v>
      </c>
      <c r="AY728" s="70">
        <v>12</v>
      </c>
      <c r="AZ728" s="71">
        <v>321.89999999999998</v>
      </c>
      <c r="BA728" s="43">
        <f t="shared" si="430"/>
        <v>20.347934141037591</v>
      </c>
      <c r="BB728" s="71">
        <v>58.41</v>
      </c>
      <c r="BC728" s="69">
        <v>71.400000000000006</v>
      </c>
      <c r="BD728" s="54">
        <f t="shared" si="416"/>
        <v>29.204999999999998</v>
      </c>
      <c r="BE728" s="44">
        <f t="shared" si="417"/>
        <v>2679.5649837514657</v>
      </c>
      <c r="BF728" s="50">
        <f t="shared" si="431"/>
        <v>209535.61873189607</v>
      </c>
      <c r="BG728" s="50">
        <f t="shared" si="418"/>
        <v>191320.93983985466</v>
      </c>
      <c r="BH728" s="72">
        <f t="shared" si="419"/>
        <v>8.6928795220002009</v>
      </c>
      <c r="BI728" s="73">
        <f t="shared" si="420"/>
        <v>1.8488503403122314</v>
      </c>
      <c r="BJ728" s="51">
        <f t="shared" si="421"/>
        <v>1.682513164891656</v>
      </c>
      <c r="BK728" s="72">
        <f t="shared" si="422"/>
        <v>8.9967896153500746</v>
      </c>
      <c r="BL728" s="116">
        <v>0</v>
      </c>
      <c r="BM728" s="74">
        <f t="shared" si="435"/>
        <v>1100</v>
      </c>
      <c r="BN728" s="74">
        <f t="shared" si="436"/>
        <v>3</v>
      </c>
      <c r="BO728" s="71">
        <v>294.3</v>
      </c>
      <c r="BP728" s="71">
        <v>58.2</v>
      </c>
      <c r="BQ728" s="71">
        <v>70.2</v>
      </c>
      <c r="BR728" s="72">
        <f t="shared" si="423"/>
        <v>29.1</v>
      </c>
      <c r="BS728" s="54">
        <f t="shared" si="424"/>
        <v>2660.3320749863728</v>
      </c>
      <c r="BT728" s="50">
        <f t="shared" si="425"/>
        <v>191320.93983985466</v>
      </c>
      <c r="BU728" s="50">
        <f t="shared" si="426"/>
        <v>186755.31166404337</v>
      </c>
      <c r="BV728" s="72">
        <f t="shared" si="427"/>
        <v>2.3863713922966046</v>
      </c>
      <c r="BW728" s="75">
        <f t="shared" si="428"/>
        <v>1.682513164891656</v>
      </c>
      <c r="BX728" s="55">
        <f t="shared" si="429"/>
        <v>1.5758587928648595</v>
      </c>
      <c r="BY728" s="72">
        <f t="shared" si="399"/>
        <v>6.338991827957817</v>
      </c>
      <c r="BZ728" s="83" t="s">
        <v>94</v>
      </c>
      <c r="CA728" s="83" t="s">
        <v>78</v>
      </c>
      <c r="CB728" s="112">
        <v>3</v>
      </c>
      <c r="CC728" s="112">
        <v>8</v>
      </c>
      <c r="CD728" s="112">
        <v>4</v>
      </c>
      <c r="CE728" s="112">
        <v>6</v>
      </c>
      <c r="CF728" s="83" t="s">
        <v>85</v>
      </c>
      <c r="CG728" s="71" t="s">
        <v>75</v>
      </c>
      <c r="CH728" s="129">
        <f>SUM(CH726:CH727)/2</f>
        <v>22.1</v>
      </c>
      <c r="CI728" s="63">
        <f>SUM(CI726:CI727)/2</f>
        <v>3.3</v>
      </c>
      <c r="CJ728" s="64">
        <f>SUM((AF728-BQ728)/AF728)*100</f>
        <v>5.7465091299677775</v>
      </c>
      <c r="CK728" s="64">
        <f>SUM(BX728*CH728)</f>
        <v>34.826479322313396</v>
      </c>
      <c r="CL728" s="65" t="s">
        <v>85</v>
      </c>
    </row>
    <row r="729" spans="1:90" s="65" customFormat="1" ht="24.75" customHeight="1" x14ac:dyDescent="0.3">
      <c r="A729" s="61" t="s">
        <v>129</v>
      </c>
      <c r="B729" s="35">
        <v>3.5150000000000001</v>
      </c>
      <c r="C729" s="35">
        <v>2.06</v>
      </c>
      <c r="D729" s="35">
        <v>6.66</v>
      </c>
      <c r="E729" s="35">
        <v>4.915</v>
      </c>
      <c r="F729" s="35">
        <v>0.43114999999999998</v>
      </c>
      <c r="G729" s="66">
        <v>0.27863499999999997</v>
      </c>
      <c r="H729" s="66">
        <v>7.8E-2</v>
      </c>
      <c r="I729" s="66">
        <v>4.6649999999999997E-2</v>
      </c>
      <c r="J729" s="66">
        <v>3.95E-2</v>
      </c>
      <c r="K729" s="67">
        <v>5.2650000000000002E-2</v>
      </c>
      <c r="L729" s="66">
        <v>1.3521909999999999</v>
      </c>
      <c r="M729" s="68">
        <v>2.2200000000000001E-2</v>
      </c>
      <c r="N729" s="35">
        <v>9.0949999999999989</v>
      </c>
      <c r="O729" s="35">
        <v>17.445</v>
      </c>
      <c r="P729" s="35">
        <v>3.3487499999999999</v>
      </c>
      <c r="Q729" s="35">
        <v>14.93</v>
      </c>
      <c r="R729" s="35">
        <v>6.69</v>
      </c>
      <c r="S729" s="35">
        <v>3.2912499999999998</v>
      </c>
      <c r="T729" s="35">
        <v>8.1962499999999991</v>
      </c>
      <c r="U729" s="35">
        <v>2.4212499999999997</v>
      </c>
      <c r="V729" s="35">
        <v>11.0975</v>
      </c>
      <c r="W729" s="35">
        <v>4.3587499999999997</v>
      </c>
      <c r="X729" s="35">
        <v>10.5375</v>
      </c>
      <c r="Y729" s="35">
        <v>3.5750000000000002</v>
      </c>
      <c r="Z729" s="35">
        <v>0</v>
      </c>
      <c r="AA729" s="35">
        <v>8.8862500000000004</v>
      </c>
      <c r="AB729" s="41">
        <v>1100</v>
      </c>
      <c r="AC729" s="41">
        <v>3</v>
      </c>
      <c r="AD729" s="88">
        <v>384.1</v>
      </c>
      <c r="AE729" s="69">
        <v>60.08</v>
      </c>
      <c r="AF729" s="43">
        <v>74.92</v>
      </c>
      <c r="AG729" s="44">
        <f t="shared" si="434"/>
        <v>30.04</v>
      </c>
      <c r="AH729" s="44">
        <f t="shared" si="406"/>
        <v>2834.9782371476749</v>
      </c>
      <c r="AI729" s="44">
        <f t="shared" si="407"/>
        <v>212396.5695271038</v>
      </c>
      <c r="AJ729" s="44">
        <f t="shared" si="408"/>
        <v>1.8084096219406465</v>
      </c>
      <c r="AK729" s="45">
        <v>0</v>
      </c>
      <c r="AL729" s="69">
        <v>357.7</v>
      </c>
      <c r="AM729" s="69">
        <v>59.87</v>
      </c>
      <c r="AN729" s="69">
        <v>71.66</v>
      </c>
      <c r="AO729" s="44">
        <f t="shared" si="433"/>
        <v>29.934999999999999</v>
      </c>
      <c r="AP729" s="44">
        <f t="shared" si="409"/>
        <v>2815.1944501107746</v>
      </c>
      <c r="AQ729" s="46">
        <f t="shared" si="410"/>
        <v>212396.5695271038</v>
      </c>
      <c r="AR729" s="46">
        <f t="shared" si="411"/>
        <v>201736.8342949381</v>
      </c>
      <c r="AS729" s="47">
        <f t="shared" si="412"/>
        <v>5.0187887948940775</v>
      </c>
      <c r="AT729" s="46">
        <f t="shared" si="413"/>
        <v>1.8084096219406465</v>
      </c>
      <c r="AU729" s="46">
        <f t="shared" si="414"/>
        <v>1.7731020775167148</v>
      </c>
      <c r="AV729" s="47">
        <f t="shared" si="415"/>
        <v>1.9524085691405659</v>
      </c>
      <c r="AW729" s="48">
        <v>0</v>
      </c>
      <c r="AX729" s="70">
        <v>150</v>
      </c>
      <c r="AY729" s="70">
        <v>12</v>
      </c>
      <c r="AZ729" s="71">
        <v>322.5</v>
      </c>
      <c r="BA729" s="43">
        <f t="shared" si="430"/>
        <v>19.100775193798455</v>
      </c>
      <c r="BB729" s="71">
        <v>58.31</v>
      </c>
      <c r="BC729" s="69">
        <v>71.400000000000006</v>
      </c>
      <c r="BD729" s="54">
        <f t="shared" si="416"/>
        <v>29.155000000000001</v>
      </c>
      <c r="BE729" s="44">
        <f t="shared" si="417"/>
        <v>2670.3978163882907</v>
      </c>
      <c r="BF729" s="50">
        <f t="shared" si="431"/>
        <v>212396.5695271038</v>
      </c>
      <c r="BG729" s="50">
        <f t="shared" si="418"/>
        <v>190666.40409012398</v>
      </c>
      <c r="BH729" s="72">
        <f t="shared" si="419"/>
        <v>10.23093992777828</v>
      </c>
      <c r="BI729" s="73">
        <f t="shared" si="420"/>
        <v>1.8084096219406465</v>
      </c>
      <c r="BJ729" s="51">
        <f t="shared" si="421"/>
        <v>1.6914358957940019</v>
      </c>
      <c r="BK729" s="72">
        <f t="shared" si="422"/>
        <v>6.4683202703332974</v>
      </c>
      <c r="BL729" s="116">
        <v>0</v>
      </c>
      <c r="BM729" s="74">
        <f t="shared" si="435"/>
        <v>1100</v>
      </c>
      <c r="BN729" s="74">
        <f t="shared" si="436"/>
        <v>3</v>
      </c>
      <c r="BO729" s="71">
        <v>296.3</v>
      </c>
      <c r="BP729" s="71">
        <v>58.1</v>
      </c>
      <c r="BQ729" s="71">
        <v>70.599999999999994</v>
      </c>
      <c r="BR729" s="72">
        <f t="shared" si="423"/>
        <v>29.05</v>
      </c>
      <c r="BS729" s="54">
        <f t="shared" si="424"/>
        <v>2651.1978943460604</v>
      </c>
      <c r="BT729" s="50">
        <f t="shared" si="425"/>
        <v>190666.40409012398</v>
      </c>
      <c r="BU729" s="50">
        <f t="shared" si="426"/>
        <v>187174.57134083184</v>
      </c>
      <c r="BV729" s="72">
        <f t="shared" si="427"/>
        <v>1.8313833346548156</v>
      </c>
      <c r="BW729" s="75">
        <f t="shared" si="428"/>
        <v>1.6914358957940019</v>
      </c>
      <c r="BX729" s="55">
        <f t="shared" si="429"/>
        <v>1.5830141769656219</v>
      </c>
      <c r="BY729" s="72">
        <f t="shared" si="399"/>
        <v>6.4100400788458023</v>
      </c>
      <c r="BZ729" s="83" t="s">
        <v>94</v>
      </c>
      <c r="CA729" s="83" t="s">
        <v>78</v>
      </c>
      <c r="CB729" s="112">
        <v>3</v>
      </c>
      <c r="CC729" s="112">
        <v>8</v>
      </c>
      <c r="CD729" s="112">
        <v>4</v>
      </c>
      <c r="CE729" s="112">
        <v>6</v>
      </c>
      <c r="CF729" s="83" t="s">
        <v>85</v>
      </c>
      <c r="CG729" s="71" t="s">
        <v>75</v>
      </c>
      <c r="CH729" s="129">
        <f>SUM(CH727:CH728)/2</f>
        <v>22</v>
      </c>
      <c r="CI729" s="63">
        <f>SUM(CI727:CI728)/2</f>
        <v>3.25</v>
      </c>
      <c r="CJ729" s="64">
        <f>SUM((AF729-BQ729)/AF729)*100</f>
        <v>5.766150560597981</v>
      </c>
      <c r="CK729" s="64">
        <f>SUM(BX729*CH729)</f>
        <v>34.826311893243684</v>
      </c>
      <c r="CL729" s="65" t="s">
        <v>85</v>
      </c>
    </row>
    <row r="730" spans="1:90" s="65" customFormat="1" ht="24.75" customHeight="1" x14ac:dyDescent="0.3">
      <c r="A730" s="61" t="s">
        <v>129</v>
      </c>
      <c r="B730" s="35">
        <v>3.27</v>
      </c>
      <c r="C730" s="35">
        <v>1.7649999999999999</v>
      </c>
      <c r="D730" s="35">
        <v>5.9950000000000001</v>
      </c>
      <c r="E730" s="35">
        <v>4.7949999999999999</v>
      </c>
      <c r="F730" s="35">
        <v>1.1596500000000001</v>
      </c>
      <c r="G730" s="66">
        <v>0.45745000000000002</v>
      </c>
      <c r="H730" s="66">
        <v>7.9899999999999999E-2</v>
      </c>
      <c r="I730" s="66">
        <v>4.3200000000000002E-2</v>
      </c>
      <c r="J730" s="66">
        <v>3.3799999999999997E-2</v>
      </c>
      <c r="K730" s="67">
        <v>5.3249999999999999E-2</v>
      </c>
      <c r="L730" s="66">
        <v>1.3521909999999999</v>
      </c>
      <c r="M730" s="68">
        <v>4.5949999999999998E-2</v>
      </c>
      <c r="N730" s="35">
        <v>14.755000000000001</v>
      </c>
      <c r="O730" s="35">
        <v>13.37</v>
      </c>
      <c r="P730" s="35">
        <v>2.6799999999999997</v>
      </c>
      <c r="Q730" s="35">
        <v>16.015000000000001</v>
      </c>
      <c r="R730" s="35">
        <v>7.04</v>
      </c>
      <c r="S730" s="35">
        <v>2.9699999999999998</v>
      </c>
      <c r="T730" s="35">
        <v>7.25</v>
      </c>
      <c r="U730" s="35">
        <v>1.65</v>
      </c>
      <c r="V730" s="35">
        <v>8.5949999999999989</v>
      </c>
      <c r="W730" s="35">
        <v>5.9550000000000001</v>
      </c>
      <c r="X730" s="35">
        <v>11.035</v>
      </c>
      <c r="Y730" s="35">
        <v>1.415</v>
      </c>
      <c r="Z730" s="35">
        <v>0</v>
      </c>
      <c r="AA730" s="35">
        <v>9.25</v>
      </c>
      <c r="AB730" s="41">
        <v>1000</v>
      </c>
      <c r="AC730" s="41">
        <v>6</v>
      </c>
      <c r="AD730" s="88">
        <v>384.6</v>
      </c>
      <c r="AE730" s="69">
        <v>59.78</v>
      </c>
      <c r="AF730" s="69">
        <v>74.78</v>
      </c>
      <c r="AG730" s="44">
        <f t="shared" si="434"/>
        <v>29.89</v>
      </c>
      <c r="AH730" s="44">
        <f t="shared" si="406"/>
        <v>2806.7368899882294</v>
      </c>
      <c r="AI730" s="44">
        <f t="shared" si="407"/>
        <v>209887.7846333198</v>
      </c>
      <c r="AJ730" s="44">
        <f t="shared" si="408"/>
        <v>1.8324077347898433</v>
      </c>
      <c r="AK730" s="45">
        <v>0</v>
      </c>
      <c r="AL730" s="69">
        <v>378.6</v>
      </c>
      <c r="AM730" s="69">
        <v>59.7</v>
      </c>
      <c r="AN730" s="69">
        <v>74</v>
      </c>
      <c r="AO730" s="44">
        <f t="shared" si="433"/>
        <v>29.85</v>
      </c>
      <c r="AP730" s="44">
        <f t="shared" si="409"/>
        <v>2799.2297401832116</v>
      </c>
      <c r="AQ730" s="46">
        <f t="shared" si="410"/>
        <v>209887.7846333198</v>
      </c>
      <c r="AR730" s="46">
        <f t="shared" si="411"/>
        <v>207143.00077355767</v>
      </c>
      <c r="AS730" s="47">
        <f t="shared" si="412"/>
        <v>1.307738735037558</v>
      </c>
      <c r="AT730" s="46">
        <f t="shared" si="413"/>
        <v>1.8324077347898433</v>
      </c>
      <c r="AU730" s="46">
        <f t="shared" si="414"/>
        <v>1.827722870607025</v>
      </c>
      <c r="AV730" s="47">
        <f t="shared" si="415"/>
        <v>0.25566712549134862</v>
      </c>
      <c r="AW730" s="48">
        <v>0</v>
      </c>
      <c r="AX730" s="70">
        <v>150</v>
      </c>
      <c r="AY730" s="70">
        <v>12</v>
      </c>
      <c r="AZ730" s="71">
        <v>328</v>
      </c>
      <c r="BA730" s="43">
        <f t="shared" si="430"/>
        <v>17.256097560975618</v>
      </c>
      <c r="BB730" s="71">
        <v>58</v>
      </c>
      <c r="BC730" s="69">
        <v>73</v>
      </c>
      <c r="BD730" s="54">
        <f t="shared" si="416"/>
        <v>29</v>
      </c>
      <c r="BE730" s="44">
        <f t="shared" si="417"/>
        <v>2642.079421669016</v>
      </c>
      <c r="BF730" s="50">
        <f t="shared" si="431"/>
        <v>209887.7846333198</v>
      </c>
      <c r="BG730" s="50">
        <f t="shared" si="418"/>
        <v>192871.79778183816</v>
      </c>
      <c r="BH730" s="72">
        <f t="shared" si="419"/>
        <v>8.1071830269727556</v>
      </c>
      <c r="BI730" s="73">
        <f t="shared" si="420"/>
        <v>1.8324077347898433</v>
      </c>
      <c r="BJ730" s="51">
        <f t="shared" si="421"/>
        <v>1.7006115138254092</v>
      </c>
      <c r="BK730" s="72">
        <f t="shared" si="422"/>
        <v>7.1925160793730045</v>
      </c>
      <c r="BL730" s="116">
        <v>0</v>
      </c>
      <c r="BM730" s="74">
        <f t="shared" si="435"/>
        <v>1000</v>
      </c>
      <c r="BN730" s="74">
        <f t="shared" si="436"/>
        <v>6</v>
      </c>
      <c r="BO730" s="71">
        <v>292</v>
      </c>
      <c r="BP730" s="71">
        <v>57.9</v>
      </c>
      <c r="BQ730" s="71">
        <v>72.3</v>
      </c>
      <c r="BR730" s="72">
        <f t="shared" si="423"/>
        <v>28.95</v>
      </c>
      <c r="BS730" s="54">
        <f t="shared" si="424"/>
        <v>2632.9766569552394</v>
      </c>
      <c r="BT730" s="50">
        <f t="shared" si="425"/>
        <v>192871.79778183816</v>
      </c>
      <c r="BU730" s="50">
        <f t="shared" si="426"/>
        <v>190364.21229786379</v>
      </c>
      <c r="BV730" s="72">
        <f t="shared" si="427"/>
        <v>1.3001307152281325</v>
      </c>
      <c r="BW730" s="75">
        <f t="shared" si="428"/>
        <v>1.7006115138254092</v>
      </c>
      <c r="BX730" s="55">
        <f t="shared" si="429"/>
        <v>1.5339017585044095</v>
      </c>
      <c r="BY730" s="72">
        <f t="shared" si="399"/>
        <v>9.8029299440645055</v>
      </c>
      <c r="BZ730" s="83" t="s">
        <v>94</v>
      </c>
      <c r="CA730" s="83" t="s">
        <v>78</v>
      </c>
      <c r="CB730" s="112">
        <v>3</v>
      </c>
      <c r="CC730" s="112">
        <v>8</v>
      </c>
      <c r="CD730" s="112">
        <v>4</v>
      </c>
      <c r="CE730" s="112">
        <v>6</v>
      </c>
      <c r="CF730" s="83" t="s">
        <v>85</v>
      </c>
      <c r="CG730" s="71" t="s">
        <v>75</v>
      </c>
      <c r="CH730" s="62">
        <v>21.361058601134218</v>
      </c>
      <c r="CI730" s="63">
        <v>4.12</v>
      </c>
      <c r="CJ730" s="64">
        <f>SUM((AF730-BQ730)/AF730)*100</f>
        <v>3.3163947579566782</v>
      </c>
      <c r="CK730" s="64">
        <f>SUM(BX730*CH730)</f>
        <v>32.765765351795515</v>
      </c>
      <c r="CL730" s="65" t="s">
        <v>85</v>
      </c>
    </row>
    <row r="731" spans="1:90" s="65" customFormat="1" ht="24.75" customHeight="1" x14ac:dyDescent="0.3">
      <c r="A731" s="61" t="s">
        <v>129</v>
      </c>
      <c r="B731" s="35">
        <v>3.4449999999999998</v>
      </c>
      <c r="C731" s="35">
        <v>1.66</v>
      </c>
      <c r="D731" s="35">
        <v>6.52</v>
      </c>
      <c r="E731" s="35">
        <v>4.84</v>
      </c>
      <c r="F731" s="35">
        <v>0.97370000000000001</v>
      </c>
      <c r="G731" s="66">
        <v>0.47954999999999998</v>
      </c>
      <c r="H731" s="66">
        <v>8.0449999999999994E-2</v>
      </c>
      <c r="I731" s="66">
        <v>4.36E-2</v>
      </c>
      <c r="J731" s="66">
        <v>3.4299999999999997E-2</v>
      </c>
      <c r="K731" s="67">
        <v>5.3150000000000003E-2</v>
      </c>
      <c r="L731" s="66">
        <v>1.3521909999999999</v>
      </c>
      <c r="M731" s="68">
        <v>7.5649999999999995E-2</v>
      </c>
      <c r="N731" s="35">
        <v>8.620000000000001</v>
      </c>
      <c r="O731" s="35">
        <v>12.135</v>
      </c>
      <c r="P731" s="35">
        <v>4.0999999999999996</v>
      </c>
      <c r="Q731" s="35">
        <v>16.63</v>
      </c>
      <c r="R731" s="35">
        <v>7.6749999999999998</v>
      </c>
      <c r="S731" s="35">
        <v>3.28</v>
      </c>
      <c r="T731" s="35">
        <v>7.83</v>
      </c>
      <c r="U731" s="35">
        <v>1.9699999999999995</v>
      </c>
      <c r="V731" s="35">
        <v>18.384999999999998</v>
      </c>
      <c r="W731" s="35">
        <v>2.085</v>
      </c>
      <c r="X731" s="35">
        <v>10.535</v>
      </c>
      <c r="Y731" s="35">
        <v>5.7350000000000003</v>
      </c>
      <c r="Z731" s="35">
        <v>0</v>
      </c>
      <c r="AA731" s="35">
        <v>9.33</v>
      </c>
      <c r="AB731" s="41">
        <v>1000</v>
      </c>
      <c r="AC731" s="41">
        <v>6</v>
      </c>
      <c r="AD731" s="88">
        <v>385.4</v>
      </c>
      <c r="AE731" s="69">
        <v>59.93</v>
      </c>
      <c r="AF731" s="69">
        <v>74.66</v>
      </c>
      <c r="AG731" s="44">
        <f t="shared" si="434"/>
        <v>29.965</v>
      </c>
      <c r="AH731" s="44">
        <f t="shared" si="406"/>
        <v>2820.8398921092758</v>
      </c>
      <c r="AI731" s="44">
        <f t="shared" si="407"/>
        <v>210603.90634487852</v>
      </c>
      <c r="AJ731" s="44">
        <f t="shared" si="408"/>
        <v>1.8299755531071715</v>
      </c>
      <c r="AK731" s="45">
        <v>0</v>
      </c>
      <c r="AL731" s="69">
        <v>377.12</v>
      </c>
      <c r="AM731" s="69">
        <v>59.6</v>
      </c>
      <c r="AN731" s="69">
        <v>74</v>
      </c>
      <c r="AO731" s="44">
        <f t="shared" si="433"/>
        <v>29.8</v>
      </c>
      <c r="AP731" s="44">
        <f t="shared" si="409"/>
        <v>2789.8599400938801</v>
      </c>
      <c r="AQ731" s="46">
        <f t="shared" si="410"/>
        <v>210603.90634487852</v>
      </c>
      <c r="AR731" s="46">
        <f t="shared" si="411"/>
        <v>206449.63556694714</v>
      </c>
      <c r="AS731" s="47">
        <f t="shared" si="412"/>
        <v>1.9725516254805227</v>
      </c>
      <c r="AT731" s="46">
        <f t="shared" si="413"/>
        <v>1.8299755531071715</v>
      </c>
      <c r="AU731" s="46">
        <f t="shared" si="414"/>
        <v>1.8266924955539976</v>
      </c>
      <c r="AV731" s="47">
        <f t="shared" si="415"/>
        <v>0.17940444874247227</v>
      </c>
      <c r="AW731" s="48">
        <v>0</v>
      </c>
      <c r="AX731" s="70">
        <v>150</v>
      </c>
      <c r="AY731" s="70">
        <v>12</v>
      </c>
      <c r="AZ731" s="71">
        <v>328.6</v>
      </c>
      <c r="BA731" s="43">
        <f t="shared" si="430"/>
        <v>17.285453438831393</v>
      </c>
      <c r="BB731" s="71">
        <v>58.2</v>
      </c>
      <c r="BC731" s="69">
        <v>74.819999999999993</v>
      </c>
      <c r="BD731" s="54">
        <f t="shared" si="416"/>
        <v>29.1</v>
      </c>
      <c r="BE731" s="44">
        <f t="shared" si="417"/>
        <v>2660.3320749863728</v>
      </c>
      <c r="BF731" s="50">
        <f t="shared" si="431"/>
        <v>210603.90634487852</v>
      </c>
      <c r="BG731" s="50">
        <f t="shared" si="418"/>
        <v>199046.04585048041</v>
      </c>
      <c r="BH731" s="72">
        <f t="shared" si="419"/>
        <v>5.4879611185707571</v>
      </c>
      <c r="BI731" s="73">
        <f t="shared" si="420"/>
        <v>1.8299755531071715</v>
      </c>
      <c r="BJ731" s="51">
        <f t="shared" si="421"/>
        <v>1.6508742919054922</v>
      </c>
      <c r="BK731" s="72">
        <f t="shared" si="422"/>
        <v>9.7870849092807735</v>
      </c>
      <c r="BL731" s="116">
        <v>0</v>
      </c>
      <c r="BM731" s="74">
        <f t="shared" si="435"/>
        <v>1000</v>
      </c>
      <c r="BN731" s="74">
        <f t="shared" si="436"/>
        <v>6</v>
      </c>
      <c r="BO731" s="71">
        <v>293.2</v>
      </c>
      <c r="BP731" s="71">
        <v>58.92</v>
      </c>
      <c r="BQ731" s="71">
        <v>72.61</v>
      </c>
      <c r="BR731" s="72">
        <f t="shared" si="423"/>
        <v>29.46</v>
      </c>
      <c r="BS731" s="54">
        <f t="shared" si="424"/>
        <v>2726.5618746722912</v>
      </c>
      <c r="BT731" s="50">
        <f t="shared" si="425"/>
        <v>199046.04585048041</v>
      </c>
      <c r="BU731" s="50">
        <f t="shared" si="426"/>
        <v>197975.65771995505</v>
      </c>
      <c r="BV731" s="72">
        <f t="shared" si="427"/>
        <v>0.53775905266131985</v>
      </c>
      <c r="BW731" s="75">
        <f t="shared" si="428"/>
        <v>1.6508742919054922</v>
      </c>
      <c r="BX731" s="55">
        <f t="shared" si="429"/>
        <v>1.4809901549348243</v>
      </c>
      <c r="BY731" s="72">
        <f t="shared" si="399"/>
        <v>10.290555604605249</v>
      </c>
      <c r="BZ731" s="83" t="s">
        <v>94</v>
      </c>
      <c r="CA731" s="83" t="s">
        <v>78</v>
      </c>
      <c r="CB731" s="112">
        <v>3</v>
      </c>
      <c r="CC731" s="112">
        <v>8</v>
      </c>
      <c r="CD731" s="112">
        <v>4</v>
      </c>
      <c r="CE731" s="112">
        <v>6</v>
      </c>
      <c r="CF731" s="83" t="s">
        <v>85</v>
      </c>
      <c r="CG731" s="71" t="s">
        <v>75</v>
      </c>
      <c r="CH731" s="62">
        <v>21.001926782273607</v>
      </c>
      <c r="CI731" s="63">
        <v>4.18</v>
      </c>
      <c r="CJ731" s="64">
        <f>SUM((AF731-BQ731)/AF731)*100</f>
        <v>2.7457808732922544</v>
      </c>
      <c r="CK731" s="64">
        <f>SUM(BX731*CH731)</f>
        <v>31.103646799209226</v>
      </c>
      <c r="CL731" s="65" t="s">
        <v>85</v>
      </c>
    </row>
    <row r="732" spans="1:90" s="65" customFormat="1" ht="24.75" customHeight="1" x14ac:dyDescent="0.3">
      <c r="A732" s="61" t="s">
        <v>129</v>
      </c>
      <c r="B732" s="35">
        <v>3.47</v>
      </c>
      <c r="C732" s="35">
        <v>1.7150000000000001</v>
      </c>
      <c r="D732" s="35">
        <v>6.2050000000000001</v>
      </c>
      <c r="E732" s="35">
        <v>4.87</v>
      </c>
      <c r="F732" s="35">
        <v>1.0318499999999999</v>
      </c>
      <c r="G732" s="66">
        <v>0.48065000000000002</v>
      </c>
      <c r="H732" s="66">
        <v>7.7499999999999999E-2</v>
      </c>
      <c r="I732" s="66">
        <v>4.58E-2</v>
      </c>
      <c r="J732" s="66">
        <v>3.4950000000000002E-2</v>
      </c>
      <c r="K732" s="67">
        <v>4.6949999999999999E-2</v>
      </c>
      <c r="L732" s="66">
        <v>1.3521909999999999</v>
      </c>
      <c r="M732" s="68">
        <v>5.2049999999999999E-2</v>
      </c>
      <c r="N732" s="35">
        <v>9.0949999999999989</v>
      </c>
      <c r="O732" s="35">
        <v>17.445</v>
      </c>
      <c r="P732" s="35">
        <v>3.3487499999999999</v>
      </c>
      <c r="Q732" s="35">
        <v>14.93</v>
      </c>
      <c r="R732" s="35">
        <v>6.69</v>
      </c>
      <c r="S732" s="35">
        <v>3.2912499999999998</v>
      </c>
      <c r="T732" s="35">
        <v>8.1962499999999991</v>
      </c>
      <c r="U732" s="35">
        <v>2.4212499999999997</v>
      </c>
      <c r="V732" s="35">
        <v>11.0975</v>
      </c>
      <c r="W732" s="35">
        <v>4.3587499999999997</v>
      </c>
      <c r="X732" s="35">
        <v>10.5375</v>
      </c>
      <c r="Y732" s="35">
        <v>3.5750000000000002</v>
      </c>
      <c r="Z732" s="35">
        <v>0</v>
      </c>
      <c r="AA732" s="35">
        <v>8.8862500000000004</v>
      </c>
      <c r="AB732" s="41">
        <v>1000</v>
      </c>
      <c r="AC732" s="41">
        <v>6</v>
      </c>
      <c r="AD732" s="88">
        <v>383.7</v>
      </c>
      <c r="AE732" s="69">
        <v>59.9</v>
      </c>
      <c r="AF732" s="69">
        <v>74.77</v>
      </c>
      <c r="AG732" s="44">
        <f t="shared" si="434"/>
        <v>29.95</v>
      </c>
      <c r="AH732" s="44">
        <f t="shared" si="406"/>
        <v>2818.0164642516784</v>
      </c>
      <c r="AI732" s="44">
        <f t="shared" si="407"/>
        <v>210703.09103209799</v>
      </c>
      <c r="AJ732" s="44">
        <f t="shared" si="408"/>
        <v>1.8210458998038528</v>
      </c>
      <c r="AK732" s="45">
        <v>0</v>
      </c>
      <c r="AL732" s="69">
        <v>380.2</v>
      </c>
      <c r="AM732" s="69">
        <v>59.7</v>
      </c>
      <c r="AN732" s="69">
        <v>74.599999999999994</v>
      </c>
      <c r="AO732" s="44">
        <f t="shared" si="433"/>
        <v>29.85</v>
      </c>
      <c r="AP732" s="44">
        <f t="shared" si="409"/>
        <v>2799.2297401832116</v>
      </c>
      <c r="AQ732" s="46">
        <f t="shared" si="410"/>
        <v>210703.09103209799</v>
      </c>
      <c r="AR732" s="46">
        <f t="shared" si="411"/>
        <v>208822.53861766757</v>
      </c>
      <c r="AS732" s="47">
        <f t="shared" si="412"/>
        <v>0.8925129694200562</v>
      </c>
      <c r="AT732" s="46">
        <f t="shared" si="413"/>
        <v>1.8210458998038528</v>
      </c>
      <c r="AU732" s="46">
        <f t="shared" si="414"/>
        <v>1.8206846948456403</v>
      </c>
      <c r="AV732" s="47">
        <f t="shared" si="415"/>
        <v>1.9835027675654059E-2</v>
      </c>
      <c r="AW732" s="48">
        <v>0</v>
      </c>
      <c r="AX732" s="70">
        <v>150</v>
      </c>
      <c r="AY732" s="70">
        <v>12</v>
      </c>
      <c r="AZ732" s="71">
        <v>328.1</v>
      </c>
      <c r="BA732" s="43">
        <f t="shared" si="430"/>
        <v>16.946053032611996</v>
      </c>
      <c r="BB732" s="71">
        <v>58.3</v>
      </c>
      <c r="BC732" s="69">
        <v>74.989999999999995</v>
      </c>
      <c r="BD732" s="54">
        <f t="shared" si="416"/>
        <v>29.15</v>
      </c>
      <c r="BE732" s="44">
        <f t="shared" si="417"/>
        <v>2669.481963589953</v>
      </c>
      <c r="BF732" s="50">
        <f t="shared" si="431"/>
        <v>210703.09103209799</v>
      </c>
      <c r="BG732" s="50">
        <f t="shared" si="418"/>
        <v>200184.45244961057</v>
      </c>
      <c r="BH732" s="72">
        <f t="shared" si="419"/>
        <v>4.9921614965226269</v>
      </c>
      <c r="BI732" s="73">
        <f t="shared" si="420"/>
        <v>1.8210458998038528</v>
      </c>
      <c r="BJ732" s="51">
        <f t="shared" si="421"/>
        <v>1.6389884228526073</v>
      </c>
      <c r="BK732" s="72">
        <f t="shared" si="422"/>
        <v>9.9974128587783078</v>
      </c>
      <c r="BL732" s="116">
        <v>0</v>
      </c>
      <c r="BM732" s="74">
        <f t="shared" si="435"/>
        <v>1000</v>
      </c>
      <c r="BN732" s="74">
        <f t="shared" si="436"/>
        <v>6</v>
      </c>
      <c r="BO732" s="71">
        <v>293.2</v>
      </c>
      <c r="BP732" s="71">
        <v>59</v>
      </c>
      <c r="BQ732" s="71">
        <v>72.45</v>
      </c>
      <c r="BR732" s="72">
        <f t="shared" si="423"/>
        <v>29.5</v>
      </c>
      <c r="BS732" s="54">
        <f t="shared" si="424"/>
        <v>2733.9710067865176</v>
      </c>
      <c r="BT732" s="50">
        <f t="shared" si="425"/>
        <v>200184.45244961057</v>
      </c>
      <c r="BU732" s="50">
        <f t="shared" si="426"/>
        <v>198076.19944168322</v>
      </c>
      <c r="BV732" s="72">
        <f t="shared" si="427"/>
        <v>1.0531552186641644</v>
      </c>
      <c r="BW732" s="75">
        <f t="shared" si="428"/>
        <v>1.6389884228526073</v>
      </c>
      <c r="BX732" s="55">
        <f t="shared" si="429"/>
        <v>1.4802384174698522</v>
      </c>
      <c r="BY732" s="72">
        <f t="shared" si="399"/>
        <v>9.6858527595000172</v>
      </c>
      <c r="BZ732" s="83" t="s">
        <v>94</v>
      </c>
      <c r="CA732" s="83" t="s">
        <v>78</v>
      </c>
      <c r="CB732" s="112">
        <v>3</v>
      </c>
      <c r="CC732" s="112">
        <v>8</v>
      </c>
      <c r="CD732" s="112">
        <v>4</v>
      </c>
      <c r="CE732" s="112">
        <v>6</v>
      </c>
      <c r="CF732" s="83" t="s">
        <v>85</v>
      </c>
      <c r="CG732" s="71" t="s">
        <v>75</v>
      </c>
      <c r="CH732" s="62">
        <v>20.937243080295968</v>
      </c>
      <c r="CI732" s="63">
        <f>SUM(CI730:CI731)/2</f>
        <v>4.1500000000000004</v>
      </c>
      <c r="CJ732" s="64">
        <f>SUM((AF732-BQ732)/AF732)*100</f>
        <v>3.1028487361241051</v>
      </c>
      <c r="CK732" s="64">
        <f>SUM(BX732*CH732)</f>
        <v>30.992111563358918</v>
      </c>
      <c r="CL732" s="65" t="s">
        <v>85</v>
      </c>
    </row>
    <row r="733" spans="1:90" s="65" customFormat="1" ht="24.75" customHeight="1" x14ac:dyDescent="0.3">
      <c r="A733" s="61" t="s">
        <v>129</v>
      </c>
      <c r="B733" s="35">
        <v>3.67</v>
      </c>
      <c r="C733" s="35">
        <v>1.87</v>
      </c>
      <c r="D733" s="35">
        <v>6.52</v>
      </c>
      <c r="E733" s="35">
        <v>4.9550000000000001</v>
      </c>
      <c r="F733" s="35">
        <v>0.18054999999999999</v>
      </c>
      <c r="G733" s="66">
        <v>0.5171</v>
      </c>
      <c r="H733" s="66">
        <v>7.8200000000000006E-2</v>
      </c>
      <c r="I733" s="66">
        <v>4.895E-2</v>
      </c>
      <c r="J733" s="66">
        <v>4.1149999999999999E-2</v>
      </c>
      <c r="K733" s="67">
        <v>6.1899999999999997E-2</v>
      </c>
      <c r="L733" s="66">
        <v>1.3521909999999999</v>
      </c>
      <c r="M733" s="68">
        <v>2.3E-2</v>
      </c>
      <c r="N733" s="35">
        <v>14.755000000000001</v>
      </c>
      <c r="O733" s="35">
        <v>13.37</v>
      </c>
      <c r="P733" s="35">
        <v>2.6799999999999997</v>
      </c>
      <c r="Q733" s="35">
        <v>16.015000000000001</v>
      </c>
      <c r="R733" s="35">
        <v>7.04</v>
      </c>
      <c r="S733" s="35">
        <v>2.9699999999999998</v>
      </c>
      <c r="T733" s="35">
        <v>7.25</v>
      </c>
      <c r="U733" s="35">
        <v>1.65</v>
      </c>
      <c r="V733" s="35">
        <v>8.5949999999999989</v>
      </c>
      <c r="W733" s="35">
        <v>5.9550000000000001</v>
      </c>
      <c r="X733" s="35">
        <v>11.035</v>
      </c>
      <c r="Y733" s="35">
        <v>1.415</v>
      </c>
      <c r="Z733" s="35">
        <v>0</v>
      </c>
      <c r="AA733" s="35">
        <v>9.25</v>
      </c>
      <c r="AB733" s="41">
        <v>1000</v>
      </c>
      <c r="AC733" s="41">
        <v>6</v>
      </c>
      <c r="AD733" s="88">
        <v>385.7</v>
      </c>
      <c r="AE733" s="69">
        <v>59.97</v>
      </c>
      <c r="AF733" s="69">
        <v>74.53</v>
      </c>
      <c r="AG733" s="44">
        <f t="shared" si="434"/>
        <v>29.984999999999999</v>
      </c>
      <c r="AH733" s="44">
        <f t="shared" si="406"/>
        <v>2824.6066617009296</v>
      </c>
      <c r="AI733" s="44">
        <f t="shared" si="407"/>
        <v>210517.93449657029</v>
      </c>
      <c r="AJ733" s="44">
        <f t="shared" si="408"/>
        <v>1.8321479399005016</v>
      </c>
      <c r="AK733" s="45">
        <v>0</v>
      </c>
      <c r="AL733" s="69">
        <v>380.2</v>
      </c>
      <c r="AM733" s="69">
        <v>59.8</v>
      </c>
      <c r="AN733" s="69">
        <v>74</v>
      </c>
      <c r="AO733" s="44">
        <f t="shared" si="433"/>
        <v>29.9</v>
      </c>
      <c r="AP733" s="44">
        <f t="shared" si="409"/>
        <v>2808.6152482358107</v>
      </c>
      <c r="AQ733" s="46">
        <f t="shared" si="410"/>
        <v>210517.93449657029</v>
      </c>
      <c r="AR733" s="46">
        <f t="shared" si="411"/>
        <v>207837.52836944998</v>
      </c>
      <c r="AS733" s="47">
        <f t="shared" si="412"/>
        <v>1.2732435996629914</v>
      </c>
      <c r="AT733" s="46">
        <f t="shared" si="413"/>
        <v>1.8321479399005016</v>
      </c>
      <c r="AU733" s="46">
        <f t="shared" si="414"/>
        <v>1.8293135170668511</v>
      </c>
      <c r="AV733" s="47">
        <f t="shared" si="415"/>
        <v>0.15470491066373546</v>
      </c>
      <c r="AW733" s="48">
        <v>0</v>
      </c>
      <c r="AX733" s="70">
        <v>150</v>
      </c>
      <c r="AY733" s="70">
        <v>12</v>
      </c>
      <c r="AZ733" s="71">
        <v>329.9</v>
      </c>
      <c r="BA733" s="43">
        <f t="shared" si="430"/>
        <v>16.914216429220978</v>
      </c>
      <c r="BB733" s="71">
        <v>58.1</v>
      </c>
      <c r="BC733" s="69">
        <v>74.540000000000006</v>
      </c>
      <c r="BD733" s="54">
        <f t="shared" si="416"/>
        <v>29.05</v>
      </c>
      <c r="BE733" s="44">
        <f t="shared" si="417"/>
        <v>2651.1978943460604</v>
      </c>
      <c r="BF733" s="50">
        <f t="shared" si="431"/>
        <v>210517.93449657029</v>
      </c>
      <c r="BG733" s="50">
        <f t="shared" si="418"/>
        <v>197620.29104455534</v>
      </c>
      <c r="BH733" s="72">
        <f t="shared" si="419"/>
        <v>6.1266245476226038</v>
      </c>
      <c r="BI733" s="73">
        <f t="shared" si="420"/>
        <v>1.8321479399005016</v>
      </c>
      <c r="BJ733" s="51">
        <f t="shared" si="421"/>
        <v>1.6693629902893978</v>
      </c>
      <c r="BK733" s="72">
        <f t="shared" si="422"/>
        <v>8.8849238680989995</v>
      </c>
      <c r="BL733" s="116">
        <v>0</v>
      </c>
      <c r="BM733" s="74">
        <f t="shared" si="435"/>
        <v>1000</v>
      </c>
      <c r="BN733" s="74">
        <f t="shared" si="436"/>
        <v>6</v>
      </c>
      <c r="BO733" s="71">
        <v>292.8</v>
      </c>
      <c r="BP733" s="71">
        <v>58.26</v>
      </c>
      <c r="BQ733" s="71">
        <v>72.819999999999993</v>
      </c>
      <c r="BR733" s="72">
        <f t="shared" si="423"/>
        <v>29.13</v>
      </c>
      <c r="BS733" s="54">
        <f t="shared" si="424"/>
        <v>2665.8201231929283</v>
      </c>
      <c r="BT733" s="50">
        <f t="shared" si="425"/>
        <v>197620.29104455534</v>
      </c>
      <c r="BU733" s="50">
        <f t="shared" si="426"/>
        <v>194125.02137090903</v>
      </c>
      <c r="BV733" s="72">
        <f t="shared" si="427"/>
        <v>1.7686795496411194</v>
      </c>
      <c r="BW733" s="75">
        <f t="shared" si="428"/>
        <v>1.6693629902893978</v>
      </c>
      <c r="BX733" s="55">
        <f t="shared" si="429"/>
        <v>1.5083063374945136</v>
      </c>
      <c r="BY733" s="72">
        <f t="shared" si="399"/>
        <v>9.6477910275801513</v>
      </c>
      <c r="BZ733" s="83" t="s">
        <v>94</v>
      </c>
      <c r="CA733" s="83" t="s">
        <v>78</v>
      </c>
      <c r="CB733" s="112">
        <v>3</v>
      </c>
      <c r="CC733" s="112">
        <v>8</v>
      </c>
      <c r="CD733" s="112">
        <v>4</v>
      </c>
      <c r="CE733" s="112">
        <v>6</v>
      </c>
      <c r="CF733" s="83" t="s">
        <v>85</v>
      </c>
      <c r="CG733" s="71" t="s">
        <v>75</v>
      </c>
      <c r="CH733" s="63">
        <f>SUM(CH731:CH732)/2</f>
        <v>20.969584931284786</v>
      </c>
      <c r="CI733" s="63">
        <f>SUM(CI731:CI732)/2</f>
        <v>4.165</v>
      </c>
      <c r="CJ733" s="64">
        <f>SUM((AF733-BQ733)/AF733)*100</f>
        <v>2.2943781027774159</v>
      </c>
      <c r="CK733" s="64">
        <f>SUM(BX733*CH733)</f>
        <v>31.628557846486295</v>
      </c>
      <c r="CL733" s="65" t="s">
        <v>85</v>
      </c>
    </row>
    <row r="734" spans="1:90" s="65" customFormat="1" ht="24.75" customHeight="1" x14ac:dyDescent="0.3">
      <c r="A734" s="61" t="s">
        <v>129</v>
      </c>
      <c r="B734" s="35">
        <v>3.3650000000000002</v>
      </c>
      <c r="C734" s="35">
        <v>2.105</v>
      </c>
      <c r="D734" s="35">
        <v>7.2450000000000001</v>
      </c>
      <c r="E734" s="35">
        <v>4.7850000000000001</v>
      </c>
      <c r="F734" s="35">
        <v>0.1842</v>
      </c>
      <c r="G734" s="66">
        <v>0.48659999999999998</v>
      </c>
      <c r="H734" s="66">
        <v>7.8450000000000006E-2</v>
      </c>
      <c r="I734" s="66">
        <v>4.58E-2</v>
      </c>
      <c r="J734" s="66">
        <v>3.9949999999999999E-2</v>
      </c>
      <c r="K734" s="67">
        <v>5.4699999999999999E-2</v>
      </c>
      <c r="L734" s="66">
        <v>1.3521909999999999</v>
      </c>
      <c r="M734" s="68">
        <v>2.1600000000000001E-2</v>
      </c>
      <c r="N734" s="35">
        <v>8.620000000000001</v>
      </c>
      <c r="O734" s="35">
        <v>12.135</v>
      </c>
      <c r="P734" s="35">
        <v>4.0999999999999996</v>
      </c>
      <c r="Q734" s="35">
        <v>16.63</v>
      </c>
      <c r="R734" s="35">
        <v>7.6749999999999998</v>
      </c>
      <c r="S734" s="35">
        <v>3.28</v>
      </c>
      <c r="T734" s="35">
        <v>7.83</v>
      </c>
      <c r="U734" s="35">
        <v>1.9699999999999995</v>
      </c>
      <c r="V734" s="35">
        <v>18.384999999999998</v>
      </c>
      <c r="W734" s="35">
        <v>2.085</v>
      </c>
      <c r="X734" s="35">
        <v>10.535</v>
      </c>
      <c r="Y734" s="35">
        <v>5.7350000000000003</v>
      </c>
      <c r="Z734" s="35">
        <v>0</v>
      </c>
      <c r="AA734" s="35">
        <v>9.33</v>
      </c>
      <c r="AB734" s="41">
        <v>1020</v>
      </c>
      <c r="AC734" s="41">
        <v>6</v>
      </c>
      <c r="AD734" s="88">
        <v>385.6</v>
      </c>
      <c r="AE734" s="69">
        <v>59.91</v>
      </c>
      <c r="AF734" s="69">
        <v>75.22</v>
      </c>
      <c r="AG734" s="44">
        <f t="shared" si="434"/>
        <v>29.954999999999998</v>
      </c>
      <c r="AH734" s="44">
        <f t="shared" si="406"/>
        <v>2818.9574497912445</v>
      </c>
      <c r="AI734" s="44">
        <f t="shared" si="407"/>
        <v>212041.97937329739</v>
      </c>
      <c r="AJ734" s="44">
        <f t="shared" si="408"/>
        <v>1.8185078310420588</v>
      </c>
      <c r="AK734" s="45">
        <v>0</v>
      </c>
      <c r="AL734" s="69">
        <v>358.9</v>
      </c>
      <c r="AM734" s="69">
        <v>59.8</v>
      </c>
      <c r="AN734" s="69">
        <v>75.09</v>
      </c>
      <c r="AO734" s="44">
        <f t="shared" si="433"/>
        <v>29.9</v>
      </c>
      <c r="AP734" s="44">
        <f t="shared" si="409"/>
        <v>2808.6152482358107</v>
      </c>
      <c r="AQ734" s="46">
        <f t="shared" si="410"/>
        <v>212041.97937329739</v>
      </c>
      <c r="AR734" s="46">
        <f t="shared" si="411"/>
        <v>210898.91899002704</v>
      </c>
      <c r="AS734" s="47">
        <f t="shared" si="412"/>
        <v>0.5390726811024551</v>
      </c>
      <c r="AT734" s="46">
        <f t="shared" si="413"/>
        <v>1.8185078310420588</v>
      </c>
      <c r="AU734" s="46">
        <f t="shared" si="414"/>
        <v>1.7017631086908114</v>
      </c>
      <c r="AV734" s="47">
        <f t="shared" si="415"/>
        <v>6.419808612226281</v>
      </c>
      <c r="AW734" s="48">
        <v>0</v>
      </c>
      <c r="AX734" s="70">
        <v>150</v>
      </c>
      <c r="AY734" s="70">
        <v>12</v>
      </c>
      <c r="AZ734" s="71">
        <v>329.6</v>
      </c>
      <c r="BA734" s="43">
        <f t="shared" si="430"/>
        <v>16.990291262135919</v>
      </c>
      <c r="BB734" s="71">
        <v>59.1</v>
      </c>
      <c r="BC734" s="69">
        <v>75.22</v>
      </c>
      <c r="BD734" s="54">
        <f t="shared" si="416"/>
        <v>29.55</v>
      </c>
      <c r="BE734" s="44">
        <f t="shared" si="417"/>
        <v>2743.2465590962411</v>
      </c>
      <c r="BF734" s="50">
        <f t="shared" si="431"/>
        <v>212041.97937329739</v>
      </c>
      <c r="BG734" s="50">
        <f t="shared" si="418"/>
        <v>206347.00617521926</v>
      </c>
      <c r="BH734" s="72">
        <f t="shared" si="419"/>
        <v>2.6857762858609253</v>
      </c>
      <c r="BI734" s="73">
        <f t="shared" si="420"/>
        <v>1.8185078310420588</v>
      </c>
      <c r="BJ734" s="51">
        <f t="shared" si="421"/>
        <v>1.5973093388140589</v>
      </c>
      <c r="BK734" s="72">
        <f t="shared" si="422"/>
        <v>12.163736028634347</v>
      </c>
      <c r="BL734" s="116">
        <v>0</v>
      </c>
      <c r="BM734" s="74">
        <f t="shared" si="435"/>
        <v>1020</v>
      </c>
      <c r="BN734" s="74">
        <f t="shared" si="436"/>
        <v>6</v>
      </c>
      <c r="BO734" s="71">
        <v>291.10000000000002</v>
      </c>
      <c r="BP734" s="71">
        <v>58.7</v>
      </c>
      <c r="BQ734" s="71">
        <v>72.3</v>
      </c>
      <c r="BR734" s="72">
        <f t="shared" si="423"/>
        <v>29.35</v>
      </c>
      <c r="BS734" s="54">
        <f t="shared" si="424"/>
        <v>2706.2385976369542</v>
      </c>
      <c r="BT734" s="50">
        <f t="shared" si="425"/>
        <v>206347.00617521926</v>
      </c>
      <c r="BU734" s="50">
        <f t="shared" si="426"/>
        <v>195661.05060915177</v>
      </c>
      <c r="BV734" s="72">
        <f t="shared" si="427"/>
        <v>5.1786336832013538</v>
      </c>
      <c r="BW734" s="75">
        <f t="shared" si="428"/>
        <v>1.5973093388140589</v>
      </c>
      <c r="BX734" s="55">
        <f t="shared" si="429"/>
        <v>1.4877769443316289</v>
      </c>
      <c r="BY734" s="72">
        <f t="shared" si="399"/>
        <v>6.8573063351494348</v>
      </c>
      <c r="BZ734" s="83" t="s">
        <v>94</v>
      </c>
      <c r="CA734" s="83" t="s">
        <v>78</v>
      </c>
      <c r="CB734" s="112">
        <v>3</v>
      </c>
      <c r="CC734" s="112">
        <v>8</v>
      </c>
      <c r="CD734" s="112">
        <v>4</v>
      </c>
      <c r="CE734" s="112">
        <v>6</v>
      </c>
      <c r="CF734" s="83" t="s">
        <v>85</v>
      </c>
      <c r="CG734" s="71" t="s">
        <v>75</v>
      </c>
      <c r="CH734" s="62">
        <v>21.422663358147226</v>
      </c>
      <c r="CI734" s="63">
        <v>4.8</v>
      </c>
      <c r="CJ734" s="64">
        <f>SUM((AF734-BQ734)/AF734)*100</f>
        <v>3.8819462908800872</v>
      </c>
      <c r="CK734" s="64">
        <f>SUM(BX734*CH734)</f>
        <v>31.872144630429432</v>
      </c>
      <c r="CL734" s="65" t="s">
        <v>85</v>
      </c>
    </row>
    <row r="735" spans="1:90" s="65" customFormat="1" ht="24.75" customHeight="1" x14ac:dyDescent="0.3">
      <c r="A735" s="61" t="s">
        <v>129</v>
      </c>
      <c r="B735" s="35">
        <v>3.5649999999999999</v>
      </c>
      <c r="C735" s="35">
        <v>2.0449999999999999</v>
      </c>
      <c r="D735" s="35">
        <v>7.2450000000000001</v>
      </c>
      <c r="E735" s="35">
        <v>5.1050000000000004</v>
      </c>
      <c r="F735" s="35">
        <v>0.20135</v>
      </c>
      <c r="G735" s="66">
        <v>0.52749999999999997</v>
      </c>
      <c r="H735" s="66">
        <v>7.8E-2</v>
      </c>
      <c r="I735" s="66">
        <v>4.7750000000000001E-2</v>
      </c>
      <c r="J735" s="66">
        <v>4.1450000000000001E-2</v>
      </c>
      <c r="K735" s="67">
        <v>5.9400000000000001E-2</v>
      </c>
      <c r="L735" s="66">
        <v>1.3521909999999999</v>
      </c>
      <c r="M735" s="68">
        <v>2.9250000000000002E-2</v>
      </c>
      <c r="N735" s="35">
        <v>9.0949999999999989</v>
      </c>
      <c r="O735" s="35">
        <v>17.445</v>
      </c>
      <c r="P735" s="35">
        <v>3.3487499999999999</v>
      </c>
      <c r="Q735" s="35">
        <v>14.93</v>
      </c>
      <c r="R735" s="35">
        <v>6.69</v>
      </c>
      <c r="S735" s="35">
        <v>3.2912499999999998</v>
      </c>
      <c r="T735" s="35">
        <v>8.1962499999999991</v>
      </c>
      <c r="U735" s="35">
        <v>2.4212499999999997</v>
      </c>
      <c r="V735" s="35">
        <v>11.0975</v>
      </c>
      <c r="W735" s="35">
        <v>4.3587499999999997</v>
      </c>
      <c r="X735" s="35">
        <v>10.5375</v>
      </c>
      <c r="Y735" s="35">
        <v>3.5750000000000002</v>
      </c>
      <c r="Z735" s="35">
        <v>0</v>
      </c>
      <c r="AA735" s="35">
        <v>8.8862500000000004</v>
      </c>
      <c r="AB735" s="41">
        <v>1020</v>
      </c>
      <c r="AC735" s="41">
        <v>6</v>
      </c>
      <c r="AD735" s="88">
        <v>382.4</v>
      </c>
      <c r="AE735" s="69">
        <v>60.01</v>
      </c>
      <c r="AF735" s="69">
        <v>75.150000000000006</v>
      </c>
      <c r="AG735" s="44">
        <f t="shared" si="434"/>
        <v>30.004999999999999</v>
      </c>
      <c r="AH735" s="44">
        <f t="shared" si="406"/>
        <v>2828.3759445667069</v>
      </c>
      <c r="AI735" s="44">
        <f t="shared" si="407"/>
        <v>212552.45223418804</v>
      </c>
      <c r="AJ735" s="44">
        <f t="shared" si="408"/>
        <v>1.7990853362570276</v>
      </c>
      <c r="AK735" s="45">
        <v>0</v>
      </c>
      <c r="AL735" s="69">
        <v>359</v>
      </c>
      <c r="AM735" s="69">
        <v>59.8</v>
      </c>
      <c r="AN735" s="69">
        <v>74.989999999999995</v>
      </c>
      <c r="AO735" s="44">
        <f t="shared" si="433"/>
        <v>29.9</v>
      </c>
      <c r="AP735" s="44">
        <f t="shared" si="409"/>
        <v>2808.6152482358107</v>
      </c>
      <c r="AQ735" s="46">
        <f t="shared" si="410"/>
        <v>212552.45223418804</v>
      </c>
      <c r="AR735" s="46">
        <f t="shared" si="411"/>
        <v>210618.05746520343</v>
      </c>
      <c r="AS735" s="47">
        <f t="shared" si="412"/>
        <v>0.91007878227314654</v>
      </c>
      <c r="AT735" s="46">
        <f t="shared" si="413"/>
        <v>1.7990853362570276</v>
      </c>
      <c r="AU735" s="46">
        <f t="shared" si="414"/>
        <v>1.7045072218430797</v>
      </c>
      <c r="AV735" s="47">
        <f t="shared" si="415"/>
        <v>5.2570110215403343</v>
      </c>
      <c r="AW735" s="48">
        <v>0</v>
      </c>
      <c r="AX735" s="70">
        <v>150</v>
      </c>
      <c r="AY735" s="70">
        <v>12</v>
      </c>
      <c r="AZ735" s="71">
        <v>330.9</v>
      </c>
      <c r="BA735" s="43">
        <f t="shared" si="430"/>
        <v>15.563614385010579</v>
      </c>
      <c r="BB735" s="71">
        <v>58.4</v>
      </c>
      <c r="BC735" s="69">
        <v>75.150000000000006</v>
      </c>
      <c r="BD735" s="54">
        <f t="shared" si="416"/>
        <v>29.2</v>
      </c>
      <c r="BE735" s="44">
        <f t="shared" si="417"/>
        <v>2678.6475601568013</v>
      </c>
      <c r="BF735" s="50">
        <f t="shared" si="431"/>
        <v>212552.45223418804</v>
      </c>
      <c r="BG735" s="50">
        <f t="shared" si="418"/>
        <v>201300.36414578362</v>
      </c>
      <c r="BH735" s="72">
        <f t="shared" si="419"/>
        <v>5.2937935884206997</v>
      </c>
      <c r="BI735" s="73">
        <f t="shared" si="420"/>
        <v>1.7990853362570276</v>
      </c>
      <c r="BJ735" s="51">
        <f t="shared" si="421"/>
        <v>1.6438122275842437</v>
      </c>
      <c r="BK735" s="72">
        <f t="shared" si="422"/>
        <v>8.6306694598393783</v>
      </c>
      <c r="BL735" s="116">
        <v>0</v>
      </c>
      <c r="BM735" s="74">
        <f t="shared" si="435"/>
        <v>1020</v>
      </c>
      <c r="BN735" s="74">
        <f t="shared" si="436"/>
        <v>6</v>
      </c>
      <c r="BO735" s="71">
        <v>290.8</v>
      </c>
      <c r="BP735" s="71">
        <v>58.3</v>
      </c>
      <c r="BQ735" s="71">
        <v>72.3</v>
      </c>
      <c r="BR735" s="72">
        <f t="shared" si="423"/>
        <v>29.15</v>
      </c>
      <c r="BS735" s="54">
        <f t="shared" si="424"/>
        <v>2669.481963589953</v>
      </c>
      <c r="BT735" s="50">
        <f t="shared" si="425"/>
        <v>201300.36414578362</v>
      </c>
      <c r="BU735" s="50">
        <f t="shared" si="426"/>
        <v>193003.5459675536</v>
      </c>
      <c r="BV735" s="72">
        <f t="shared" si="427"/>
        <v>4.1216111125469146</v>
      </c>
      <c r="BW735" s="75">
        <f t="shared" si="428"/>
        <v>1.6438122275842437</v>
      </c>
      <c r="BX735" s="55">
        <f t="shared" si="429"/>
        <v>1.5067080687154175</v>
      </c>
      <c r="BY735" s="72">
        <f t="shared" si="399"/>
        <v>8.3406216700501918</v>
      </c>
      <c r="BZ735" s="83" t="s">
        <v>94</v>
      </c>
      <c r="CA735" s="83" t="s">
        <v>78</v>
      </c>
      <c r="CB735" s="112">
        <v>3</v>
      </c>
      <c r="CC735" s="112">
        <v>8</v>
      </c>
      <c r="CD735" s="112">
        <v>4</v>
      </c>
      <c r="CE735" s="112">
        <v>6</v>
      </c>
      <c r="CF735" s="83" t="s">
        <v>85</v>
      </c>
      <c r="CG735" s="71" t="s">
        <v>75</v>
      </c>
      <c r="CH735" s="62">
        <v>21.842621114533742</v>
      </c>
      <c r="CI735" s="63">
        <v>4.97</v>
      </c>
      <c r="CJ735" s="64">
        <f>SUM((AF735-BQ735)/AF735)*100</f>
        <v>3.79241516966069</v>
      </c>
      <c r="CK735" s="64">
        <f>SUM(BX735*CH735)</f>
        <v>32.910453475161738</v>
      </c>
      <c r="CL735" s="65" t="s">
        <v>85</v>
      </c>
    </row>
    <row r="736" spans="1:90" s="65" customFormat="1" ht="24.75" customHeight="1" x14ac:dyDescent="0.3">
      <c r="A736" s="61" t="s">
        <v>129</v>
      </c>
      <c r="B736" s="35">
        <v>3.8250000000000002</v>
      </c>
      <c r="C736" s="35">
        <v>2.08</v>
      </c>
      <c r="D736" s="35">
        <v>7.19</v>
      </c>
      <c r="E736" s="35">
        <v>5.0599999999999996</v>
      </c>
      <c r="F736" s="35">
        <v>0.54364999999999997</v>
      </c>
      <c r="G736" s="66">
        <v>0.53085000000000004</v>
      </c>
      <c r="H736" s="66">
        <v>7.9899999999999999E-2</v>
      </c>
      <c r="I736" s="66">
        <v>4.5150000000000003E-2</v>
      </c>
      <c r="J736" s="66">
        <v>3.7350000000000001E-2</v>
      </c>
      <c r="K736" s="67">
        <v>6.0249999999999998E-2</v>
      </c>
      <c r="L736" s="66">
        <v>1.3521909999999999</v>
      </c>
      <c r="M736" s="68">
        <v>2.665E-2</v>
      </c>
      <c r="N736" s="35">
        <v>14.755000000000001</v>
      </c>
      <c r="O736" s="35">
        <v>13.37</v>
      </c>
      <c r="P736" s="35">
        <v>2.6799999999999997</v>
      </c>
      <c r="Q736" s="35">
        <v>16.015000000000001</v>
      </c>
      <c r="R736" s="35">
        <v>7.04</v>
      </c>
      <c r="S736" s="35">
        <v>2.9699999999999998</v>
      </c>
      <c r="T736" s="35">
        <v>7.25</v>
      </c>
      <c r="U736" s="35">
        <v>1.65</v>
      </c>
      <c r="V736" s="35">
        <v>8.5949999999999989</v>
      </c>
      <c r="W736" s="35">
        <v>5.9550000000000001</v>
      </c>
      <c r="X736" s="35">
        <v>11.035</v>
      </c>
      <c r="Y736" s="35">
        <v>1.415</v>
      </c>
      <c r="Z736" s="35">
        <v>0</v>
      </c>
      <c r="AA736" s="35">
        <v>9.25</v>
      </c>
      <c r="AB736" s="41">
        <v>1020</v>
      </c>
      <c r="AC736" s="41">
        <v>6</v>
      </c>
      <c r="AD736" s="88">
        <v>385.6</v>
      </c>
      <c r="AE736" s="69">
        <v>59.96</v>
      </c>
      <c r="AF736" s="69">
        <v>75.040000000000006</v>
      </c>
      <c r="AG736" s="44">
        <f t="shared" si="434"/>
        <v>29.98</v>
      </c>
      <c r="AH736" s="44">
        <f t="shared" si="406"/>
        <v>2823.6647336835676</v>
      </c>
      <c r="AI736" s="44">
        <f t="shared" si="407"/>
        <v>211887.80161561494</v>
      </c>
      <c r="AJ736" s="44">
        <f t="shared" si="408"/>
        <v>1.8198310476575517</v>
      </c>
      <c r="AK736" s="45">
        <v>0</v>
      </c>
      <c r="AL736" s="69">
        <v>360.4</v>
      </c>
      <c r="AM736" s="69">
        <v>59.97</v>
      </c>
      <c r="AN736" s="69">
        <v>75.010000000000005</v>
      </c>
      <c r="AO736" s="44">
        <f t="shared" si="433"/>
        <v>29.984999999999999</v>
      </c>
      <c r="AP736" s="44">
        <f t="shared" si="409"/>
        <v>2824.6066617009296</v>
      </c>
      <c r="AQ736" s="46">
        <f t="shared" si="410"/>
        <v>211887.80161561494</v>
      </c>
      <c r="AR736" s="46">
        <f t="shared" si="411"/>
        <v>211873.74569418674</v>
      </c>
      <c r="AS736" s="47">
        <f t="shared" si="412"/>
        <v>6.6336624010547834E-3</v>
      </c>
      <c r="AT736" s="46">
        <f t="shared" si="413"/>
        <v>1.8198310476575517</v>
      </c>
      <c r="AU736" s="46">
        <f t="shared" si="414"/>
        <v>1.7010130198962563</v>
      </c>
      <c r="AV736" s="47">
        <f t="shared" si="415"/>
        <v>6.5290691635487494</v>
      </c>
      <c r="AW736" s="48">
        <v>0</v>
      </c>
      <c r="AX736" s="70">
        <v>150</v>
      </c>
      <c r="AY736" s="70">
        <v>12</v>
      </c>
      <c r="AZ736" s="71">
        <v>329</v>
      </c>
      <c r="BA736" s="43">
        <f t="shared" si="430"/>
        <v>17.203647416413382</v>
      </c>
      <c r="BB736" s="71">
        <v>58.6</v>
      </c>
      <c r="BC736" s="69">
        <v>75.040000000000006</v>
      </c>
      <c r="BD736" s="54">
        <f t="shared" si="416"/>
        <v>29.3</v>
      </c>
      <c r="BE736" s="44">
        <f t="shared" si="417"/>
        <v>2697.0258771803014</v>
      </c>
      <c r="BF736" s="50">
        <f t="shared" si="431"/>
        <v>211887.80161561494</v>
      </c>
      <c r="BG736" s="50">
        <f t="shared" si="418"/>
        <v>202384.82182360985</v>
      </c>
      <c r="BH736" s="72">
        <f t="shared" si="419"/>
        <v>4.4849112216683533</v>
      </c>
      <c r="BI736" s="73">
        <f t="shared" si="420"/>
        <v>1.8198310476575517</v>
      </c>
      <c r="BJ736" s="51">
        <f t="shared" si="421"/>
        <v>1.625615977697886</v>
      </c>
      <c r="BK736" s="72">
        <f t="shared" si="422"/>
        <v>10.672148395844506</v>
      </c>
      <c r="BL736" s="116">
        <v>0</v>
      </c>
      <c r="BM736" s="74">
        <f t="shared" si="435"/>
        <v>1020</v>
      </c>
      <c r="BN736" s="74">
        <f t="shared" si="436"/>
        <v>6</v>
      </c>
      <c r="BO736" s="71">
        <v>291.7</v>
      </c>
      <c r="BP736" s="71">
        <v>58.6</v>
      </c>
      <c r="BQ736" s="71">
        <v>72.5</v>
      </c>
      <c r="BR736" s="72">
        <f t="shared" si="423"/>
        <v>29.3</v>
      </c>
      <c r="BS736" s="54">
        <f t="shared" si="424"/>
        <v>2697.0258771803014</v>
      </c>
      <c r="BT736" s="50">
        <f t="shared" si="425"/>
        <v>202384.82182360985</v>
      </c>
      <c r="BU736" s="50">
        <f t="shared" si="426"/>
        <v>195534.37609557185</v>
      </c>
      <c r="BV736" s="72">
        <f t="shared" si="427"/>
        <v>3.3848614072494843</v>
      </c>
      <c r="BW736" s="75">
        <f t="shared" si="428"/>
        <v>1.625615977697886</v>
      </c>
      <c r="BX736" s="55">
        <f t="shared" si="429"/>
        <v>1.4918092962713883</v>
      </c>
      <c r="BY736" s="72">
        <f t="shared" si="399"/>
        <v>8.2311371973587466</v>
      </c>
      <c r="BZ736" s="83" t="s">
        <v>94</v>
      </c>
      <c r="CA736" s="83" t="s">
        <v>78</v>
      </c>
      <c r="CB736" s="112">
        <v>3</v>
      </c>
      <c r="CC736" s="112">
        <v>8</v>
      </c>
      <c r="CD736" s="112">
        <v>4</v>
      </c>
      <c r="CE736" s="112">
        <v>6</v>
      </c>
      <c r="CF736" s="83" t="s">
        <v>85</v>
      </c>
      <c r="CG736" s="71" t="s">
        <v>75</v>
      </c>
      <c r="CH736" s="62">
        <v>20.909595119245711</v>
      </c>
      <c r="CI736" s="63">
        <f t="shared" ref="CI736:CI741" si="437">SUM(CI734:CI735)/2</f>
        <v>4.8849999999999998</v>
      </c>
      <c r="CJ736" s="64">
        <f>SUM((AF736-BQ736)/AF736)*100</f>
        <v>3.3848614072494754</v>
      </c>
      <c r="CK736" s="64">
        <f>SUM(BX736*CH736)</f>
        <v>31.1931283801616</v>
      </c>
      <c r="CL736" s="65" t="s">
        <v>85</v>
      </c>
    </row>
    <row r="737" spans="1:90" s="65" customFormat="1" ht="24.75" customHeight="1" x14ac:dyDescent="0.3">
      <c r="A737" s="61" t="s">
        <v>129</v>
      </c>
      <c r="B737" s="35">
        <v>3.72</v>
      </c>
      <c r="C737" s="35">
        <v>1.845</v>
      </c>
      <c r="D737" s="35">
        <v>6.37</v>
      </c>
      <c r="E737" s="35">
        <v>4.83</v>
      </c>
      <c r="F737" s="35">
        <v>0.5141</v>
      </c>
      <c r="G737" s="66">
        <v>0.51265000000000005</v>
      </c>
      <c r="H737" s="66">
        <v>8.0299999999999996E-2</v>
      </c>
      <c r="I737" s="66">
        <v>4.5100000000000001E-2</v>
      </c>
      <c r="J737" s="66">
        <v>3.6400000000000002E-2</v>
      </c>
      <c r="K737" s="67">
        <v>5.6349999999999997E-2</v>
      </c>
      <c r="L737" s="66">
        <v>1.3521909999999999</v>
      </c>
      <c r="M737" s="68">
        <v>3.04E-2</v>
      </c>
      <c r="N737" s="35">
        <v>8.620000000000001</v>
      </c>
      <c r="O737" s="35">
        <v>12.135</v>
      </c>
      <c r="P737" s="35">
        <v>4.0999999999999996</v>
      </c>
      <c r="Q737" s="35">
        <v>16.63</v>
      </c>
      <c r="R737" s="35">
        <v>7.6749999999999998</v>
      </c>
      <c r="S737" s="35">
        <v>3.28</v>
      </c>
      <c r="T737" s="35">
        <v>7.83</v>
      </c>
      <c r="U737" s="35">
        <v>1.9699999999999995</v>
      </c>
      <c r="V737" s="35">
        <v>18.384999999999998</v>
      </c>
      <c r="W737" s="35">
        <v>2.085</v>
      </c>
      <c r="X737" s="35">
        <v>10.535</v>
      </c>
      <c r="Y737" s="35">
        <v>5.7350000000000003</v>
      </c>
      <c r="Z737" s="35">
        <v>0</v>
      </c>
      <c r="AA737" s="35">
        <v>9.33</v>
      </c>
      <c r="AB737" s="41">
        <v>1020</v>
      </c>
      <c r="AC737" s="41">
        <v>6</v>
      </c>
      <c r="AD737" s="88">
        <v>384.2</v>
      </c>
      <c r="AE737" s="69">
        <v>59.81</v>
      </c>
      <c r="AF737" s="69">
        <v>75.27</v>
      </c>
      <c r="AG737" s="44">
        <f t="shared" si="434"/>
        <v>29.905000000000001</v>
      </c>
      <c r="AH737" s="44">
        <f t="shared" si="406"/>
        <v>2809.5546629790506</v>
      </c>
      <c r="AI737" s="44">
        <f t="shared" si="407"/>
        <v>211475.17948243313</v>
      </c>
      <c r="AJ737" s="44">
        <f t="shared" si="408"/>
        <v>1.8167616688648551</v>
      </c>
      <c r="AK737" s="45">
        <v>0</v>
      </c>
      <c r="AL737" s="69">
        <v>357.9</v>
      </c>
      <c r="AM737" s="69">
        <v>58.95</v>
      </c>
      <c r="AN737" s="69">
        <v>75.11</v>
      </c>
      <c r="AO737" s="44">
        <f t="shared" si="433"/>
        <v>29.475000000000001</v>
      </c>
      <c r="AP737" s="44">
        <f t="shared" si="409"/>
        <v>2729.3391211178814</v>
      </c>
      <c r="AQ737" s="46">
        <f t="shared" si="410"/>
        <v>211475.17948243313</v>
      </c>
      <c r="AR737" s="46">
        <f t="shared" si="411"/>
        <v>205000.66138716406</v>
      </c>
      <c r="AS737" s="47">
        <f t="shared" si="412"/>
        <v>3.0615971628986838</v>
      </c>
      <c r="AT737" s="46">
        <f t="shared" si="413"/>
        <v>1.8167616688648551</v>
      </c>
      <c r="AU737" s="46">
        <f t="shared" si="414"/>
        <v>1.7458480259440257</v>
      </c>
      <c r="AV737" s="47">
        <f t="shared" si="415"/>
        <v>3.9032991578437239</v>
      </c>
      <c r="AW737" s="48">
        <v>0</v>
      </c>
      <c r="AX737" s="70">
        <v>150</v>
      </c>
      <c r="AY737" s="70">
        <v>12</v>
      </c>
      <c r="AZ737" s="71">
        <v>326.7</v>
      </c>
      <c r="BA737" s="43">
        <f t="shared" si="430"/>
        <v>17.600244872972144</v>
      </c>
      <c r="BB737" s="71">
        <v>57.8</v>
      </c>
      <c r="BC737" s="69">
        <v>75.27</v>
      </c>
      <c r="BD737" s="54">
        <f t="shared" si="416"/>
        <v>28.9</v>
      </c>
      <c r="BE737" s="44">
        <f t="shared" si="417"/>
        <v>2623.8896002047309</v>
      </c>
      <c r="BF737" s="50">
        <f t="shared" si="431"/>
        <v>211475.17948243313</v>
      </c>
      <c r="BG737" s="50">
        <f t="shared" si="418"/>
        <v>197500.17020741009</v>
      </c>
      <c r="BH737" s="72">
        <f t="shared" si="419"/>
        <v>6.6083449174629587</v>
      </c>
      <c r="BI737" s="73">
        <f t="shared" si="420"/>
        <v>1.8167616688648551</v>
      </c>
      <c r="BJ737" s="51">
        <f t="shared" si="421"/>
        <v>1.6541757896051799</v>
      </c>
      <c r="BK737" s="72">
        <f t="shared" si="422"/>
        <v>8.9492134299190607</v>
      </c>
      <c r="BL737" s="116">
        <v>0</v>
      </c>
      <c r="BM737" s="74">
        <f t="shared" si="435"/>
        <v>1020</v>
      </c>
      <c r="BN737" s="74">
        <f t="shared" si="436"/>
        <v>6</v>
      </c>
      <c r="BO737" s="71">
        <v>287.60000000000002</v>
      </c>
      <c r="BP737" s="71">
        <v>58.7</v>
      </c>
      <c r="BQ737" s="71">
        <v>72.8</v>
      </c>
      <c r="BR737" s="72">
        <f t="shared" si="423"/>
        <v>29.35</v>
      </c>
      <c r="BS737" s="54">
        <f t="shared" si="424"/>
        <v>2706.2385976369542</v>
      </c>
      <c r="BT737" s="50">
        <f t="shared" si="425"/>
        <v>197500.17020741009</v>
      </c>
      <c r="BU737" s="50">
        <f t="shared" si="426"/>
        <v>197014.16990797027</v>
      </c>
      <c r="BV737" s="72">
        <f t="shared" si="427"/>
        <v>0.24607588891160828</v>
      </c>
      <c r="BW737" s="75">
        <f t="shared" si="428"/>
        <v>1.6541757896051799</v>
      </c>
      <c r="BX737" s="55">
        <f t="shared" si="429"/>
        <v>1.4597934764506757</v>
      </c>
      <c r="BY737" s="72">
        <f t="shared" si="399"/>
        <v>11.751007019689213</v>
      </c>
      <c r="BZ737" s="83" t="s">
        <v>94</v>
      </c>
      <c r="CA737" s="83" t="s">
        <v>78</v>
      </c>
      <c r="CB737" s="112">
        <v>3</v>
      </c>
      <c r="CC737" s="112">
        <v>8</v>
      </c>
      <c r="CD737" s="112">
        <v>4</v>
      </c>
      <c r="CE737" s="112">
        <v>6</v>
      </c>
      <c r="CF737" s="83" t="s">
        <v>85</v>
      </c>
      <c r="CG737" s="71" t="s">
        <v>75</v>
      </c>
      <c r="CH737" s="63">
        <v>20</v>
      </c>
      <c r="CI737" s="63">
        <f t="shared" si="437"/>
        <v>4.9275000000000002</v>
      </c>
      <c r="CJ737" s="64">
        <f>SUM((AF737-BQ737)/AF737)*100</f>
        <v>3.2815198618307417</v>
      </c>
      <c r="CK737" s="64">
        <f>SUM(BX737*CH737)</f>
        <v>29.195869529013514</v>
      </c>
      <c r="CL737" s="65" t="s">
        <v>85</v>
      </c>
    </row>
    <row r="738" spans="1:90" s="65" customFormat="1" ht="24.75" customHeight="1" x14ac:dyDescent="0.3">
      <c r="A738" s="61" t="s">
        <v>129</v>
      </c>
      <c r="B738" s="35">
        <v>3.7850000000000001</v>
      </c>
      <c r="C738" s="35">
        <v>1.895</v>
      </c>
      <c r="D738" s="35">
        <v>6.8949999999999996</v>
      </c>
      <c r="E738" s="35">
        <v>4.9450000000000003</v>
      </c>
      <c r="F738" s="35">
        <v>0.56984999999999997</v>
      </c>
      <c r="G738" s="66">
        <v>0.5323</v>
      </c>
      <c r="H738" s="66">
        <v>7.9399999999999998E-2</v>
      </c>
      <c r="I738" s="66">
        <v>4.6199999999999998E-2</v>
      </c>
      <c r="J738" s="66">
        <v>3.7199999999999997E-2</v>
      </c>
      <c r="K738" s="67">
        <v>5.4100000000000002E-2</v>
      </c>
      <c r="L738" s="66">
        <v>1.3521909999999999</v>
      </c>
      <c r="M738" s="68">
        <v>2.8649999999999998E-2</v>
      </c>
      <c r="N738" s="35">
        <v>9.0949999999999989</v>
      </c>
      <c r="O738" s="35">
        <v>17.445</v>
      </c>
      <c r="P738" s="35">
        <v>3.3487499999999999</v>
      </c>
      <c r="Q738" s="35">
        <v>14.93</v>
      </c>
      <c r="R738" s="35">
        <v>6.69</v>
      </c>
      <c r="S738" s="35">
        <v>3.2912499999999998</v>
      </c>
      <c r="T738" s="35">
        <v>8.1962499999999991</v>
      </c>
      <c r="U738" s="35">
        <v>2.4212499999999997</v>
      </c>
      <c r="V738" s="35">
        <v>11.0975</v>
      </c>
      <c r="W738" s="35">
        <v>4.3587499999999997</v>
      </c>
      <c r="X738" s="35">
        <v>10.5375</v>
      </c>
      <c r="Y738" s="35">
        <v>3.5750000000000002</v>
      </c>
      <c r="Z738" s="35">
        <v>0</v>
      </c>
      <c r="AA738" s="35">
        <v>8.8862500000000004</v>
      </c>
      <c r="AB738" s="41">
        <v>1040</v>
      </c>
      <c r="AC738" s="41">
        <v>6</v>
      </c>
      <c r="AD738" s="88">
        <v>382.5</v>
      </c>
      <c r="AE738" s="69">
        <v>59.63</v>
      </c>
      <c r="AF738" s="69">
        <v>74.760000000000005</v>
      </c>
      <c r="AG738" s="44">
        <f t="shared" si="434"/>
        <v>29.815000000000001</v>
      </c>
      <c r="AH738" s="44">
        <f t="shared" si="406"/>
        <v>2792.6692307845365</v>
      </c>
      <c r="AI738" s="44">
        <f t="shared" si="407"/>
        <v>208779.95169345196</v>
      </c>
      <c r="AJ738" s="44">
        <f t="shared" si="408"/>
        <v>1.8320724614479182</v>
      </c>
      <c r="AK738" s="45">
        <v>0</v>
      </c>
      <c r="AL738" s="69">
        <v>358.4</v>
      </c>
      <c r="AM738" s="69">
        <v>59</v>
      </c>
      <c r="AN738" s="69">
        <v>74</v>
      </c>
      <c r="AO738" s="44">
        <f t="shared" si="433"/>
        <v>29.5</v>
      </c>
      <c r="AP738" s="44">
        <f t="shared" si="409"/>
        <v>2733.9710067865176</v>
      </c>
      <c r="AQ738" s="46">
        <f t="shared" si="410"/>
        <v>208779.95169345196</v>
      </c>
      <c r="AR738" s="46">
        <f t="shared" si="411"/>
        <v>202313.8545022023</v>
      </c>
      <c r="AS738" s="47">
        <f t="shared" si="412"/>
        <v>3.097087214937055</v>
      </c>
      <c r="AT738" s="46">
        <f t="shared" si="413"/>
        <v>1.8320724614479182</v>
      </c>
      <c r="AU738" s="46">
        <f t="shared" si="414"/>
        <v>1.7715049761760069</v>
      </c>
      <c r="AV738" s="47">
        <f t="shared" si="415"/>
        <v>3.3059546795460171</v>
      </c>
      <c r="AW738" s="48">
        <v>0</v>
      </c>
      <c r="AX738" s="70">
        <v>150</v>
      </c>
      <c r="AY738" s="70">
        <v>12</v>
      </c>
      <c r="AZ738" s="71">
        <v>330.1</v>
      </c>
      <c r="BA738" s="43">
        <f t="shared" si="430"/>
        <v>15.873977582550733</v>
      </c>
      <c r="BB738" s="71">
        <v>57.6</v>
      </c>
      <c r="BC738" s="69">
        <v>74.760000000000005</v>
      </c>
      <c r="BD738" s="54">
        <f t="shared" si="416"/>
        <v>28.8</v>
      </c>
      <c r="BE738" s="44">
        <f t="shared" si="417"/>
        <v>2605.7626105935183</v>
      </c>
      <c r="BF738" s="50">
        <f t="shared" si="431"/>
        <v>208779.95169345196</v>
      </c>
      <c r="BG738" s="50">
        <f t="shared" si="418"/>
        <v>194806.81276797145</v>
      </c>
      <c r="BH738" s="72">
        <f t="shared" si="419"/>
        <v>6.6927589608781171</v>
      </c>
      <c r="BI738" s="73">
        <f t="shared" si="420"/>
        <v>1.8320724614479182</v>
      </c>
      <c r="BJ738" s="51">
        <f t="shared" si="421"/>
        <v>1.6944992595981343</v>
      </c>
      <c r="BK738" s="72">
        <f t="shared" si="422"/>
        <v>7.5091572383036365</v>
      </c>
      <c r="BL738" s="116">
        <v>0</v>
      </c>
      <c r="BM738" s="74">
        <f t="shared" si="435"/>
        <v>1040</v>
      </c>
      <c r="BN738" s="74">
        <f t="shared" si="436"/>
        <v>6</v>
      </c>
      <c r="BO738" s="71">
        <v>289</v>
      </c>
      <c r="BP738" s="71">
        <v>57.2</v>
      </c>
      <c r="BQ738" s="71">
        <v>73.900000000000006</v>
      </c>
      <c r="BR738" s="72">
        <f t="shared" si="423"/>
        <v>28.6</v>
      </c>
      <c r="BS738" s="54">
        <f t="shared" si="424"/>
        <v>2569.6971269303071</v>
      </c>
      <c r="BT738" s="50">
        <f t="shared" si="425"/>
        <v>194806.81276797145</v>
      </c>
      <c r="BU738" s="50">
        <f t="shared" si="426"/>
        <v>189900.61768014971</v>
      </c>
      <c r="BV738" s="72">
        <f t="shared" si="427"/>
        <v>2.5184925609687832</v>
      </c>
      <c r="BW738" s="75">
        <f t="shared" si="428"/>
        <v>1.6944992595981343</v>
      </c>
      <c r="BX738" s="55">
        <f t="shared" si="429"/>
        <v>1.5218486571052852</v>
      </c>
      <c r="BY738" s="72">
        <f t="shared" si="399"/>
        <v>10.188886275099039</v>
      </c>
      <c r="BZ738" s="83" t="s">
        <v>94</v>
      </c>
      <c r="CA738" s="83" t="s">
        <v>78</v>
      </c>
      <c r="CB738" s="112">
        <v>3</v>
      </c>
      <c r="CC738" s="112">
        <v>8</v>
      </c>
      <c r="CD738" s="112">
        <v>4</v>
      </c>
      <c r="CE738" s="112">
        <v>6</v>
      </c>
      <c r="CF738" s="83" t="s">
        <v>85</v>
      </c>
      <c r="CG738" s="71" t="s">
        <v>75</v>
      </c>
      <c r="CH738" s="63">
        <f>SUM(CH736:CH737)/2</f>
        <v>20.454797559622854</v>
      </c>
      <c r="CI738" s="63">
        <f t="shared" si="437"/>
        <v>4.90625</v>
      </c>
      <c r="CJ738" s="64">
        <f>SUM((AF738-BQ738)/AF738)*100</f>
        <v>1.150347779561262</v>
      </c>
      <c r="CK738" s="64">
        <f>SUM(BX738*CH738)</f>
        <v>31.129106197472506</v>
      </c>
      <c r="CL738" s="65" t="s">
        <v>85</v>
      </c>
    </row>
    <row r="739" spans="1:90" s="65" customFormat="1" ht="24.75" customHeight="1" x14ac:dyDescent="0.3">
      <c r="A739" s="61" t="s">
        <v>129</v>
      </c>
      <c r="B739" s="35">
        <v>3.16</v>
      </c>
      <c r="C739" s="35">
        <v>1.625</v>
      </c>
      <c r="D739" s="35">
        <v>5.81</v>
      </c>
      <c r="E739" s="35">
        <v>4.24</v>
      </c>
      <c r="F739" s="35">
        <v>0.49590000000000001</v>
      </c>
      <c r="G739" s="66">
        <v>0.46174999999999999</v>
      </c>
      <c r="H739" s="66">
        <v>7.8200000000000006E-2</v>
      </c>
      <c r="I739" s="66">
        <v>4.0849999999999997E-2</v>
      </c>
      <c r="J739" s="66">
        <v>3.5749999999999997E-2</v>
      </c>
      <c r="K739" s="67">
        <v>5.2749999999999998E-2</v>
      </c>
      <c r="L739" s="66">
        <v>1.3521909999999999</v>
      </c>
      <c r="M739" s="68">
        <v>2.8850000000000001E-2</v>
      </c>
      <c r="N739" s="35">
        <v>14.755000000000001</v>
      </c>
      <c r="O739" s="35">
        <v>13.37</v>
      </c>
      <c r="P739" s="35">
        <v>2.6799999999999997</v>
      </c>
      <c r="Q739" s="35">
        <v>16.015000000000001</v>
      </c>
      <c r="R739" s="35">
        <v>7.04</v>
      </c>
      <c r="S739" s="35">
        <v>2.9699999999999998</v>
      </c>
      <c r="T739" s="35">
        <v>7.25</v>
      </c>
      <c r="U739" s="35">
        <v>1.65</v>
      </c>
      <c r="V739" s="35">
        <v>8.5949999999999989</v>
      </c>
      <c r="W739" s="35">
        <v>5.9550000000000001</v>
      </c>
      <c r="X739" s="35">
        <v>11.035</v>
      </c>
      <c r="Y739" s="35">
        <v>1.415</v>
      </c>
      <c r="Z739" s="35">
        <v>0</v>
      </c>
      <c r="AA739" s="35">
        <v>9.25</v>
      </c>
      <c r="AB739" s="41">
        <v>1040</v>
      </c>
      <c r="AC739" s="41">
        <v>6</v>
      </c>
      <c r="AD739" s="88">
        <v>387.4</v>
      </c>
      <c r="AE739" s="69">
        <v>59.87</v>
      </c>
      <c r="AF739" s="69">
        <v>75.14</v>
      </c>
      <c r="AG739" s="44">
        <f t="shared" si="434"/>
        <v>29.934999999999999</v>
      </c>
      <c r="AH739" s="44">
        <f t="shared" si="406"/>
        <v>2815.1944501107746</v>
      </c>
      <c r="AI739" s="44">
        <f t="shared" si="407"/>
        <v>211533.71098132362</v>
      </c>
      <c r="AJ739" s="44">
        <f t="shared" si="408"/>
        <v>1.8313865823221136</v>
      </c>
      <c r="AK739" s="45">
        <v>0</v>
      </c>
      <c r="AL739" s="69">
        <v>359</v>
      </c>
      <c r="AM739" s="69">
        <v>59.75</v>
      </c>
      <c r="AN739" s="69">
        <v>75.099999999999994</v>
      </c>
      <c r="AO739" s="44">
        <f t="shared" si="433"/>
        <v>29.875</v>
      </c>
      <c r="AP739" s="44">
        <f t="shared" si="409"/>
        <v>2803.9205307141028</v>
      </c>
      <c r="AQ739" s="46">
        <f t="shared" si="410"/>
        <v>211533.71098132362</v>
      </c>
      <c r="AR739" s="46">
        <f t="shared" si="411"/>
        <v>210574.43185662912</v>
      </c>
      <c r="AS739" s="47">
        <f t="shared" si="412"/>
        <v>0.45348758845307313</v>
      </c>
      <c r="AT739" s="46">
        <f t="shared" si="413"/>
        <v>1.8313865823221136</v>
      </c>
      <c r="AU739" s="46">
        <f t="shared" si="414"/>
        <v>1.7048603519178782</v>
      </c>
      <c r="AV739" s="47">
        <f t="shared" si="415"/>
        <v>6.9087669214986809</v>
      </c>
      <c r="AW739" s="48">
        <v>0</v>
      </c>
      <c r="AX739" s="70">
        <v>150</v>
      </c>
      <c r="AY739" s="70">
        <v>12</v>
      </c>
      <c r="AZ739" s="71">
        <v>327.2</v>
      </c>
      <c r="BA739" s="43">
        <f t="shared" si="430"/>
        <v>18.398533007334962</v>
      </c>
      <c r="BB739" s="71">
        <v>57.2</v>
      </c>
      <c r="BC739" s="69">
        <v>74.150000000000006</v>
      </c>
      <c r="BD739" s="54">
        <f t="shared" si="416"/>
        <v>28.6</v>
      </c>
      <c r="BE739" s="44">
        <f t="shared" si="417"/>
        <v>2569.6971269303071</v>
      </c>
      <c r="BF739" s="50">
        <f t="shared" si="431"/>
        <v>211533.71098132362</v>
      </c>
      <c r="BG739" s="50">
        <f t="shared" si="418"/>
        <v>190543.04196188229</v>
      </c>
      <c r="BH739" s="72">
        <f t="shared" si="419"/>
        <v>9.9230845627695707</v>
      </c>
      <c r="BI739" s="73">
        <f t="shared" si="420"/>
        <v>1.8313865823221136</v>
      </c>
      <c r="BJ739" s="51">
        <f t="shared" si="421"/>
        <v>1.7171973147434878</v>
      </c>
      <c r="BK739" s="72">
        <f t="shared" si="422"/>
        <v>6.2351263616794155</v>
      </c>
      <c r="BL739" s="116">
        <v>0</v>
      </c>
      <c r="BM739" s="74">
        <f t="shared" si="435"/>
        <v>1040</v>
      </c>
      <c r="BN739" s="74">
        <f t="shared" si="436"/>
        <v>6</v>
      </c>
      <c r="BO739" s="71">
        <v>286.3</v>
      </c>
      <c r="BP739" s="71">
        <v>57.1</v>
      </c>
      <c r="BQ739" s="71">
        <v>73.7</v>
      </c>
      <c r="BR739" s="72">
        <f t="shared" si="423"/>
        <v>28.55</v>
      </c>
      <c r="BS739" s="54">
        <f t="shared" si="424"/>
        <v>2560.7200259226747</v>
      </c>
      <c r="BT739" s="50">
        <f t="shared" si="425"/>
        <v>190543.04196188229</v>
      </c>
      <c r="BU739" s="50">
        <f t="shared" si="426"/>
        <v>188725.06591050114</v>
      </c>
      <c r="BV739" s="72">
        <f t="shared" si="427"/>
        <v>0.95410256531163751</v>
      </c>
      <c r="BW739" s="75">
        <f t="shared" si="428"/>
        <v>1.7171973147434878</v>
      </c>
      <c r="BX739" s="55">
        <f t="shared" si="429"/>
        <v>1.5170215923292971</v>
      </c>
      <c r="BY739" s="72">
        <f t="shared" si="399"/>
        <v>11.657118299424583</v>
      </c>
      <c r="BZ739" s="83" t="s">
        <v>94</v>
      </c>
      <c r="CA739" s="83" t="s">
        <v>78</v>
      </c>
      <c r="CB739" s="112">
        <v>3</v>
      </c>
      <c r="CC739" s="112">
        <v>8</v>
      </c>
      <c r="CD739" s="112">
        <v>4</v>
      </c>
      <c r="CE739" s="112">
        <v>6</v>
      </c>
      <c r="CF739" s="83" t="s">
        <v>85</v>
      </c>
      <c r="CG739" s="71" t="s">
        <v>75</v>
      </c>
      <c r="CH739" s="63">
        <f>SUM(CH737:CH738)/2</f>
        <v>20.227398779811427</v>
      </c>
      <c r="CI739" s="63">
        <f t="shared" si="437"/>
        <v>4.9168750000000001</v>
      </c>
      <c r="CJ739" s="64">
        <f>SUM((AF739-BQ739)/AF739)*100</f>
        <v>1.9164226776683495</v>
      </c>
      <c r="CK739" s="64">
        <f>SUM(BX739*CH739)</f>
        <v>30.685400705629213</v>
      </c>
      <c r="CL739" s="65" t="s">
        <v>85</v>
      </c>
    </row>
    <row r="740" spans="1:90" s="65" customFormat="1" ht="24.75" customHeight="1" x14ac:dyDescent="0.3">
      <c r="A740" s="61" t="s">
        <v>129</v>
      </c>
      <c r="B740" s="35">
        <v>3.2650000000000001</v>
      </c>
      <c r="C740" s="35">
        <v>2.0049999999999999</v>
      </c>
      <c r="D740" s="35">
        <v>6.54</v>
      </c>
      <c r="E740" s="35">
        <v>4.6050000000000004</v>
      </c>
      <c r="F740" s="35">
        <v>0.64534999999999998</v>
      </c>
      <c r="G740" s="66">
        <v>0.49314999999999998</v>
      </c>
      <c r="H740" s="66">
        <v>7.8450000000000006E-2</v>
      </c>
      <c r="I740" s="66">
        <v>4.3400000000000001E-2</v>
      </c>
      <c r="J740" s="66">
        <v>3.8850000000000003E-2</v>
      </c>
      <c r="K740" s="67">
        <v>4.9849999999999998E-2</v>
      </c>
      <c r="L740" s="66">
        <v>1.3521909999999999</v>
      </c>
      <c r="M740" s="68">
        <v>3.0849999999999999E-2</v>
      </c>
      <c r="N740" s="35">
        <v>8.620000000000001</v>
      </c>
      <c r="O740" s="35">
        <v>12.135</v>
      </c>
      <c r="P740" s="35">
        <v>4.0999999999999996</v>
      </c>
      <c r="Q740" s="35">
        <v>16.63</v>
      </c>
      <c r="R740" s="35">
        <v>7.6749999999999998</v>
      </c>
      <c r="S740" s="35">
        <v>3.28</v>
      </c>
      <c r="T740" s="35">
        <v>7.83</v>
      </c>
      <c r="U740" s="35">
        <v>1.9699999999999995</v>
      </c>
      <c r="V740" s="35">
        <v>18.384999999999998</v>
      </c>
      <c r="W740" s="35">
        <v>2.085</v>
      </c>
      <c r="X740" s="35">
        <v>10.535</v>
      </c>
      <c r="Y740" s="35">
        <v>5.7350000000000003</v>
      </c>
      <c r="Z740" s="35">
        <v>0</v>
      </c>
      <c r="AA740" s="35">
        <v>9.33</v>
      </c>
      <c r="AB740" s="41">
        <v>1040</v>
      </c>
      <c r="AC740" s="41">
        <v>6</v>
      </c>
      <c r="AD740" s="88">
        <v>385.2</v>
      </c>
      <c r="AE740" s="69">
        <v>59.82</v>
      </c>
      <c r="AF740" s="69">
        <v>74.81</v>
      </c>
      <c r="AG740" s="44">
        <f t="shared" si="434"/>
        <v>29.91</v>
      </c>
      <c r="AH740" s="44">
        <f t="shared" si="406"/>
        <v>2810.4942348019231</v>
      </c>
      <c r="AI740" s="44">
        <f t="shared" si="407"/>
        <v>210253.07370553186</v>
      </c>
      <c r="AJ740" s="44">
        <f t="shared" si="408"/>
        <v>1.8320778536607201</v>
      </c>
      <c r="AK740" s="45">
        <v>0</v>
      </c>
      <c r="AL740" s="69">
        <v>359.7</v>
      </c>
      <c r="AM740" s="69">
        <v>58.65</v>
      </c>
      <c r="AN740" s="69">
        <v>74.98</v>
      </c>
      <c r="AO740" s="44">
        <f t="shared" si="433"/>
        <v>29.324999999999999</v>
      </c>
      <c r="AP740" s="44">
        <f t="shared" si="409"/>
        <v>2701.6302739132188</v>
      </c>
      <c r="AQ740" s="46">
        <f t="shared" si="410"/>
        <v>210253.07370553186</v>
      </c>
      <c r="AR740" s="46">
        <f t="shared" si="411"/>
        <v>202568.23793801316</v>
      </c>
      <c r="AS740" s="47">
        <f t="shared" si="412"/>
        <v>3.6550408667421581</v>
      </c>
      <c r="AT740" s="46">
        <f t="shared" si="413"/>
        <v>1.8320778536607201</v>
      </c>
      <c r="AU740" s="46">
        <f t="shared" si="414"/>
        <v>1.77569792609871</v>
      </c>
      <c r="AV740" s="47">
        <f t="shared" si="415"/>
        <v>3.077376185152608</v>
      </c>
      <c r="AW740" s="48">
        <v>0</v>
      </c>
      <c r="AX740" s="70">
        <v>150</v>
      </c>
      <c r="AY740" s="70">
        <v>12</v>
      </c>
      <c r="AZ740" s="71">
        <v>325.89999999999998</v>
      </c>
      <c r="BA740" s="43">
        <f t="shared" si="430"/>
        <v>18.195765572261436</v>
      </c>
      <c r="BB740" s="71">
        <v>57.6</v>
      </c>
      <c r="BC740" s="69">
        <v>74.81</v>
      </c>
      <c r="BD740" s="54">
        <f t="shared" si="416"/>
        <v>28.8</v>
      </c>
      <c r="BE740" s="44">
        <f t="shared" si="417"/>
        <v>2605.7626105935183</v>
      </c>
      <c r="BF740" s="50">
        <f t="shared" si="431"/>
        <v>210253.07370553186</v>
      </c>
      <c r="BG740" s="50">
        <f t="shared" si="418"/>
        <v>194937.10089850111</v>
      </c>
      <c r="BH740" s="72">
        <f t="shared" si="419"/>
        <v>7.2845416892603447</v>
      </c>
      <c r="BI740" s="73">
        <f t="shared" si="420"/>
        <v>1.8320778536607201</v>
      </c>
      <c r="BJ740" s="51">
        <f t="shared" si="421"/>
        <v>1.6718213131203177</v>
      </c>
      <c r="BK740" s="72">
        <f t="shared" si="422"/>
        <v>8.7472560306424665</v>
      </c>
      <c r="BL740" s="116">
        <v>0</v>
      </c>
      <c r="BM740" s="74">
        <f t="shared" si="435"/>
        <v>1040</v>
      </c>
      <c r="BN740" s="74">
        <f t="shared" si="436"/>
        <v>6</v>
      </c>
      <c r="BO740" s="71">
        <v>283.8</v>
      </c>
      <c r="BP740" s="71">
        <v>57.2</v>
      </c>
      <c r="BQ740" s="71">
        <v>73.7</v>
      </c>
      <c r="BR740" s="72">
        <f t="shared" si="423"/>
        <v>28.6</v>
      </c>
      <c r="BS740" s="54">
        <f t="shared" si="424"/>
        <v>2569.6971269303071</v>
      </c>
      <c r="BT740" s="50">
        <f t="shared" si="425"/>
        <v>194937.10089850111</v>
      </c>
      <c r="BU740" s="50">
        <f t="shared" si="426"/>
        <v>189386.67825476365</v>
      </c>
      <c r="BV740" s="72">
        <f t="shared" si="427"/>
        <v>2.8472890066357488</v>
      </c>
      <c r="BW740" s="75">
        <f t="shared" si="428"/>
        <v>1.6718213131203177</v>
      </c>
      <c r="BX740" s="55">
        <f t="shared" si="429"/>
        <v>1.498521451536476</v>
      </c>
      <c r="BY740" s="72">
        <f t="shared" si="399"/>
        <v>10.365932066052661</v>
      </c>
      <c r="BZ740" s="83" t="s">
        <v>94</v>
      </c>
      <c r="CA740" s="83" t="s">
        <v>78</v>
      </c>
      <c r="CB740" s="112">
        <v>3</v>
      </c>
      <c r="CC740" s="112">
        <v>8</v>
      </c>
      <c r="CD740" s="112">
        <v>4</v>
      </c>
      <c r="CE740" s="112">
        <v>6</v>
      </c>
      <c r="CF740" s="83" t="s">
        <v>85</v>
      </c>
      <c r="CG740" s="71" t="s">
        <v>75</v>
      </c>
      <c r="CH740" s="63">
        <f>SUM(CH738:CH739)/2</f>
        <v>20.341098169717142</v>
      </c>
      <c r="CI740" s="63">
        <f t="shared" si="437"/>
        <v>4.9115625000000005</v>
      </c>
      <c r="CJ740" s="64">
        <f>SUM((AF740-BQ740)/AF740)*100</f>
        <v>1.4837588557679446</v>
      </c>
      <c r="CK740" s="64">
        <f>SUM(BX740*CH740)</f>
        <v>30.481571955130487</v>
      </c>
      <c r="CL740" s="65" t="s">
        <v>85</v>
      </c>
    </row>
    <row r="741" spans="1:90" s="65" customFormat="1" ht="24.75" customHeight="1" x14ac:dyDescent="0.3">
      <c r="A741" s="61" t="s">
        <v>129</v>
      </c>
      <c r="B741" s="35">
        <v>3.2450000000000001</v>
      </c>
      <c r="C741" s="35">
        <v>1.85</v>
      </c>
      <c r="D741" s="35">
        <v>6.37</v>
      </c>
      <c r="E741" s="35">
        <v>4.5999999999999996</v>
      </c>
      <c r="F741" s="35">
        <v>0.48780000000000001</v>
      </c>
      <c r="G741" s="66">
        <v>0.48554999999999998</v>
      </c>
      <c r="H741" s="66">
        <v>7.8E-2</v>
      </c>
      <c r="I741" s="66">
        <v>4.1500000000000002E-2</v>
      </c>
      <c r="J741" s="66">
        <v>3.8449999999999998E-2</v>
      </c>
      <c r="K741" s="67">
        <v>5.5599999999999997E-2</v>
      </c>
      <c r="L741" s="66">
        <v>1.3521909999999999</v>
      </c>
      <c r="M741" s="68">
        <v>3.2349999999999997E-2</v>
      </c>
      <c r="N741" s="35">
        <v>9.0949999999999989</v>
      </c>
      <c r="O741" s="35">
        <v>17.445</v>
      </c>
      <c r="P741" s="35">
        <v>3.3487499999999999</v>
      </c>
      <c r="Q741" s="35">
        <v>14.93</v>
      </c>
      <c r="R741" s="35">
        <v>6.69</v>
      </c>
      <c r="S741" s="35">
        <v>3.2912499999999998</v>
      </c>
      <c r="T741" s="35">
        <v>8.1962499999999991</v>
      </c>
      <c r="U741" s="35">
        <v>2.4212499999999997</v>
      </c>
      <c r="V741" s="35">
        <v>11.0975</v>
      </c>
      <c r="W741" s="35">
        <v>4.3587499999999997</v>
      </c>
      <c r="X741" s="35">
        <v>10.5375</v>
      </c>
      <c r="Y741" s="35">
        <v>3.5750000000000002</v>
      </c>
      <c r="Z741" s="35">
        <v>0</v>
      </c>
      <c r="AA741" s="35">
        <v>8.8862500000000004</v>
      </c>
      <c r="AB741" s="41">
        <v>1040</v>
      </c>
      <c r="AC741" s="41">
        <v>6</v>
      </c>
      <c r="AD741" s="88">
        <v>384.2</v>
      </c>
      <c r="AE741" s="69">
        <v>60.2</v>
      </c>
      <c r="AF741" s="69">
        <v>74.760000000000005</v>
      </c>
      <c r="AG741" s="44">
        <f t="shared" si="434"/>
        <v>30.1</v>
      </c>
      <c r="AH741" s="44">
        <f t="shared" si="406"/>
        <v>2846.314360078889</v>
      </c>
      <c r="AI741" s="44">
        <f t="shared" si="407"/>
        <v>212790.46155949775</v>
      </c>
      <c r="AJ741" s="44">
        <f t="shared" si="408"/>
        <v>1.8055320580832281</v>
      </c>
      <c r="AK741" s="45">
        <v>0</v>
      </c>
      <c r="AL741" s="69">
        <v>360.8</v>
      </c>
      <c r="AM741" s="69">
        <v>60</v>
      </c>
      <c r="AN741" s="69">
        <v>74.69</v>
      </c>
      <c r="AO741" s="44">
        <f t="shared" si="433"/>
        <v>30</v>
      </c>
      <c r="AP741" s="44">
        <f t="shared" si="409"/>
        <v>2827.4333882308138</v>
      </c>
      <c r="AQ741" s="46">
        <f t="shared" si="410"/>
        <v>212790.46155949775</v>
      </c>
      <c r="AR741" s="46">
        <f t="shared" si="411"/>
        <v>211180.99976695946</v>
      </c>
      <c r="AS741" s="47">
        <f t="shared" si="412"/>
        <v>0.75635993302654436</v>
      </c>
      <c r="AT741" s="46">
        <f t="shared" si="413"/>
        <v>1.8055320580832281</v>
      </c>
      <c r="AU741" s="46">
        <f t="shared" si="414"/>
        <v>1.7084870343361702</v>
      </c>
      <c r="AV741" s="47">
        <f t="shared" si="415"/>
        <v>5.3748712637139189</v>
      </c>
      <c r="AW741" s="48">
        <v>0</v>
      </c>
      <c r="AX741" s="70">
        <v>150</v>
      </c>
      <c r="AY741" s="70">
        <v>12</v>
      </c>
      <c r="AZ741" s="71">
        <v>324.2</v>
      </c>
      <c r="BA741" s="43">
        <f t="shared" si="430"/>
        <v>18.507094386181368</v>
      </c>
      <c r="BB741" s="71">
        <v>57.4</v>
      </c>
      <c r="BC741" s="69">
        <v>74.760000000000005</v>
      </c>
      <c r="BD741" s="54">
        <f t="shared" si="416"/>
        <v>28.7</v>
      </c>
      <c r="BE741" s="44">
        <f t="shared" si="417"/>
        <v>2587.6984528353764</v>
      </c>
      <c r="BF741" s="50">
        <f t="shared" si="431"/>
        <v>212790.46155949775</v>
      </c>
      <c r="BG741" s="50">
        <f t="shared" si="418"/>
        <v>193456.33633397275</v>
      </c>
      <c r="BH741" s="72">
        <f t="shared" si="419"/>
        <v>9.0859924283396687</v>
      </c>
      <c r="BI741" s="73">
        <f t="shared" si="420"/>
        <v>1.8055320580832281</v>
      </c>
      <c r="BJ741" s="51">
        <f t="shared" si="421"/>
        <v>1.675830350887646</v>
      </c>
      <c r="BK741" s="72">
        <f t="shared" si="422"/>
        <v>7.1835726546597494</v>
      </c>
      <c r="BL741" s="116">
        <v>0</v>
      </c>
      <c r="BM741" s="74">
        <f t="shared" si="435"/>
        <v>1040</v>
      </c>
      <c r="BN741" s="74">
        <f t="shared" si="436"/>
        <v>6</v>
      </c>
      <c r="BO741" s="71">
        <v>283.8</v>
      </c>
      <c r="BP741" s="71">
        <v>57.3</v>
      </c>
      <c r="BQ741" s="71">
        <v>72.3</v>
      </c>
      <c r="BR741" s="72">
        <f t="shared" si="423"/>
        <v>28.65</v>
      </c>
      <c r="BS741" s="54">
        <f t="shared" si="424"/>
        <v>2578.6899359012077</v>
      </c>
      <c r="BT741" s="50">
        <f t="shared" si="425"/>
        <v>193456.33633397275</v>
      </c>
      <c r="BU741" s="50">
        <f t="shared" si="426"/>
        <v>186439.2823656573</v>
      </c>
      <c r="BV741" s="72">
        <f t="shared" si="427"/>
        <v>3.6272029654286331</v>
      </c>
      <c r="BW741" s="75">
        <f t="shared" si="428"/>
        <v>1.675830350887646</v>
      </c>
      <c r="BX741" s="55">
        <f t="shared" si="429"/>
        <v>1.5222113945031837</v>
      </c>
      <c r="BY741" s="72">
        <f t="shared" si="399"/>
        <v>9.1667367346040827</v>
      </c>
      <c r="BZ741" s="83" t="s">
        <v>94</v>
      </c>
      <c r="CA741" s="83" t="s">
        <v>78</v>
      </c>
      <c r="CB741" s="112">
        <v>3</v>
      </c>
      <c r="CC741" s="112">
        <v>8</v>
      </c>
      <c r="CD741" s="112">
        <v>4</v>
      </c>
      <c r="CE741" s="112">
        <v>6</v>
      </c>
      <c r="CF741" s="83" t="s">
        <v>85</v>
      </c>
      <c r="CG741" s="71" t="s">
        <v>75</v>
      </c>
      <c r="CH741" s="63">
        <f>SUM(CH739:CH740)/2</f>
        <v>20.284248474764283</v>
      </c>
      <c r="CI741" s="63">
        <f t="shared" si="437"/>
        <v>4.9142187499999999</v>
      </c>
      <c r="CJ741" s="64">
        <f>SUM((AF741-BQ741)/AF741)*100</f>
        <v>3.2905296950240874</v>
      </c>
      <c r="CK741" s="64">
        <f>SUM(BX741*CH741)</f>
        <v>30.876914157220014</v>
      </c>
      <c r="CL741" s="65" t="s">
        <v>85</v>
      </c>
    </row>
    <row r="742" spans="1:90" s="65" customFormat="1" ht="24.75" customHeight="1" x14ac:dyDescent="0.3">
      <c r="A742" s="61" t="s">
        <v>129</v>
      </c>
      <c r="B742" s="35">
        <v>3.83</v>
      </c>
      <c r="C742" s="35">
        <v>2.14</v>
      </c>
      <c r="D742" s="35">
        <v>6.88</v>
      </c>
      <c r="E742" s="35">
        <v>5.0449999999999999</v>
      </c>
      <c r="F742" s="35">
        <v>0.46279999999999999</v>
      </c>
      <c r="G742" s="66">
        <v>0.55584999999999996</v>
      </c>
      <c r="H742" s="66">
        <v>7.3249999999999996E-2</v>
      </c>
      <c r="I742" s="66">
        <v>4.4299999999999999E-2</v>
      </c>
      <c r="J742" s="66">
        <v>3.4450000000000001E-2</v>
      </c>
      <c r="K742" s="67">
        <v>5.9499999999999997E-2</v>
      </c>
      <c r="L742" s="66">
        <v>1.3521909999999999</v>
      </c>
      <c r="M742" s="68">
        <v>2.6950000000000002E-2</v>
      </c>
      <c r="N742" s="35">
        <v>14.755000000000001</v>
      </c>
      <c r="O742" s="35">
        <v>13.37</v>
      </c>
      <c r="P742" s="35">
        <v>2.6799999999999997</v>
      </c>
      <c r="Q742" s="35">
        <v>16.015000000000001</v>
      </c>
      <c r="R742" s="35">
        <v>7.04</v>
      </c>
      <c r="S742" s="35">
        <v>2.9699999999999998</v>
      </c>
      <c r="T742" s="35">
        <v>7.25</v>
      </c>
      <c r="U742" s="35">
        <v>1.65</v>
      </c>
      <c r="V742" s="35">
        <v>8.5949999999999989</v>
      </c>
      <c r="W742" s="35">
        <v>5.9550000000000001</v>
      </c>
      <c r="X742" s="35">
        <v>11.035</v>
      </c>
      <c r="Y742" s="35">
        <v>1.415</v>
      </c>
      <c r="Z742" s="35">
        <v>0</v>
      </c>
      <c r="AA742" s="35">
        <v>9.25</v>
      </c>
      <c r="AB742" s="41">
        <v>1040</v>
      </c>
      <c r="AC742" s="41">
        <v>6</v>
      </c>
      <c r="AD742" s="88">
        <v>384.5</v>
      </c>
      <c r="AE742" s="69">
        <v>59.95</v>
      </c>
      <c r="AF742" s="69">
        <v>74.7</v>
      </c>
      <c r="AG742" s="44">
        <f t="shared" si="434"/>
        <v>29.975000000000001</v>
      </c>
      <c r="AH742" s="44">
        <f t="shared" si="406"/>
        <v>2822.7229627458382</v>
      </c>
      <c r="AI742" s="44">
        <f t="shared" si="407"/>
        <v>210857.40531711411</v>
      </c>
      <c r="AJ742" s="44">
        <f t="shared" si="408"/>
        <v>1.8235072153227918</v>
      </c>
      <c r="AK742" s="45">
        <v>0</v>
      </c>
      <c r="AL742" s="69">
        <v>356.9</v>
      </c>
      <c r="AM742" s="69">
        <v>59.8</v>
      </c>
      <c r="AN742" s="69">
        <v>74.599999999999994</v>
      </c>
      <c r="AO742" s="44">
        <f t="shared" si="433"/>
        <v>29.9</v>
      </c>
      <c r="AP742" s="44">
        <f t="shared" si="409"/>
        <v>2808.6152482358107</v>
      </c>
      <c r="AQ742" s="46">
        <f t="shared" si="410"/>
        <v>210857.40531711411</v>
      </c>
      <c r="AR742" s="46">
        <f t="shared" si="411"/>
        <v>209522.69751839145</v>
      </c>
      <c r="AS742" s="47">
        <f t="shared" si="412"/>
        <v>0.63299071555744646</v>
      </c>
      <c r="AT742" s="46">
        <f t="shared" si="413"/>
        <v>1.8235072153227918</v>
      </c>
      <c r="AU742" s="46">
        <f t="shared" si="414"/>
        <v>1.7033954040643835</v>
      </c>
      <c r="AV742" s="47">
        <f t="shared" si="415"/>
        <v>6.5868569232475709</v>
      </c>
      <c r="AW742" s="48">
        <v>0</v>
      </c>
      <c r="AX742" s="70">
        <v>150</v>
      </c>
      <c r="AY742" s="70">
        <v>12</v>
      </c>
      <c r="AZ742" s="71">
        <v>325.10000000000002</v>
      </c>
      <c r="BA742" s="43">
        <f t="shared" si="430"/>
        <v>18.271301138111344</v>
      </c>
      <c r="BB742" s="71">
        <v>59.18</v>
      </c>
      <c r="BC742" s="69">
        <v>75.28</v>
      </c>
      <c r="BD742" s="54">
        <f t="shared" si="416"/>
        <v>29.59</v>
      </c>
      <c r="BE742" s="44">
        <f t="shared" si="417"/>
        <v>2750.6783106775733</v>
      </c>
      <c r="BF742" s="50">
        <f t="shared" si="431"/>
        <v>210857.40531711411</v>
      </c>
      <c r="BG742" s="50">
        <f t="shared" si="418"/>
        <v>207071.06322780772</v>
      </c>
      <c r="BH742" s="72">
        <f t="shared" si="419"/>
        <v>1.7956884576152337</v>
      </c>
      <c r="BI742" s="73">
        <f t="shared" si="420"/>
        <v>1.8235072153227918</v>
      </c>
      <c r="BJ742" s="51">
        <f t="shared" si="421"/>
        <v>1.5699924215984906</v>
      </c>
      <c r="BK742" s="72">
        <f t="shared" si="422"/>
        <v>13.902593397713797</v>
      </c>
      <c r="BL742" s="116">
        <v>0</v>
      </c>
      <c r="BM742" s="74">
        <f t="shared" si="435"/>
        <v>1040</v>
      </c>
      <c r="BN742" s="74">
        <f t="shared" si="436"/>
        <v>6</v>
      </c>
      <c r="BO742" s="71">
        <v>291.5</v>
      </c>
      <c r="BP742" s="71">
        <v>57.4</v>
      </c>
      <c r="BQ742" s="71">
        <v>72.5</v>
      </c>
      <c r="BR742" s="72">
        <f t="shared" si="423"/>
        <v>28.7</v>
      </c>
      <c r="BS742" s="54">
        <f t="shared" si="424"/>
        <v>2587.6984528353764</v>
      </c>
      <c r="BT742" s="50">
        <f t="shared" si="425"/>
        <v>207071.06322780772</v>
      </c>
      <c r="BU742" s="50">
        <f t="shared" si="426"/>
        <v>187608.13783056478</v>
      </c>
      <c r="BV742" s="72">
        <f t="shared" si="427"/>
        <v>9.3991526840382082</v>
      </c>
      <c r="BW742" s="75">
        <f t="shared" si="428"/>
        <v>1.5699924215984906</v>
      </c>
      <c r="BX742" s="55">
        <f t="shared" si="429"/>
        <v>1.5537705526572811</v>
      </c>
      <c r="BY742" s="72">
        <f t="shared" si="399"/>
        <v>1.0332450474310664</v>
      </c>
      <c r="BZ742" s="83" t="s">
        <v>94</v>
      </c>
      <c r="CA742" s="83" t="s">
        <v>78</v>
      </c>
      <c r="CB742" s="112">
        <v>3</v>
      </c>
      <c r="CC742" s="112">
        <v>8</v>
      </c>
      <c r="CD742" s="112">
        <v>4</v>
      </c>
      <c r="CE742" s="112">
        <v>6</v>
      </c>
      <c r="CF742" s="83" t="s">
        <v>85</v>
      </c>
      <c r="CG742" s="71" t="s">
        <v>75</v>
      </c>
      <c r="CH742" s="62">
        <v>19.808219178082194</v>
      </c>
      <c r="CI742" s="63">
        <v>5.2</v>
      </c>
      <c r="CJ742" s="64">
        <f>SUM((AF742-BQ742)/AF742)*100</f>
        <v>2.9451137884872862</v>
      </c>
      <c r="CK742" s="64">
        <f>SUM(BX742*CH742)</f>
        <v>30.777427659485326</v>
      </c>
      <c r="CL742" s="65" t="s">
        <v>85</v>
      </c>
    </row>
    <row r="743" spans="1:90" s="65" customFormat="1" ht="24.75" customHeight="1" x14ac:dyDescent="0.3">
      <c r="A743" s="61" t="s">
        <v>129</v>
      </c>
      <c r="B743" s="35">
        <v>3.8250000000000002</v>
      </c>
      <c r="C743" s="35">
        <v>1.9</v>
      </c>
      <c r="D743" s="35">
        <v>6.6550000000000002</v>
      </c>
      <c r="E743" s="35">
        <v>4.9400000000000004</v>
      </c>
      <c r="F743" s="35">
        <v>0.45634999999999998</v>
      </c>
      <c r="G743" s="66">
        <v>0.53525</v>
      </c>
      <c r="H743" s="66">
        <v>7.2349999999999998E-2</v>
      </c>
      <c r="I743" s="66">
        <v>4.3650000000000001E-2</v>
      </c>
      <c r="J743" s="66">
        <v>3.3649999999999999E-2</v>
      </c>
      <c r="K743" s="67">
        <v>5.2850000000000001E-2</v>
      </c>
      <c r="L743" s="66">
        <v>1.3521909999999999</v>
      </c>
      <c r="M743" s="68">
        <v>3.2349999999999997E-2</v>
      </c>
      <c r="N743" s="35">
        <v>8.620000000000001</v>
      </c>
      <c r="O743" s="35">
        <v>12.135</v>
      </c>
      <c r="P743" s="35">
        <v>4.0999999999999996</v>
      </c>
      <c r="Q743" s="35">
        <v>16.63</v>
      </c>
      <c r="R743" s="35">
        <v>7.6749999999999998</v>
      </c>
      <c r="S743" s="35">
        <v>3.28</v>
      </c>
      <c r="T743" s="35">
        <v>7.83</v>
      </c>
      <c r="U743" s="35">
        <v>1.9699999999999995</v>
      </c>
      <c r="V743" s="35">
        <v>18.384999999999998</v>
      </c>
      <c r="W743" s="35">
        <v>2.085</v>
      </c>
      <c r="X743" s="35">
        <v>10.535</v>
      </c>
      <c r="Y743" s="35">
        <v>5.7350000000000003</v>
      </c>
      <c r="Z743" s="35">
        <v>0</v>
      </c>
      <c r="AA743" s="35">
        <v>9.33</v>
      </c>
      <c r="AB743" s="41">
        <v>1040</v>
      </c>
      <c r="AC743" s="41">
        <v>6</v>
      </c>
      <c r="AD743" s="88">
        <v>382.8</v>
      </c>
      <c r="AE743" s="69">
        <v>59.79</v>
      </c>
      <c r="AF743" s="69">
        <v>74.760000000000005</v>
      </c>
      <c r="AG743" s="44">
        <f t="shared" si="434"/>
        <v>29.895</v>
      </c>
      <c r="AH743" s="44">
        <f t="shared" si="406"/>
        <v>2807.6759905722038</v>
      </c>
      <c r="AI743" s="44">
        <f t="shared" si="407"/>
        <v>209901.85705517797</v>
      </c>
      <c r="AJ743" s="44">
        <f t="shared" si="408"/>
        <v>1.8237094486466188</v>
      </c>
      <c r="AK743" s="45">
        <v>0</v>
      </c>
      <c r="AL743" s="69">
        <v>356.5</v>
      </c>
      <c r="AM743" s="69">
        <v>59.7</v>
      </c>
      <c r="AN743" s="69">
        <v>74.599999999999994</v>
      </c>
      <c r="AO743" s="44">
        <f t="shared" si="433"/>
        <v>29.85</v>
      </c>
      <c r="AP743" s="44">
        <f t="shared" si="409"/>
        <v>2799.2297401832116</v>
      </c>
      <c r="AQ743" s="46">
        <f t="shared" si="410"/>
        <v>209901.85705517797</v>
      </c>
      <c r="AR743" s="46">
        <f t="shared" si="411"/>
        <v>208822.53861766757</v>
      </c>
      <c r="AS743" s="47">
        <f t="shared" si="412"/>
        <v>0.5142014714175096</v>
      </c>
      <c r="AT743" s="46">
        <f t="shared" si="413"/>
        <v>1.8237094486466188</v>
      </c>
      <c r="AU743" s="46">
        <f t="shared" si="414"/>
        <v>1.7071911986124955</v>
      </c>
      <c r="AV743" s="47">
        <f t="shared" si="415"/>
        <v>6.3890796925240423</v>
      </c>
      <c r="AW743" s="48">
        <v>0</v>
      </c>
      <c r="AX743" s="70">
        <v>150</v>
      </c>
      <c r="AY743" s="70">
        <v>12</v>
      </c>
      <c r="AZ743" s="71">
        <v>324.5</v>
      </c>
      <c r="BA743" s="43">
        <f t="shared" si="430"/>
        <v>17.966101694915256</v>
      </c>
      <c r="BB743" s="71">
        <v>59.34</v>
      </c>
      <c r="BC743" s="69">
        <v>75.33</v>
      </c>
      <c r="BD743" s="54">
        <f t="shared" si="416"/>
        <v>29.67</v>
      </c>
      <c r="BE743" s="44">
        <f t="shared" si="417"/>
        <v>2765.5719731297122</v>
      </c>
      <c r="BF743" s="50">
        <f t="shared" si="431"/>
        <v>209901.85705517797</v>
      </c>
      <c r="BG743" s="50">
        <f t="shared" si="418"/>
        <v>208330.53673586121</v>
      </c>
      <c r="BH743" s="72">
        <f t="shared" si="419"/>
        <v>0.74859762622476289</v>
      </c>
      <c r="BI743" s="73">
        <f t="shared" si="420"/>
        <v>1.8237094486466188</v>
      </c>
      <c r="BJ743" s="51">
        <f t="shared" si="421"/>
        <v>1.5576209089857436</v>
      </c>
      <c r="BK743" s="72">
        <f t="shared" si="422"/>
        <v>14.590511655151014</v>
      </c>
      <c r="BL743" s="116">
        <v>0</v>
      </c>
      <c r="BM743" s="74">
        <f t="shared" si="435"/>
        <v>1040</v>
      </c>
      <c r="BN743" s="74">
        <f t="shared" si="436"/>
        <v>6</v>
      </c>
      <c r="BO743" s="71">
        <v>292.89999999999998</v>
      </c>
      <c r="BP743" s="71">
        <v>58.1</v>
      </c>
      <c r="BQ743" s="71">
        <v>73.2</v>
      </c>
      <c r="BR743" s="72">
        <f t="shared" si="423"/>
        <v>29.05</v>
      </c>
      <c r="BS743" s="54">
        <f t="shared" si="424"/>
        <v>2651.1978943460604</v>
      </c>
      <c r="BT743" s="50">
        <f t="shared" si="425"/>
        <v>208330.53673586121</v>
      </c>
      <c r="BU743" s="50">
        <f t="shared" si="426"/>
        <v>194067.68586613162</v>
      </c>
      <c r="BV743" s="72">
        <f t="shared" si="427"/>
        <v>6.8462603193948564</v>
      </c>
      <c r="BW743" s="75">
        <f t="shared" si="428"/>
        <v>1.5576209089857436</v>
      </c>
      <c r="BX743" s="55">
        <f t="shared" si="429"/>
        <v>1.5092672368033653</v>
      </c>
      <c r="BY743" s="72">
        <f t="shared" si="399"/>
        <v>3.1043286529752705</v>
      </c>
      <c r="BZ743" s="83" t="s">
        <v>94</v>
      </c>
      <c r="CA743" s="83" t="s">
        <v>78</v>
      </c>
      <c r="CB743" s="112">
        <v>3</v>
      </c>
      <c r="CC743" s="112">
        <v>8</v>
      </c>
      <c r="CD743" s="112">
        <v>4</v>
      </c>
      <c r="CE743" s="112">
        <v>6</v>
      </c>
      <c r="CF743" s="83" t="s">
        <v>85</v>
      </c>
      <c r="CG743" s="71" t="s">
        <v>75</v>
      </c>
      <c r="CH743" s="62">
        <v>19.679823350814246</v>
      </c>
      <c r="CI743" s="63">
        <v>5.0999999999999996</v>
      </c>
      <c r="CJ743" s="64">
        <f>SUM((AF743-BQ743)/AF743)*100</f>
        <v>2.0866773675762467</v>
      </c>
      <c r="CK743" s="64">
        <f>SUM(BX743*CH743)</f>
        <v>29.702112609461761</v>
      </c>
      <c r="CL743" s="65" t="s">
        <v>85</v>
      </c>
    </row>
    <row r="744" spans="1:90" s="65" customFormat="1" ht="24.75" customHeight="1" x14ac:dyDescent="0.3">
      <c r="A744" s="61" t="s">
        <v>129</v>
      </c>
      <c r="B744" s="35">
        <v>3.74</v>
      </c>
      <c r="C744" s="35">
        <v>1.96</v>
      </c>
      <c r="D744" s="35">
        <v>6.36</v>
      </c>
      <c r="E744" s="35">
        <v>4.915</v>
      </c>
      <c r="F744" s="35">
        <v>0.45705000000000001</v>
      </c>
      <c r="G744" s="66">
        <v>0.27058499999999996</v>
      </c>
      <c r="H744" s="66">
        <v>7.0849999999999996E-2</v>
      </c>
      <c r="I744" s="66">
        <v>4.5749999999999999E-2</v>
      </c>
      <c r="J744" s="66">
        <v>3.4099999999999998E-2</v>
      </c>
      <c r="K744" s="67">
        <v>4.6600000000000003E-2</v>
      </c>
      <c r="L744" s="66">
        <v>1.3521909999999999</v>
      </c>
      <c r="M744" s="68">
        <v>2.555E-2</v>
      </c>
      <c r="N744" s="35">
        <v>9.0949999999999989</v>
      </c>
      <c r="O744" s="35">
        <v>17.445</v>
      </c>
      <c r="P744" s="35">
        <v>3.3487499999999999</v>
      </c>
      <c r="Q744" s="35">
        <v>14.93</v>
      </c>
      <c r="R744" s="35">
        <v>6.69</v>
      </c>
      <c r="S744" s="35">
        <v>3.2912499999999998</v>
      </c>
      <c r="T744" s="35">
        <v>8.1962499999999991</v>
      </c>
      <c r="U744" s="35">
        <v>2.4212499999999997</v>
      </c>
      <c r="V744" s="35">
        <v>11.0975</v>
      </c>
      <c r="W744" s="35">
        <v>4.3587499999999997</v>
      </c>
      <c r="X744" s="35">
        <v>10.5375</v>
      </c>
      <c r="Y744" s="35">
        <v>3.5750000000000002</v>
      </c>
      <c r="Z744" s="35">
        <v>0</v>
      </c>
      <c r="AA744" s="35">
        <v>8.8862500000000004</v>
      </c>
      <c r="AB744" s="41">
        <v>1040</v>
      </c>
      <c r="AC744" s="41">
        <v>6</v>
      </c>
      <c r="AD744" s="42">
        <v>383.7</v>
      </c>
      <c r="AE744" s="43">
        <v>60.04</v>
      </c>
      <c r="AF744" s="43">
        <v>75.400000000000006</v>
      </c>
      <c r="AG744" s="44">
        <f t="shared" si="434"/>
        <v>30.02</v>
      </c>
      <c r="AH744" s="44">
        <f t="shared" si="406"/>
        <v>2831.2045560521829</v>
      </c>
      <c r="AI744" s="44">
        <f t="shared" si="407"/>
        <v>213472.8235263346</v>
      </c>
      <c r="AJ744" s="44">
        <f t="shared" si="408"/>
        <v>1.7974184894437661</v>
      </c>
      <c r="AK744" s="45">
        <v>0</v>
      </c>
      <c r="AL744" s="69">
        <v>358</v>
      </c>
      <c r="AM744" s="69">
        <v>60.1</v>
      </c>
      <c r="AN744" s="69">
        <v>75.2</v>
      </c>
      <c r="AO744" s="44">
        <f t="shared" si="433"/>
        <v>30.05</v>
      </c>
      <c r="AP744" s="44">
        <f t="shared" si="409"/>
        <v>2836.8660201732173</v>
      </c>
      <c r="AQ744" s="46">
        <f t="shared" si="410"/>
        <v>213472.8235263346</v>
      </c>
      <c r="AR744" s="46">
        <f t="shared" si="411"/>
        <v>213332.32471702594</v>
      </c>
      <c r="AS744" s="47">
        <f t="shared" si="412"/>
        <v>6.5815782537455098E-2</v>
      </c>
      <c r="AT744" s="46">
        <f t="shared" si="413"/>
        <v>1.7974184894437661</v>
      </c>
      <c r="AU744" s="46">
        <f t="shared" si="414"/>
        <v>1.6781329340261402</v>
      </c>
      <c r="AV744" s="47">
        <f t="shared" si="415"/>
        <v>6.6364931771977265</v>
      </c>
      <c r="AW744" s="48">
        <v>0</v>
      </c>
      <c r="AX744" s="70">
        <v>150</v>
      </c>
      <c r="AY744" s="70">
        <v>12</v>
      </c>
      <c r="AZ744" s="71">
        <v>326.7</v>
      </c>
      <c r="BA744" s="43">
        <f t="shared" si="430"/>
        <v>17.447199265381084</v>
      </c>
      <c r="BB744" s="71">
        <v>58</v>
      </c>
      <c r="BC744" s="69">
        <v>75.510000000000005</v>
      </c>
      <c r="BD744" s="54">
        <f t="shared" si="416"/>
        <v>29</v>
      </c>
      <c r="BE744" s="44">
        <f t="shared" si="417"/>
        <v>2642.079421669016</v>
      </c>
      <c r="BF744" s="50">
        <f t="shared" si="431"/>
        <v>213472.8235263346</v>
      </c>
      <c r="BG744" s="50">
        <f t="shared" si="418"/>
        <v>199503.4171302274</v>
      </c>
      <c r="BH744" s="72">
        <f t="shared" si="419"/>
        <v>6.5438804646643423</v>
      </c>
      <c r="BI744" s="73">
        <f t="shared" si="420"/>
        <v>1.7974184894437661</v>
      </c>
      <c r="BJ744" s="51">
        <f t="shared" si="421"/>
        <v>1.6375659359596033</v>
      </c>
      <c r="BK744" s="72">
        <f t="shared" si="422"/>
        <v>8.893452160583438</v>
      </c>
      <c r="BL744" s="116">
        <v>0</v>
      </c>
      <c r="BM744" s="74">
        <f t="shared" si="435"/>
        <v>1040</v>
      </c>
      <c r="BN744" s="74">
        <f t="shared" si="436"/>
        <v>6</v>
      </c>
      <c r="BO744" s="71">
        <v>291.60000000000002</v>
      </c>
      <c r="BP744" s="71">
        <v>56.4</v>
      </c>
      <c r="BQ744" s="71">
        <v>71.8</v>
      </c>
      <c r="BR744" s="72">
        <f t="shared" si="423"/>
        <v>28.2</v>
      </c>
      <c r="BS744" s="54">
        <f t="shared" si="424"/>
        <v>2498.3201418407471</v>
      </c>
      <c r="BT744" s="50">
        <f t="shared" si="425"/>
        <v>199503.4171302274</v>
      </c>
      <c r="BU744" s="50">
        <f t="shared" si="426"/>
        <v>179379.38618416563</v>
      </c>
      <c r="BV744" s="72">
        <f t="shared" si="427"/>
        <v>10.08706078098184</v>
      </c>
      <c r="BW744" s="75">
        <f t="shared" si="428"/>
        <v>1.6375659359596033</v>
      </c>
      <c r="BX744" s="55">
        <f t="shared" si="429"/>
        <v>1.6256048490466986</v>
      </c>
      <c r="BY744" s="72">
        <f t="shared" si="399"/>
        <v>0.73041864454121286</v>
      </c>
      <c r="BZ744" s="83" t="s">
        <v>94</v>
      </c>
      <c r="CA744" s="83" t="s">
        <v>78</v>
      </c>
      <c r="CB744" s="112">
        <v>3</v>
      </c>
      <c r="CC744" s="112">
        <v>8</v>
      </c>
      <c r="CD744" s="112">
        <v>4</v>
      </c>
      <c r="CE744" s="112">
        <v>6</v>
      </c>
      <c r="CF744" s="83" t="s">
        <v>85</v>
      </c>
      <c r="CG744" s="71" t="s">
        <v>75</v>
      </c>
      <c r="CH744" s="62">
        <v>19.967311359302645</v>
      </c>
      <c r="CI744" s="63">
        <f t="shared" ref="CI744:CI749" si="438">SUM(CI742:CI743)/2</f>
        <v>5.15</v>
      </c>
      <c r="CJ744" s="64">
        <f>SUM((AF744-BQ744)/AF744)*100</f>
        <v>4.7745358090185785</v>
      </c>
      <c r="CK744" s="64">
        <f>SUM(BX744*CH744)</f>
        <v>32.458958168107607</v>
      </c>
      <c r="CL744" s="65" t="s">
        <v>85</v>
      </c>
    </row>
    <row r="745" spans="1:90" s="65" customFormat="1" ht="24.75" customHeight="1" x14ac:dyDescent="0.3">
      <c r="A745" s="61" t="s">
        <v>129</v>
      </c>
      <c r="B745" s="35">
        <v>3.1549999999999998</v>
      </c>
      <c r="C745" s="35">
        <v>1.65</v>
      </c>
      <c r="D745" s="35">
        <v>5.69</v>
      </c>
      <c r="E745" s="35">
        <v>4.5750000000000002</v>
      </c>
      <c r="F745" s="35">
        <v>1.1172500000000001</v>
      </c>
      <c r="G745" s="66">
        <v>0.46325</v>
      </c>
      <c r="H745" s="66">
        <v>8.4849999999999995E-2</v>
      </c>
      <c r="I745" s="66">
        <v>4.5749999999999999E-2</v>
      </c>
      <c r="J745" s="66">
        <v>3.805E-2</v>
      </c>
      <c r="K745" s="67">
        <v>5.2150000000000002E-2</v>
      </c>
      <c r="L745" s="66">
        <v>1.3521909999999999</v>
      </c>
      <c r="M745" s="68">
        <v>4.215E-2</v>
      </c>
      <c r="N745" s="35">
        <v>14.755000000000001</v>
      </c>
      <c r="O745" s="35">
        <v>13.37</v>
      </c>
      <c r="P745" s="35">
        <v>2.6799999999999997</v>
      </c>
      <c r="Q745" s="35">
        <v>16.015000000000001</v>
      </c>
      <c r="R745" s="35">
        <v>7.04</v>
      </c>
      <c r="S745" s="35">
        <v>2.9699999999999998</v>
      </c>
      <c r="T745" s="35">
        <v>7.25</v>
      </c>
      <c r="U745" s="35">
        <v>1.65</v>
      </c>
      <c r="V745" s="35">
        <v>8.5949999999999989</v>
      </c>
      <c r="W745" s="35">
        <v>5.9550000000000001</v>
      </c>
      <c r="X745" s="35">
        <v>11.035</v>
      </c>
      <c r="Y745" s="35">
        <v>1.415</v>
      </c>
      <c r="Z745" s="35">
        <v>0</v>
      </c>
      <c r="AA745" s="35">
        <v>9.25</v>
      </c>
      <c r="AB745" s="41">
        <v>1040</v>
      </c>
      <c r="AC745" s="41">
        <v>6</v>
      </c>
      <c r="AD745" s="42">
        <v>386.2</v>
      </c>
      <c r="AE745" s="43">
        <v>59.93</v>
      </c>
      <c r="AF745" s="43">
        <v>74.5</v>
      </c>
      <c r="AG745" s="44">
        <f t="shared" si="434"/>
        <v>29.965</v>
      </c>
      <c r="AH745" s="44">
        <f t="shared" si="406"/>
        <v>2820.8398921092758</v>
      </c>
      <c r="AI745" s="44">
        <f t="shared" si="407"/>
        <v>210152.57196214105</v>
      </c>
      <c r="AJ745" s="44">
        <f t="shared" si="408"/>
        <v>1.8377124600196368</v>
      </c>
      <c r="AK745" s="45">
        <v>0</v>
      </c>
      <c r="AL745" s="69">
        <v>355.2</v>
      </c>
      <c r="AM745" s="69">
        <v>59.8</v>
      </c>
      <c r="AN745" s="69">
        <v>74.2</v>
      </c>
      <c r="AO745" s="44">
        <f t="shared" si="433"/>
        <v>29.9</v>
      </c>
      <c r="AP745" s="44">
        <f t="shared" si="409"/>
        <v>2808.6152482358107</v>
      </c>
      <c r="AQ745" s="46">
        <f t="shared" si="410"/>
        <v>210152.57196214105</v>
      </c>
      <c r="AR745" s="46">
        <f t="shared" si="411"/>
        <v>208399.25141909716</v>
      </c>
      <c r="AS745" s="47">
        <f t="shared" si="412"/>
        <v>0.83430839160025028</v>
      </c>
      <c r="AT745" s="46">
        <f t="shared" si="413"/>
        <v>1.8377124600196368</v>
      </c>
      <c r="AU745" s="46">
        <f t="shared" si="414"/>
        <v>1.7044207096775128</v>
      </c>
      <c r="AV745" s="47">
        <f t="shared" si="415"/>
        <v>7.2531341677195655</v>
      </c>
      <c r="AW745" s="48">
        <v>0</v>
      </c>
      <c r="AX745" s="70">
        <v>150</v>
      </c>
      <c r="AY745" s="70">
        <v>12</v>
      </c>
      <c r="AZ745" s="71">
        <v>324.39999999999998</v>
      </c>
      <c r="BA745" s="43">
        <f t="shared" si="430"/>
        <v>19.050554870530213</v>
      </c>
      <c r="BB745" s="71">
        <v>57.8</v>
      </c>
      <c r="BC745" s="69">
        <v>75.3</v>
      </c>
      <c r="BD745" s="54">
        <f t="shared" si="416"/>
        <v>28.9</v>
      </c>
      <c r="BE745" s="44">
        <f t="shared" si="417"/>
        <v>2623.8896002047309</v>
      </c>
      <c r="BF745" s="50">
        <f t="shared" si="431"/>
        <v>210152.57196214105</v>
      </c>
      <c r="BG745" s="50">
        <f t="shared" si="418"/>
        <v>197578.88689541622</v>
      </c>
      <c r="BH745" s="72">
        <f t="shared" si="419"/>
        <v>5.9831221427972734</v>
      </c>
      <c r="BI745" s="73">
        <f t="shared" si="420"/>
        <v>1.8377124600196368</v>
      </c>
      <c r="BJ745" s="51">
        <f t="shared" si="421"/>
        <v>1.64187583550723</v>
      </c>
      <c r="BK745" s="72">
        <f t="shared" si="422"/>
        <v>10.656543326169437</v>
      </c>
      <c r="BL745" s="116">
        <v>0</v>
      </c>
      <c r="BM745" s="74">
        <f t="shared" si="435"/>
        <v>1040</v>
      </c>
      <c r="BN745" s="74">
        <f t="shared" si="436"/>
        <v>6</v>
      </c>
      <c r="BO745" s="71">
        <v>294.5</v>
      </c>
      <c r="BP745" s="71">
        <v>56.4</v>
      </c>
      <c r="BQ745" s="71">
        <v>71.8</v>
      </c>
      <c r="BR745" s="72">
        <f t="shared" si="423"/>
        <v>28.2</v>
      </c>
      <c r="BS745" s="54">
        <f t="shared" si="424"/>
        <v>2498.3201418407471</v>
      </c>
      <c r="BT745" s="50">
        <f t="shared" si="425"/>
        <v>197578.88689541622</v>
      </c>
      <c r="BU745" s="50">
        <f t="shared" si="426"/>
        <v>179379.38618416563</v>
      </c>
      <c r="BV745" s="72">
        <f t="shared" si="427"/>
        <v>9.211257840967626</v>
      </c>
      <c r="BW745" s="75">
        <f t="shared" si="428"/>
        <v>1.64187583550723</v>
      </c>
      <c r="BX745" s="55">
        <f t="shared" si="429"/>
        <v>1.6417717011119777</v>
      </c>
      <c r="BY745" s="72">
        <f t="shared" ref="BY745:BY808" si="439">((BW745-BX745)/BW745)*100</f>
        <v>6.3424037920744337E-3</v>
      </c>
      <c r="BZ745" s="83" t="s">
        <v>94</v>
      </c>
      <c r="CA745" s="83" t="s">
        <v>78</v>
      </c>
      <c r="CB745" s="112">
        <v>3</v>
      </c>
      <c r="CC745" s="112">
        <v>8</v>
      </c>
      <c r="CD745" s="112">
        <v>4</v>
      </c>
      <c r="CE745" s="112">
        <v>6</v>
      </c>
      <c r="CF745" s="83" t="s">
        <v>85</v>
      </c>
      <c r="CG745" s="71" t="s">
        <v>75</v>
      </c>
      <c r="CH745" s="63">
        <f>SUM(CH743:CH744)/2.1</f>
        <v>18.879587957198517</v>
      </c>
      <c r="CI745" s="63">
        <f t="shared" si="438"/>
        <v>5.125</v>
      </c>
      <c r="CJ745" s="64">
        <f>SUM((AF745-BQ745)/AF745)*100</f>
        <v>3.624161073825507</v>
      </c>
      <c r="CK745" s="64">
        <f>SUM(BX745*CH745)</f>
        <v>30.995973236783016</v>
      </c>
      <c r="CL745" s="65" t="s">
        <v>85</v>
      </c>
    </row>
    <row r="746" spans="1:90" s="65" customFormat="1" ht="24.75" customHeight="1" x14ac:dyDescent="0.3">
      <c r="A746" s="61" t="s">
        <v>129</v>
      </c>
      <c r="B746" s="35">
        <v>3.335</v>
      </c>
      <c r="C746" s="35">
        <v>1.845</v>
      </c>
      <c r="D746" s="35">
        <v>6.835</v>
      </c>
      <c r="E746" s="35">
        <v>4.8</v>
      </c>
      <c r="F746" s="35">
        <v>0.94535000000000002</v>
      </c>
      <c r="G746" s="66">
        <v>0.49785000000000001</v>
      </c>
      <c r="H746" s="66">
        <v>8.6550000000000002E-2</v>
      </c>
      <c r="I746" s="66">
        <v>4.6050000000000001E-2</v>
      </c>
      <c r="J746" s="66">
        <v>3.9699999999999999E-2</v>
      </c>
      <c r="K746" s="67">
        <v>5.45E-2</v>
      </c>
      <c r="L746" s="66">
        <v>1.3521909999999999</v>
      </c>
      <c r="M746" s="68">
        <v>6.7799999999999999E-2</v>
      </c>
      <c r="N746" s="35">
        <v>8.620000000000001</v>
      </c>
      <c r="O746" s="35">
        <v>12.135</v>
      </c>
      <c r="P746" s="35">
        <v>4.0999999999999996</v>
      </c>
      <c r="Q746" s="35">
        <v>16.63</v>
      </c>
      <c r="R746" s="35">
        <v>7.6749999999999998</v>
      </c>
      <c r="S746" s="35">
        <v>3.28</v>
      </c>
      <c r="T746" s="35">
        <v>7.83</v>
      </c>
      <c r="U746" s="35">
        <v>1.9699999999999995</v>
      </c>
      <c r="V746" s="35">
        <v>18.384999999999998</v>
      </c>
      <c r="W746" s="35">
        <v>2.085</v>
      </c>
      <c r="X746" s="35">
        <v>10.535</v>
      </c>
      <c r="Y746" s="35">
        <v>5.7350000000000003</v>
      </c>
      <c r="Z746" s="35">
        <v>0</v>
      </c>
      <c r="AA746" s="35">
        <v>9.33</v>
      </c>
      <c r="AB746" s="41">
        <v>1060</v>
      </c>
      <c r="AC746" s="41">
        <v>6</v>
      </c>
      <c r="AD746" s="42">
        <v>386.3</v>
      </c>
      <c r="AE746" s="43">
        <v>60.05</v>
      </c>
      <c r="AF746" s="43">
        <v>74.599999999999994</v>
      </c>
      <c r="AG746" s="44">
        <f t="shared" si="434"/>
        <v>30.024999999999999</v>
      </c>
      <c r="AH746" s="44">
        <f t="shared" si="406"/>
        <v>2832.1477407066068</v>
      </c>
      <c r="AI746" s="44">
        <f t="shared" si="407"/>
        <v>211278.22145671284</v>
      </c>
      <c r="AJ746" s="44">
        <f t="shared" si="408"/>
        <v>1.8283947930674247</v>
      </c>
      <c r="AK746" s="45">
        <v>0</v>
      </c>
      <c r="AL746" s="69">
        <v>358.1</v>
      </c>
      <c r="AM746" s="69">
        <v>59.97</v>
      </c>
      <c r="AN746" s="69">
        <v>73.5</v>
      </c>
      <c r="AO746" s="44">
        <f t="shared" si="433"/>
        <v>29.984999999999999</v>
      </c>
      <c r="AP746" s="44">
        <f t="shared" si="409"/>
        <v>2824.6066617009296</v>
      </c>
      <c r="AQ746" s="46">
        <f t="shared" si="410"/>
        <v>211278.22145671284</v>
      </c>
      <c r="AR746" s="46">
        <f t="shared" si="411"/>
        <v>207608.58963501832</v>
      </c>
      <c r="AS746" s="47">
        <f t="shared" si="412"/>
        <v>1.7368717875383879</v>
      </c>
      <c r="AT746" s="46">
        <f t="shared" si="413"/>
        <v>1.8283947930674247</v>
      </c>
      <c r="AU746" s="46">
        <f t="shared" si="414"/>
        <v>1.724880461976789</v>
      </c>
      <c r="AV746" s="47">
        <f t="shared" si="415"/>
        <v>5.6614868672303444</v>
      </c>
      <c r="AW746" s="48">
        <v>0</v>
      </c>
      <c r="AX746" s="70">
        <v>150</v>
      </c>
      <c r="AY746" s="70">
        <v>12</v>
      </c>
      <c r="AZ746" s="71">
        <v>327.7</v>
      </c>
      <c r="BA746" s="43">
        <f t="shared" si="430"/>
        <v>17.88220933780898</v>
      </c>
      <c r="BB746" s="71">
        <v>58.1</v>
      </c>
      <c r="BC746" s="69">
        <v>75.260000000000005</v>
      </c>
      <c r="BD746" s="54">
        <f t="shared" si="416"/>
        <v>29.05</v>
      </c>
      <c r="BE746" s="44">
        <f t="shared" si="417"/>
        <v>2651.1978943460604</v>
      </c>
      <c r="BF746" s="50">
        <f t="shared" si="431"/>
        <v>211278.22145671284</v>
      </c>
      <c r="BG746" s="50">
        <f t="shared" si="418"/>
        <v>199529.15352848452</v>
      </c>
      <c r="BH746" s="72">
        <f t="shared" si="419"/>
        <v>5.5609460583401864</v>
      </c>
      <c r="BI746" s="73">
        <f t="shared" si="420"/>
        <v>1.8283947930674247</v>
      </c>
      <c r="BJ746" s="51">
        <f t="shared" si="421"/>
        <v>1.6423665123864617</v>
      </c>
      <c r="BK746" s="72">
        <f t="shared" si="422"/>
        <v>10.174404422191053</v>
      </c>
      <c r="BL746" s="116">
        <v>0</v>
      </c>
      <c r="BM746" s="74">
        <f t="shared" si="435"/>
        <v>1060</v>
      </c>
      <c r="BN746" s="74">
        <f t="shared" si="436"/>
        <v>6</v>
      </c>
      <c r="BO746" s="71">
        <v>294.2</v>
      </c>
      <c r="BP746" s="71">
        <v>56.8</v>
      </c>
      <c r="BQ746" s="71">
        <v>73.7</v>
      </c>
      <c r="BR746" s="72">
        <f t="shared" si="423"/>
        <v>28.4</v>
      </c>
      <c r="BS746" s="54">
        <f t="shared" si="424"/>
        <v>2533.8829706793836</v>
      </c>
      <c r="BT746" s="50">
        <f t="shared" si="425"/>
        <v>199529.15352848452</v>
      </c>
      <c r="BU746" s="50">
        <f t="shared" si="426"/>
        <v>186747.17493907057</v>
      </c>
      <c r="BV746" s="72">
        <f t="shared" si="427"/>
        <v>6.4060706735716249</v>
      </c>
      <c r="BW746" s="75">
        <f t="shared" si="428"/>
        <v>1.6423665123864617</v>
      </c>
      <c r="BX746" s="55">
        <f t="shared" si="429"/>
        <v>1.5753919709681699</v>
      </c>
      <c r="BY746" s="72">
        <f t="shared" si="439"/>
        <v>4.077929068401037</v>
      </c>
      <c r="BZ746" s="83" t="s">
        <v>94</v>
      </c>
      <c r="CA746" s="83" t="s">
        <v>78</v>
      </c>
      <c r="CB746" s="112">
        <v>3</v>
      </c>
      <c r="CC746" s="112">
        <v>8</v>
      </c>
      <c r="CD746" s="112">
        <v>4</v>
      </c>
      <c r="CE746" s="112">
        <v>6</v>
      </c>
      <c r="CF746" s="83" t="s">
        <v>85</v>
      </c>
      <c r="CG746" s="71" t="s">
        <v>75</v>
      </c>
      <c r="CH746" s="63">
        <f>SUM(CH744:CH745)/2</f>
        <v>19.423449658250583</v>
      </c>
      <c r="CI746" s="63">
        <f t="shared" si="438"/>
        <v>5.1375000000000002</v>
      </c>
      <c r="CJ746" s="64">
        <f>SUM((AF746-BQ746)/AF746)*100</f>
        <v>1.206434316353876</v>
      </c>
      <c r="CK746" s="64">
        <f>SUM(BX746*CH746)</f>
        <v>30.599546640112411</v>
      </c>
      <c r="CL746" s="65" t="s">
        <v>85</v>
      </c>
    </row>
    <row r="747" spans="1:90" s="65" customFormat="1" ht="24.75" customHeight="1" x14ac:dyDescent="0.3">
      <c r="A747" s="61" t="s">
        <v>129</v>
      </c>
      <c r="B747" s="35">
        <v>3.2450000000000001</v>
      </c>
      <c r="C747" s="35">
        <v>1.8149999999999999</v>
      </c>
      <c r="D747" s="35">
        <v>6.5049999999999999</v>
      </c>
      <c r="E747" s="35">
        <v>4.87</v>
      </c>
      <c r="F747" s="35">
        <v>1.0059499999999999</v>
      </c>
      <c r="G747" s="66">
        <v>0.48870000000000002</v>
      </c>
      <c r="H747" s="66">
        <v>8.4650000000000003E-2</v>
      </c>
      <c r="I747" s="66">
        <v>4.6699999999999998E-2</v>
      </c>
      <c r="J747" s="66">
        <v>4.0349999999999997E-2</v>
      </c>
      <c r="K747" s="67">
        <v>5.2999999999999999E-2</v>
      </c>
      <c r="L747" s="66">
        <v>1.3521909999999999</v>
      </c>
      <c r="M747" s="68">
        <v>4.87E-2</v>
      </c>
      <c r="N747" s="35">
        <v>9.0949999999999989</v>
      </c>
      <c r="O747" s="35">
        <v>17.445</v>
      </c>
      <c r="P747" s="35">
        <v>3.3487499999999999</v>
      </c>
      <c r="Q747" s="35">
        <v>14.93</v>
      </c>
      <c r="R747" s="35">
        <v>6.69</v>
      </c>
      <c r="S747" s="35">
        <v>3.2912499999999998</v>
      </c>
      <c r="T747" s="35">
        <v>8.1962499999999991</v>
      </c>
      <c r="U747" s="35">
        <v>2.4212499999999997</v>
      </c>
      <c r="V747" s="35">
        <v>11.0975</v>
      </c>
      <c r="W747" s="35">
        <v>4.3587499999999997</v>
      </c>
      <c r="X747" s="35">
        <v>10.5375</v>
      </c>
      <c r="Y747" s="35">
        <v>3.5750000000000002</v>
      </c>
      <c r="Z747" s="35">
        <v>0</v>
      </c>
      <c r="AA747" s="35">
        <v>8.8862500000000004</v>
      </c>
      <c r="AB747" s="41">
        <v>1060</v>
      </c>
      <c r="AC747" s="41">
        <v>6</v>
      </c>
      <c r="AD747" s="42">
        <v>386.7</v>
      </c>
      <c r="AE747" s="43">
        <v>60.03</v>
      </c>
      <c r="AF747" s="43">
        <v>74.2</v>
      </c>
      <c r="AG747" s="44">
        <f t="shared" si="434"/>
        <v>30.015000000000001</v>
      </c>
      <c r="AH747" s="44">
        <f t="shared" si="406"/>
        <v>2830.2615284773915</v>
      </c>
      <c r="AI747" s="44">
        <f t="shared" si="407"/>
        <v>210005.40541302247</v>
      </c>
      <c r="AJ747" s="44">
        <f t="shared" si="408"/>
        <v>1.8413811741629611</v>
      </c>
      <c r="AK747" s="45">
        <v>0</v>
      </c>
      <c r="AL747" s="69">
        <v>356.7</v>
      </c>
      <c r="AM747" s="69">
        <v>59.85</v>
      </c>
      <c r="AN747" s="69">
        <v>74.099999999999994</v>
      </c>
      <c r="AO747" s="44">
        <f t="shared" si="433"/>
        <v>29.925000000000001</v>
      </c>
      <c r="AP747" s="44">
        <f t="shared" si="409"/>
        <v>2813.313892748336</v>
      </c>
      <c r="AQ747" s="46">
        <f t="shared" si="410"/>
        <v>210005.40541302247</v>
      </c>
      <c r="AR747" s="46">
        <f t="shared" si="411"/>
        <v>208466.55945265168</v>
      </c>
      <c r="AS747" s="47">
        <f t="shared" si="412"/>
        <v>0.73276492923803793</v>
      </c>
      <c r="AT747" s="46">
        <f t="shared" si="413"/>
        <v>1.8413811741629611</v>
      </c>
      <c r="AU747" s="46">
        <f t="shared" si="414"/>
        <v>1.7110657984501159</v>
      </c>
      <c r="AV747" s="47">
        <f t="shared" si="415"/>
        <v>7.0770450758020189</v>
      </c>
      <c r="AW747" s="48">
        <v>0</v>
      </c>
      <c r="AX747" s="70">
        <v>150</v>
      </c>
      <c r="AY747" s="70">
        <v>12</v>
      </c>
      <c r="AZ747" s="71">
        <v>326.60000000000002</v>
      </c>
      <c r="BA747" s="43">
        <f t="shared" si="430"/>
        <v>18.401714635639916</v>
      </c>
      <c r="BB747" s="71">
        <v>58.1</v>
      </c>
      <c r="BC747" s="69">
        <v>75.73</v>
      </c>
      <c r="BD747" s="54">
        <f t="shared" si="416"/>
        <v>29.05</v>
      </c>
      <c r="BE747" s="44">
        <f t="shared" si="417"/>
        <v>2651.1978943460604</v>
      </c>
      <c r="BF747" s="50">
        <f t="shared" si="431"/>
        <v>210005.40541302247</v>
      </c>
      <c r="BG747" s="50">
        <f t="shared" si="418"/>
        <v>200775.21653882717</v>
      </c>
      <c r="BH747" s="72">
        <f t="shared" si="419"/>
        <v>4.3952149022269573</v>
      </c>
      <c r="BI747" s="73">
        <f t="shared" si="420"/>
        <v>1.8413811741629611</v>
      </c>
      <c r="BJ747" s="51">
        <f t="shared" si="421"/>
        <v>1.626694796450836</v>
      </c>
      <c r="BK747" s="72">
        <f t="shared" si="422"/>
        <v>11.658986239484898</v>
      </c>
      <c r="BL747" s="116">
        <v>0</v>
      </c>
      <c r="BM747" s="74">
        <f t="shared" si="435"/>
        <v>1060</v>
      </c>
      <c r="BN747" s="74">
        <f t="shared" si="436"/>
        <v>6</v>
      </c>
      <c r="BO747" s="71">
        <v>293.39999999999998</v>
      </c>
      <c r="BP747" s="71">
        <v>56.4</v>
      </c>
      <c r="BQ747" s="71">
        <v>73</v>
      </c>
      <c r="BR747" s="72">
        <f t="shared" si="423"/>
        <v>28.2</v>
      </c>
      <c r="BS747" s="54">
        <f t="shared" si="424"/>
        <v>2498.3201418407471</v>
      </c>
      <c r="BT747" s="50">
        <f t="shared" si="425"/>
        <v>200775.21653882717</v>
      </c>
      <c r="BU747" s="50">
        <f t="shared" si="426"/>
        <v>182377.37035437452</v>
      </c>
      <c r="BV747" s="72">
        <f t="shared" si="427"/>
        <v>9.1634049767764818</v>
      </c>
      <c r="BW747" s="75">
        <f t="shared" si="428"/>
        <v>1.626694796450836</v>
      </c>
      <c r="BX747" s="55">
        <f t="shared" si="429"/>
        <v>1.6087522230959861</v>
      </c>
      <c r="BY747" s="72">
        <f t="shared" si="439"/>
        <v>1.1030079762963223</v>
      </c>
      <c r="BZ747" s="83" t="s">
        <v>94</v>
      </c>
      <c r="CA747" s="83" t="s">
        <v>78</v>
      </c>
      <c r="CB747" s="112">
        <v>3</v>
      </c>
      <c r="CC747" s="112">
        <v>8</v>
      </c>
      <c r="CD747" s="112">
        <v>4</v>
      </c>
      <c r="CE747" s="112">
        <v>6</v>
      </c>
      <c r="CF747" s="83" t="s">
        <v>85</v>
      </c>
      <c r="CG747" s="71" t="s">
        <v>75</v>
      </c>
      <c r="CH747" s="63">
        <f>SUM(CH745:CH746)/2</f>
        <v>19.15151880772455</v>
      </c>
      <c r="CI747" s="63">
        <f t="shared" si="438"/>
        <v>5.1312499999999996</v>
      </c>
      <c r="CJ747" s="64">
        <f>SUM((AF747-BQ747)/AF747)*100</f>
        <v>1.6172506738544514</v>
      </c>
      <c r="CK747" s="64">
        <f>SUM(BX747*CH747)</f>
        <v>30.81004845759146</v>
      </c>
      <c r="CL747" s="65" t="s">
        <v>85</v>
      </c>
    </row>
    <row r="748" spans="1:90" s="65" customFormat="1" ht="24.75" customHeight="1" x14ac:dyDescent="0.3">
      <c r="A748" s="61" t="s">
        <v>129</v>
      </c>
      <c r="B748" s="35">
        <v>3.7850000000000001</v>
      </c>
      <c r="C748" s="35">
        <v>1.9850000000000001</v>
      </c>
      <c r="D748" s="35">
        <v>6.8250000000000002</v>
      </c>
      <c r="E748" s="35">
        <v>5.1749999999999998</v>
      </c>
      <c r="F748" s="35">
        <v>0.22295000000000001</v>
      </c>
      <c r="G748" s="66">
        <v>0.51129999999999998</v>
      </c>
      <c r="H748" s="66">
        <v>7.3249999999999996E-2</v>
      </c>
      <c r="I748" s="66">
        <v>4.6399999999999997E-2</v>
      </c>
      <c r="J748" s="66">
        <v>3.6900000000000002E-2</v>
      </c>
      <c r="K748" s="67">
        <v>6.3E-2</v>
      </c>
      <c r="L748" s="66">
        <v>1.3521909999999999</v>
      </c>
      <c r="M748" s="68">
        <v>2.6800000000000001E-2</v>
      </c>
      <c r="N748" s="35">
        <v>14.755000000000001</v>
      </c>
      <c r="O748" s="35">
        <v>13.37</v>
      </c>
      <c r="P748" s="35">
        <v>2.6799999999999997</v>
      </c>
      <c r="Q748" s="35">
        <v>16.015000000000001</v>
      </c>
      <c r="R748" s="35">
        <v>7.04</v>
      </c>
      <c r="S748" s="35">
        <v>2.9699999999999998</v>
      </c>
      <c r="T748" s="35">
        <v>7.25</v>
      </c>
      <c r="U748" s="35">
        <v>1.65</v>
      </c>
      <c r="V748" s="35">
        <v>8.5949999999999989</v>
      </c>
      <c r="W748" s="35">
        <v>5.9550000000000001</v>
      </c>
      <c r="X748" s="35">
        <v>11.035</v>
      </c>
      <c r="Y748" s="35">
        <v>1.415</v>
      </c>
      <c r="Z748" s="35">
        <v>0</v>
      </c>
      <c r="AA748" s="35">
        <v>9.25</v>
      </c>
      <c r="AB748" s="41">
        <v>1060</v>
      </c>
      <c r="AC748" s="41">
        <v>6</v>
      </c>
      <c r="AD748" s="42">
        <v>386.6</v>
      </c>
      <c r="AE748" s="43">
        <v>60.15</v>
      </c>
      <c r="AF748" s="43">
        <v>75.099999999999994</v>
      </c>
      <c r="AG748" s="44">
        <f t="shared" si="434"/>
        <v>30.074999999999999</v>
      </c>
      <c r="AH748" s="44">
        <f t="shared" si="406"/>
        <v>2841.5882266306444</v>
      </c>
      <c r="AI748" s="44">
        <f t="shared" si="407"/>
        <v>213403.27581996139</v>
      </c>
      <c r="AJ748" s="44">
        <f t="shared" si="408"/>
        <v>1.8115935592579975</v>
      </c>
      <c r="AK748" s="45">
        <v>0</v>
      </c>
      <c r="AL748" s="69">
        <v>355.8</v>
      </c>
      <c r="AM748" s="69">
        <v>59.68</v>
      </c>
      <c r="AN748" s="69">
        <v>75.09</v>
      </c>
      <c r="AO748" s="44">
        <f t="shared" si="433"/>
        <v>29.84</v>
      </c>
      <c r="AP748" s="44">
        <f t="shared" si="409"/>
        <v>2797.3545235282836</v>
      </c>
      <c r="AQ748" s="46">
        <f t="shared" si="410"/>
        <v>213403.27581996139</v>
      </c>
      <c r="AR748" s="46">
        <f t="shared" si="411"/>
        <v>210053.35117173882</v>
      </c>
      <c r="AS748" s="47">
        <f t="shared" si="412"/>
        <v>1.5697625237246831</v>
      </c>
      <c r="AT748" s="46">
        <f t="shared" si="413"/>
        <v>1.8115935592579975</v>
      </c>
      <c r="AU748" s="46">
        <f t="shared" si="414"/>
        <v>1.6938553849069482</v>
      </c>
      <c r="AV748" s="47">
        <f t="shared" si="415"/>
        <v>6.4991495332580627</v>
      </c>
      <c r="AW748" s="48">
        <v>0</v>
      </c>
      <c r="AX748" s="70">
        <v>150</v>
      </c>
      <c r="AY748" s="70">
        <v>12</v>
      </c>
      <c r="AZ748" s="71">
        <v>324.8</v>
      </c>
      <c r="BA748" s="43">
        <f t="shared" si="430"/>
        <v>19.027093596059117</v>
      </c>
      <c r="BB748" s="71">
        <v>57.8</v>
      </c>
      <c r="BC748" s="69">
        <v>74.88</v>
      </c>
      <c r="BD748" s="54">
        <f t="shared" si="416"/>
        <v>28.9</v>
      </c>
      <c r="BE748" s="44">
        <f t="shared" si="417"/>
        <v>2623.8896002047309</v>
      </c>
      <c r="BF748" s="50">
        <f t="shared" si="431"/>
        <v>213403.27581996139</v>
      </c>
      <c r="BG748" s="50">
        <f t="shared" si="418"/>
        <v>196476.85326333024</v>
      </c>
      <c r="BH748" s="72">
        <f t="shared" si="419"/>
        <v>7.9316601357662382</v>
      </c>
      <c r="BI748" s="73">
        <f t="shared" si="420"/>
        <v>1.8115935592579975</v>
      </c>
      <c r="BJ748" s="51">
        <f t="shared" si="421"/>
        <v>1.6531209381935859</v>
      </c>
      <c r="BK748" s="72">
        <f t="shared" si="422"/>
        <v>8.7476917907193119</v>
      </c>
      <c r="BL748" s="116">
        <v>0</v>
      </c>
      <c r="BM748" s="74">
        <f t="shared" si="435"/>
        <v>1060</v>
      </c>
      <c r="BN748" s="74">
        <f t="shared" si="436"/>
        <v>6</v>
      </c>
      <c r="BO748" s="71">
        <v>291.8</v>
      </c>
      <c r="BP748" s="71">
        <v>56.3</v>
      </c>
      <c r="BQ748" s="71">
        <v>73.7</v>
      </c>
      <c r="BR748" s="72">
        <f t="shared" si="423"/>
        <v>28.15</v>
      </c>
      <c r="BS748" s="54">
        <f t="shared" si="424"/>
        <v>2489.4687045392575</v>
      </c>
      <c r="BT748" s="50">
        <f t="shared" si="425"/>
        <v>196476.85326333024</v>
      </c>
      <c r="BU748" s="50">
        <f t="shared" si="426"/>
        <v>183473.84352454328</v>
      </c>
      <c r="BV748" s="72">
        <f t="shared" si="427"/>
        <v>6.6180873333509345</v>
      </c>
      <c r="BW748" s="75">
        <f t="shared" si="428"/>
        <v>1.6531209381935859</v>
      </c>
      <c r="BX748" s="55">
        <f t="shared" si="429"/>
        <v>1.590417437137114</v>
      </c>
      <c r="BY748" s="72">
        <f t="shared" si="439"/>
        <v>3.7930377389684384</v>
      </c>
      <c r="BZ748" s="83" t="s">
        <v>94</v>
      </c>
      <c r="CA748" s="83" t="s">
        <v>78</v>
      </c>
      <c r="CB748" s="112">
        <v>3</v>
      </c>
      <c r="CC748" s="112">
        <v>8</v>
      </c>
      <c r="CD748" s="112">
        <v>4</v>
      </c>
      <c r="CE748" s="112">
        <v>6</v>
      </c>
      <c r="CF748" s="83" t="s">
        <v>85</v>
      </c>
      <c r="CG748" s="71" t="s">
        <v>75</v>
      </c>
      <c r="CH748" s="63">
        <f>SUM(CH746:CH747)/2</f>
        <v>19.287484232987566</v>
      </c>
      <c r="CI748" s="63">
        <f t="shared" si="438"/>
        <v>5.1343750000000004</v>
      </c>
      <c r="CJ748" s="64">
        <f>SUM((AF748-BQ748)/AF748)*100</f>
        <v>1.8641810918774853</v>
      </c>
      <c r="CK748" s="64">
        <f>SUM(BX748*CH748)</f>
        <v>30.675151242650582</v>
      </c>
      <c r="CL748" s="65" t="s">
        <v>85</v>
      </c>
    </row>
    <row r="749" spans="1:90" s="65" customFormat="1" ht="24.75" customHeight="1" x14ac:dyDescent="0.3">
      <c r="A749" s="61" t="s">
        <v>129</v>
      </c>
      <c r="B749" s="35">
        <v>3.4750000000000001</v>
      </c>
      <c r="C749" s="35">
        <v>1.92</v>
      </c>
      <c r="D749" s="35">
        <v>6.93</v>
      </c>
      <c r="E749" s="35">
        <v>4.8250000000000002</v>
      </c>
      <c r="F749" s="35">
        <v>0.21254999999999999</v>
      </c>
      <c r="G749" s="66">
        <v>0.46829999999999999</v>
      </c>
      <c r="H749" s="66">
        <v>7.2349999999999998E-2</v>
      </c>
      <c r="I749" s="66">
        <v>4.335E-2</v>
      </c>
      <c r="J749" s="66">
        <v>3.4549999999999997E-2</v>
      </c>
      <c r="K749" s="67">
        <v>5.3350000000000002E-2</v>
      </c>
      <c r="L749" s="66">
        <v>1.3521909999999999</v>
      </c>
      <c r="M749" s="68">
        <v>2.945E-2</v>
      </c>
      <c r="N749" s="35">
        <v>8.620000000000001</v>
      </c>
      <c r="O749" s="35">
        <v>12.135</v>
      </c>
      <c r="P749" s="35">
        <v>4.0999999999999996</v>
      </c>
      <c r="Q749" s="35">
        <v>16.63</v>
      </c>
      <c r="R749" s="35">
        <v>7.6749999999999998</v>
      </c>
      <c r="S749" s="35">
        <v>3.28</v>
      </c>
      <c r="T749" s="35">
        <v>7.83</v>
      </c>
      <c r="U749" s="35">
        <v>1.9699999999999995</v>
      </c>
      <c r="V749" s="35">
        <v>18.384999999999998</v>
      </c>
      <c r="W749" s="35">
        <v>2.085</v>
      </c>
      <c r="X749" s="35">
        <v>10.535</v>
      </c>
      <c r="Y749" s="35">
        <v>5.7350000000000003</v>
      </c>
      <c r="Z749" s="35">
        <v>0</v>
      </c>
      <c r="AA749" s="35">
        <v>9.33</v>
      </c>
      <c r="AB749" s="41">
        <v>1060</v>
      </c>
      <c r="AC749" s="41">
        <v>6</v>
      </c>
      <c r="AD749" s="88">
        <v>386.4</v>
      </c>
      <c r="AE749" s="69">
        <v>59.63</v>
      </c>
      <c r="AF749" s="69">
        <v>74.760000000000005</v>
      </c>
      <c r="AG749" s="44">
        <f t="shared" si="434"/>
        <v>29.815000000000001</v>
      </c>
      <c r="AH749" s="44">
        <f t="shared" si="406"/>
        <v>2792.6692307845365</v>
      </c>
      <c r="AI749" s="44">
        <f t="shared" si="407"/>
        <v>208779.95169345196</v>
      </c>
      <c r="AJ749" s="44">
        <f t="shared" si="408"/>
        <v>1.850752415956799</v>
      </c>
      <c r="AK749" s="45">
        <v>0</v>
      </c>
      <c r="AL749" s="69">
        <v>356.9</v>
      </c>
      <c r="AM749" s="69">
        <v>58.9</v>
      </c>
      <c r="AN749" s="69">
        <v>74.599999999999994</v>
      </c>
      <c r="AO749" s="44">
        <f t="shared" si="433"/>
        <v>29.45</v>
      </c>
      <c r="AP749" s="44">
        <f t="shared" si="409"/>
        <v>2724.7111624400618</v>
      </c>
      <c r="AQ749" s="46">
        <f t="shared" si="410"/>
        <v>208779.95169345196</v>
      </c>
      <c r="AR749" s="46">
        <f t="shared" si="411"/>
        <v>203263.45271802859</v>
      </c>
      <c r="AS749" s="47">
        <f t="shared" si="412"/>
        <v>2.642255125876813</v>
      </c>
      <c r="AT749" s="46">
        <f t="shared" si="413"/>
        <v>1.850752415956799</v>
      </c>
      <c r="AU749" s="46">
        <f t="shared" si="414"/>
        <v>1.755849343438534</v>
      </c>
      <c r="AV749" s="47">
        <f t="shared" si="415"/>
        <v>5.1278102732721313</v>
      </c>
      <c r="AW749" s="48">
        <v>0</v>
      </c>
      <c r="AX749" s="70">
        <v>150</v>
      </c>
      <c r="AY749" s="70">
        <v>12</v>
      </c>
      <c r="AZ749" s="71">
        <v>326.7</v>
      </c>
      <c r="BA749" s="43">
        <f t="shared" si="430"/>
        <v>18.273645546372816</v>
      </c>
      <c r="BB749" s="71">
        <v>57.2</v>
      </c>
      <c r="BC749" s="69">
        <v>75.61</v>
      </c>
      <c r="BD749" s="54">
        <f t="shared" si="416"/>
        <v>28.6</v>
      </c>
      <c r="BE749" s="44">
        <f t="shared" si="417"/>
        <v>2569.6971269303071</v>
      </c>
      <c r="BF749" s="50">
        <f t="shared" si="431"/>
        <v>208779.95169345196</v>
      </c>
      <c r="BG749" s="50">
        <f t="shared" si="418"/>
        <v>194294.79976720051</v>
      </c>
      <c r="BH749" s="72">
        <f t="shared" si="419"/>
        <v>6.9379994624770056</v>
      </c>
      <c r="BI749" s="73">
        <f t="shared" si="420"/>
        <v>1.850752415956799</v>
      </c>
      <c r="BJ749" s="51">
        <f t="shared" si="421"/>
        <v>1.6814654864229217</v>
      </c>
      <c r="BK749" s="72">
        <f t="shared" si="422"/>
        <v>9.1469246817846024</v>
      </c>
      <c r="BL749" s="116">
        <v>0</v>
      </c>
      <c r="BM749" s="74">
        <f t="shared" si="435"/>
        <v>1060</v>
      </c>
      <c r="BN749" s="74">
        <f t="shared" si="436"/>
        <v>6</v>
      </c>
      <c r="BO749" s="71">
        <v>292.3</v>
      </c>
      <c r="BP749" s="71">
        <v>57.7</v>
      </c>
      <c r="BQ749" s="71">
        <v>73</v>
      </c>
      <c r="BR749" s="72">
        <f t="shared" si="423"/>
        <v>28.85</v>
      </c>
      <c r="BS749" s="54">
        <f t="shared" si="424"/>
        <v>2614.818251417491</v>
      </c>
      <c r="BT749" s="50">
        <f t="shared" si="425"/>
        <v>194294.79976720051</v>
      </c>
      <c r="BU749" s="50">
        <f t="shared" si="426"/>
        <v>190881.73235347684</v>
      </c>
      <c r="BV749" s="72">
        <f t="shared" si="427"/>
        <v>1.7566437278883098</v>
      </c>
      <c r="BW749" s="75">
        <f t="shared" si="428"/>
        <v>1.6814654864229217</v>
      </c>
      <c r="BX749" s="55">
        <f t="shared" si="429"/>
        <v>1.5313146857799662</v>
      </c>
      <c r="BY749" s="72">
        <f t="shared" si="439"/>
        <v>8.9297581101340313</v>
      </c>
      <c r="BZ749" s="83" t="s">
        <v>94</v>
      </c>
      <c r="CA749" s="83" t="s">
        <v>78</v>
      </c>
      <c r="CB749" s="112">
        <v>3</v>
      </c>
      <c r="CC749" s="112">
        <v>8</v>
      </c>
      <c r="CD749" s="112">
        <v>4</v>
      </c>
      <c r="CE749" s="112">
        <v>6</v>
      </c>
      <c r="CF749" s="83" t="s">
        <v>85</v>
      </c>
      <c r="CG749" s="71" t="s">
        <v>75</v>
      </c>
      <c r="CH749" s="63">
        <f>SUM(CH747:CH748)/2</f>
        <v>19.219501520356058</v>
      </c>
      <c r="CI749" s="63">
        <f t="shared" si="438"/>
        <v>5.1328125</v>
      </c>
      <c r="CJ749" s="64">
        <f>SUM((AF749-BQ749)/AF749)*100</f>
        <v>2.3542001070091025</v>
      </c>
      <c r="CK749" s="64">
        <f>SUM(BX749*CH749)</f>
        <v>29.431104931491621</v>
      </c>
      <c r="CL749" s="65" t="s">
        <v>85</v>
      </c>
    </row>
    <row r="750" spans="1:90" s="65" customFormat="1" ht="24.75" customHeight="1" x14ac:dyDescent="0.3">
      <c r="A750" s="61" t="s">
        <v>129</v>
      </c>
      <c r="B750" s="35">
        <v>3.79</v>
      </c>
      <c r="C750" s="35">
        <v>1.9450000000000001</v>
      </c>
      <c r="D750" s="35">
        <v>6.9450000000000003</v>
      </c>
      <c r="E750" s="35">
        <v>5.1050000000000004</v>
      </c>
      <c r="F750" s="35">
        <v>0.22725000000000001</v>
      </c>
      <c r="G750" s="66">
        <v>0.51944999999999997</v>
      </c>
      <c r="H750" s="66">
        <v>7.0849999999999996E-2</v>
      </c>
      <c r="I750" s="66">
        <v>4.6850000000000003E-2</v>
      </c>
      <c r="J750" s="66">
        <v>3.6049999999999999E-2</v>
      </c>
      <c r="K750" s="67">
        <v>5.3350000000000002E-2</v>
      </c>
      <c r="L750" s="66">
        <v>1.3521909999999999</v>
      </c>
      <c r="M750" s="68">
        <v>3.2599999999999997E-2</v>
      </c>
      <c r="N750" s="35">
        <v>9.0949999999999989</v>
      </c>
      <c r="O750" s="35">
        <v>17.445</v>
      </c>
      <c r="P750" s="35">
        <v>3.3487499999999999</v>
      </c>
      <c r="Q750" s="35">
        <v>14.93</v>
      </c>
      <c r="R750" s="35">
        <v>6.69</v>
      </c>
      <c r="S750" s="35">
        <v>3.2912499999999998</v>
      </c>
      <c r="T750" s="35">
        <v>8.1962499999999991</v>
      </c>
      <c r="U750" s="35">
        <v>2.4212499999999997</v>
      </c>
      <c r="V750" s="35">
        <v>11.0975</v>
      </c>
      <c r="W750" s="35">
        <v>4.3587499999999997</v>
      </c>
      <c r="X750" s="35">
        <v>10.5375</v>
      </c>
      <c r="Y750" s="35">
        <v>3.5750000000000002</v>
      </c>
      <c r="Z750" s="35">
        <v>0</v>
      </c>
      <c r="AA750" s="35">
        <v>8.8862500000000004</v>
      </c>
      <c r="AB750" s="41">
        <v>1060</v>
      </c>
      <c r="AC750" s="41">
        <v>6</v>
      </c>
      <c r="AD750" s="88">
        <v>385.4</v>
      </c>
      <c r="AE750" s="69">
        <v>59.98</v>
      </c>
      <c r="AF750" s="69">
        <v>74.75</v>
      </c>
      <c r="AG750" s="44">
        <f t="shared" si="434"/>
        <v>29.99</v>
      </c>
      <c r="AH750" s="44">
        <f t="shared" si="406"/>
        <v>2825.5487467979251</v>
      </c>
      <c r="AI750" s="44">
        <f t="shared" si="407"/>
        <v>211209.7688231449</v>
      </c>
      <c r="AJ750" s="44">
        <f t="shared" si="408"/>
        <v>1.824726205361799</v>
      </c>
      <c r="AK750" s="45">
        <v>0</v>
      </c>
      <c r="AL750" s="69">
        <v>366</v>
      </c>
      <c r="AM750" s="69">
        <v>59.3</v>
      </c>
      <c r="AN750" s="69">
        <v>74.400000000000006</v>
      </c>
      <c r="AO750" s="44">
        <f t="shared" si="433"/>
        <v>29.65</v>
      </c>
      <c r="AP750" s="44">
        <f t="shared" si="409"/>
        <v>2761.8447876054929</v>
      </c>
      <c r="AQ750" s="46">
        <f t="shared" si="410"/>
        <v>211209.7688231449</v>
      </c>
      <c r="AR750" s="46">
        <f t="shared" si="411"/>
        <v>205481.25219784869</v>
      </c>
      <c r="AS750" s="47">
        <f t="shared" si="412"/>
        <v>2.7122403746831161</v>
      </c>
      <c r="AT750" s="46">
        <f t="shared" si="413"/>
        <v>1.824726205361799</v>
      </c>
      <c r="AU750" s="46">
        <f t="shared" si="414"/>
        <v>1.7811843955846396</v>
      </c>
      <c r="AV750" s="47">
        <f t="shared" si="415"/>
        <v>2.3862105804813654</v>
      </c>
      <c r="AW750" s="48">
        <v>0</v>
      </c>
      <c r="AX750" s="70">
        <v>150</v>
      </c>
      <c r="AY750" s="70">
        <v>12</v>
      </c>
      <c r="AZ750" s="71">
        <v>324</v>
      </c>
      <c r="BA750" s="43">
        <f t="shared" si="430"/>
        <v>18.95061728395061</v>
      </c>
      <c r="BB750" s="71">
        <v>57.6</v>
      </c>
      <c r="BC750" s="69">
        <v>74.33</v>
      </c>
      <c r="BD750" s="54">
        <f t="shared" si="416"/>
        <v>28.8</v>
      </c>
      <c r="BE750" s="44">
        <f t="shared" si="417"/>
        <v>2605.7626105935183</v>
      </c>
      <c r="BF750" s="50">
        <f t="shared" si="431"/>
        <v>211209.7688231449</v>
      </c>
      <c r="BG750" s="50">
        <f t="shared" si="418"/>
        <v>193686.33484541622</v>
      </c>
      <c r="BH750" s="72">
        <f t="shared" si="419"/>
        <v>8.2966967273193752</v>
      </c>
      <c r="BI750" s="73">
        <f t="shared" si="420"/>
        <v>1.824726205361799</v>
      </c>
      <c r="BJ750" s="51">
        <f t="shared" si="421"/>
        <v>1.6728077396817331</v>
      </c>
      <c r="BK750" s="72">
        <f t="shared" si="422"/>
        <v>8.3255485252344528</v>
      </c>
      <c r="BL750" s="116">
        <v>0</v>
      </c>
      <c r="BM750" s="74">
        <v>1080</v>
      </c>
      <c r="BN750" s="74">
        <v>6</v>
      </c>
      <c r="BO750" s="71">
        <v>291</v>
      </c>
      <c r="BP750" s="71">
        <v>56.4</v>
      </c>
      <c r="BQ750" s="71">
        <v>70.2</v>
      </c>
      <c r="BR750" s="72">
        <f t="shared" si="423"/>
        <v>28.2</v>
      </c>
      <c r="BS750" s="54">
        <f t="shared" si="424"/>
        <v>2498.3201418407471</v>
      </c>
      <c r="BT750" s="50">
        <f t="shared" si="425"/>
        <v>193686.33484541622</v>
      </c>
      <c r="BU750" s="50">
        <f t="shared" si="426"/>
        <v>175382.07395722045</v>
      </c>
      <c r="BV750" s="72">
        <f t="shared" si="427"/>
        <v>9.4504658280640488</v>
      </c>
      <c r="BW750" s="75">
        <f t="shared" si="428"/>
        <v>1.6728077396817331</v>
      </c>
      <c r="BX750" s="55">
        <f t="shared" si="429"/>
        <v>1.6592345696116086</v>
      </c>
      <c r="BY750" s="72">
        <f t="shared" si="439"/>
        <v>0.81140048244318297</v>
      </c>
      <c r="BZ750" s="83" t="s">
        <v>77</v>
      </c>
      <c r="CA750" s="83" t="s">
        <v>73</v>
      </c>
      <c r="CB750" s="112">
        <v>3</v>
      </c>
      <c r="CC750" s="112">
        <v>8</v>
      </c>
      <c r="CD750" s="112">
        <v>3</v>
      </c>
      <c r="CE750" s="112">
        <v>8</v>
      </c>
      <c r="CF750" s="83" t="s">
        <v>85</v>
      </c>
      <c r="CG750" s="71" t="s">
        <v>75</v>
      </c>
      <c r="CH750" s="62">
        <v>17.745125741734942</v>
      </c>
      <c r="CI750" s="63">
        <v>5.5020344395188792</v>
      </c>
      <c r="CJ750" s="64">
        <f>SUM((AF750-BQ750)/AF750)*100</f>
        <v>6.0869565217391264</v>
      </c>
      <c r="CK750" s="64">
        <f>SUM(BX750*CH750)</f>
        <v>29.443326072791454</v>
      </c>
      <c r="CL750" s="65" t="s">
        <v>85</v>
      </c>
    </row>
    <row r="751" spans="1:90" s="65" customFormat="1" ht="24.75" customHeight="1" x14ac:dyDescent="0.3">
      <c r="A751" s="61" t="s">
        <v>129</v>
      </c>
      <c r="B751" s="35">
        <v>3.71</v>
      </c>
      <c r="C751" s="35">
        <v>1.9650000000000001</v>
      </c>
      <c r="D751" s="35">
        <v>6.8849999999999998</v>
      </c>
      <c r="E751" s="35">
        <v>4.84</v>
      </c>
      <c r="F751" s="35">
        <v>0.50124999999999997</v>
      </c>
      <c r="G751" s="66">
        <v>0.53664999999999996</v>
      </c>
      <c r="H751" s="66">
        <v>8.4849999999999995E-2</v>
      </c>
      <c r="I751" s="66">
        <v>4.7699999999999999E-2</v>
      </c>
      <c r="J751" s="66">
        <v>4.1599999999999998E-2</v>
      </c>
      <c r="K751" s="67">
        <v>5.9150000000000001E-2</v>
      </c>
      <c r="L751" s="66">
        <v>1.3521909999999999</v>
      </c>
      <c r="M751" s="68">
        <v>2.2849999999999999E-2</v>
      </c>
      <c r="N751" s="35">
        <v>14.755000000000001</v>
      </c>
      <c r="O751" s="35">
        <v>13.37</v>
      </c>
      <c r="P751" s="35">
        <v>2.6799999999999997</v>
      </c>
      <c r="Q751" s="35">
        <v>16.015000000000001</v>
      </c>
      <c r="R751" s="35">
        <v>7.04</v>
      </c>
      <c r="S751" s="35">
        <v>2.9699999999999998</v>
      </c>
      <c r="T751" s="35">
        <v>7.25</v>
      </c>
      <c r="U751" s="35">
        <v>1.65</v>
      </c>
      <c r="V751" s="35">
        <v>8.5949999999999989</v>
      </c>
      <c r="W751" s="35">
        <v>5.9550000000000001</v>
      </c>
      <c r="X751" s="35">
        <v>11.035</v>
      </c>
      <c r="Y751" s="35">
        <v>1.415</v>
      </c>
      <c r="Z751" s="35">
        <v>0</v>
      </c>
      <c r="AA751" s="35">
        <v>9.25</v>
      </c>
      <c r="AB751" s="41">
        <v>1060</v>
      </c>
      <c r="AC751" s="41">
        <v>6</v>
      </c>
      <c r="AD751" s="88">
        <v>382.5</v>
      </c>
      <c r="AE751" s="69">
        <v>59.89</v>
      </c>
      <c r="AF751" s="69">
        <v>74.900000000000006</v>
      </c>
      <c r="AG751" s="44">
        <f t="shared" si="434"/>
        <v>29.945</v>
      </c>
      <c r="AH751" s="44">
        <f t="shared" si="406"/>
        <v>2817.0756357917448</v>
      </c>
      <c r="AI751" s="44">
        <f t="shared" si="407"/>
        <v>210998.9651208017</v>
      </c>
      <c r="AJ751" s="44">
        <f t="shared" si="408"/>
        <v>1.8128050996885698</v>
      </c>
      <c r="AK751" s="45">
        <v>0</v>
      </c>
      <c r="AL751" s="69">
        <v>372.4</v>
      </c>
      <c r="AM751" s="69">
        <v>59.4</v>
      </c>
      <c r="AN751" s="69">
        <v>74.5</v>
      </c>
      <c r="AO751" s="44">
        <f t="shared" si="433"/>
        <v>29.7</v>
      </c>
      <c r="AP751" s="44">
        <f t="shared" si="409"/>
        <v>2771.1674638050204</v>
      </c>
      <c r="AQ751" s="46">
        <f t="shared" si="410"/>
        <v>210998.9651208017</v>
      </c>
      <c r="AR751" s="46">
        <f t="shared" si="411"/>
        <v>206451.97605347401</v>
      </c>
      <c r="AS751" s="47">
        <f t="shared" si="412"/>
        <v>2.1549816913672739</v>
      </c>
      <c r="AT751" s="46">
        <f t="shared" si="413"/>
        <v>1.8128050996885698</v>
      </c>
      <c r="AU751" s="46">
        <f t="shared" si="414"/>
        <v>1.8038093270831328</v>
      </c>
      <c r="AV751" s="47">
        <f t="shared" si="415"/>
        <v>0.4962349569174575</v>
      </c>
      <c r="AW751" s="48">
        <v>0</v>
      </c>
      <c r="AX751" s="70">
        <v>150</v>
      </c>
      <c r="AY751" s="70">
        <v>12</v>
      </c>
      <c r="AZ751" s="71">
        <v>322</v>
      </c>
      <c r="BA751" s="43">
        <f t="shared" si="430"/>
        <v>18.788819875776397</v>
      </c>
      <c r="BB751" s="71">
        <v>58.2</v>
      </c>
      <c r="BC751" s="69">
        <v>74.400000000000006</v>
      </c>
      <c r="BD751" s="54">
        <f t="shared" si="416"/>
        <v>29.1</v>
      </c>
      <c r="BE751" s="44">
        <f t="shared" si="417"/>
        <v>2660.3320749863728</v>
      </c>
      <c r="BF751" s="50">
        <f t="shared" si="431"/>
        <v>210998.9651208017</v>
      </c>
      <c r="BG751" s="50">
        <f t="shared" si="418"/>
        <v>197928.70637898616</v>
      </c>
      <c r="BH751" s="72">
        <f t="shared" si="419"/>
        <v>6.1944658042908056</v>
      </c>
      <c r="BI751" s="73">
        <f t="shared" si="420"/>
        <v>1.8128050996885698</v>
      </c>
      <c r="BJ751" s="51">
        <f t="shared" si="421"/>
        <v>1.6268484036037045</v>
      </c>
      <c r="BK751" s="72">
        <f t="shared" si="422"/>
        <v>10.257953053905887</v>
      </c>
      <c r="BL751" s="116">
        <v>0</v>
      </c>
      <c r="BM751" s="74">
        <f t="shared" ref="BM751:BM782" si="440">SUM(AB751)</f>
        <v>1060</v>
      </c>
      <c r="BN751" s="74">
        <f t="shared" ref="BN751:BN782" si="441">SUM(AC751)</f>
        <v>6</v>
      </c>
      <c r="BO751" s="71">
        <v>288.10000000000002</v>
      </c>
      <c r="BP751" s="71">
        <v>56.6</v>
      </c>
      <c r="BQ751" s="71">
        <v>72.099999999999994</v>
      </c>
      <c r="BR751" s="72">
        <f t="shared" si="423"/>
        <v>28.3</v>
      </c>
      <c r="BS751" s="54">
        <f t="shared" si="424"/>
        <v>2516.0701403335293</v>
      </c>
      <c r="BT751" s="50">
        <f t="shared" si="425"/>
        <v>197928.70637898616</v>
      </c>
      <c r="BU751" s="50">
        <f t="shared" si="426"/>
        <v>181408.65711804744</v>
      </c>
      <c r="BV751" s="72">
        <f t="shared" si="427"/>
        <v>8.3464645241033253</v>
      </c>
      <c r="BW751" s="75">
        <f t="shared" si="428"/>
        <v>1.6268484036037045</v>
      </c>
      <c r="BX751" s="55">
        <f t="shared" si="429"/>
        <v>1.5881270749527994</v>
      </c>
      <c r="BY751" s="72">
        <f t="shared" si="439"/>
        <v>2.380143630170569</v>
      </c>
      <c r="BZ751" s="83" t="s">
        <v>77</v>
      </c>
      <c r="CA751" s="83" t="s">
        <v>73</v>
      </c>
      <c r="CB751" s="112">
        <v>3</v>
      </c>
      <c r="CC751" s="112">
        <v>8</v>
      </c>
      <c r="CD751" s="112">
        <v>3</v>
      </c>
      <c r="CE751" s="112">
        <v>8</v>
      </c>
      <c r="CF751" s="83" t="s">
        <v>85</v>
      </c>
      <c r="CG751" s="71" t="s">
        <v>75</v>
      </c>
      <c r="CH751" s="62">
        <v>17.727910238429171</v>
      </c>
      <c r="CI751" s="63">
        <v>5.0974730836719031</v>
      </c>
      <c r="CJ751" s="64">
        <f>SUM((AF751-BQ751)/AF751)*100</f>
        <v>3.7383177570093609</v>
      </c>
      <c r="CK751" s="64">
        <f>SUM(BX751*CH751)</f>
        <v>28.154174231982303</v>
      </c>
      <c r="CL751" s="65" t="s">
        <v>85</v>
      </c>
    </row>
    <row r="752" spans="1:90" s="65" customFormat="1" ht="24.75" customHeight="1" x14ac:dyDescent="0.3">
      <c r="A752" s="61" t="s">
        <v>129</v>
      </c>
      <c r="B752" s="35">
        <v>3.61</v>
      </c>
      <c r="C752" s="35">
        <v>2.0299999999999998</v>
      </c>
      <c r="D752" s="35">
        <v>6.6849999999999996</v>
      </c>
      <c r="E752" s="35">
        <v>4.79</v>
      </c>
      <c r="F752" s="35">
        <v>0.48575000000000002</v>
      </c>
      <c r="G752" s="66">
        <v>0.53095000000000003</v>
      </c>
      <c r="H752" s="66">
        <v>8.6400000000000005E-2</v>
      </c>
      <c r="I752" s="66">
        <v>4.7550000000000002E-2</v>
      </c>
      <c r="J752" s="66">
        <v>4.1799999999999997E-2</v>
      </c>
      <c r="K752" s="67">
        <v>5.7700000000000001E-2</v>
      </c>
      <c r="L752" s="66">
        <v>1.3521909999999999</v>
      </c>
      <c r="M752" s="68">
        <v>2.2550000000000001E-2</v>
      </c>
      <c r="N752" s="35">
        <v>8.620000000000001</v>
      </c>
      <c r="O752" s="35">
        <v>12.135</v>
      </c>
      <c r="P752" s="35">
        <v>4.0999999999999996</v>
      </c>
      <c r="Q752" s="35">
        <v>16.63</v>
      </c>
      <c r="R752" s="35">
        <v>7.6749999999999998</v>
      </c>
      <c r="S752" s="35">
        <v>3.28</v>
      </c>
      <c r="T752" s="35">
        <v>7.83</v>
      </c>
      <c r="U752" s="35">
        <v>1.9699999999999995</v>
      </c>
      <c r="V752" s="35">
        <v>18.384999999999998</v>
      </c>
      <c r="W752" s="35">
        <v>2.085</v>
      </c>
      <c r="X752" s="35">
        <v>10.535</v>
      </c>
      <c r="Y752" s="35">
        <v>5.7350000000000003</v>
      </c>
      <c r="Z752" s="35">
        <v>0</v>
      </c>
      <c r="AA752" s="35">
        <v>9.33</v>
      </c>
      <c r="AB752" s="41">
        <v>1060</v>
      </c>
      <c r="AC752" s="41">
        <v>6</v>
      </c>
      <c r="AD752" s="88">
        <v>384</v>
      </c>
      <c r="AE752" s="69">
        <v>59.86</v>
      </c>
      <c r="AF752" s="69">
        <v>74.489999999999995</v>
      </c>
      <c r="AG752" s="44">
        <f t="shared" si="434"/>
        <v>29.93</v>
      </c>
      <c r="AH752" s="44">
        <f t="shared" si="406"/>
        <v>2814.2540928897392</v>
      </c>
      <c r="AI752" s="44">
        <f t="shared" si="407"/>
        <v>209633.78737935665</v>
      </c>
      <c r="AJ752" s="44">
        <f t="shared" si="408"/>
        <v>1.8317657892861872</v>
      </c>
      <c r="AK752" s="45">
        <v>0</v>
      </c>
      <c r="AL752" s="69">
        <v>370.1</v>
      </c>
      <c r="AM752" s="69">
        <v>59.4</v>
      </c>
      <c r="AN752" s="69">
        <v>74.5</v>
      </c>
      <c r="AO752" s="44">
        <f t="shared" si="433"/>
        <v>29.7</v>
      </c>
      <c r="AP752" s="44">
        <f t="shared" si="409"/>
        <v>2771.1674638050204</v>
      </c>
      <c r="AQ752" s="46">
        <f t="shared" si="410"/>
        <v>209633.78737935665</v>
      </c>
      <c r="AR752" s="46">
        <f t="shared" si="411"/>
        <v>206451.97605347401</v>
      </c>
      <c r="AS752" s="47">
        <f t="shared" si="412"/>
        <v>1.5177950871654062</v>
      </c>
      <c r="AT752" s="46">
        <f t="shared" si="413"/>
        <v>1.8317657892861872</v>
      </c>
      <c r="AU752" s="46">
        <f t="shared" si="414"/>
        <v>1.7926687216795583</v>
      </c>
      <c r="AV752" s="47">
        <f t="shared" si="415"/>
        <v>2.134392280678223</v>
      </c>
      <c r="AW752" s="48">
        <v>0</v>
      </c>
      <c r="AX752" s="70">
        <v>150</v>
      </c>
      <c r="AY752" s="70">
        <v>12</v>
      </c>
      <c r="AZ752" s="71">
        <v>327.9</v>
      </c>
      <c r="BA752" s="43">
        <f t="shared" si="430"/>
        <v>17.108874656907602</v>
      </c>
      <c r="BB752" s="71">
        <v>58.4</v>
      </c>
      <c r="BC752" s="69">
        <v>74.489999999999995</v>
      </c>
      <c r="BD752" s="54">
        <f t="shared" si="416"/>
        <v>29.2</v>
      </c>
      <c r="BE752" s="44">
        <f t="shared" si="417"/>
        <v>2678.6475601568013</v>
      </c>
      <c r="BF752" s="50">
        <f t="shared" si="431"/>
        <v>209633.78737935665</v>
      </c>
      <c r="BG752" s="50">
        <f t="shared" si="418"/>
        <v>199532.45675608012</v>
      </c>
      <c r="BH752" s="72">
        <f t="shared" si="419"/>
        <v>4.8185603807257475</v>
      </c>
      <c r="BI752" s="73">
        <f t="shared" si="420"/>
        <v>1.8317657892861872</v>
      </c>
      <c r="BJ752" s="51">
        <f t="shared" si="421"/>
        <v>1.6433416664680458</v>
      </c>
      <c r="BK752" s="72">
        <f t="shared" si="422"/>
        <v>10.286474609375009</v>
      </c>
      <c r="BL752" s="116">
        <v>0</v>
      </c>
      <c r="BM752" s="74">
        <f t="shared" si="440"/>
        <v>1060</v>
      </c>
      <c r="BN752" s="74">
        <f t="shared" si="441"/>
        <v>6</v>
      </c>
      <c r="BO752" s="71">
        <v>294.8</v>
      </c>
      <c r="BP752" s="71">
        <v>58.4</v>
      </c>
      <c r="BQ752" s="71">
        <v>70.3</v>
      </c>
      <c r="BR752" s="72">
        <f t="shared" si="423"/>
        <v>29.2</v>
      </c>
      <c r="BS752" s="54">
        <f t="shared" si="424"/>
        <v>2678.6475601568013</v>
      </c>
      <c r="BT752" s="50">
        <f t="shared" si="425"/>
        <v>199532.45675608012</v>
      </c>
      <c r="BU752" s="50">
        <f t="shared" si="426"/>
        <v>188308.92347902313</v>
      </c>
      <c r="BV752" s="72">
        <f t="shared" si="427"/>
        <v>5.6249160961202831</v>
      </c>
      <c r="BW752" s="75">
        <f t="shared" si="428"/>
        <v>1.6433416664680458</v>
      </c>
      <c r="BX752" s="55">
        <f t="shared" si="429"/>
        <v>1.5655126403653385</v>
      </c>
      <c r="BY752" s="72">
        <f t="shared" si="439"/>
        <v>4.7360221973791603</v>
      </c>
      <c r="BZ752" s="83" t="s">
        <v>77</v>
      </c>
      <c r="CA752" s="83" t="s">
        <v>73</v>
      </c>
      <c r="CB752" s="112">
        <v>3</v>
      </c>
      <c r="CC752" s="112">
        <v>8</v>
      </c>
      <c r="CD752" s="112">
        <v>3</v>
      </c>
      <c r="CE752" s="112">
        <v>8</v>
      </c>
      <c r="CF752" s="83" t="s">
        <v>85</v>
      </c>
      <c r="CG752" s="71" t="s">
        <v>75</v>
      </c>
      <c r="CH752" s="129">
        <f>SUM(CH750:CH751)/2</f>
        <v>17.736517990082056</v>
      </c>
      <c r="CI752" s="63">
        <f>SUM(CI750:CI751)/1.9</f>
        <v>5.5786881701004116</v>
      </c>
      <c r="CJ752" s="64">
        <f>SUM((AF752-BQ752)/AF752)*100</f>
        <v>5.6249160961202822</v>
      </c>
      <c r="CK752" s="64">
        <f>SUM(BX752*CH752)</f>
        <v>27.766743109540688</v>
      </c>
      <c r="CL752" s="65" t="s">
        <v>85</v>
      </c>
    </row>
    <row r="753" spans="1:90" s="65" customFormat="1" ht="24.75" customHeight="1" x14ac:dyDescent="0.3">
      <c r="A753" s="61" t="s">
        <v>129</v>
      </c>
      <c r="B753" s="35">
        <v>3.56</v>
      </c>
      <c r="C753" s="35">
        <v>1.9950000000000001</v>
      </c>
      <c r="D753" s="35">
        <v>7.1950000000000003</v>
      </c>
      <c r="E753" s="35">
        <v>4.9450000000000003</v>
      </c>
      <c r="F753" s="35">
        <v>0.54395000000000004</v>
      </c>
      <c r="G753" s="66">
        <v>0.54035</v>
      </c>
      <c r="H753" s="66">
        <v>8.6550000000000002E-2</v>
      </c>
      <c r="I753" s="66">
        <v>4.7100000000000003E-2</v>
      </c>
      <c r="J753" s="66">
        <v>4.2599999999999999E-2</v>
      </c>
      <c r="K753" s="67">
        <v>6.0150000000000002E-2</v>
      </c>
      <c r="L753" s="66">
        <v>1.3521909999999999</v>
      </c>
      <c r="M753" s="68">
        <v>2.53E-2</v>
      </c>
      <c r="N753" s="35">
        <v>9.0949999999999989</v>
      </c>
      <c r="O753" s="35">
        <v>17.445</v>
      </c>
      <c r="P753" s="35">
        <v>3.3487499999999999</v>
      </c>
      <c r="Q753" s="35">
        <v>14.93</v>
      </c>
      <c r="R753" s="35">
        <v>6.69</v>
      </c>
      <c r="S753" s="35">
        <v>3.2912499999999998</v>
      </c>
      <c r="T753" s="35">
        <v>8.1962499999999991</v>
      </c>
      <c r="U753" s="35">
        <v>2.4212499999999997</v>
      </c>
      <c r="V753" s="35">
        <v>11.0975</v>
      </c>
      <c r="W753" s="35">
        <v>4.3587499999999997</v>
      </c>
      <c r="X753" s="35">
        <v>10.5375</v>
      </c>
      <c r="Y753" s="35">
        <v>3.5750000000000002</v>
      </c>
      <c r="Z753" s="35">
        <v>0</v>
      </c>
      <c r="AA753" s="35">
        <v>8.8862500000000004</v>
      </c>
      <c r="AB753" s="41">
        <v>1060</v>
      </c>
      <c r="AC753" s="41">
        <v>6</v>
      </c>
      <c r="AD753" s="88">
        <v>387.2</v>
      </c>
      <c r="AE753" s="69">
        <v>59.89</v>
      </c>
      <c r="AF753" s="69">
        <v>74.489999999999995</v>
      </c>
      <c r="AG753" s="44">
        <f t="shared" si="434"/>
        <v>29.945</v>
      </c>
      <c r="AH753" s="44">
        <f t="shared" si="406"/>
        <v>2817.0756357917448</v>
      </c>
      <c r="AI753" s="44">
        <f t="shared" si="407"/>
        <v>209843.96411012707</v>
      </c>
      <c r="AJ753" s="44">
        <f t="shared" si="408"/>
        <v>1.845180544706045</v>
      </c>
      <c r="AK753" s="45">
        <v>0</v>
      </c>
      <c r="AL753" s="69">
        <v>366.3</v>
      </c>
      <c r="AM753" s="69">
        <v>59.3</v>
      </c>
      <c r="AN753" s="69">
        <v>74.5</v>
      </c>
      <c r="AO753" s="44">
        <f t="shared" si="433"/>
        <v>29.65</v>
      </c>
      <c r="AP753" s="44">
        <f t="shared" si="409"/>
        <v>2761.8447876054929</v>
      </c>
      <c r="AQ753" s="46">
        <f t="shared" si="410"/>
        <v>209843.96411012707</v>
      </c>
      <c r="AR753" s="46">
        <f t="shared" si="411"/>
        <v>205757.43667660921</v>
      </c>
      <c r="AS753" s="47">
        <f t="shared" si="412"/>
        <v>1.9474124265843675</v>
      </c>
      <c r="AT753" s="46">
        <f t="shared" si="413"/>
        <v>1.845180544706045</v>
      </c>
      <c r="AU753" s="46">
        <f t="shared" si="414"/>
        <v>1.7802515715420626</v>
      </c>
      <c r="AV753" s="47">
        <f t="shared" si="415"/>
        <v>3.51884119688278</v>
      </c>
      <c r="AW753" s="48">
        <v>0</v>
      </c>
      <c r="AX753" s="70">
        <v>150</v>
      </c>
      <c r="AY753" s="70">
        <v>12</v>
      </c>
      <c r="AZ753" s="71">
        <v>324.7</v>
      </c>
      <c r="BA753" s="43">
        <f t="shared" si="430"/>
        <v>19.248537111179552</v>
      </c>
      <c r="BB753" s="71">
        <v>58.2</v>
      </c>
      <c r="BC753" s="69">
        <v>74.069999999999993</v>
      </c>
      <c r="BD753" s="54">
        <f t="shared" si="416"/>
        <v>29.1</v>
      </c>
      <c r="BE753" s="44">
        <f t="shared" si="417"/>
        <v>2660.3320749863728</v>
      </c>
      <c r="BF753" s="50">
        <f t="shared" si="431"/>
        <v>209843.96411012707</v>
      </c>
      <c r="BG753" s="50">
        <f t="shared" si="418"/>
        <v>197050.79679424062</v>
      </c>
      <c r="BH753" s="72">
        <f t="shared" si="419"/>
        <v>6.0965143172631509</v>
      </c>
      <c r="BI753" s="73">
        <f t="shared" si="420"/>
        <v>1.845180544706045</v>
      </c>
      <c r="BJ753" s="51">
        <f t="shared" si="421"/>
        <v>1.6477984625408544</v>
      </c>
      <c r="BK753" s="72">
        <f t="shared" si="422"/>
        <v>10.697169051098761</v>
      </c>
      <c r="BL753" s="116">
        <v>0</v>
      </c>
      <c r="BM753" s="74">
        <f t="shared" si="440"/>
        <v>1060</v>
      </c>
      <c r="BN753" s="74">
        <f t="shared" si="441"/>
        <v>6</v>
      </c>
      <c r="BO753" s="71">
        <v>290.5</v>
      </c>
      <c r="BP753" s="71">
        <v>57.3</v>
      </c>
      <c r="BQ753" s="71">
        <v>71</v>
      </c>
      <c r="BR753" s="72">
        <f t="shared" si="423"/>
        <v>28.65</v>
      </c>
      <c r="BS753" s="54">
        <f t="shared" si="424"/>
        <v>2578.6899359012077</v>
      </c>
      <c r="BT753" s="50">
        <f t="shared" si="425"/>
        <v>197050.79679424062</v>
      </c>
      <c r="BU753" s="50">
        <f t="shared" si="426"/>
        <v>183086.98544898574</v>
      </c>
      <c r="BV753" s="72">
        <f t="shared" si="427"/>
        <v>7.0864018681618539</v>
      </c>
      <c r="BW753" s="75">
        <f t="shared" si="428"/>
        <v>1.6477984625408544</v>
      </c>
      <c r="BX753" s="55">
        <f t="shared" si="429"/>
        <v>1.5866774980624889</v>
      </c>
      <c r="BY753" s="72">
        <f t="shared" si="439"/>
        <v>3.7092500003986424</v>
      </c>
      <c r="BZ753" s="83" t="s">
        <v>77</v>
      </c>
      <c r="CA753" s="83" t="s">
        <v>73</v>
      </c>
      <c r="CB753" s="112">
        <v>3</v>
      </c>
      <c r="CC753" s="112">
        <v>8</v>
      </c>
      <c r="CD753" s="112">
        <v>3</v>
      </c>
      <c r="CE753" s="112">
        <v>8</v>
      </c>
      <c r="CF753" s="83" t="s">
        <v>85</v>
      </c>
      <c r="CG753" s="71" t="s">
        <v>75</v>
      </c>
      <c r="CH753" s="63">
        <f>SUM(CH751:CH752)/2</f>
        <v>17.732214114255612</v>
      </c>
      <c r="CI753" s="63">
        <f>SUM(CI751:CI752)/2</f>
        <v>5.3380806268861569</v>
      </c>
      <c r="CJ753" s="64">
        <f>SUM((AF753-BQ753)/AF753)*100</f>
        <v>4.6851926433078201</v>
      </c>
      <c r="CK753" s="64">
        <f>SUM(BX753*CH753)</f>
        <v>28.135305125915448</v>
      </c>
      <c r="CL753" s="65" t="s">
        <v>85</v>
      </c>
    </row>
    <row r="754" spans="1:90" s="65" customFormat="1" ht="24.75" customHeight="1" x14ac:dyDescent="0.3">
      <c r="A754" s="61" t="s">
        <v>129</v>
      </c>
      <c r="B754" s="35">
        <v>3.2749999999999999</v>
      </c>
      <c r="C754" s="35">
        <v>1.74</v>
      </c>
      <c r="D754" s="35">
        <v>6.1150000000000002</v>
      </c>
      <c r="E754" s="35">
        <v>4.46</v>
      </c>
      <c r="F754" s="35">
        <v>0.5383</v>
      </c>
      <c r="G754" s="66">
        <v>0.45595000000000002</v>
      </c>
      <c r="H754" s="66">
        <v>7.3249999999999996E-2</v>
      </c>
      <c r="I754" s="66">
        <v>3.8300000000000001E-2</v>
      </c>
      <c r="J754" s="66">
        <v>3.15E-2</v>
      </c>
      <c r="K754" s="67">
        <v>5.3850000000000002E-2</v>
      </c>
      <c r="L754" s="66">
        <v>1.3521909999999999</v>
      </c>
      <c r="M754" s="68">
        <v>3.2649999999999998E-2</v>
      </c>
      <c r="N754" s="35">
        <v>14.755000000000001</v>
      </c>
      <c r="O754" s="35">
        <v>13.37</v>
      </c>
      <c r="P754" s="35">
        <v>2.6799999999999997</v>
      </c>
      <c r="Q754" s="35">
        <v>16.015000000000001</v>
      </c>
      <c r="R754" s="35">
        <v>7.04</v>
      </c>
      <c r="S754" s="35">
        <v>2.9699999999999998</v>
      </c>
      <c r="T754" s="35">
        <v>7.25</v>
      </c>
      <c r="U754" s="35">
        <v>1.65</v>
      </c>
      <c r="V754" s="35">
        <v>8.5949999999999989</v>
      </c>
      <c r="W754" s="35">
        <v>5.9550000000000001</v>
      </c>
      <c r="X754" s="35">
        <v>11.035</v>
      </c>
      <c r="Y754" s="35">
        <v>1.415</v>
      </c>
      <c r="Z754" s="35">
        <v>0</v>
      </c>
      <c r="AA754" s="35">
        <v>9.25</v>
      </c>
      <c r="AB754" s="41">
        <v>1080</v>
      </c>
      <c r="AC754" s="41">
        <v>6</v>
      </c>
      <c r="AD754" s="88">
        <v>384.1</v>
      </c>
      <c r="AE754" s="69">
        <v>59.96</v>
      </c>
      <c r="AF754" s="69">
        <v>74.540000000000006</v>
      </c>
      <c r="AG754" s="44">
        <f t="shared" si="434"/>
        <v>29.98</v>
      </c>
      <c r="AH754" s="44">
        <f t="shared" si="406"/>
        <v>2823.6647336835676</v>
      </c>
      <c r="AI754" s="44">
        <f t="shared" si="407"/>
        <v>210475.96924877315</v>
      </c>
      <c r="AJ754" s="44">
        <f t="shared" si="408"/>
        <v>1.8249114203912327</v>
      </c>
      <c r="AK754" s="45">
        <v>0</v>
      </c>
      <c r="AL754" s="69">
        <v>366.7</v>
      </c>
      <c r="AM754" s="69">
        <v>59.1</v>
      </c>
      <c r="AN754" s="69">
        <v>74.599999999999994</v>
      </c>
      <c r="AO754" s="44">
        <f t="shared" si="433"/>
        <v>29.55</v>
      </c>
      <c r="AP754" s="44">
        <f t="shared" si="409"/>
        <v>2743.2465590962411</v>
      </c>
      <c r="AQ754" s="46">
        <f t="shared" si="410"/>
        <v>210475.96924877315</v>
      </c>
      <c r="AR754" s="46">
        <f t="shared" si="411"/>
        <v>204646.19330857956</v>
      </c>
      <c r="AS754" s="47">
        <f t="shared" si="412"/>
        <v>2.7698059597972713</v>
      </c>
      <c r="AT754" s="46">
        <f t="shared" si="413"/>
        <v>1.8249114203912327</v>
      </c>
      <c r="AU754" s="46">
        <f t="shared" si="414"/>
        <v>1.7918730569645369</v>
      </c>
      <c r="AV754" s="47">
        <f t="shared" si="415"/>
        <v>1.8104091550708161</v>
      </c>
      <c r="AW754" s="48">
        <v>0</v>
      </c>
      <c r="AX754" s="70">
        <v>150</v>
      </c>
      <c r="AY754" s="70">
        <v>12</v>
      </c>
      <c r="AZ754" s="71">
        <v>324.2</v>
      </c>
      <c r="BA754" s="43">
        <f t="shared" si="430"/>
        <v>18.476249228871076</v>
      </c>
      <c r="BB754" s="71">
        <v>58</v>
      </c>
      <c r="BC754" s="69">
        <v>74.900000000000006</v>
      </c>
      <c r="BD754" s="54">
        <f t="shared" si="416"/>
        <v>29</v>
      </c>
      <c r="BE754" s="44">
        <f t="shared" si="417"/>
        <v>2642.079421669016</v>
      </c>
      <c r="BF754" s="50">
        <f t="shared" si="431"/>
        <v>210475.96924877315</v>
      </c>
      <c r="BG754" s="50">
        <f t="shared" si="418"/>
        <v>197891.74868300933</v>
      </c>
      <c r="BH754" s="72">
        <f t="shared" si="419"/>
        <v>5.9789346074419747</v>
      </c>
      <c r="BI754" s="73">
        <f t="shared" si="420"/>
        <v>1.8249114203912327</v>
      </c>
      <c r="BJ754" s="51">
        <f t="shared" si="421"/>
        <v>1.6382694182935142</v>
      </c>
      <c r="BK754" s="72">
        <f t="shared" si="422"/>
        <v>10.227455426724507</v>
      </c>
      <c r="BL754" s="116">
        <v>0</v>
      </c>
      <c r="BM754" s="74">
        <f t="shared" si="440"/>
        <v>1080</v>
      </c>
      <c r="BN754" s="74">
        <f t="shared" si="441"/>
        <v>6</v>
      </c>
      <c r="BO754" s="71">
        <v>291.39999999999998</v>
      </c>
      <c r="BP754" s="71">
        <v>57.2</v>
      </c>
      <c r="BQ754" s="71">
        <v>71.099999999999994</v>
      </c>
      <c r="BR754" s="72">
        <f t="shared" si="423"/>
        <v>28.6</v>
      </c>
      <c r="BS754" s="54">
        <f t="shared" si="424"/>
        <v>2569.6971269303071</v>
      </c>
      <c r="BT754" s="50">
        <f t="shared" si="425"/>
        <v>197891.74868300933</v>
      </c>
      <c r="BU754" s="50">
        <f t="shared" si="426"/>
        <v>182705.46572474483</v>
      </c>
      <c r="BV754" s="72">
        <f t="shared" si="427"/>
        <v>7.6740354559150763</v>
      </c>
      <c r="BW754" s="75">
        <f t="shared" si="428"/>
        <v>1.6382694182935142</v>
      </c>
      <c r="BX754" s="55">
        <f t="shared" si="429"/>
        <v>1.594916708397816</v>
      </c>
      <c r="BY754" s="72">
        <f t="shared" si="439"/>
        <v>2.6462503304771547</v>
      </c>
      <c r="BZ754" s="83" t="s">
        <v>77</v>
      </c>
      <c r="CA754" s="83" t="s">
        <v>73</v>
      </c>
      <c r="CB754" s="112">
        <v>3</v>
      </c>
      <c r="CC754" s="112">
        <v>8</v>
      </c>
      <c r="CD754" s="112">
        <v>3</v>
      </c>
      <c r="CE754" s="112">
        <v>8</v>
      </c>
      <c r="CF754" s="83" t="s">
        <v>85</v>
      </c>
      <c r="CG754" s="71" t="s">
        <v>75</v>
      </c>
      <c r="CH754" s="63">
        <f>SUM(CH752:CH753)/2</f>
        <v>17.734366052168834</v>
      </c>
      <c r="CI754" s="63">
        <f>SUM(CI752:CI753)/1.9</f>
        <v>5.7456677878876681</v>
      </c>
      <c r="CJ754" s="64">
        <f>SUM((AF754-BQ754)/AF754)*100</f>
        <v>4.6149718272068849</v>
      </c>
      <c r="CK754" s="64">
        <f>SUM(BX754*CH754)</f>
        <v>28.284836729447086</v>
      </c>
      <c r="CL754" s="65" t="s">
        <v>85</v>
      </c>
    </row>
    <row r="755" spans="1:90" s="65" customFormat="1" ht="24.75" customHeight="1" x14ac:dyDescent="0.3">
      <c r="A755" s="61" t="s">
        <v>129</v>
      </c>
      <c r="B755" s="35">
        <v>3.375</v>
      </c>
      <c r="C755" s="35">
        <v>1.82</v>
      </c>
      <c r="D755" s="35">
        <v>6.2249999999999996</v>
      </c>
      <c r="E755" s="35">
        <v>4.6449999999999996</v>
      </c>
      <c r="F755" s="35">
        <v>0.67369999999999997</v>
      </c>
      <c r="G755" s="66">
        <v>0.47484999999999999</v>
      </c>
      <c r="H755" s="66">
        <v>7.2349999999999998E-2</v>
      </c>
      <c r="I755" s="66">
        <v>4.095E-2</v>
      </c>
      <c r="J755" s="66">
        <v>3.3450000000000001E-2</v>
      </c>
      <c r="K755" s="67">
        <v>4.8500000000000001E-2</v>
      </c>
      <c r="L755" s="66">
        <v>1.3521909999999999</v>
      </c>
      <c r="M755" s="68">
        <v>3.8699999999999998E-2</v>
      </c>
      <c r="N755" s="35">
        <v>8.620000000000001</v>
      </c>
      <c r="O755" s="35">
        <v>12.135</v>
      </c>
      <c r="P755" s="35">
        <v>4.0999999999999996</v>
      </c>
      <c r="Q755" s="35">
        <v>16.63</v>
      </c>
      <c r="R755" s="35">
        <v>7.6749999999999998</v>
      </c>
      <c r="S755" s="35">
        <v>3.28</v>
      </c>
      <c r="T755" s="35">
        <v>7.83</v>
      </c>
      <c r="U755" s="35">
        <v>1.9699999999999995</v>
      </c>
      <c r="V755" s="35">
        <v>18.384999999999998</v>
      </c>
      <c r="W755" s="35">
        <v>2.085</v>
      </c>
      <c r="X755" s="35">
        <v>10.535</v>
      </c>
      <c r="Y755" s="35">
        <v>5.7350000000000003</v>
      </c>
      <c r="Z755" s="35">
        <v>0</v>
      </c>
      <c r="AA755" s="35">
        <v>9.33</v>
      </c>
      <c r="AB755" s="41">
        <v>1080</v>
      </c>
      <c r="AC755" s="41">
        <v>6</v>
      </c>
      <c r="AD755" s="88">
        <v>383.6</v>
      </c>
      <c r="AE755" s="69">
        <v>59.95</v>
      </c>
      <c r="AF755" s="69">
        <v>74.83</v>
      </c>
      <c r="AG755" s="44">
        <f t="shared" si="434"/>
        <v>29.975000000000001</v>
      </c>
      <c r="AH755" s="44">
        <f t="shared" si="406"/>
        <v>2822.7229627458382</v>
      </c>
      <c r="AI755" s="44">
        <f t="shared" si="407"/>
        <v>211224.35930227107</v>
      </c>
      <c r="AJ755" s="44">
        <f t="shared" si="408"/>
        <v>1.8160784166519925</v>
      </c>
      <c r="AK755" s="45">
        <v>0</v>
      </c>
      <c r="AL755" s="69">
        <v>372.6</v>
      </c>
      <c r="AM755" s="69">
        <v>59.3</v>
      </c>
      <c r="AN755" s="69">
        <v>74.3</v>
      </c>
      <c r="AO755" s="44">
        <f t="shared" si="433"/>
        <v>29.65</v>
      </c>
      <c r="AP755" s="44">
        <f t="shared" si="409"/>
        <v>2761.8447876054929</v>
      </c>
      <c r="AQ755" s="46">
        <f t="shared" si="410"/>
        <v>211224.35930227107</v>
      </c>
      <c r="AR755" s="46">
        <f t="shared" si="411"/>
        <v>205205.06771908811</v>
      </c>
      <c r="AS755" s="47">
        <f t="shared" si="412"/>
        <v>2.8497146839816407</v>
      </c>
      <c r="AT755" s="46">
        <f t="shared" si="413"/>
        <v>1.8160784166519925</v>
      </c>
      <c r="AU755" s="46">
        <f t="shared" si="414"/>
        <v>1.8157446311709233</v>
      </c>
      <c r="AV755" s="47">
        <f t="shared" si="415"/>
        <v>1.8379464124933614E-2</v>
      </c>
      <c r="AW755" s="48">
        <v>0</v>
      </c>
      <c r="AX755" s="70">
        <v>150</v>
      </c>
      <c r="AY755" s="70">
        <v>12</v>
      </c>
      <c r="AZ755" s="71">
        <v>325.3</v>
      </c>
      <c r="BA755" s="43">
        <f t="shared" si="430"/>
        <v>17.921918229326778</v>
      </c>
      <c r="BB755" s="71">
        <v>58.1</v>
      </c>
      <c r="BC755" s="69">
        <v>74.239999999999995</v>
      </c>
      <c r="BD755" s="54">
        <f t="shared" si="416"/>
        <v>29.05</v>
      </c>
      <c r="BE755" s="44">
        <f t="shared" si="417"/>
        <v>2651.1978943460604</v>
      </c>
      <c r="BF755" s="50">
        <f t="shared" si="431"/>
        <v>211224.35930227107</v>
      </c>
      <c r="BG755" s="50">
        <f t="shared" si="418"/>
        <v>196824.93167625149</v>
      </c>
      <c r="BH755" s="72">
        <f t="shared" si="419"/>
        <v>6.8171245369542737</v>
      </c>
      <c r="BI755" s="73">
        <f t="shared" si="420"/>
        <v>1.8160784166519925</v>
      </c>
      <c r="BJ755" s="51">
        <f t="shared" si="421"/>
        <v>1.6527377768131091</v>
      </c>
      <c r="BK755" s="72">
        <f t="shared" si="422"/>
        <v>8.9941402497370113</v>
      </c>
      <c r="BL755" s="116">
        <v>0</v>
      </c>
      <c r="BM755" s="74">
        <f t="shared" si="440"/>
        <v>1080</v>
      </c>
      <c r="BN755" s="74">
        <f t="shared" si="441"/>
        <v>6</v>
      </c>
      <c r="BO755" s="71">
        <v>292.10000000000002</v>
      </c>
      <c r="BP755" s="71">
        <v>56.5</v>
      </c>
      <c r="BQ755" s="71">
        <v>71</v>
      </c>
      <c r="BR755" s="72">
        <f t="shared" si="423"/>
        <v>28.25</v>
      </c>
      <c r="BS755" s="54">
        <f t="shared" si="424"/>
        <v>2507.1872871055043</v>
      </c>
      <c r="BT755" s="50">
        <f t="shared" si="425"/>
        <v>196824.93167625149</v>
      </c>
      <c r="BU755" s="50">
        <f t="shared" si="426"/>
        <v>178010.29738449081</v>
      </c>
      <c r="BV755" s="72">
        <f t="shared" si="427"/>
        <v>9.5590706581359477</v>
      </c>
      <c r="BW755" s="75">
        <f t="shared" si="428"/>
        <v>1.6527377768131091</v>
      </c>
      <c r="BX755" s="55">
        <f t="shared" si="429"/>
        <v>1.6409163081677391</v>
      </c>
      <c r="BY755" s="72">
        <f t="shared" si="439"/>
        <v>0.7152658341339948</v>
      </c>
      <c r="BZ755" s="83" t="s">
        <v>77</v>
      </c>
      <c r="CA755" s="83" t="s">
        <v>73</v>
      </c>
      <c r="CB755" s="112">
        <v>3</v>
      </c>
      <c r="CC755" s="112">
        <v>8</v>
      </c>
      <c r="CD755" s="112">
        <v>3</v>
      </c>
      <c r="CE755" s="112">
        <v>8</v>
      </c>
      <c r="CF755" s="83" t="s">
        <v>85</v>
      </c>
      <c r="CG755" s="71" t="s">
        <v>75</v>
      </c>
      <c r="CH755" s="63">
        <f>SUM(CH753:CH754)/2</f>
        <v>17.733290083212225</v>
      </c>
      <c r="CI755" s="63">
        <f>SUM(CI753:CI754)/2</f>
        <v>5.5418742073869129</v>
      </c>
      <c r="CJ755" s="64">
        <f>SUM((AF755-BQ755)/AF755)*100</f>
        <v>5.1182680743017483</v>
      </c>
      <c r="CK755" s="64">
        <f>SUM(BX755*CH755)</f>
        <v>29.098844895012185</v>
      </c>
      <c r="CL755" s="65" t="s">
        <v>85</v>
      </c>
    </row>
    <row r="756" spans="1:90" s="65" customFormat="1" ht="24.75" customHeight="1" x14ac:dyDescent="0.3">
      <c r="A756" s="61" t="s">
        <v>129</v>
      </c>
      <c r="B756" s="35">
        <v>3.47</v>
      </c>
      <c r="C756" s="35">
        <v>1.75</v>
      </c>
      <c r="D756" s="35">
        <v>6.07</v>
      </c>
      <c r="E756" s="35">
        <v>4.5999999999999996</v>
      </c>
      <c r="F756" s="35">
        <v>0.51370000000000005</v>
      </c>
      <c r="G756" s="66">
        <v>0.47749999999999998</v>
      </c>
      <c r="H756" s="66">
        <v>7.0849999999999996E-2</v>
      </c>
      <c r="I756" s="66">
        <v>4.0599999999999997E-2</v>
      </c>
      <c r="J756" s="66">
        <v>3.3050000000000003E-2</v>
      </c>
      <c r="K756" s="67">
        <v>4.9549999999999997E-2</v>
      </c>
      <c r="L756" s="66">
        <v>1.3521909999999999</v>
      </c>
      <c r="M756" s="68">
        <v>3.5700000000000003E-2</v>
      </c>
      <c r="N756" s="35">
        <v>9.0949999999999989</v>
      </c>
      <c r="O756" s="35">
        <v>17.445</v>
      </c>
      <c r="P756" s="35">
        <v>3.3487499999999999</v>
      </c>
      <c r="Q756" s="35">
        <v>14.93</v>
      </c>
      <c r="R756" s="35">
        <v>6.69</v>
      </c>
      <c r="S756" s="35">
        <v>3.2912499999999998</v>
      </c>
      <c r="T756" s="35">
        <v>8.1962499999999991</v>
      </c>
      <c r="U756" s="35">
        <v>2.4212499999999997</v>
      </c>
      <c r="V756" s="35">
        <v>11.0975</v>
      </c>
      <c r="W756" s="35">
        <v>4.3587499999999997</v>
      </c>
      <c r="X756" s="35">
        <v>10.5375</v>
      </c>
      <c r="Y756" s="35">
        <v>3.5750000000000002</v>
      </c>
      <c r="Z756" s="35">
        <v>0</v>
      </c>
      <c r="AA756" s="35">
        <v>8.8862500000000004</v>
      </c>
      <c r="AB756" s="41">
        <v>1080</v>
      </c>
      <c r="AC756" s="41">
        <v>6</v>
      </c>
      <c r="AD756" s="88">
        <v>382.8</v>
      </c>
      <c r="AE756" s="69">
        <v>59.79</v>
      </c>
      <c r="AF756" s="69">
        <v>74.760000000000005</v>
      </c>
      <c r="AG756" s="44">
        <f t="shared" si="434"/>
        <v>29.895</v>
      </c>
      <c r="AH756" s="44">
        <f t="shared" si="406"/>
        <v>2807.6759905722038</v>
      </c>
      <c r="AI756" s="44">
        <f t="shared" si="407"/>
        <v>209901.85705517797</v>
      </c>
      <c r="AJ756" s="44">
        <f t="shared" si="408"/>
        <v>1.8237094486466188</v>
      </c>
      <c r="AK756" s="45">
        <v>0</v>
      </c>
      <c r="AL756" s="69">
        <v>372.2</v>
      </c>
      <c r="AM756" s="69">
        <v>59.3</v>
      </c>
      <c r="AN756" s="69">
        <v>74.7</v>
      </c>
      <c r="AO756" s="44">
        <f t="shared" si="433"/>
        <v>29.65</v>
      </c>
      <c r="AP756" s="44">
        <f t="shared" si="409"/>
        <v>2761.8447876054929</v>
      </c>
      <c r="AQ756" s="46">
        <f t="shared" si="410"/>
        <v>209901.85705517797</v>
      </c>
      <c r="AR756" s="46">
        <f t="shared" si="411"/>
        <v>206309.80563413032</v>
      </c>
      <c r="AS756" s="47">
        <f t="shared" si="412"/>
        <v>1.71130044842976</v>
      </c>
      <c r="AT756" s="46">
        <f t="shared" si="413"/>
        <v>1.8237094486466188</v>
      </c>
      <c r="AU756" s="46">
        <f t="shared" si="414"/>
        <v>1.8040829366106779</v>
      </c>
      <c r="AV756" s="47">
        <f t="shared" si="415"/>
        <v>1.0761863437460284</v>
      </c>
      <c r="AW756" s="48">
        <v>0</v>
      </c>
      <c r="AX756" s="70">
        <v>150</v>
      </c>
      <c r="AY756" s="70">
        <v>12</v>
      </c>
      <c r="AZ756" s="71">
        <v>325.3</v>
      </c>
      <c r="BA756" s="43">
        <f t="shared" si="430"/>
        <v>17.675991392560714</v>
      </c>
      <c r="BB756" s="71">
        <v>58.6</v>
      </c>
      <c r="BC756" s="69">
        <v>75.06</v>
      </c>
      <c r="BD756" s="54">
        <f t="shared" si="416"/>
        <v>29.3</v>
      </c>
      <c r="BE756" s="44">
        <f t="shared" si="417"/>
        <v>2697.0258771803014</v>
      </c>
      <c r="BF756" s="50">
        <f t="shared" si="431"/>
        <v>209901.85705517797</v>
      </c>
      <c r="BG756" s="50">
        <f t="shared" si="418"/>
        <v>202438.76234115343</v>
      </c>
      <c r="BH756" s="72">
        <f t="shared" si="419"/>
        <v>3.5555162868629022</v>
      </c>
      <c r="BI756" s="73">
        <f t="shared" si="420"/>
        <v>1.8237094486466188</v>
      </c>
      <c r="BJ756" s="51">
        <f t="shared" si="421"/>
        <v>1.6069056945319524</v>
      </c>
      <c r="BK756" s="72">
        <f t="shared" si="422"/>
        <v>11.888064421421801</v>
      </c>
      <c r="BL756" s="116">
        <v>0</v>
      </c>
      <c r="BM756" s="74">
        <f t="shared" si="440"/>
        <v>1080</v>
      </c>
      <c r="BN756" s="74">
        <f t="shared" si="441"/>
        <v>6</v>
      </c>
      <c r="BO756" s="71">
        <v>293.89999999999998</v>
      </c>
      <c r="BP756" s="71">
        <v>56.3</v>
      </c>
      <c r="BQ756" s="71">
        <v>74.2</v>
      </c>
      <c r="BR756" s="72">
        <f t="shared" si="423"/>
        <v>28.15</v>
      </c>
      <c r="BS756" s="54">
        <f t="shared" si="424"/>
        <v>2489.4687045392575</v>
      </c>
      <c r="BT756" s="50">
        <f t="shared" si="425"/>
        <v>202438.76234115343</v>
      </c>
      <c r="BU756" s="50">
        <f t="shared" si="426"/>
        <v>184718.57787681292</v>
      </c>
      <c r="BV756" s="72">
        <f t="shared" si="427"/>
        <v>8.7533554638504132</v>
      </c>
      <c r="BW756" s="75">
        <f t="shared" si="428"/>
        <v>1.6069056945319524</v>
      </c>
      <c r="BX756" s="55">
        <f t="shared" si="429"/>
        <v>1.5910689838463306</v>
      </c>
      <c r="BY756" s="72">
        <f t="shared" si="439"/>
        <v>0.98554076567851545</v>
      </c>
      <c r="BZ756" s="83" t="s">
        <v>77</v>
      </c>
      <c r="CA756" s="83" t="s">
        <v>73</v>
      </c>
      <c r="CB756" s="112">
        <v>3</v>
      </c>
      <c r="CC756" s="112">
        <v>8</v>
      </c>
      <c r="CD756" s="112">
        <v>3</v>
      </c>
      <c r="CE756" s="112">
        <v>8</v>
      </c>
      <c r="CF756" s="83" t="s">
        <v>85</v>
      </c>
      <c r="CG756" s="71" t="s">
        <v>75</v>
      </c>
      <c r="CH756" s="63">
        <f>SUM(CH754:CH755)/1.9</f>
        <v>18.667187439674244</v>
      </c>
      <c r="CI756" s="63">
        <f>SUM(CI754:CI755)/1.9</f>
        <v>5.9408115764603053</v>
      </c>
      <c r="CJ756" s="64">
        <f>SUM((AF756-BQ756)/AF756)*100</f>
        <v>0.74906367041198796</v>
      </c>
      <c r="CK756" s="64">
        <f>SUM(BX756*CH756)</f>
        <v>29.700782950911485</v>
      </c>
      <c r="CL756" s="65" t="s">
        <v>85</v>
      </c>
    </row>
    <row r="757" spans="1:90" s="65" customFormat="1" ht="24.75" customHeight="1" x14ac:dyDescent="0.3">
      <c r="A757" s="61" t="s">
        <v>129</v>
      </c>
      <c r="B757" s="35">
        <v>3.7149999999999999</v>
      </c>
      <c r="C757" s="35">
        <v>2.0249999999999999</v>
      </c>
      <c r="D757" s="35">
        <v>6.5750000000000002</v>
      </c>
      <c r="E757" s="35">
        <v>4.8250000000000002</v>
      </c>
      <c r="F757" s="35">
        <v>0.4204</v>
      </c>
      <c r="G757" s="66">
        <v>0.56164999999999998</v>
      </c>
      <c r="H757" s="66">
        <v>7.8200000000000006E-2</v>
      </c>
      <c r="I757" s="66">
        <v>4.6850000000000003E-2</v>
      </c>
      <c r="J757" s="66">
        <v>3.8699999999999998E-2</v>
      </c>
      <c r="K757" s="67">
        <v>5.8400000000000001E-2</v>
      </c>
      <c r="L757" s="66">
        <v>1.3521909999999999</v>
      </c>
      <c r="M757" s="68">
        <v>2.315E-2</v>
      </c>
      <c r="N757" s="35">
        <v>14.755000000000001</v>
      </c>
      <c r="O757" s="35">
        <v>13.37</v>
      </c>
      <c r="P757" s="35">
        <v>2.6799999999999997</v>
      </c>
      <c r="Q757" s="35">
        <v>16.015000000000001</v>
      </c>
      <c r="R757" s="35">
        <v>7.04</v>
      </c>
      <c r="S757" s="35">
        <v>2.9699999999999998</v>
      </c>
      <c r="T757" s="35">
        <v>7.25</v>
      </c>
      <c r="U757" s="35">
        <v>1.65</v>
      </c>
      <c r="V757" s="35">
        <v>8.5949999999999989</v>
      </c>
      <c r="W757" s="35">
        <v>5.9550000000000001</v>
      </c>
      <c r="X757" s="35">
        <v>11.035</v>
      </c>
      <c r="Y757" s="35">
        <v>1.415</v>
      </c>
      <c r="Z757" s="35">
        <v>0</v>
      </c>
      <c r="AA757" s="35">
        <v>9.25</v>
      </c>
      <c r="AB757" s="41">
        <v>1080</v>
      </c>
      <c r="AC757" s="41">
        <v>6</v>
      </c>
      <c r="AD757" s="88">
        <v>384.5</v>
      </c>
      <c r="AE757" s="69">
        <v>59.78</v>
      </c>
      <c r="AF757" s="69">
        <v>74.78</v>
      </c>
      <c r="AG757" s="44">
        <f t="shared" si="434"/>
        <v>29.89</v>
      </c>
      <c r="AH757" s="44">
        <f t="shared" si="406"/>
        <v>2806.7368899882294</v>
      </c>
      <c r="AI757" s="44">
        <f t="shared" si="407"/>
        <v>209887.7846333198</v>
      </c>
      <c r="AJ757" s="44">
        <f t="shared" si="408"/>
        <v>1.8319312897209952</v>
      </c>
      <c r="AK757" s="45">
        <v>0</v>
      </c>
      <c r="AL757" s="69">
        <v>367.4</v>
      </c>
      <c r="AM757" s="69">
        <v>59.2</v>
      </c>
      <c r="AN757" s="69">
        <v>75.8</v>
      </c>
      <c r="AO757" s="44">
        <f t="shared" si="433"/>
        <v>29.6</v>
      </c>
      <c r="AP757" s="44">
        <f t="shared" si="409"/>
        <v>2752.5378193692336</v>
      </c>
      <c r="AQ757" s="46">
        <f t="shared" si="410"/>
        <v>209887.7846333198</v>
      </c>
      <c r="AR757" s="46">
        <f t="shared" si="411"/>
        <v>208642.36670818791</v>
      </c>
      <c r="AS757" s="47">
        <f t="shared" si="412"/>
        <v>0.59337322908413548</v>
      </c>
      <c r="AT757" s="46">
        <f t="shared" si="413"/>
        <v>1.8319312897209952</v>
      </c>
      <c r="AU757" s="46">
        <f t="shared" si="414"/>
        <v>1.7609079392482843</v>
      </c>
      <c r="AV757" s="47">
        <f t="shared" si="415"/>
        <v>3.8769658486224032</v>
      </c>
      <c r="AW757" s="48">
        <v>0</v>
      </c>
      <c r="AX757" s="70">
        <v>150</v>
      </c>
      <c r="AY757" s="70">
        <v>12</v>
      </c>
      <c r="AZ757" s="71">
        <v>324.2</v>
      </c>
      <c r="BA757" s="43">
        <f t="shared" si="430"/>
        <v>18.59962985811228</v>
      </c>
      <c r="BB757" s="71">
        <v>57.2</v>
      </c>
      <c r="BC757" s="69">
        <v>75.14</v>
      </c>
      <c r="BD757" s="54">
        <f t="shared" si="416"/>
        <v>28.6</v>
      </c>
      <c r="BE757" s="44">
        <f t="shared" si="417"/>
        <v>2569.6971269303071</v>
      </c>
      <c r="BF757" s="50">
        <f t="shared" si="431"/>
        <v>209887.7846333198</v>
      </c>
      <c r="BG757" s="50">
        <f t="shared" si="418"/>
        <v>193087.04211754329</v>
      </c>
      <c r="BH757" s="72">
        <f t="shared" si="419"/>
        <v>8.004630924628561</v>
      </c>
      <c r="BI757" s="73">
        <f t="shared" si="420"/>
        <v>1.8319312897209952</v>
      </c>
      <c r="BJ757" s="51">
        <f t="shared" si="421"/>
        <v>1.67903550877661</v>
      </c>
      <c r="BK757" s="72">
        <f t="shared" si="422"/>
        <v>8.3461525987511962</v>
      </c>
      <c r="BL757" s="116">
        <v>0</v>
      </c>
      <c r="BM757" s="74">
        <f t="shared" si="440"/>
        <v>1080</v>
      </c>
      <c r="BN757" s="74">
        <f t="shared" si="441"/>
        <v>6</v>
      </c>
      <c r="BO757" s="71">
        <v>285.39999999999998</v>
      </c>
      <c r="BP757" s="71">
        <v>55.9</v>
      </c>
      <c r="BQ757" s="71">
        <v>70.2</v>
      </c>
      <c r="BR757" s="72">
        <f t="shared" si="423"/>
        <v>27.95</v>
      </c>
      <c r="BS757" s="54">
        <f t="shared" si="424"/>
        <v>2454.2200349659802</v>
      </c>
      <c r="BT757" s="50">
        <f t="shared" si="425"/>
        <v>193087.04211754329</v>
      </c>
      <c r="BU757" s="50">
        <f t="shared" si="426"/>
        <v>172286.24645461183</v>
      </c>
      <c r="BV757" s="72">
        <f t="shared" si="427"/>
        <v>10.772755869484399</v>
      </c>
      <c r="BW757" s="75">
        <f t="shared" si="428"/>
        <v>1.67903550877661</v>
      </c>
      <c r="BX757" s="55">
        <f t="shared" si="429"/>
        <v>1.6565454635706371</v>
      </c>
      <c r="BY757" s="72">
        <f t="shared" si="439"/>
        <v>1.3394621548152792</v>
      </c>
      <c r="BZ757" s="83" t="s">
        <v>77</v>
      </c>
      <c r="CA757" s="83" t="s">
        <v>73</v>
      </c>
      <c r="CB757" s="112">
        <v>3</v>
      </c>
      <c r="CC757" s="112">
        <v>8</v>
      </c>
      <c r="CD757" s="112">
        <v>3</v>
      </c>
      <c r="CE757" s="112">
        <v>8</v>
      </c>
      <c r="CF757" s="83" t="s">
        <v>85</v>
      </c>
      <c r="CG757" s="71" t="s">
        <v>75</v>
      </c>
      <c r="CH757" s="63">
        <f>SUM(CH755:CH756)/2</f>
        <v>18.200238761443234</v>
      </c>
      <c r="CI757" s="63">
        <f>SUM(CI755:CI756)/2</f>
        <v>5.7413428919236091</v>
      </c>
      <c r="CJ757" s="64">
        <f>SUM((AF757-BQ757)/AF757)*100</f>
        <v>6.1246322546135312</v>
      </c>
      <c r="CK757" s="64">
        <f>SUM(BX757*CH757)</f>
        <v>30.149522956171261</v>
      </c>
      <c r="CL757" s="65" t="s">
        <v>85</v>
      </c>
    </row>
    <row r="758" spans="1:90" s="65" customFormat="1" ht="24.75" customHeight="1" x14ac:dyDescent="0.3">
      <c r="A758" s="61" t="s">
        <v>129</v>
      </c>
      <c r="B758" s="35">
        <v>3.7149999999999999</v>
      </c>
      <c r="C758" s="35">
        <v>2.085</v>
      </c>
      <c r="D758" s="35">
        <v>6.97</v>
      </c>
      <c r="E758" s="35">
        <v>4.9000000000000004</v>
      </c>
      <c r="F758" s="35">
        <v>0.42799999999999999</v>
      </c>
      <c r="G758" s="66">
        <v>0.55354999999999999</v>
      </c>
      <c r="H758" s="66">
        <v>7.8450000000000006E-2</v>
      </c>
      <c r="I758" s="66">
        <v>4.6100000000000002E-2</v>
      </c>
      <c r="J758" s="66">
        <v>3.9050000000000001E-2</v>
      </c>
      <c r="K758" s="67">
        <v>5.4199999999999998E-2</v>
      </c>
      <c r="L758" s="66">
        <v>1.3521909999999999</v>
      </c>
      <c r="M758" s="68">
        <v>2.4500000000000001E-2</v>
      </c>
      <c r="N758" s="35">
        <v>8.620000000000001</v>
      </c>
      <c r="O758" s="35">
        <v>12.135</v>
      </c>
      <c r="P758" s="35">
        <v>4.0999999999999996</v>
      </c>
      <c r="Q758" s="35">
        <v>16.63</v>
      </c>
      <c r="R758" s="35">
        <v>7.6749999999999998</v>
      </c>
      <c r="S758" s="35">
        <v>3.28</v>
      </c>
      <c r="T758" s="35">
        <v>7.83</v>
      </c>
      <c r="U758" s="35">
        <v>1.9699999999999995</v>
      </c>
      <c r="V758" s="35">
        <v>18.384999999999998</v>
      </c>
      <c r="W758" s="35">
        <v>2.085</v>
      </c>
      <c r="X758" s="35">
        <v>10.535</v>
      </c>
      <c r="Y758" s="35">
        <v>5.7350000000000003</v>
      </c>
      <c r="Z758" s="35">
        <v>0</v>
      </c>
      <c r="AA758" s="35">
        <v>9.33</v>
      </c>
      <c r="AB758" s="41">
        <v>1080</v>
      </c>
      <c r="AC758" s="41">
        <v>6</v>
      </c>
      <c r="AD758" s="88">
        <v>395.1</v>
      </c>
      <c r="AE758" s="69">
        <v>59.4</v>
      </c>
      <c r="AF758" s="69">
        <v>74.5</v>
      </c>
      <c r="AG758" s="44">
        <f t="shared" si="434"/>
        <v>29.7</v>
      </c>
      <c r="AH758" s="44">
        <f t="shared" si="406"/>
        <v>2771.1674638050204</v>
      </c>
      <c r="AI758" s="44">
        <f t="shared" si="407"/>
        <v>206451.97605347401</v>
      </c>
      <c r="AJ758" s="44">
        <f t="shared" si="408"/>
        <v>1.913762258674935</v>
      </c>
      <c r="AK758" s="45">
        <v>0</v>
      </c>
      <c r="AL758" s="69">
        <v>388</v>
      </c>
      <c r="AM758" s="69">
        <v>59.1</v>
      </c>
      <c r="AN758" s="69">
        <v>74.400000000000006</v>
      </c>
      <c r="AO758" s="44">
        <f t="shared" si="433"/>
        <v>29.55</v>
      </c>
      <c r="AP758" s="44">
        <f t="shared" si="409"/>
        <v>2743.2465590962411</v>
      </c>
      <c r="AQ758" s="46">
        <f t="shared" si="410"/>
        <v>206451.97605347401</v>
      </c>
      <c r="AR758" s="46">
        <f t="shared" si="411"/>
        <v>204097.54399676036</v>
      </c>
      <c r="AS758" s="47">
        <f t="shared" si="412"/>
        <v>1.1404260214510198</v>
      </c>
      <c r="AT758" s="46">
        <f t="shared" si="413"/>
        <v>1.913762258674935</v>
      </c>
      <c r="AU758" s="46">
        <f t="shared" si="414"/>
        <v>1.9010517833872549</v>
      </c>
      <c r="AV758" s="47">
        <f t="shared" si="415"/>
        <v>0.66416166533039867</v>
      </c>
      <c r="AW758" s="48">
        <v>0</v>
      </c>
      <c r="AX758" s="70">
        <v>150</v>
      </c>
      <c r="AY758" s="70">
        <v>12</v>
      </c>
      <c r="AZ758" s="71">
        <v>324.10000000000002</v>
      </c>
      <c r="BA758" s="43">
        <f t="shared" si="430"/>
        <v>21.906818883060783</v>
      </c>
      <c r="BB758" s="71">
        <v>57.4</v>
      </c>
      <c r="BC758" s="69">
        <v>73.2</v>
      </c>
      <c r="BD758" s="54">
        <f t="shared" si="416"/>
        <v>28.7</v>
      </c>
      <c r="BE758" s="44">
        <f t="shared" si="417"/>
        <v>2587.6984528353764</v>
      </c>
      <c r="BF758" s="50">
        <f t="shared" si="431"/>
        <v>206451.97605347401</v>
      </c>
      <c r="BG758" s="50">
        <f t="shared" si="418"/>
        <v>189419.52674754956</v>
      </c>
      <c r="BH758" s="72">
        <f t="shared" si="419"/>
        <v>8.250078120595365</v>
      </c>
      <c r="BI758" s="73">
        <f t="shared" si="420"/>
        <v>1.913762258674935</v>
      </c>
      <c r="BJ758" s="51">
        <f t="shared" si="421"/>
        <v>1.7110168395254568</v>
      </c>
      <c r="BK758" s="72">
        <f t="shared" si="422"/>
        <v>10.594075530042932</v>
      </c>
      <c r="BL758" s="116">
        <v>0</v>
      </c>
      <c r="BM758" s="74">
        <f t="shared" si="440"/>
        <v>1080</v>
      </c>
      <c r="BN758" s="74">
        <f t="shared" si="441"/>
        <v>6</v>
      </c>
      <c r="BO758" s="71">
        <v>296.2</v>
      </c>
      <c r="BP758" s="71">
        <v>56.8</v>
      </c>
      <c r="BQ758" s="71">
        <v>70.400000000000006</v>
      </c>
      <c r="BR758" s="72">
        <f t="shared" si="423"/>
        <v>28.4</v>
      </c>
      <c r="BS758" s="54">
        <f t="shared" si="424"/>
        <v>2533.8829706793836</v>
      </c>
      <c r="BT758" s="50">
        <f t="shared" si="425"/>
        <v>189419.52674754956</v>
      </c>
      <c r="BU758" s="50">
        <f t="shared" si="426"/>
        <v>178385.36113582863</v>
      </c>
      <c r="BV758" s="72">
        <f t="shared" si="427"/>
        <v>5.8252524442354927</v>
      </c>
      <c r="BW758" s="75">
        <f t="shared" si="428"/>
        <v>1.7110168395254568</v>
      </c>
      <c r="BX758" s="55">
        <f t="shared" si="429"/>
        <v>1.660450151929582</v>
      </c>
      <c r="BY758" s="72">
        <f t="shared" si="439"/>
        <v>2.9553588502319617</v>
      </c>
      <c r="BZ758" s="83" t="s">
        <v>77</v>
      </c>
      <c r="CA758" s="83" t="s">
        <v>73</v>
      </c>
      <c r="CB758" s="112">
        <v>3</v>
      </c>
      <c r="CC758" s="112">
        <v>8</v>
      </c>
      <c r="CD758" s="112">
        <v>3</v>
      </c>
      <c r="CE758" s="112">
        <v>8</v>
      </c>
      <c r="CF758" s="83" t="s">
        <v>85</v>
      </c>
      <c r="CG758" s="71" t="s">
        <v>75</v>
      </c>
      <c r="CH758" s="62">
        <v>9.2887798896382634</v>
      </c>
      <c r="CI758" s="63">
        <v>15.74254246083906</v>
      </c>
      <c r="CJ758" s="64">
        <f>SUM((AF758-BQ758)/AF758)*100</f>
        <v>5.5033557046979791</v>
      </c>
      <c r="CK758" s="64">
        <f>SUM(BX758*CH758)</f>
        <v>15.423555978990301</v>
      </c>
      <c r="CL758" s="65" t="s">
        <v>85</v>
      </c>
    </row>
    <row r="759" spans="1:90" s="65" customFormat="1" ht="24.75" customHeight="1" x14ac:dyDescent="0.3">
      <c r="A759" s="61" t="s">
        <v>129</v>
      </c>
      <c r="B759" s="35">
        <v>3.5150000000000001</v>
      </c>
      <c r="C759" s="35">
        <v>2.06</v>
      </c>
      <c r="D759" s="35">
        <v>6.66</v>
      </c>
      <c r="E759" s="35">
        <v>4.915</v>
      </c>
      <c r="F759" s="35">
        <v>0.43114999999999998</v>
      </c>
      <c r="G759" s="66">
        <v>0.27863499999999997</v>
      </c>
      <c r="H759" s="66">
        <v>7.8E-2</v>
      </c>
      <c r="I759" s="66">
        <v>4.6649999999999997E-2</v>
      </c>
      <c r="J759" s="66">
        <v>3.95E-2</v>
      </c>
      <c r="K759" s="67">
        <v>5.2650000000000002E-2</v>
      </c>
      <c r="L759" s="66">
        <v>1.3521909999999999</v>
      </c>
      <c r="M759" s="68">
        <v>2.2200000000000001E-2</v>
      </c>
      <c r="N759" s="35">
        <v>9.0949999999999989</v>
      </c>
      <c r="O759" s="35">
        <v>17.445</v>
      </c>
      <c r="P759" s="35">
        <v>3.3487499999999999</v>
      </c>
      <c r="Q759" s="35">
        <v>14.93</v>
      </c>
      <c r="R759" s="35">
        <v>6.69</v>
      </c>
      <c r="S759" s="35">
        <v>3.2912499999999998</v>
      </c>
      <c r="T759" s="35">
        <v>8.1962499999999991</v>
      </c>
      <c r="U759" s="35">
        <v>2.4212499999999997</v>
      </c>
      <c r="V759" s="35">
        <v>11.0975</v>
      </c>
      <c r="W759" s="35">
        <v>4.3587499999999997</v>
      </c>
      <c r="X759" s="35">
        <v>10.5375</v>
      </c>
      <c r="Y759" s="35">
        <v>3.5750000000000002</v>
      </c>
      <c r="Z759" s="35">
        <v>0</v>
      </c>
      <c r="AA759" s="35">
        <v>8.8862500000000004</v>
      </c>
      <c r="AB759" s="41">
        <v>1080</v>
      </c>
      <c r="AC759" s="41">
        <v>6</v>
      </c>
      <c r="AD759" s="88">
        <v>395.7</v>
      </c>
      <c r="AE759" s="69">
        <v>59.2</v>
      </c>
      <c r="AF759" s="69">
        <v>74.3</v>
      </c>
      <c r="AG759" s="44">
        <f t="shared" si="434"/>
        <v>29.6</v>
      </c>
      <c r="AH759" s="44">
        <f t="shared" si="406"/>
        <v>2752.5378193692336</v>
      </c>
      <c r="AI759" s="44">
        <f t="shared" si="407"/>
        <v>204513.55997913404</v>
      </c>
      <c r="AJ759" s="44">
        <f t="shared" si="408"/>
        <v>1.934835030207152</v>
      </c>
      <c r="AK759" s="45">
        <v>0</v>
      </c>
      <c r="AL759" s="69">
        <v>386.5</v>
      </c>
      <c r="AM759" s="69">
        <v>59.1</v>
      </c>
      <c r="AN759" s="69">
        <v>74.400000000000006</v>
      </c>
      <c r="AO759" s="44">
        <f t="shared" si="433"/>
        <v>29.55</v>
      </c>
      <c r="AP759" s="44">
        <f t="shared" si="409"/>
        <v>2743.2465590962411</v>
      </c>
      <c r="AQ759" s="46">
        <f t="shared" si="410"/>
        <v>204513.55997913404</v>
      </c>
      <c r="AR759" s="46">
        <f t="shared" si="411"/>
        <v>204097.54399676036</v>
      </c>
      <c r="AS759" s="47">
        <f t="shared" si="412"/>
        <v>0.20341731003857191</v>
      </c>
      <c r="AT759" s="46">
        <f t="shared" si="413"/>
        <v>1.934835030207152</v>
      </c>
      <c r="AU759" s="46">
        <f t="shared" si="414"/>
        <v>1.8937023563896238</v>
      </c>
      <c r="AV759" s="47">
        <f t="shared" si="415"/>
        <v>2.1259008223106401</v>
      </c>
      <c r="AW759" s="48">
        <v>0</v>
      </c>
      <c r="AX759" s="70">
        <v>150</v>
      </c>
      <c r="AY759" s="70">
        <v>12</v>
      </c>
      <c r="AZ759" s="71">
        <v>323.5</v>
      </c>
      <c r="BA759" s="43">
        <f t="shared" si="430"/>
        <v>22.318392581143737</v>
      </c>
      <c r="BB759" s="71">
        <v>57.5</v>
      </c>
      <c r="BC759" s="69">
        <v>71.599999999999994</v>
      </c>
      <c r="BD759" s="54">
        <f t="shared" si="416"/>
        <v>28.75</v>
      </c>
      <c r="BE759" s="44">
        <f t="shared" si="417"/>
        <v>2596.7226777328133</v>
      </c>
      <c r="BF759" s="50">
        <f t="shared" si="431"/>
        <v>204513.55997913404</v>
      </c>
      <c r="BG759" s="50">
        <f t="shared" si="418"/>
        <v>185925.34372566943</v>
      </c>
      <c r="BH759" s="72">
        <f t="shared" si="419"/>
        <v>9.0889896275636239</v>
      </c>
      <c r="BI759" s="73">
        <f t="shared" si="420"/>
        <v>1.934835030207152</v>
      </c>
      <c r="BJ759" s="51">
        <f t="shared" si="421"/>
        <v>1.7399456874331252</v>
      </c>
      <c r="BK759" s="72">
        <f t="shared" si="422"/>
        <v>10.072659411854927</v>
      </c>
      <c r="BL759" s="116">
        <v>0</v>
      </c>
      <c r="BM759" s="74">
        <f t="shared" si="440"/>
        <v>1080</v>
      </c>
      <c r="BN759" s="74">
        <f t="shared" si="441"/>
        <v>6</v>
      </c>
      <c r="BO759" s="71">
        <v>295.8</v>
      </c>
      <c r="BP759" s="71">
        <v>56.8</v>
      </c>
      <c r="BQ759" s="71">
        <v>70.3</v>
      </c>
      <c r="BR759" s="72">
        <f t="shared" si="423"/>
        <v>28.4</v>
      </c>
      <c r="BS759" s="54">
        <f t="shared" si="424"/>
        <v>2533.8829706793836</v>
      </c>
      <c r="BT759" s="50">
        <f t="shared" si="425"/>
        <v>185925.34372566943</v>
      </c>
      <c r="BU759" s="50">
        <f t="shared" si="426"/>
        <v>178131.97283876064</v>
      </c>
      <c r="BV759" s="72">
        <f t="shared" si="427"/>
        <v>4.1916667898744393</v>
      </c>
      <c r="BW759" s="75">
        <f t="shared" si="428"/>
        <v>1.7399456874331252</v>
      </c>
      <c r="BX759" s="55">
        <f t="shared" si="429"/>
        <v>1.6605665748043372</v>
      </c>
      <c r="BY759" s="72">
        <f t="shared" si="439"/>
        <v>4.5621603709879519</v>
      </c>
      <c r="BZ759" s="83" t="s">
        <v>77</v>
      </c>
      <c r="CA759" s="83" t="s">
        <v>73</v>
      </c>
      <c r="CB759" s="112">
        <v>3</v>
      </c>
      <c r="CC759" s="112">
        <v>8</v>
      </c>
      <c r="CD759" s="112">
        <v>3</v>
      </c>
      <c r="CE759" s="112">
        <v>8</v>
      </c>
      <c r="CF759" s="83" t="s">
        <v>85</v>
      </c>
      <c r="CG759" s="71" t="s">
        <v>75</v>
      </c>
      <c r="CH759" s="62">
        <v>10.370817003316244</v>
      </c>
      <c r="CI759" s="63">
        <v>15.895624778216764</v>
      </c>
      <c r="CJ759" s="64">
        <f>SUM((AF759-BQ759)/AF759)*100</f>
        <v>5.3835800807537009</v>
      </c>
      <c r="CK759" s="64">
        <f>SUM(BX759*CH759)</f>
        <v>17.221432069119437</v>
      </c>
      <c r="CL759" s="65" t="s">
        <v>85</v>
      </c>
    </row>
    <row r="760" spans="1:90" s="65" customFormat="1" ht="24.75" customHeight="1" x14ac:dyDescent="0.3">
      <c r="A760" s="61" t="s">
        <v>129</v>
      </c>
      <c r="B760" s="35">
        <v>3.27</v>
      </c>
      <c r="C760" s="35">
        <v>1.7649999999999999</v>
      </c>
      <c r="D760" s="35">
        <v>5.9950000000000001</v>
      </c>
      <c r="E760" s="35">
        <v>4.7949999999999999</v>
      </c>
      <c r="F760" s="35">
        <v>1.1596500000000001</v>
      </c>
      <c r="G760" s="66">
        <v>0.45745000000000002</v>
      </c>
      <c r="H760" s="66">
        <v>7.9899999999999999E-2</v>
      </c>
      <c r="I760" s="66">
        <v>4.3200000000000002E-2</v>
      </c>
      <c r="J760" s="66">
        <v>3.3799999999999997E-2</v>
      </c>
      <c r="K760" s="67">
        <v>5.3249999999999999E-2</v>
      </c>
      <c r="L760" s="66">
        <v>1.3521909999999999</v>
      </c>
      <c r="M760" s="68">
        <v>4.5949999999999998E-2</v>
      </c>
      <c r="N760" s="35">
        <v>14.755000000000001</v>
      </c>
      <c r="O760" s="35">
        <v>13.37</v>
      </c>
      <c r="P760" s="35">
        <v>2.6799999999999997</v>
      </c>
      <c r="Q760" s="35">
        <v>16.015000000000001</v>
      </c>
      <c r="R760" s="35">
        <v>7.04</v>
      </c>
      <c r="S760" s="35">
        <v>2.9699999999999998</v>
      </c>
      <c r="T760" s="35">
        <v>7.25</v>
      </c>
      <c r="U760" s="35">
        <v>1.65</v>
      </c>
      <c r="V760" s="35">
        <v>8.5949999999999989</v>
      </c>
      <c r="W760" s="35">
        <v>5.9550000000000001</v>
      </c>
      <c r="X760" s="35">
        <v>11.035</v>
      </c>
      <c r="Y760" s="35">
        <v>1.415</v>
      </c>
      <c r="Z760" s="35">
        <v>0</v>
      </c>
      <c r="AA760" s="35">
        <v>9.25</v>
      </c>
      <c r="AB760" s="41">
        <v>1080</v>
      </c>
      <c r="AC760" s="41">
        <v>6</v>
      </c>
      <c r="AD760" s="88">
        <v>397.2</v>
      </c>
      <c r="AE760" s="69">
        <v>59.5</v>
      </c>
      <c r="AF760" s="69">
        <v>74.400000000000006</v>
      </c>
      <c r="AG760" s="44">
        <f t="shared" si="434"/>
        <v>29.75</v>
      </c>
      <c r="AH760" s="44">
        <f t="shared" si="406"/>
        <v>2780.5058479678164</v>
      </c>
      <c r="AI760" s="44">
        <f t="shared" si="407"/>
        <v>206869.63508880555</v>
      </c>
      <c r="AJ760" s="44">
        <f t="shared" si="408"/>
        <v>1.920049792853789</v>
      </c>
      <c r="AK760" s="45">
        <v>0</v>
      </c>
      <c r="AL760" s="69">
        <v>383.4</v>
      </c>
      <c r="AM760" s="69">
        <v>59</v>
      </c>
      <c r="AN760" s="69">
        <v>74.2</v>
      </c>
      <c r="AO760" s="44">
        <f t="shared" si="433"/>
        <v>29.5</v>
      </c>
      <c r="AP760" s="44">
        <f t="shared" si="409"/>
        <v>2733.9710067865176</v>
      </c>
      <c r="AQ760" s="46">
        <f t="shared" si="410"/>
        <v>206869.63508880555</v>
      </c>
      <c r="AR760" s="46">
        <f t="shared" si="411"/>
        <v>202860.64870355962</v>
      </c>
      <c r="AS760" s="47">
        <f t="shared" si="412"/>
        <v>1.9379288717384431</v>
      </c>
      <c r="AT760" s="46">
        <f t="shared" si="413"/>
        <v>1.920049792853789</v>
      </c>
      <c r="AU760" s="46">
        <f t="shared" si="414"/>
        <v>1.8899673369390759</v>
      </c>
      <c r="AV760" s="47">
        <f t="shared" si="415"/>
        <v>1.5667539470422371</v>
      </c>
      <c r="AW760" s="48">
        <v>0</v>
      </c>
      <c r="AX760" s="70">
        <v>150</v>
      </c>
      <c r="AY760" s="70">
        <v>12</v>
      </c>
      <c r="AZ760" s="71">
        <v>323.8</v>
      </c>
      <c r="BA760" s="43">
        <f t="shared" si="430"/>
        <v>22.668313773934521</v>
      </c>
      <c r="BB760" s="71">
        <v>57.3</v>
      </c>
      <c r="BC760" s="69">
        <v>72.5</v>
      </c>
      <c r="BD760" s="54">
        <f t="shared" si="416"/>
        <v>28.65</v>
      </c>
      <c r="BE760" s="44">
        <f t="shared" si="417"/>
        <v>2578.6899359012077</v>
      </c>
      <c r="BF760" s="50">
        <f t="shared" si="431"/>
        <v>206869.63508880555</v>
      </c>
      <c r="BG760" s="50">
        <f t="shared" si="418"/>
        <v>186955.02035283757</v>
      </c>
      <c r="BH760" s="72">
        <f t="shared" si="419"/>
        <v>9.6266495212886003</v>
      </c>
      <c r="BI760" s="73">
        <f t="shared" si="420"/>
        <v>1.920049792853789</v>
      </c>
      <c r="BJ760" s="51">
        <f t="shared" si="421"/>
        <v>1.7319673972322156</v>
      </c>
      <c r="BK760" s="72">
        <f t="shared" si="422"/>
        <v>9.7957040656755385</v>
      </c>
      <c r="BL760" s="116">
        <v>0</v>
      </c>
      <c r="BM760" s="74">
        <f t="shared" si="440"/>
        <v>1080</v>
      </c>
      <c r="BN760" s="74">
        <f t="shared" si="441"/>
        <v>6</v>
      </c>
      <c r="BO760" s="71">
        <v>295.8</v>
      </c>
      <c r="BP760" s="71">
        <v>57.6</v>
      </c>
      <c r="BQ760" s="71">
        <v>70.5</v>
      </c>
      <c r="BR760" s="72">
        <f t="shared" si="423"/>
        <v>28.8</v>
      </c>
      <c r="BS760" s="54">
        <f t="shared" si="424"/>
        <v>2605.7626105935183</v>
      </c>
      <c r="BT760" s="50">
        <f t="shared" si="425"/>
        <v>186955.02035283757</v>
      </c>
      <c r="BU760" s="50">
        <f t="shared" si="426"/>
        <v>183706.26404684305</v>
      </c>
      <c r="BV760" s="72">
        <f t="shared" si="427"/>
        <v>1.7377208164098465</v>
      </c>
      <c r="BW760" s="75">
        <f t="shared" si="428"/>
        <v>1.7319673972322156</v>
      </c>
      <c r="BX760" s="55">
        <f t="shared" si="429"/>
        <v>1.6101791712697087</v>
      </c>
      <c r="BY760" s="72">
        <f t="shared" si="439"/>
        <v>7.0317851338963759</v>
      </c>
      <c r="BZ760" s="83" t="s">
        <v>77</v>
      </c>
      <c r="CA760" s="83" t="s">
        <v>73</v>
      </c>
      <c r="CB760" s="112">
        <v>3</v>
      </c>
      <c r="CC760" s="112">
        <v>8</v>
      </c>
      <c r="CD760" s="112">
        <v>3</v>
      </c>
      <c r="CE760" s="112">
        <v>8</v>
      </c>
      <c r="CF760" s="83" t="s">
        <v>85</v>
      </c>
      <c r="CG760" s="71" t="s">
        <v>75</v>
      </c>
      <c r="CH760" s="129">
        <f t="shared" ref="CH760:CI763" si="442">SUM(CH758:CH759)/2</f>
        <v>9.8297984464772536</v>
      </c>
      <c r="CI760" s="129">
        <f t="shared" si="442"/>
        <v>15.819083619527913</v>
      </c>
      <c r="CJ760" s="64">
        <f>SUM((AF760-BQ760)/AF760)*100</f>
        <v>5.2419354838709751</v>
      </c>
      <c r="CK760" s="64">
        <f>SUM(BX760*CH760)</f>
        <v>15.827736716297014</v>
      </c>
      <c r="CL760" s="65" t="s">
        <v>85</v>
      </c>
    </row>
    <row r="761" spans="1:90" s="65" customFormat="1" ht="24.75" customHeight="1" x14ac:dyDescent="0.3">
      <c r="A761" s="61" t="s">
        <v>129</v>
      </c>
      <c r="B761" s="35">
        <v>3.4449999999999998</v>
      </c>
      <c r="C761" s="35">
        <v>1.66</v>
      </c>
      <c r="D761" s="35">
        <v>6.52</v>
      </c>
      <c r="E761" s="35">
        <v>4.84</v>
      </c>
      <c r="F761" s="35">
        <v>0.97370000000000001</v>
      </c>
      <c r="G761" s="66">
        <v>0.47954999999999998</v>
      </c>
      <c r="H761" s="66">
        <v>8.0449999999999994E-2</v>
      </c>
      <c r="I761" s="66">
        <v>4.36E-2</v>
      </c>
      <c r="J761" s="66">
        <v>3.4299999999999997E-2</v>
      </c>
      <c r="K761" s="67">
        <v>5.3150000000000003E-2</v>
      </c>
      <c r="L761" s="66">
        <v>1.3521909999999999</v>
      </c>
      <c r="M761" s="68">
        <v>7.5649999999999995E-2</v>
      </c>
      <c r="N761" s="35">
        <v>8.620000000000001</v>
      </c>
      <c r="O761" s="35">
        <v>12.135</v>
      </c>
      <c r="P761" s="35">
        <v>4.0999999999999996</v>
      </c>
      <c r="Q761" s="35">
        <v>16.63</v>
      </c>
      <c r="R761" s="35">
        <v>7.6749999999999998</v>
      </c>
      <c r="S761" s="35">
        <v>3.28</v>
      </c>
      <c r="T761" s="35">
        <v>7.83</v>
      </c>
      <c r="U761" s="35">
        <v>1.9699999999999995</v>
      </c>
      <c r="V761" s="35">
        <v>18.384999999999998</v>
      </c>
      <c r="W761" s="35">
        <v>2.085</v>
      </c>
      <c r="X761" s="35">
        <v>10.535</v>
      </c>
      <c r="Y761" s="35">
        <v>5.7350000000000003</v>
      </c>
      <c r="Z761" s="35">
        <v>0</v>
      </c>
      <c r="AA761" s="35">
        <v>9.33</v>
      </c>
      <c r="AB761" s="41">
        <v>1080</v>
      </c>
      <c r="AC761" s="41">
        <v>6</v>
      </c>
      <c r="AD761" s="88">
        <v>394.2</v>
      </c>
      <c r="AE761" s="69">
        <v>59.5</v>
      </c>
      <c r="AF761" s="69">
        <v>74.5</v>
      </c>
      <c r="AG761" s="44">
        <f t="shared" si="434"/>
        <v>29.75</v>
      </c>
      <c r="AH761" s="44">
        <f t="shared" si="406"/>
        <v>2780.5058479678164</v>
      </c>
      <c r="AI761" s="44">
        <f t="shared" si="407"/>
        <v>207147.68567360233</v>
      </c>
      <c r="AJ761" s="44">
        <f t="shared" si="408"/>
        <v>1.902990123776384</v>
      </c>
      <c r="AK761" s="45">
        <v>0</v>
      </c>
      <c r="AL761" s="69">
        <v>382.3</v>
      </c>
      <c r="AM761" s="69">
        <v>59</v>
      </c>
      <c r="AN761" s="69">
        <v>74.2</v>
      </c>
      <c r="AO761" s="44">
        <f t="shared" si="433"/>
        <v>29.5</v>
      </c>
      <c r="AP761" s="44">
        <f t="shared" si="409"/>
        <v>2733.9710067865176</v>
      </c>
      <c r="AQ761" s="46">
        <f t="shared" si="410"/>
        <v>207147.68567360233</v>
      </c>
      <c r="AR761" s="46">
        <f t="shared" si="411"/>
        <v>202860.64870355962</v>
      </c>
      <c r="AS761" s="47">
        <f t="shared" si="412"/>
        <v>2.0695558128502061</v>
      </c>
      <c r="AT761" s="46">
        <f t="shared" si="413"/>
        <v>1.902990123776384</v>
      </c>
      <c r="AU761" s="46">
        <f t="shared" si="414"/>
        <v>1.8845448954402941</v>
      </c>
      <c r="AV761" s="47">
        <f t="shared" si="415"/>
        <v>0.96927609374484136</v>
      </c>
      <c r="AW761" s="48">
        <v>0</v>
      </c>
      <c r="AX761" s="70">
        <v>150</v>
      </c>
      <c r="AY761" s="70">
        <v>12</v>
      </c>
      <c r="AZ761" s="71">
        <v>322.39999999999998</v>
      </c>
      <c r="BA761" s="43">
        <f t="shared" si="430"/>
        <v>22.270471464019856</v>
      </c>
      <c r="BB761" s="71">
        <v>57.3</v>
      </c>
      <c r="BC761" s="69">
        <v>71.400000000000006</v>
      </c>
      <c r="BD761" s="54">
        <f t="shared" si="416"/>
        <v>28.65</v>
      </c>
      <c r="BE761" s="44">
        <f t="shared" si="417"/>
        <v>2578.6899359012077</v>
      </c>
      <c r="BF761" s="50">
        <f t="shared" si="431"/>
        <v>207147.68567360233</v>
      </c>
      <c r="BG761" s="50">
        <f t="shared" si="418"/>
        <v>184118.46142334625</v>
      </c>
      <c r="BH761" s="72">
        <f t="shared" si="419"/>
        <v>11.117297388754167</v>
      </c>
      <c r="BI761" s="73">
        <f t="shared" si="420"/>
        <v>1.902990123776384</v>
      </c>
      <c r="BJ761" s="51">
        <f t="shared" si="421"/>
        <v>1.7510465681043303</v>
      </c>
      <c r="BK761" s="72">
        <f t="shared" si="422"/>
        <v>7.9844637012897177</v>
      </c>
      <c r="BL761" s="116">
        <v>0</v>
      </c>
      <c r="BM761" s="74">
        <f t="shared" si="440"/>
        <v>1080</v>
      </c>
      <c r="BN761" s="74">
        <f t="shared" si="441"/>
        <v>6</v>
      </c>
      <c r="BO761" s="71">
        <v>294.7</v>
      </c>
      <c r="BP761" s="71">
        <v>57.3</v>
      </c>
      <c r="BQ761" s="71">
        <v>70.400000000000006</v>
      </c>
      <c r="BR761" s="72">
        <f t="shared" si="423"/>
        <v>28.65</v>
      </c>
      <c r="BS761" s="54">
        <f t="shared" si="424"/>
        <v>2578.6899359012077</v>
      </c>
      <c r="BT761" s="50">
        <f t="shared" si="425"/>
        <v>184118.46142334625</v>
      </c>
      <c r="BU761" s="50">
        <f t="shared" si="426"/>
        <v>181539.77148744505</v>
      </c>
      <c r="BV761" s="72">
        <f t="shared" si="427"/>
        <v>1.4005602240896329</v>
      </c>
      <c r="BW761" s="75">
        <f t="shared" si="428"/>
        <v>1.7510465681043303</v>
      </c>
      <c r="BX761" s="55">
        <f t="shared" si="429"/>
        <v>1.6233357439275002</v>
      </c>
      <c r="BY761" s="72">
        <f t="shared" si="439"/>
        <v>7.293399644710127</v>
      </c>
      <c r="BZ761" s="83" t="s">
        <v>77</v>
      </c>
      <c r="CA761" s="83" t="s">
        <v>73</v>
      </c>
      <c r="CB761" s="112">
        <v>3</v>
      </c>
      <c r="CC761" s="112">
        <v>8</v>
      </c>
      <c r="CD761" s="112">
        <v>3</v>
      </c>
      <c r="CE761" s="112">
        <v>8</v>
      </c>
      <c r="CF761" s="83" t="s">
        <v>85</v>
      </c>
      <c r="CG761" s="71" t="s">
        <v>75</v>
      </c>
      <c r="CH761" s="129">
        <f t="shared" si="442"/>
        <v>10.100307724896748</v>
      </c>
      <c r="CI761" s="129">
        <f t="shared" si="442"/>
        <v>15.857354198872338</v>
      </c>
      <c r="CJ761" s="64">
        <f>SUM((AF761-BQ761)/AF761)*100</f>
        <v>5.5033557046979791</v>
      </c>
      <c r="CK761" s="64">
        <f>SUM(BX761*CH761)</f>
        <v>16.396190554491941</v>
      </c>
      <c r="CL761" s="65" t="s">
        <v>85</v>
      </c>
    </row>
    <row r="762" spans="1:90" s="65" customFormat="1" ht="24.75" customHeight="1" x14ac:dyDescent="0.3">
      <c r="A762" s="61" t="s">
        <v>129</v>
      </c>
      <c r="B762" s="35">
        <v>3.47</v>
      </c>
      <c r="C762" s="35">
        <v>1.7150000000000001</v>
      </c>
      <c r="D762" s="35">
        <v>6.2050000000000001</v>
      </c>
      <c r="E762" s="35">
        <v>4.87</v>
      </c>
      <c r="F762" s="35">
        <v>1.0318499999999999</v>
      </c>
      <c r="G762" s="66">
        <v>0.48065000000000002</v>
      </c>
      <c r="H762" s="66">
        <v>7.7499999999999999E-2</v>
      </c>
      <c r="I762" s="66">
        <v>4.58E-2</v>
      </c>
      <c r="J762" s="66">
        <v>3.4950000000000002E-2</v>
      </c>
      <c r="K762" s="67">
        <v>4.6949999999999999E-2</v>
      </c>
      <c r="L762" s="66">
        <v>1.3521909999999999</v>
      </c>
      <c r="M762" s="68">
        <v>5.2049999999999999E-2</v>
      </c>
      <c r="N762" s="35">
        <v>9.0949999999999989</v>
      </c>
      <c r="O762" s="35">
        <v>17.445</v>
      </c>
      <c r="P762" s="35">
        <v>3.3487499999999999</v>
      </c>
      <c r="Q762" s="35">
        <v>14.93</v>
      </c>
      <c r="R762" s="35">
        <v>6.69</v>
      </c>
      <c r="S762" s="35">
        <v>3.2912499999999998</v>
      </c>
      <c r="T762" s="35">
        <v>8.1962499999999991</v>
      </c>
      <c r="U762" s="35">
        <v>2.4212499999999997</v>
      </c>
      <c r="V762" s="35">
        <v>11.0975</v>
      </c>
      <c r="W762" s="35">
        <v>4.3587499999999997</v>
      </c>
      <c r="X762" s="35">
        <v>10.5375</v>
      </c>
      <c r="Y762" s="35">
        <v>3.5750000000000002</v>
      </c>
      <c r="Z762" s="35">
        <v>0</v>
      </c>
      <c r="AA762" s="35">
        <v>8.8862500000000004</v>
      </c>
      <c r="AB762" s="41">
        <v>1100</v>
      </c>
      <c r="AC762" s="41">
        <v>6</v>
      </c>
      <c r="AD762" s="88">
        <v>396.1</v>
      </c>
      <c r="AE762" s="69">
        <v>59.4</v>
      </c>
      <c r="AF762" s="69">
        <v>74.599999999999994</v>
      </c>
      <c r="AG762" s="44">
        <f t="shared" si="434"/>
        <v>29.7</v>
      </c>
      <c r="AH762" s="44">
        <f t="shared" si="406"/>
        <v>2771.1674638050204</v>
      </c>
      <c r="AI762" s="44">
        <f t="shared" si="407"/>
        <v>206729.09279985449</v>
      </c>
      <c r="AJ762" s="44">
        <f t="shared" si="408"/>
        <v>1.9160341422456955</v>
      </c>
      <c r="AK762" s="45">
        <v>0</v>
      </c>
      <c r="AL762" s="69">
        <v>387.6</v>
      </c>
      <c r="AM762" s="69">
        <v>59.1</v>
      </c>
      <c r="AN762" s="69">
        <v>74.3</v>
      </c>
      <c r="AO762" s="44">
        <f t="shared" si="433"/>
        <v>29.55</v>
      </c>
      <c r="AP762" s="44">
        <f t="shared" si="409"/>
        <v>2743.2465590962411</v>
      </c>
      <c r="AQ762" s="46">
        <f t="shared" si="410"/>
        <v>206729.09279985449</v>
      </c>
      <c r="AR762" s="46">
        <f t="shared" si="411"/>
        <v>203823.21934085072</v>
      </c>
      <c r="AS762" s="47">
        <f t="shared" si="412"/>
        <v>1.4056432114357074</v>
      </c>
      <c r="AT762" s="46">
        <f t="shared" si="413"/>
        <v>1.9160341422456955</v>
      </c>
      <c r="AU762" s="46">
        <f t="shared" si="414"/>
        <v>1.9016479145676821</v>
      </c>
      <c r="AV762" s="47">
        <f t="shared" si="415"/>
        <v>0.75083357654326066</v>
      </c>
      <c r="AW762" s="48">
        <v>0</v>
      </c>
      <c r="AX762" s="70">
        <v>150</v>
      </c>
      <c r="AY762" s="70">
        <v>12</v>
      </c>
      <c r="AZ762" s="71">
        <v>323.7</v>
      </c>
      <c r="BA762" s="43">
        <f t="shared" si="430"/>
        <v>22.366388631448881</v>
      </c>
      <c r="BB762" s="71">
        <v>57.2</v>
      </c>
      <c r="BC762" s="69">
        <v>71.900000000000006</v>
      </c>
      <c r="BD762" s="54">
        <f t="shared" si="416"/>
        <v>28.6</v>
      </c>
      <c r="BE762" s="44">
        <f t="shared" si="417"/>
        <v>2569.6971269303071</v>
      </c>
      <c r="BF762" s="50">
        <f t="shared" si="431"/>
        <v>206729.09279985449</v>
      </c>
      <c r="BG762" s="50">
        <f t="shared" si="418"/>
        <v>184761.2234262891</v>
      </c>
      <c r="BH762" s="72">
        <f t="shared" si="419"/>
        <v>10.626404380748513</v>
      </c>
      <c r="BI762" s="73">
        <f t="shared" si="420"/>
        <v>1.9160341422456955</v>
      </c>
      <c r="BJ762" s="51">
        <f t="shared" si="421"/>
        <v>1.7519909967966889</v>
      </c>
      <c r="BK762" s="72">
        <f t="shared" si="422"/>
        <v>8.5615982425417076</v>
      </c>
      <c r="BL762" s="116">
        <v>0</v>
      </c>
      <c r="BM762" s="74">
        <f t="shared" si="440"/>
        <v>1100</v>
      </c>
      <c r="BN762" s="74">
        <f t="shared" si="441"/>
        <v>6</v>
      </c>
      <c r="BO762" s="71">
        <v>295.7</v>
      </c>
      <c r="BP762" s="71">
        <v>57.2</v>
      </c>
      <c r="BQ762" s="71">
        <v>70.099999999999994</v>
      </c>
      <c r="BR762" s="72">
        <f t="shared" si="423"/>
        <v>28.6</v>
      </c>
      <c r="BS762" s="54">
        <f t="shared" si="424"/>
        <v>2569.6971269303071</v>
      </c>
      <c r="BT762" s="50">
        <f t="shared" si="425"/>
        <v>184761.2234262891</v>
      </c>
      <c r="BU762" s="50">
        <f t="shared" si="426"/>
        <v>180135.76859781452</v>
      </c>
      <c r="BV762" s="72">
        <f t="shared" si="427"/>
        <v>2.5034770514603779</v>
      </c>
      <c r="BW762" s="75">
        <f t="shared" si="428"/>
        <v>1.7519909967966889</v>
      </c>
      <c r="BX762" s="55">
        <f t="shared" si="429"/>
        <v>1.6415396137132732</v>
      </c>
      <c r="BY762" s="72">
        <f t="shared" si="439"/>
        <v>6.3043350842192227</v>
      </c>
      <c r="BZ762" s="83" t="s">
        <v>77</v>
      </c>
      <c r="CA762" s="83" t="s">
        <v>73</v>
      </c>
      <c r="CB762" s="112">
        <v>3</v>
      </c>
      <c r="CC762" s="112">
        <v>8</v>
      </c>
      <c r="CD762" s="112">
        <v>3</v>
      </c>
      <c r="CE762" s="112">
        <v>8</v>
      </c>
      <c r="CF762" s="83" t="s">
        <v>85</v>
      </c>
      <c r="CG762" s="71" t="s">
        <v>75</v>
      </c>
      <c r="CH762" s="129">
        <f t="shared" si="442"/>
        <v>9.9650530856869999</v>
      </c>
      <c r="CI762" s="129">
        <f t="shared" si="442"/>
        <v>15.838218909200126</v>
      </c>
      <c r="CJ762" s="64">
        <f>SUM((AF762-BQ762)/AF762)*100</f>
        <v>6.0321715817694379</v>
      </c>
      <c r="CK762" s="64">
        <f>SUM(BX762*CH762)</f>
        <v>16.3580293929109</v>
      </c>
      <c r="CL762" s="65" t="s">
        <v>85</v>
      </c>
    </row>
    <row r="763" spans="1:90" s="65" customFormat="1" ht="24.75" customHeight="1" x14ac:dyDescent="0.3">
      <c r="A763" s="61" t="s">
        <v>129</v>
      </c>
      <c r="B763" s="35">
        <v>3.67</v>
      </c>
      <c r="C763" s="35">
        <v>1.87</v>
      </c>
      <c r="D763" s="35">
        <v>6.52</v>
      </c>
      <c r="E763" s="35">
        <v>4.9550000000000001</v>
      </c>
      <c r="F763" s="35">
        <v>0.18054999999999999</v>
      </c>
      <c r="G763" s="66">
        <v>0.5171</v>
      </c>
      <c r="H763" s="66">
        <v>7.8200000000000006E-2</v>
      </c>
      <c r="I763" s="66">
        <v>4.895E-2</v>
      </c>
      <c r="J763" s="66">
        <v>4.1149999999999999E-2</v>
      </c>
      <c r="K763" s="67">
        <v>6.1899999999999997E-2</v>
      </c>
      <c r="L763" s="66">
        <v>1.3521909999999999</v>
      </c>
      <c r="M763" s="68">
        <v>2.3E-2</v>
      </c>
      <c r="N763" s="35">
        <v>14.755000000000001</v>
      </c>
      <c r="O763" s="35">
        <v>13.37</v>
      </c>
      <c r="P763" s="35">
        <v>2.6799999999999997</v>
      </c>
      <c r="Q763" s="35">
        <v>16.015000000000001</v>
      </c>
      <c r="R763" s="35">
        <v>7.04</v>
      </c>
      <c r="S763" s="35">
        <v>2.9699999999999998</v>
      </c>
      <c r="T763" s="35">
        <v>7.25</v>
      </c>
      <c r="U763" s="35">
        <v>1.65</v>
      </c>
      <c r="V763" s="35">
        <v>8.5949999999999989</v>
      </c>
      <c r="W763" s="35">
        <v>5.9550000000000001</v>
      </c>
      <c r="X763" s="35">
        <v>11.035</v>
      </c>
      <c r="Y763" s="35">
        <v>1.415</v>
      </c>
      <c r="Z763" s="35">
        <v>0</v>
      </c>
      <c r="AA763" s="35">
        <v>9.25</v>
      </c>
      <c r="AB763" s="41">
        <v>1100</v>
      </c>
      <c r="AC763" s="41">
        <v>6</v>
      </c>
      <c r="AD763" s="88">
        <v>394.8</v>
      </c>
      <c r="AE763" s="69">
        <v>59.5</v>
      </c>
      <c r="AF763" s="69">
        <v>74.400000000000006</v>
      </c>
      <c r="AG763" s="44">
        <f t="shared" si="434"/>
        <v>29.75</v>
      </c>
      <c r="AH763" s="44">
        <f t="shared" si="406"/>
        <v>2780.5058479678164</v>
      </c>
      <c r="AI763" s="44">
        <f t="shared" si="407"/>
        <v>206869.63508880555</v>
      </c>
      <c r="AJ763" s="44">
        <f t="shared" si="408"/>
        <v>1.9084482835314096</v>
      </c>
      <c r="AK763" s="45">
        <v>0</v>
      </c>
      <c r="AL763" s="69">
        <v>388.2</v>
      </c>
      <c r="AM763" s="69">
        <v>59.1</v>
      </c>
      <c r="AN763" s="69">
        <v>74.400000000000006</v>
      </c>
      <c r="AO763" s="44">
        <f t="shared" si="433"/>
        <v>29.55</v>
      </c>
      <c r="AP763" s="44">
        <f t="shared" si="409"/>
        <v>2743.2465590962411</v>
      </c>
      <c r="AQ763" s="46">
        <f t="shared" si="410"/>
        <v>206869.63508880555</v>
      </c>
      <c r="AR763" s="46">
        <f t="shared" si="411"/>
        <v>204097.54399676036</v>
      </c>
      <c r="AS763" s="47">
        <f t="shared" si="412"/>
        <v>1.3400183602852953</v>
      </c>
      <c r="AT763" s="46">
        <f t="shared" si="413"/>
        <v>1.9084482835314096</v>
      </c>
      <c r="AU763" s="46">
        <f t="shared" si="414"/>
        <v>1.902031706986939</v>
      </c>
      <c r="AV763" s="47">
        <f t="shared" si="415"/>
        <v>0.33621956643212236</v>
      </c>
      <c r="AW763" s="48">
        <v>0</v>
      </c>
      <c r="AX763" s="70">
        <v>150</v>
      </c>
      <c r="AY763" s="70">
        <v>12</v>
      </c>
      <c r="AZ763" s="71">
        <v>323.60000000000002</v>
      </c>
      <c r="BA763" s="43">
        <f t="shared" si="430"/>
        <v>22.002472187886273</v>
      </c>
      <c r="BB763" s="71">
        <v>57</v>
      </c>
      <c r="BC763" s="69">
        <v>71.7</v>
      </c>
      <c r="BD763" s="54">
        <f t="shared" si="416"/>
        <v>28.5</v>
      </c>
      <c r="BE763" s="44">
        <f t="shared" si="417"/>
        <v>2551.7586328783095</v>
      </c>
      <c r="BF763" s="50">
        <f t="shared" si="431"/>
        <v>206869.63508880555</v>
      </c>
      <c r="BG763" s="50">
        <f t="shared" si="418"/>
        <v>182961.09397737481</v>
      </c>
      <c r="BH763" s="72">
        <f t="shared" si="419"/>
        <v>11.557298441198107</v>
      </c>
      <c r="BI763" s="73">
        <f t="shared" si="420"/>
        <v>1.9084482835314096</v>
      </c>
      <c r="BJ763" s="51">
        <f t="shared" si="421"/>
        <v>1.7686820348812342</v>
      </c>
      <c r="BK763" s="72">
        <f t="shared" si="422"/>
        <v>7.3235544214774686</v>
      </c>
      <c r="BL763" s="116">
        <v>0</v>
      </c>
      <c r="BM763" s="74">
        <f t="shared" si="440"/>
        <v>1100</v>
      </c>
      <c r="BN763" s="74">
        <f t="shared" si="441"/>
        <v>6</v>
      </c>
      <c r="BO763" s="71">
        <v>295.8</v>
      </c>
      <c r="BP763" s="71">
        <v>57.1</v>
      </c>
      <c r="BQ763" s="71">
        <v>70.099999999999994</v>
      </c>
      <c r="BR763" s="72">
        <f t="shared" si="423"/>
        <v>28.55</v>
      </c>
      <c r="BS763" s="54">
        <f t="shared" si="424"/>
        <v>2560.7200259226747</v>
      </c>
      <c r="BT763" s="50">
        <f t="shared" si="425"/>
        <v>182961.09397737481</v>
      </c>
      <c r="BU763" s="50">
        <f t="shared" si="426"/>
        <v>179506.47381717947</v>
      </c>
      <c r="BV763" s="72">
        <f t="shared" si="427"/>
        <v>1.8881720070074235</v>
      </c>
      <c r="BW763" s="75">
        <f t="shared" si="428"/>
        <v>1.7686820348812342</v>
      </c>
      <c r="BX763" s="55">
        <f t="shared" si="429"/>
        <v>1.6478514323737485</v>
      </c>
      <c r="BY763" s="72">
        <f t="shared" si="439"/>
        <v>6.8316746664755579</v>
      </c>
      <c r="BZ763" s="83" t="s">
        <v>77</v>
      </c>
      <c r="CA763" s="83" t="s">
        <v>73</v>
      </c>
      <c r="CB763" s="112">
        <v>3</v>
      </c>
      <c r="CC763" s="112">
        <v>8</v>
      </c>
      <c r="CD763" s="112">
        <v>3</v>
      </c>
      <c r="CE763" s="112">
        <v>8</v>
      </c>
      <c r="CF763" s="83" t="s">
        <v>85</v>
      </c>
      <c r="CG763" s="71" t="s">
        <v>75</v>
      </c>
      <c r="CH763" s="129">
        <f t="shared" si="442"/>
        <v>10.032680405291874</v>
      </c>
      <c r="CI763" s="129">
        <f t="shared" si="442"/>
        <v>15.847786554036233</v>
      </c>
      <c r="CJ763" s="64">
        <f>SUM((AF763-BQ763)/AF763)*100</f>
        <v>5.7795698924731331</v>
      </c>
      <c r="CK763" s="64">
        <f>SUM(BX763*CH763)</f>
        <v>16.532366776408253</v>
      </c>
      <c r="CL763" s="65" t="s">
        <v>85</v>
      </c>
    </row>
    <row r="764" spans="1:90" s="65" customFormat="1" ht="24.75" customHeight="1" x14ac:dyDescent="0.3">
      <c r="A764" s="61" t="s">
        <v>129</v>
      </c>
      <c r="B764" s="35">
        <v>3.3650000000000002</v>
      </c>
      <c r="C764" s="35">
        <v>2.105</v>
      </c>
      <c r="D764" s="35">
        <v>7.2450000000000001</v>
      </c>
      <c r="E764" s="35">
        <v>4.7850000000000001</v>
      </c>
      <c r="F764" s="35">
        <v>0.1842</v>
      </c>
      <c r="G764" s="66">
        <v>0.48659999999999998</v>
      </c>
      <c r="H764" s="66">
        <v>7.8450000000000006E-2</v>
      </c>
      <c r="I764" s="66">
        <v>4.58E-2</v>
      </c>
      <c r="J764" s="66">
        <v>3.9949999999999999E-2</v>
      </c>
      <c r="K764" s="67">
        <v>5.4699999999999999E-2</v>
      </c>
      <c r="L764" s="66">
        <v>1.3521909999999999</v>
      </c>
      <c r="M764" s="68">
        <v>2.1600000000000001E-2</v>
      </c>
      <c r="N764" s="35">
        <v>8.620000000000001</v>
      </c>
      <c r="O764" s="35">
        <v>12.135</v>
      </c>
      <c r="P764" s="35">
        <v>4.0999999999999996</v>
      </c>
      <c r="Q764" s="35">
        <v>16.63</v>
      </c>
      <c r="R764" s="35">
        <v>7.6749999999999998</v>
      </c>
      <c r="S764" s="35">
        <v>3.28</v>
      </c>
      <c r="T764" s="35">
        <v>7.83</v>
      </c>
      <c r="U764" s="35">
        <v>1.9699999999999995</v>
      </c>
      <c r="V764" s="35">
        <v>18.384999999999998</v>
      </c>
      <c r="W764" s="35">
        <v>2.085</v>
      </c>
      <c r="X764" s="35">
        <v>10.535</v>
      </c>
      <c r="Y764" s="35">
        <v>5.7350000000000003</v>
      </c>
      <c r="Z764" s="35">
        <v>0</v>
      </c>
      <c r="AA764" s="35">
        <v>9.33</v>
      </c>
      <c r="AB764" s="41">
        <v>1100</v>
      </c>
      <c r="AC764" s="41">
        <v>6</v>
      </c>
      <c r="AD764" s="88">
        <v>395.1</v>
      </c>
      <c r="AE764" s="69">
        <v>59.4</v>
      </c>
      <c r="AF764" s="69">
        <v>74.599999999999994</v>
      </c>
      <c r="AG764" s="44">
        <f t="shared" si="434"/>
        <v>29.7</v>
      </c>
      <c r="AH764" s="44">
        <f t="shared" si="406"/>
        <v>2771.1674638050204</v>
      </c>
      <c r="AI764" s="44">
        <f t="shared" si="407"/>
        <v>206729.09279985449</v>
      </c>
      <c r="AJ764" s="44">
        <f t="shared" si="408"/>
        <v>1.9111968937169257</v>
      </c>
      <c r="AK764" s="45">
        <v>0</v>
      </c>
      <c r="AL764" s="69">
        <v>386.6</v>
      </c>
      <c r="AM764" s="69">
        <v>59.1</v>
      </c>
      <c r="AN764" s="69">
        <v>74.3</v>
      </c>
      <c r="AO764" s="44">
        <f t="shared" si="433"/>
        <v>29.55</v>
      </c>
      <c r="AP764" s="44">
        <f t="shared" si="409"/>
        <v>2743.2465590962411</v>
      </c>
      <c r="AQ764" s="46">
        <f t="shared" si="410"/>
        <v>206729.09279985449</v>
      </c>
      <c r="AR764" s="46">
        <f t="shared" si="411"/>
        <v>203823.21934085072</v>
      </c>
      <c r="AS764" s="47">
        <f t="shared" si="412"/>
        <v>1.4056432114357074</v>
      </c>
      <c r="AT764" s="46">
        <f t="shared" si="413"/>
        <v>1.9111968937169257</v>
      </c>
      <c r="AU764" s="46">
        <f t="shared" si="414"/>
        <v>1.8967417021977964</v>
      </c>
      <c r="AV764" s="47">
        <f t="shared" si="415"/>
        <v>0.7563423510497993</v>
      </c>
      <c r="AW764" s="48">
        <v>0</v>
      </c>
      <c r="AX764" s="70">
        <v>150</v>
      </c>
      <c r="AY764" s="70">
        <v>12</v>
      </c>
      <c r="AZ764" s="71">
        <v>323</v>
      </c>
      <c r="BA764" s="43">
        <f t="shared" si="430"/>
        <v>22.321981424148614</v>
      </c>
      <c r="BB764" s="71">
        <v>57.6</v>
      </c>
      <c r="BC764" s="69">
        <v>71.900000000000006</v>
      </c>
      <c r="BD764" s="54">
        <f t="shared" si="416"/>
        <v>28.8</v>
      </c>
      <c r="BE764" s="44">
        <f t="shared" si="417"/>
        <v>2605.7626105935183</v>
      </c>
      <c r="BF764" s="50">
        <f t="shared" si="431"/>
        <v>206729.09279985449</v>
      </c>
      <c r="BG764" s="50">
        <f t="shared" si="418"/>
        <v>187354.33170167397</v>
      </c>
      <c r="BH764" s="72">
        <f t="shared" si="419"/>
        <v>9.3720534617438975</v>
      </c>
      <c r="BI764" s="73">
        <f t="shared" si="420"/>
        <v>1.9111968937169257</v>
      </c>
      <c r="BJ764" s="51">
        <f t="shared" si="421"/>
        <v>1.7240060428083182</v>
      </c>
      <c r="BK764" s="72">
        <f t="shared" si="422"/>
        <v>9.7944304704553922</v>
      </c>
      <c r="BL764" s="116">
        <v>0</v>
      </c>
      <c r="BM764" s="74">
        <f t="shared" si="440"/>
        <v>1100</v>
      </c>
      <c r="BN764" s="74">
        <f t="shared" si="441"/>
        <v>6</v>
      </c>
      <c r="BO764" s="71">
        <v>296.2</v>
      </c>
      <c r="BP764" s="71">
        <v>57.6</v>
      </c>
      <c r="BQ764" s="71">
        <v>70.3</v>
      </c>
      <c r="BR764" s="72">
        <f t="shared" si="423"/>
        <v>28.8</v>
      </c>
      <c r="BS764" s="54">
        <f t="shared" si="424"/>
        <v>2605.7626105935183</v>
      </c>
      <c r="BT764" s="50">
        <f t="shared" si="425"/>
        <v>187354.33170167397</v>
      </c>
      <c r="BU764" s="50">
        <f t="shared" si="426"/>
        <v>183185.11152472431</v>
      </c>
      <c r="BV764" s="72">
        <f t="shared" si="427"/>
        <v>2.2253129346314493</v>
      </c>
      <c r="BW764" s="75">
        <f t="shared" si="428"/>
        <v>1.7240060428083182</v>
      </c>
      <c r="BX764" s="55">
        <f t="shared" si="429"/>
        <v>1.6169436344177031</v>
      </c>
      <c r="BY764" s="72">
        <f t="shared" si="439"/>
        <v>6.2100947289149797</v>
      </c>
      <c r="BZ764" s="83" t="s">
        <v>77</v>
      </c>
      <c r="CA764" s="83" t="s">
        <v>73</v>
      </c>
      <c r="CB764" s="112">
        <v>3</v>
      </c>
      <c r="CC764" s="112">
        <v>8</v>
      </c>
      <c r="CD764" s="112">
        <v>3</v>
      </c>
      <c r="CE764" s="112">
        <v>8</v>
      </c>
      <c r="CF764" s="83" t="s">
        <v>85</v>
      </c>
      <c r="CG764" s="71" t="s">
        <v>75</v>
      </c>
      <c r="CH764" s="129">
        <f>SUM(CH762:CH763)/1.9</f>
        <v>10.525122889988882</v>
      </c>
      <c r="CI764" s="129">
        <f>SUM(CI762:CI763)/1.9</f>
        <v>16.676844980650717</v>
      </c>
      <c r="CJ764" s="64">
        <f>SUM((AF764-BQ764)/AF764)*100</f>
        <v>5.7640750670241259</v>
      </c>
      <c r="CK764" s="64">
        <f>SUM(BX764*CH764)</f>
        <v>17.018530458431581</v>
      </c>
      <c r="CL764" s="65" t="s">
        <v>85</v>
      </c>
    </row>
    <row r="765" spans="1:90" s="65" customFormat="1" ht="24.75" customHeight="1" x14ac:dyDescent="0.3">
      <c r="A765" s="61" t="s">
        <v>129</v>
      </c>
      <c r="B765" s="35">
        <v>3.5649999999999999</v>
      </c>
      <c r="C765" s="35">
        <v>2.0449999999999999</v>
      </c>
      <c r="D765" s="35">
        <v>7.2450000000000001</v>
      </c>
      <c r="E765" s="35">
        <v>5.1050000000000004</v>
      </c>
      <c r="F765" s="35">
        <v>0.20135</v>
      </c>
      <c r="G765" s="66">
        <v>0.52749999999999997</v>
      </c>
      <c r="H765" s="66">
        <v>7.8E-2</v>
      </c>
      <c r="I765" s="66">
        <v>4.7750000000000001E-2</v>
      </c>
      <c r="J765" s="66">
        <v>4.1450000000000001E-2</v>
      </c>
      <c r="K765" s="67">
        <v>5.9400000000000001E-2</v>
      </c>
      <c r="L765" s="66">
        <v>1.3521909999999999</v>
      </c>
      <c r="M765" s="68">
        <v>2.9250000000000002E-2</v>
      </c>
      <c r="N765" s="35">
        <v>9.0949999999999989</v>
      </c>
      <c r="O765" s="35">
        <v>17.445</v>
      </c>
      <c r="P765" s="35">
        <v>3.3487499999999999</v>
      </c>
      <c r="Q765" s="35">
        <v>14.93</v>
      </c>
      <c r="R765" s="35">
        <v>6.69</v>
      </c>
      <c r="S765" s="35">
        <v>3.2912499999999998</v>
      </c>
      <c r="T765" s="35">
        <v>8.1962499999999991</v>
      </c>
      <c r="U765" s="35">
        <v>2.4212499999999997</v>
      </c>
      <c r="V765" s="35">
        <v>11.0975</v>
      </c>
      <c r="W765" s="35">
        <v>4.3587499999999997</v>
      </c>
      <c r="X765" s="35">
        <v>10.5375</v>
      </c>
      <c r="Y765" s="35">
        <v>3.5750000000000002</v>
      </c>
      <c r="Z765" s="35">
        <v>0</v>
      </c>
      <c r="AA765" s="35">
        <v>8.8862500000000004</v>
      </c>
      <c r="AB765" s="41">
        <v>1100</v>
      </c>
      <c r="AC765" s="41">
        <v>6</v>
      </c>
      <c r="AD765" s="88">
        <v>394.7</v>
      </c>
      <c r="AE765" s="69">
        <v>59.4</v>
      </c>
      <c r="AF765" s="69">
        <v>74.8</v>
      </c>
      <c r="AG765" s="44">
        <f t="shared" si="434"/>
        <v>29.7</v>
      </c>
      <c r="AH765" s="44">
        <f t="shared" si="406"/>
        <v>2771.1674638050204</v>
      </c>
      <c r="AI765" s="44">
        <f t="shared" si="407"/>
        <v>207283.32629261553</v>
      </c>
      <c r="AJ765" s="44">
        <f t="shared" si="408"/>
        <v>1.9041570157110181</v>
      </c>
      <c r="AK765" s="45">
        <v>0</v>
      </c>
      <c r="AL765" s="69">
        <v>384.2</v>
      </c>
      <c r="AM765" s="69">
        <v>59</v>
      </c>
      <c r="AN765" s="69">
        <v>74.2</v>
      </c>
      <c r="AO765" s="44">
        <f t="shared" si="433"/>
        <v>29.5</v>
      </c>
      <c r="AP765" s="44">
        <f t="shared" si="409"/>
        <v>2733.9710067865176</v>
      </c>
      <c r="AQ765" s="46">
        <f t="shared" si="410"/>
        <v>207283.32629261553</v>
      </c>
      <c r="AR765" s="46">
        <f t="shared" si="411"/>
        <v>202860.64870355962</v>
      </c>
      <c r="AS765" s="47">
        <f t="shared" si="412"/>
        <v>2.1336388546817067</v>
      </c>
      <c r="AT765" s="46">
        <f t="shared" si="413"/>
        <v>1.9041570157110181</v>
      </c>
      <c r="AU765" s="46">
        <f t="shared" si="414"/>
        <v>1.893910930756372</v>
      </c>
      <c r="AV765" s="47">
        <f t="shared" si="415"/>
        <v>0.53809033972023912</v>
      </c>
      <c r="AW765" s="48">
        <v>0</v>
      </c>
      <c r="AX765" s="70">
        <v>150</v>
      </c>
      <c r="AY765" s="70">
        <v>12</v>
      </c>
      <c r="AZ765" s="71">
        <v>322</v>
      </c>
      <c r="BA765" s="43">
        <f t="shared" si="430"/>
        <v>22.577639751552791</v>
      </c>
      <c r="BB765" s="71">
        <v>57.3</v>
      </c>
      <c r="BC765" s="69">
        <v>71.599999999999994</v>
      </c>
      <c r="BD765" s="54">
        <f t="shared" si="416"/>
        <v>28.65</v>
      </c>
      <c r="BE765" s="44">
        <f t="shared" si="417"/>
        <v>2578.6899359012077</v>
      </c>
      <c r="BF765" s="50">
        <f t="shared" si="431"/>
        <v>207283.32629261553</v>
      </c>
      <c r="BG765" s="50">
        <f t="shared" si="418"/>
        <v>184634.19941052646</v>
      </c>
      <c r="BH765" s="72">
        <f t="shared" si="419"/>
        <v>10.926651596721285</v>
      </c>
      <c r="BI765" s="73">
        <f t="shared" si="420"/>
        <v>1.9041570157110181</v>
      </c>
      <c r="BJ765" s="51">
        <f t="shared" si="421"/>
        <v>1.7439889306966712</v>
      </c>
      <c r="BK765" s="72">
        <f t="shared" si="422"/>
        <v>8.4114956746116718</v>
      </c>
      <c r="BL765" s="116">
        <v>0</v>
      </c>
      <c r="BM765" s="74">
        <f t="shared" si="440"/>
        <v>1100</v>
      </c>
      <c r="BN765" s="74">
        <f t="shared" si="441"/>
        <v>6</v>
      </c>
      <c r="BO765" s="71">
        <v>294.7</v>
      </c>
      <c r="BP765" s="71">
        <v>57.2</v>
      </c>
      <c r="BQ765" s="71">
        <v>70.400000000000006</v>
      </c>
      <c r="BR765" s="72">
        <f t="shared" si="423"/>
        <v>28.6</v>
      </c>
      <c r="BS765" s="54">
        <f t="shared" si="424"/>
        <v>2569.6971269303071</v>
      </c>
      <c r="BT765" s="50">
        <f t="shared" si="425"/>
        <v>184634.19941052646</v>
      </c>
      <c r="BU765" s="50">
        <f t="shared" si="426"/>
        <v>180906.67773589364</v>
      </c>
      <c r="BV765" s="72">
        <f t="shared" si="427"/>
        <v>2.0188684905253296</v>
      </c>
      <c r="BW765" s="75">
        <f t="shared" si="428"/>
        <v>1.7439889306966712</v>
      </c>
      <c r="BX765" s="55">
        <f t="shared" si="429"/>
        <v>1.6290167045698207</v>
      </c>
      <c r="BY765" s="72">
        <f t="shared" si="439"/>
        <v>6.5924860016698892</v>
      </c>
      <c r="BZ765" s="83" t="s">
        <v>77</v>
      </c>
      <c r="CA765" s="83" t="s">
        <v>73</v>
      </c>
      <c r="CB765" s="112">
        <v>3</v>
      </c>
      <c r="CC765" s="112">
        <v>8</v>
      </c>
      <c r="CD765" s="112">
        <v>3</v>
      </c>
      <c r="CE765" s="112">
        <v>8</v>
      </c>
      <c r="CF765" s="83" t="s">
        <v>85</v>
      </c>
      <c r="CG765" s="71" t="s">
        <v>75</v>
      </c>
      <c r="CH765" s="129">
        <f>SUM(CH763:CH764)/2.1</f>
        <v>9.789430140609884</v>
      </c>
      <c r="CI765" s="129">
        <f>SUM(CI763:CI764)/2.1</f>
        <v>15.487919778422356</v>
      </c>
      <c r="CJ765" s="64">
        <f>SUM((AF765-BQ765)/AF765)*100</f>
        <v>5.8823529411764595</v>
      </c>
      <c r="CK765" s="64">
        <f>SUM(BX765*CH765)</f>
        <v>15.94714522727279</v>
      </c>
      <c r="CL765" s="65" t="s">
        <v>85</v>
      </c>
    </row>
    <row r="766" spans="1:90" s="65" customFormat="1" ht="24.75" customHeight="1" x14ac:dyDescent="0.3">
      <c r="A766" s="61" t="s">
        <v>129</v>
      </c>
      <c r="B766" s="35">
        <v>3.8250000000000002</v>
      </c>
      <c r="C766" s="35">
        <v>2.08</v>
      </c>
      <c r="D766" s="35">
        <v>7.19</v>
      </c>
      <c r="E766" s="35">
        <v>5.0599999999999996</v>
      </c>
      <c r="F766" s="35">
        <v>0.54364999999999997</v>
      </c>
      <c r="G766" s="66">
        <v>0.53085000000000004</v>
      </c>
      <c r="H766" s="66">
        <v>7.9899999999999999E-2</v>
      </c>
      <c r="I766" s="66">
        <v>4.5150000000000003E-2</v>
      </c>
      <c r="J766" s="66">
        <v>3.7350000000000001E-2</v>
      </c>
      <c r="K766" s="67">
        <v>6.0249999999999998E-2</v>
      </c>
      <c r="L766" s="66">
        <v>1.3521909999999999</v>
      </c>
      <c r="M766" s="68">
        <v>2.665E-2</v>
      </c>
      <c r="N766" s="35">
        <v>14.755000000000001</v>
      </c>
      <c r="O766" s="35">
        <v>13.37</v>
      </c>
      <c r="P766" s="35">
        <v>2.6799999999999997</v>
      </c>
      <c r="Q766" s="35">
        <v>16.015000000000001</v>
      </c>
      <c r="R766" s="35">
        <v>7.04</v>
      </c>
      <c r="S766" s="35">
        <v>2.9699999999999998</v>
      </c>
      <c r="T766" s="35">
        <v>7.25</v>
      </c>
      <c r="U766" s="35">
        <v>1.65</v>
      </c>
      <c r="V766" s="35">
        <v>8.5949999999999989</v>
      </c>
      <c r="W766" s="35">
        <v>5.9550000000000001</v>
      </c>
      <c r="X766" s="35">
        <v>11.035</v>
      </c>
      <c r="Y766" s="35">
        <v>1.415</v>
      </c>
      <c r="Z766" s="35">
        <v>0</v>
      </c>
      <c r="AA766" s="35">
        <v>9.25</v>
      </c>
      <c r="AB766" s="41">
        <v>1100</v>
      </c>
      <c r="AC766" s="41">
        <v>6</v>
      </c>
      <c r="AD766" s="88">
        <v>373.6</v>
      </c>
      <c r="AE766" s="69">
        <v>59</v>
      </c>
      <c r="AF766" s="69">
        <v>74.2</v>
      </c>
      <c r="AG766" s="44">
        <f t="shared" si="434"/>
        <v>29.5</v>
      </c>
      <c r="AH766" s="44">
        <f t="shared" si="406"/>
        <v>2733.9710067865176</v>
      </c>
      <c r="AI766" s="44">
        <f t="shared" si="407"/>
        <v>202860.64870355962</v>
      </c>
      <c r="AJ766" s="44">
        <f t="shared" si="408"/>
        <v>1.8416583126772008</v>
      </c>
      <c r="AK766" s="45">
        <v>0</v>
      </c>
      <c r="AL766" s="69">
        <v>370.2</v>
      </c>
      <c r="AM766" s="69">
        <v>59</v>
      </c>
      <c r="AN766" s="69">
        <v>74.09</v>
      </c>
      <c r="AO766" s="44">
        <f t="shared" si="433"/>
        <v>29.5</v>
      </c>
      <c r="AP766" s="44">
        <f t="shared" si="409"/>
        <v>2733.9710067865176</v>
      </c>
      <c r="AQ766" s="46">
        <f t="shared" si="410"/>
        <v>202860.64870355962</v>
      </c>
      <c r="AR766" s="46">
        <f t="shared" si="411"/>
        <v>202559.91189281311</v>
      </c>
      <c r="AS766" s="47">
        <f t="shared" si="412"/>
        <v>0.14824797843665691</v>
      </c>
      <c r="AT766" s="46">
        <f t="shared" si="413"/>
        <v>1.8416583126772008</v>
      </c>
      <c r="AU766" s="46">
        <f t="shared" si="414"/>
        <v>1.8276074300224596</v>
      </c>
      <c r="AV766" s="47">
        <f t="shared" si="415"/>
        <v>0.76294731536359528</v>
      </c>
      <c r="AW766" s="48">
        <v>0</v>
      </c>
      <c r="AX766" s="70">
        <v>150</v>
      </c>
      <c r="AY766" s="70">
        <v>12</v>
      </c>
      <c r="AZ766" s="71">
        <v>322.7</v>
      </c>
      <c r="BA766" s="43">
        <f t="shared" si="430"/>
        <v>15.773163929346154</v>
      </c>
      <c r="BB766" s="71">
        <v>58.2</v>
      </c>
      <c r="BC766" s="69">
        <v>73</v>
      </c>
      <c r="BD766" s="54">
        <f t="shared" si="416"/>
        <v>29.1</v>
      </c>
      <c r="BE766" s="44">
        <f t="shared" si="417"/>
        <v>2660.3320749863728</v>
      </c>
      <c r="BF766" s="50">
        <f t="shared" si="431"/>
        <v>202860.64870355962</v>
      </c>
      <c r="BG766" s="50">
        <f t="shared" si="418"/>
        <v>194204.24147400522</v>
      </c>
      <c r="BH766" s="72">
        <f t="shared" si="419"/>
        <v>4.2671692538083201</v>
      </c>
      <c r="BI766" s="73">
        <f t="shared" si="420"/>
        <v>1.8416583126772008</v>
      </c>
      <c r="BJ766" s="51">
        <f t="shared" si="421"/>
        <v>1.6616526886885439</v>
      </c>
      <c r="BK766" s="72">
        <f t="shared" si="422"/>
        <v>9.7741053674057756</v>
      </c>
      <c r="BL766" s="116">
        <v>0</v>
      </c>
      <c r="BM766" s="74">
        <f t="shared" si="440"/>
        <v>1100</v>
      </c>
      <c r="BN766" s="74">
        <f t="shared" si="441"/>
        <v>6</v>
      </c>
      <c r="BO766" s="71">
        <v>289.7</v>
      </c>
      <c r="BP766" s="71">
        <v>58</v>
      </c>
      <c r="BQ766" s="71">
        <v>71.2</v>
      </c>
      <c r="BR766" s="72">
        <f t="shared" si="423"/>
        <v>29</v>
      </c>
      <c r="BS766" s="54">
        <f t="shared" si="424"/>
        <v>2642.079421669016</v>
      </c>
      <c r="BT766" s="50">
        <f t="shared" si="425"/>
        <v>194204.24147400522</v>
      </c>
      <c r="BU766" s="50">
        <f t="shared" si="426"/>
        <v>188116.05482283395</v>
      </c>
      <c r="BV766" s="72">
        <f t="shared" si="427"/>
        <v>3.1349401047897261</v>
      </c>
      <c r="BW766" s="75">
        <f t="shared" si="428"/>
        <v>1.6616526886885439</v>
      </c>
      <c r="BX766" s="55">
        <f t="shared" si="429"/>
        <v>1.5400067807760318</v>
      </c>
      <c r="BY766" s="72">
        <f t="shared" si="439"/>
        <v>7.3207782071788339</v>
      </c>
      <c r="BZ766" s="124" t="s">
        <v>92</v>
      </c>
      <c r="CA766" s="124" t="s">
        <v>73</v>
      </c>
      <c r="CB766" s="125">
        <v>3</v>
      </c>
      <c r="CC766" s="125">
        <v>7</v>
      </c>
      <c r="CD766" s="125">
        <v>2</v>
      </c>
      <c r="CE766" s="125">
        <v>6</v>
      </c>
      <c r="CF766" s="124" t="s">
        <v>85</v>
      </c>
      <c r="CG766" s="126" t="s">
        <v>75</v>
      </c>
      <c r="CH766" s="62">
        <v>1.898948796202091</v>
      </c>
      <c r="CI766" s="63">
        <v>36.599939626161657</v>
      </c>
      <c r="CJ766" s="64">
        <f>SUM((AF766-BQ766)/AF766)*100</f>
        <v>4.0431266846361185</v>
      </c>
      <c r="CK766" s="64">
        <f>SUM(BX766*CH766)</f>
        <v>2.9243940224977032</v>
      </c>
      <c r="CL766" s="65" t="s">
        <v>85</v>
      </c>
    </row>
    <row r="767" spans="1:90" s="65" customFormat="1" ht="24.75" customHeight="1" x14ac:dyDescent="0.3">
      <c r="A767" s="61" t="s">
        <v>129</v>
      </c>
      <c r="B767" s="35">
        <v>3.72</v>
      </c>
      <c r="C767" s="35">
        <v>1.845</v>
      </c>
      <c r="D767" s="35">
        <v>6.37</v>
      </c>
      <c r="E767" s="35">
        <v>4.83</v>
      </c>
      <c r="F767" s="35">
        <v>0.5141</v>
      </c>
      <c r="G767" s="66">
        <v>0.51265000000000005</v>
      </c>
      <c r="H767" s="66">
        <v>8.0299999999999996E-2</v>
      </c>
      <c r="I767" s="66">
        <v>4.5100000000000001E-2</v>
      </c>
      <c r="J767" s="66">
        <v>3.6400000000000002E-2</v>
      </c>
      <c r="K767" s="67">
        <v>5.6349999999999997E-2</v>
      </c>
      <c r="L767" s="66">
        <v>1.3521909999999999</v>
      </c>
      <c r="M767" s="68">
        <v>3.04E-2</v>
      </c>
      <c r="N767" s="35">
        <v>8.620000000000001</v>
      </c>
      <c r="O767" s="35">
        <v>12.135</v>
      </c>
      <c r="P767" s="35">
        <v>4.0999999999999996</v>
      </c>
      <c r="Q767" s="35">
        <v>16.63</v>
      </c>
      <c r="R767" s="35">
        <v>7.6749999999999998</v>
      </c>
      <c r="S767" s="35">
        <v>3.28</v>
      </c>
      <c r="T767" s="35">
        <v>7.83</v>
      </c>
      <c r="U767" s="35">
        <v>1.9699999999999995</v>
      </c>
      <c r="V767" s="35">
        <v>18.384999999999998</v>
      </c>
      <c r="W767" s="35">
        <v>2.085</v>
      </c>
      <c r="X767" s="35">
        <v>10.535</v>
      </c>
      <c r="Y767" s="35">
        <v>5.7350000000000003</v>
      </c>
      <c r="Z767" s="35">
        <v>0</v>
      </c>
      <c r="AA767" s="35">
        <v>9.33</v>
      </c>
      <c r="AB767" s="41">
        <v>1100</v>
      </c>
      <c r="AC767" s="41">
        <v>6</v>
      </c>
      <c r="AD767" s="88">
        <v>372.9</v>
      </c>
      <c r="AE767" s="69">
        <v>59</v>
      </c>
      <c r="AF767" s="69">
        <v>74.2</v>
      </c>
      <c r="AG767" s="44">
        <f t="shared" si="434"/>
        <v>29.5</v>
      </c>
      <c r="AH767" s="44">
        <f t="shared" si="406"/>
        <v>2733.9710067865176</v>
      </c>
      <c r="AI767" s="44">
        <f t="shared" si="407"/>
        <v>202860.64870355962</v>
      </c>
      <c r="AJ767" s="44">
        <f t="shared" si="408"/>
        <v>1.8382076680870669</v>
      </c>
      <c r="AK767" s="45">
        <v>0</v>
      </c>
      <c r="AL767" s="69">
        <v>370</v>
      </c>
      <c r="AM767" s="69">
        <v>59</v>
      </c>
      <c r="AN767" s="69">
        <v>74.099999999999994</v>
      </c>
      <c r="AO767" s="44">
        <f t="shared" si="433"/>
        <v>29.5</v>
      </c>
      <c r="AP767" s="44">
        <f t="shared" si="409"/>
        <v>2733.9710067865176</v>
      </c>
      <c r="AQ767" s="46">
        <f t="shared" si="410"/>
        <v>202860.64870355962</v>
      </c>
      <c r="AR767" s="46">
        <f t="shared" si="411"/>
        <v>202587.25160288095</v>
      </c>
      <c r="AS767" s="47">
        <f t="shared" si="412"/>
        <v>0.13477088948788166</v>
      </c>
      <c r="AT767" s="46">
        <f t="shared" si="413"/>
        <v>1.8382076680870669</v>
      </c>
      <c r="AU767" s="46">
        <f t="shared" si="414"/>
        <v>1.826373560392081</v>
      </c>
      <c r="AV767" s="47">
        <f t="shared" si="415"/>
        <v>0.64378513377115432</v>
      </c>
      <c r="AW767" s="48">
        <v>0</v>
      </c>
      <c r="AX767" s="70">
        <v>150</v>
      </c>
      <c r="AY767" s="70">
        <v>12</v>
      </c>
      <c r="AZ767" s="71">
        <v>321.7</v>
      </c>
      <c r="BA767" s="43">
        <f t="shared" si="430"/>
        <v>15.915449176251162</v>
      </c>
      <c r="BB767" s="71">
        <v>58.7</v>
      </c>
      <c r="BC767" s="69">
        <v>73.099999999999994</v>
      </c>
      <c r="BD767" s="54">
        <f t="shared" si="416"/>
        <v>29.35</v>
      </c>
      <c r="BE767" s="44">
        <f t="shared" si="417"/>
        <v>2706.2385976369542</v>
      </c>
      <c r="BF767" s="50">
        <f t="shared" si="431"/>
        <v>202860.64870355962</v>
      </c>
      <c r="BG767" s="50">
        <f t="shared" si="418"/>
        <v>197826.04148726133</v>
      </c>
      <c r="BH767" s="72">
        <f t="shared" si="419"/>
        <v>2.481805736338428</v>
      </c>
      <c r="BI767" s="73">
        <f t="shared" si="420"/>
        <v>1.8382076680870669</v>
      </c>
      <c r="BJ767" s="51">
        <f t="shared" si="421"/>
        <v>1.6261761979436631</v>
      </c>
      <c r="BK767" s="72">
        <f t="shared" si="422"/>
        <v>11.534685325518996</v>
      </c>
      <c r="BL767" s="116">
        <v>0</v>
      </c>
      <c r="BM767" s="74">
        <f t="shared" si="440"/>
        <v>1100</v>
      </c>
      <c r="BN767" s="74">
        <f t="shared" si="441"/>
        <v>6</v>
      </c>
      <c r="BO767" s="71">
        <v>287.5</v>
      </c>
      <c r="BP767" s="71">
        <v>58.2</v>
      </c>
      <c r="BQ767" s="71">
        <v>70.599999999999994</v>
      </c>
      <c r="BR767" s="72">
        <f t="shared" si="423"/>
        <v>29.1</v>
      </c>
      <c r="BS767" s="54">
        <f t="shared" si="424"/>
        <v>2660.3320749863728</v>
      </c>
      <c r="BT767" s="50">
        <f t="shared" si="425"/>
        <v>197826.04148726133</v>
      </c>
      <c r="BU767" s="50">
        <f t="shared" si="426"/>
        <v>187819.44449403792</v>
      </c>
      <c r="BV767" s="72">
        <f t="shared" si="427"/>
        <v>5.0582809613909054</v>
      </c>
      <c r="BW767" s="75">
        <f t="shared" si="428"/>
        <v>1.6261761979436631</v>
      </c>
      <c r="BX767" s="55">
        <f t="shared" si="429"/>
        <v>1.5307254303434292</v>
      </c>
      <c r="BY767" s="72">
        <f t="shared" si="439"/>
        <v>5.8696448589601502</v>
      </c>
      <c r="BZ767" s="124" t="s">
        <v>92</v>
      </c>
      <c r="CA767" s="124" t="s">
        <v>73</v>
      </c>
      <c r="CB767" s="125">
        <v>3</v>
      </c>
      <c r="CC767" s="125">
        <v>7</v>
      </c>
      <c r="CD767" s="125">
        <v>2</v>
      </c>
      <c r="CE767" s="125">
        <v>6</v>
      </c>
      <c r="CF767" s="124" t="s">
        <v>85</v>
      </c>
      <c r="CG767" s="126" t="s">
        <v>75</v>
      </c>
      <c r="CH767" s="62">
        <v>1.7645062775704066</v>
      </c>
      <c r="CI767" s="63">
        <v>55.282925005717487</v>
      </c>
      <c r="CJ767" s="64">
        <f>SUM((AF767-BQ767)/AF767)*100</f>
        <v>4.8517520215633532</v>
      </c>
      <c r="CK767" s="64">
        <f>SUM(BX767*CH767)</f>
        <v>2.700974631077643</v>
      </c>
      <c r="CL767" s="65" t="s">
        <v>85</v>
      </c>
    </row>
    <row r="768" spans="1:90" s="65" customFormat="1" ht="24.75" customHeight="1" x14ac:dyDescent="0.3">
      <c r="A768" s="61" t="s">
        <v>129</v>
      </c>
      <c r="B768" s="35">
        <v>3.7850000000000001</v>
      </c>
      <c r="C768" s="35">
        <v>1.895</v>
      </c>
      <c r="D768" s="35">
        <v>6.8949999999999996</v>
      </c>
      <c r="E768" s="35">
        <v>4.9450000000000003</v>
      </c>
      <c r="F768" s="35">
        <v>0.56984999999999997</v>
      </c>
      <c r="G768" s="66">
        <v>0.5323</v>
      </c>
      <c r="H768" s="66">
        <v>7.9399999999999998E-2</v>
      </c>
      <c r="I768" s="66">
        <v>4.6199999999999998E-2</v>
      </c>
      <c r="J768" s="66">
        <v>3.7199999999999997E-2</v>
      </c>
      <c r="K768" s="67">
        <v>5.4100000000000002E-2</v>
      </c>
      <c r="L768" s="66">
        <v>1.3521909999999999</v>
      </c>
      <c r="M768" s="68">
        <v>2.8649999999999998E-2</v>
      </c>
      <c r="N768" s="35">
        <v>9.0949999999999989</v>
      </c>
      <c r="O768" s="35">
        <v>17.445</v>
      </c>
      <c r="P768" s="35">
        <v>3.3487499999999999</v>
      </c>
      <c r="Q768" s="35">
        <v>14.93</v>
      </c>
      <c r="R768" s="35">
        <v>6.69</v>
      </c>
      <c r="S768" s="35">
        <v>3.2912499999999998</v>
      </c>
      <c r="T768" s="35">
        <v>8.1962499999999991</v>
      </c>
      <c r="U768" s="35">
        <v>2.4212499999999997</v>
      </c>
      <c r="V768" s="35">
        <v>11.0975</v>
      </c>
      <c r="W768" s="35">
        <v>4.3587499999999997</v>
      </c>
      <c r="X768" s="35">
        <v>10.5375</v>
      </c>
      <c r="Y768" s="35">
        <v>3.5750000000000002</v>
      </c>
      <c r="Z768" s="35">
        <v>0</v>
      </c>
      <c r="AA768" s="35">
        <v>8.8862500000000004</v>
      </c>
      <c r="AB768" s="41">
        <v>1100</v>
      </c>
      <c r="AC768" s="41">
        <v>6</v>
      </c>
      <c r="AD768" s="88">
        <v>376</v>
      </c>
      <c r="AE768" s="69">
        <v>59</v>
      </c>
      <c r="AF768" s="69">
        <v>74.099999999999994</v>
      </c>
      <c r="AG768" s="44">
        <f t="shared" si="434"/>
        <v>29.5</v>
      </c>
      <c r="AH768" s="44">
        <f t="shared" si="406"/>
        <v>2733.9710067865176</v>
      </c>
      <c r="AI768" s="44">
        <f t="shared" si="407"/>
        <v>202587.25160288095</v>
      </c>
      <c r="AJ768" s="44">
        <f t="shared" si="408"/>
        <v>1.8559904289389797</v>
      </c>
      <c r="AK768" s="45">
        <v>0</v>
      </c>
      <c r="AL768" s="69">
        <v>373.2</v>
      </c>
      <c r="AM768" s="69">
        <v>58.9</v>
      </c>
      <c r="AN768" s="69">
        <v>74.099999999999994</v>
      </c>
      <c r="AO768" s="44">
        <f t="shared" si="433"/>
        <v>29.45</v>
      </c>
      <c r="AP768" s="44">
        <f t="shared" si="409"/>
        <v>2724.7111624400618</v>
      </c>
      <c r="AQ768" s="46">
        <f t="shared" si="410"/>
        <v>202587.25160288095</v>
      </c>
      <c r="AR768" s="46">
        <f t="shared" si="411"/>
        <v>201901.09713680856</v>
      </c>
      <c r="AS768" s="47">
        <f t="shared" si="412"/>
        <v>0.33869577707555554</v>
      </c>
      <c r="AT768" s="46">
        <f t="shared" si="413"/>
        <v>1.8559904289389797</v>
      </c>
      <c r="AU768" s="46">
        <f t="shared" si="414"/>
        <v>1.8484297772147269</v>
      </c>
      <c r="AV768" s="47">
        <f t="shared" si="415"/>
        <v>0.40736480136780778</v>
      </c>
      <c r="AW768" s="48">
        <v>0</v>
      </c>
      <c r="AX768" s="70">
        <v>150</v>
      </c>
      <c r="AY768" s="70">
        <v>12</v>
      </c>
      <c r="AZ768" s="71">
        <v>321.89999999999998</v>
      </c>
      <c r="BA768" s="43">
        <f t="shared" si="430"/>
        <v>16.806461634047849</v>
      </c>
      <c r="BB768" s="71">
        <v>58.4</v>
      </c>
      <c r="BC768" s="69">
        <v>72.8</v>
      </c>
      <c r="BD768" s="54">
        <f t="shared" si="416"/>
        <v>29.2</v>
      </c>
      <c r="BE768" s="44">
        <f t="shared" si="417"/>
        <v>2678.6475601568013</v>
      </c>
      <c r="BF768" s="50">
        <f t="shared" si="431"/>
        <v>202587.25160288095</v>
      </c>
      <c r="BG768" s="50">
        <f t="shared" si="418"/>
        <v>195005.54237941513</v>
      </c>
      <c r="BH768" s="72">
        <f t="shared" si="419"/>
        <v>3.7424414238699319</v>
      </c>
      <c r="BI768" s="73">
        <f t="shared" si="420"/>
        <v>1.8559904289389797</v>
      </c>
      <c r="BJ768" s="51">
        <f t="shared" si="421"/>
        <v>1.6507223131827247</v>
      </c>
      <c r="BK768" s="72">
        <f t="shared" si="422"/>
        <v>11.059761545947268</v>
      </c>
      <c r="BL768" s="116">
        <v>0</v>
      </c>
      <c r="BM768" s="74">
        <f t="shared" si="440"/>
        <v>1100</v>
      </c>
      <c r="BN768" s="74">
        <f t="shared" si="441"/>
        <v>6</v>
      </c>
      <c r="BO768" s="71">
        <v>290.10000000000002</v>
      </c>
      <c r="BP768" s="71">
        <v>58</v>
      </c>
      <c r="BQ768" s="71">
        <v>70.2</v>
      </c>
      <c r="BR768" s="72">
        <f t="shared" si="423"/>
        <v>29</v>
      </c>
      <c r="BS768" s="54">
        <f t="shared" si="424"/>
        <v>2642.079421669016</v>
      </c>
      <c r="BT768" s="50">
        <f t="shared" si="425"/>
        <v>195005.54237941513</v>
      </c>
      <c r="BU768" s="50">
        <f t="shared" si="426"/>
        <v>185473.97540116493</v>
      </c>
      <c r="BV768" s="72">
        <f t="shared" si="427"/>
        <v>4.8878441412218798</v>
      </c>
      <c r="BW768" s="75">
        <f t="shared" si="428"/>
        <v>1.6507223131827247</v>
      </c>
      <c r="BX768" s="55">
        <f t="shared" si="429"/>
        <v>1.5641008361013322</v>
      </c>
      <c r="BY768" s="72">
        <f t="shared" si="439"/>
        <v>5.2474893196530017</v>
      </c>
      <c r="BZ768" s="124" t="s">
        <v>92</v>
      </c>
      <c r="CA768" s="124" t="s">
        <v>73</v>
      </c>
      <c r="CB768" s="125">
        <v>3</v>
      </c>
      <c r="CC768" s="125">
        <v>7</v>
      </c>
      <c r="CD768" s="125">
        <v>2</v>
      </c>
      <c r="CE768" s="125">
        <v>6</v>
      </c>
      <c r="CF768" s="124" t="s">
        <v>85</v>
      </c>
      <c r="CG768" s="126" t="s">
        <v>75</v>
      </c>
      <c r="CH768" s="129">
        <f>SUM(CH766:CH767)/2</f>
        <v>1.8317275368862487</v>
      </c>
      <c r="CI768" s="129">
        <f>SUM(CI766:CI767)/2</f>
        <v>45.941432315939572</v>
      </c>
      <c r="CJ768" s="64">
        <f>SUM((AF768-BQ768)/AF768)*100</f>
        <v>5.2631578947368309</v>
      </c>
      <c r="CK768" s="64">
        <f>SUM(BX768*CH768)</f>
        <v>2.8650065719536153</v>
      </c>
      <c r="CL768" s="65" t="s">
        <v>85</v>
      </c>
    </row>
    <row r="769" spans="1:90" s="65" customFormat="1" ht="24.75" customHeight="1" x14ac:dyDescent="0.3">
      <c r="A769" s="61" t="s">
        <v>129</v>
      </c>
      <c r="B769" s="35">
        <v>3.16</v>
      </c>
      <c r="C769" s="35">
        <v>1.625</v>
      </c>
      <c r="D769" s="35">
        <v>5.81</v>
      </c>
      <c r="E769" s="35">
        <v>4.24</v>
      </c>
      <c r="F769" s="35">
        <v>0.49590000000000001</v>
      </c>
      <c r="G769" s="66">
        <v>0.46174999999999999</v>
      </c>
      <c r="H769" s="66">
        <v>7.8200000000000006E-2</v>
      </c>
      <c r="I769" s="66">
        <v>4.0849999999999997E-2</v>
      </c>
      <c r="J769" s="66">
        <v>3.5749999999999997E-2</v>
      </c>
      <c r="K769" s="67">
        <v>5.2749999999999998E-2</v>
      </c>
      <c r="L769" s="66">
        <v>1.3521909999999999</v>
      </c>
      <c r="M769" s="68">
        <v>2.8850000000000001E-2</v>
      </c>
      <c r="N769" s="35">
        <v>14.755000000000001</v>
      </c>
      <c r="O769" s="35">
        <v>13.37</v>
      </c>
      <c r="P769" s="35">
        <v>2.6799999999999997</v>
      </c>
      <c r="Q769" s="35">
        <v>16.015000000000001</v>
      </c>
      <c r="R769" s="35">
        <v>7.04</v>
      </c>
      <c r="S769" s="35">
        <v>2.9699999999999998</v>
      </c>
      <c r="T769" s="35">
        <v>7.25</v>
      </c>
      <c r="U769" s="35">
        <v>1.65</v>
      </c>
      <c r="V769" s="35">
        <v>8.5949999999999989</v>
      </c>
      <c r="W769" s="35">
        <v>5.9550000000000001</v>
      </c>
      <c r="X769" s="35">
        <v>11.035</v>
      </c>
      <c r="Y769" s="35">
        <v>1.415</v>
      </c>
      <c r="Z769" s="35">
        <v>0</v>
      </c>
      <c r="AA769" s="35">
        <v>9.25</v>
      </c>
      <c r="AB769" s="41">
        <v>1100</v>
      </c>
      <c r="AC769" s="41">
        <v>6</v>
      </c>
      <c r="AD769" s="88">
        <v>378.3</v>
      </c>
      <c r="AE769" s="69">
        <v>59</v>
      </c>
      <c r="AF769" s="69">
        <v>74.099999999999994</v>
      </c>
      <c r="AG769" s="44">
        <f t="shared" si="434"/>
        <v>29.5</v>
      </c>
      <c r="AH769" s="44">
        <f t="shared" si="406"/>
        <v>2733.9710067865176</v>
      </c>
      <c r="AI769" s="44">
        <f t="shared" si="407"/>
        <v>202587.25160288095</v>
      </c>
      <c r="AJ769" s="44">
        <f t="shared" si="408"/>
        <v>1.8673435618819574</v>
      </c>
      <c r="AK769" s="45">
        <v>0</v>
      </c>
      <c r="AL769" s="69">
        <v>365.4</v>
      </c>
      <c r="AM769" s="69">
        <v>58.9</v>
      </c>
      <c r="AN769" s="69">
        <v>74.099999999999994</v>
      </c>
      <c r="AO769" s="44">
        <f t="shared" si="433"/>
        <v>29.45</v>
      </c>
      <c r="AP769" s="44">
        <f t="shared" si="409"/>
        <v>2724.7111624400618</v>
      </c>
      <c r="AQ769" s="46">
        <f t="shared" si="410"/>
        <v>202587.25160288095</v>
      </c>
      <c r="AR769" s="46">
        <f t="shared" si="411"/>
        <v>201901.09713680856</v>
      </c>
      <c r="AS769" s="47">
        <f t="shared" si="412"/>
        <v>0.33869577707555554</v>
      </c>
      <c r="AT769" s="46">
        <f t="shared" si="413"/>
        <v>1.8673435618819574</v>
      </c>
      <c r="AU769" s="46">
        <f t="shared" si="414"/>
        <v>1.8097970005205286</v>
      </c>
      <c r="AV769" s="47">
        <f t="shared" si="415"/>
        <v>3.0817339956141683</v>
      </c>
      <c r="AW769" s="48">
        <v>0</v>
      </c>
      <c r="AX769" s="70">
        <v>150</v>
      </c>
      <c r="AY769" s="70">
        <v>12</v>
      </c>
      <c r="AZ769" s="71">
        <v>322.3</v>
      </c>
      <c r="BA769" s="43">
        <f t="shared" si="430"/>
        <v>17.375116351225568</v>
      </c>
      <c r="BB769" s="71">
        <v>58.4</v>
      </c>
      <c r="BC769" s="69">
        <v>72.7</v>
      </c>
      <c r="BD769" s="54">
        <f t="shared" si="416"/>
        <v>29.2</v>
      </c>
      <c r="BE769" s="44">
        <f t="shared" si="417"/>
        <v>2678.6475601568013</v>
      </c>
      <c r="BF769" s="50">
        <f t="shared" si="431"/>
        <v>202587.25160288095</v>
      </c>
      <c r="BG769" s="50">
        <f t="shared" si="418"/>
        <v>194737.67762339948</v>
      </c>
      <c r="BH769" s="72">
        <f t="shared" si="419"/>
        <v>3.8746633449909766</v>
      </c>
      <c r="BI769" s="73">
        <f t="shared" si="420"/>
        <v>1.8673435618819574</v>
      </c>
      <c r="BJ769" s="51">
        <f t="shared" si="421"/>
        <v>1.6550469530775218</v>
      </c>
      <c r="BK769" s="72">
        <f t="shared" si="422"/>
        <v>11.368909992678452</v>
      </c>
      <c r="BL769" s="116">
        <v>0</v>
      </c>
      <c r="BM769" s="74">
        <f t="shared" si="440"/>
        <v>1100</v>
      </c>
      <c r="BN769" s="74">
        <f t="shared" si="441"/>
        <v>6</v>
      </c>
      <c r="BO769" s="71">
        <v>290.8</v>
      </c>
      <c r="BP769" s="71">
        <v>58</v>
      </c>
      <c r="BQ769" s="71">
        <v>70.400000000000006</v>
      </c>
      <c r="BR769" s="72">
        <f t="shared" si="423"/>
        <v>29</v>
      </c>
      <c r="BS769" s="54">
        <f t="shared" si="424"/>
        <v>2642.079421669016</v>
      </c>
      <c r="BT769" s="50">
        <f t="shared" si="425"/>
        <v>194737.67762339948</v>
      </c>
      <c r="BU769" s="50">
        <f t="shared" si="426"/>
        <v>186002.39128549874</v>
      </c>
      <c r="BV769" s="72">
        <f t="shared" si="427"/>
        <v>4.4856683331685732</v>
      </c>
      <c r="BW769" s="75">
        <f t="shared" si="428"/>
        <v>1.6550469530775218</v>
      </c>
      <c r="BX769" s="55">
        <f t="shared" si="429"/>
        <v>1.5634207602935886</v>
      </c>
      <c r="BY769" s="72">
        <f t="shared" si="439"/>
        <v>5.5361687844297371</v>
      </c>
      <c r="BZ769" s="124" t="s">
        <v>92</v>
      </c>
      <c r="CA769" s="124" t="s">
        <v>73</v>
      </c>
      <c r="CB769" s="125">
        <v>3</v>
      </c>
      <c r="CC769" s="125">
        <v>7</v>
      </c>
      <c r="CD769" s="125">
        <v>2</v>
      </c>
      <c r="CE769" s="125">
        <v>6</v>
      </c>
      <c r="CF769" s="124" t="s">
        <v>85</v>
      </c>
      <c r="CG769" s="126" t="s">
        <v>75</v>
      </c>
      <c r="CH769" s="129">
        <f>SUM(CH767:CH768)/2</f>
        <v>1.7981169072283276</v>
      </c>
      <c r="CI769" s="129">
        <f>SUM(CI767:CI768)/2.2</f>
        <v>46.011071509844115</v>
      </c>
      <c r="CJ769" s="64">
        <f>SUM((AF769-BQ769)/AF769)*100</f>
        <v>4.9932523616733997</v>
      </c>
      <c r="CK769" s="64">
        <f>SUM(BX769*CH769)</f>
        <v>2.811213302195668</v>
      </c>
      <c r="CL769" s="65" t="s">
        <v>85</v>
      </c>
    </row>
    <row r="770" spans="1:90" s="65" customFormat="1" ht="24.75" customHeight="1" x14ac:dyDescent="0.3">
      <c r="A770" s="61" t="s">
        <v>129</v>
      </c>
      <c r="B770" s="35">
        <v>3.2650000000000001</v>
      </c>
      <c r="C770" s="35">
        <v>2.0049999999999999</v>
      </c>
      <c r="D770" s="35">
        <v>6.54</v>
      </c>
      <c r="E770" s="35">
        <v>4.6050000000000004</v>
      </c>
      <c r="F770" s="35">
        <v>0.64534999999999998</v>
      </c>
      <c r="G770" s="66">
        <v>0.49314999999999998</v>
      </c>
      <c r="H770" s="66">
        <v>7.8450000000000006E-2</v>
      </c>
      <c r="I770" s="66">
        <v>4.3400000000000001E-2</v>
      </c>
      <c r="J770" s="66">
        <v>3.8850000000000003E-2</v>
      </c>
      <c r="K770" s="67">
        <v>4.9849999999999998E-2</v>
      </c>
      <c r="L770" s="66">
        <v>1.3521909999999999</v>
      </c>
      <c r="M770" s="68">
        <v>3.0849999999999999E-2</v>
      </c>
      <c r="N770" s="35">
        <v>8.620000000000001</v>
      </c>
      <c r="O770" s="35">
        <v>12.135</v>
      </c>
      <c r="P770" s="35">
        <v>4.0999999999999996</v>
      </c>
      <c r="Q770" s="35">
        <v>16.63</v>
      </c>
      <c r="R770" s="35">
        <v>7.6749999999999998</v>
      </c>
      <c r="S770" s="35">
        <v>3.28</v>
      </c>
      <c r="T770" s="35">
        <v>7.83</v>
      </c>
      <c r="U770" s="35">
        <v>1.9699999999999995</v>
      </c>
      <c r="V770" s="35">
        <v>18.384999999999998</v>
      </c>
      <c r="W770" s="35">
        <v>2.085</v>
      </c>
      <c r="X770" s="35">
        <v>10.535</v>
      </c>
      <c r="Y770" s="35">
        <v>5.7350000000000003</v>
      </c>
      <c r="Z770" s="35">
        <v>0</v>
      </c>
      <c r="AA770" s="35">
        <v>9.33</v>
      </c>
      <c r="AB770" s="41">
        <v>1120</v>
      </c>
      <c r="AC770" s="41">
        <v>6</v>
      </c>
      <c r="AD770" s="88">
        <v>380.4</v>
      </c>
      <c r="AE770" s="69">
        <v>59</v>
      </c>
      <c r="AF770" s="69">
        <v>74.099999999999994</v>
      </c>
      <c r="AG770" s="44">
        <f t="shared" si="434"/>
        <v>29.5</v>
      </c>
      <c r="AH770" s="44">
        <f t="shared" ref="AH770:AH833" si="443">PI()*(AE770/2)^2</f>
        <v>2733.9710067865176</v>
      </c>
      <c r="AI770" s="44">
        <f t="shared" ref="AI770:AI833" si="444">PI()*(AE770/2)^2*AF770</f>
        <v>202587.25160288095</v>
      </c>
      <c r="AJ770" s="44">
        <f t="shared" ref="AJ770:AJ833" si="445">(AD770*1000/AI770)</f>
        <v>1.877709465873372</v>
      </c>
      <c r="AK770" s="45">
        <v>0</v>
      </c>
      <c r="AL770" s="69">
        <v>378</v>
      </c>
      <c r="AM770" s="69">
        <v>59</v>
      </c>
      <c r="AN770" s="69">
        <v>74</v>
      </c>
      <c r="AO770" s="44">
        <f t="shared" si="433"/>
        <v>29.5</v>
      </c>
      <c r="AP770" s="44">
        <f t="shared" ref="AP770:AP833" si="446">PI()*(AM770/2)^2</f>
        <v>2733.9710067865176</v>
      </c>
      <c r="AQ770" s="46">
        <f t="shared" ref="AQ770:AQ833" si="447">SUM(AI770)</f>
        <v>202587.25160288095</v>
      </c>
      <c r="AR770" s="46">
        <f t="shared" ref="AR770:AR833" si="448">PI()*(AM770/2)^2*AN770</f>
        <v>202313.8545022023</v>
      </c>
      <c r="AS770" s="47">
        <f t="shared" ref="AS770:AS833" si="449">((AQ770-AR770)/AQ770)*100</f>
        <v>0.13495276653171059</v>
      </c>
      <c r="AT770" s="46">
        <f t="shared" ref="AT770:AT833" si="450">SUM(AJ770)</f>
        <v>1.877709465873372</v>
      </c>
      <c r="AU770" s="46">
        <f t="shared" ref="AU770:AU833" si="451">(AL770*1000/AR770)</f>
        <v>1.8683841545606321</v>
      </c>
      <c r="AV770" s="47">
        <f t="shared" ref="AV770:AV833" si="452">((AT770-AU770)/AT770)*100</f>
        <v>0.49663227896667128</v>
      </c>
      <c r="AW770" s="48">
        <v>0</v>
      </c>
      <c r="AX770" s="70">
        <v>150</v>
      </c>
      <c r="AY770" s="70">
        <v>12</v>
      </c>
      <c r="AZ770" s="71">
        <v>321.3</v>
      </c>
      <c r="BA770" s="43">
        <f t="shared" si="430"/>
        <v>18.394024276377205</v>
      </c>
      <c r="BB770" s="71">
        <v>58.2</v>
      </c>
      <c r="BC770" s="69">
        <v>72.8</v>
      </c>
      <c r="BD770" s="54">
        <f t="shared" ref="BD770:BD833" si="453">SUM(BB770/2)</f>
        <v>29.1</v>
      </c>
      <c r="BE770" s="44">
        <f t="shared" ref="BE770:BE833" si="454">PI()*(BB770/2)^2</f>
        <v>2660.3320749863728</v>
      </c>
      <c r="BF770" s="50">
        <f t="shared" si="431"/>
        <v>202587.25160288095</v>
      </c>
      <c r="BG770" s="50">
        <f t="shared" ref="BG770:BG833" si="455">PI()*(BB770/2)^2*BC770</f>
        <v>193672.17505900795</v>
      </c>
      <c r="BH770" s="72">
        <f t="shared" ref="BH770:BH833" si="456">((BF770-BG770)/BF770)*100</f>
        <v>4.4006108347570985</v>
      </c>
      <c r="BI770" s="73">
        <f t="shared" ref="BI770:BI833" si="457">SUM(AJ770)</f>
        <v>1.877709465873372</v>
      </c>
      <c r="BJ770" s="51">
        <f t="shared" ref="BJ770:BJ833" si="458">(AZ770*1000/BG770)</f>
        <v>1.6589889585435103</v>
      </c>
      <c r="BK770" s="72">
        <f t="shared" ref="BK770:BK833" si="459">((BI770-BJ770)/BI770)*100</f>
        <v>11.648261421962266</v>
      </c>
      <c r="BL770" s="116">
        <v>0</v>
      </c>
      <c r="BM770" s="74">
        <f t="shared" si="440"/>
        <v>1120</v>
      </c>
      <c r="BN770" s="74">
        <f t="shared" si="441"/>
        <v>6</v>
      </c>
      <c r="BO770" s="71">
        <v>289.3</v>
      </c>
      <c r="BP770" s="71">
        <v>57.9</v>
      </c>
      <c r="BQ770" s="71">
        <v>71.2</v>
      </c>
      <c r="BR770" s="72">
        <f t="shared" ref="BR770:BR833" si="460">BP770/2</f>
        <v>28.95</v>
      </c>
      <c r="BS770" s="54">
        <f t="shared" ref="BS770:BS833" si="461">PI()*(BP770/2)^2</f>
        <v>2632.9766569552394</v>
      </c>
      <c r="BT770" s="50">
        <f t="shared" ref="BT770:BT833" si="462">SUM(BG770)</f>
        <v>193672.17505900795</v>
      </c>
      <c r="BU770" s="50">
        <f t="shared" ref="BU770:BU833" si="463">PI()*(BP770/2)^2*BQ770</f>
        <v>187467.93797521305</v>
      </c>
      <c r="BV770" s="72">
        <f t="shared" ref="BV770:BV833" si="464">((BT770-BU770)/BT770)*100</f>
        <v>3.2034736440093137</v>
      </c>
      <c r="BW770" s="75">
        <f t="shared" ref="BW770:BW833" si="465">SUM(BJ770)</f>
        <v>1.6589889585435103</v>
      </c>
      <c r="BX770" s="55">
        <f t="shared" ref="BX770:BX833" si="466">(BO770*1000/BU770)</f>
        <v>1.5431972161461078</v>
      </c>
      <c r="BY770" s="72">
        <f t="shared" si="439"/>
        <v>6.979657206342134</v>
      </c>
      <c r="BZ770" s="124" t="s">
        <v>92</v>
      </c>
      <c r="CA770" s="124" t="s">
        <v>73</v>
      </c>
      <c r="CB770" s="125">
        <v>3</v>
      </c>
      <c r="CC770" s="125">
        <v>7</v>
      </c>
      <c r="CD770" s="125">
        <v>2</v>
      </c>
      <c r="CE770" s="125">
        <v>6</v>
      </c>
      <c r="CF770" s="124" t="s">
        <v>85</v>
      </c>
      <c r="CG770" s="126" t="s">
        <v>75</v>
      </c>
      <c r="CH770" s="129">
        <f>SUM(CH768:CH769)/2</f>
        <v>1.8149222220572883</v>
      </c>
      <c r="CI770" s="129">
        <f>SUM(CI768:CI769)/2</f>
        <v>45.97625191289184</v>
      </c>
      <c r="CJ770" s="64">
        <f>SUM((AF770-BQ770)/AF770)*100</f>
        <v>3.9136302294196921</v>
      </c>
      <c r="CK770" s="64">
        <f>SUM(BX770*CH770)</f>
        <v>2.8007829206005153</v>
      </c>
      <c r="CL770" s="65" t="s">
        <v>85</v>
      </c>
    </row>
    <row r="771" spans="1:90" s="65" customFormat="1" ht="24.75" customHeight="1" x14ac:dyDescent="0.3">
      <c r="A771" s="61" t="s">
        <v>129</v>
      </c>
      <c r="B771" s="35">
        <v>3.2450000000000001</v>
      </c>
      <c r="C771" s="35">
        <v>1.85</v>
      </c>
      <c r="D771" s="35">
        <v>6.37</v>
      </c>
      <c r="E771" s="35">
        <v>4.5999999999999996</v>
      </c>
      <c r="F771" s="35">
        <v>0.48780000000000001</v>
      </c>
      <c r="G771" s="66">
        <v>0.48554999999999998</v>
      </c>
      <c r="H771" s="66">
        <v>7.8E-2</v>
      </c>
      <c r="I771" s="66">
        <v>4.1500000000000002E-2</v>
      </c>
      <c r="J771" s="66">
        <v>3.8449999999999998E-2</v>
      </c>
      <c r="K771" s="67">
        <v>5.5599999999999997E-2</v>
      </c>
      <c r="L771" s="66">
        <v>1.3521909999999999</v>
      </c>
      <c r="M771" s="68">
        <v>3.2349999999999997E-2</v>
      </c>
      <c r="N771" s="35">
        <v>9.0949999999999989</v>
      </c>
      <c r="O771" s="35">
        <v>17.445</v>
      </c>
      <c r="P771" s="35">
        <v>3.3487499999999999</v>
      </c>
      <c r="Q771" s="35">
        <v>14.93</v>
      </c>
      <c r="R771" s="35">
        <v>6.69</v>
      </c>
      <c r="S771" s="35">
        <v>3.2912499999999998</v>
      </c>
      <c r="T771" s="35">
        <v>8.1962499999999991</v>
      </c>
      <c r="U771" s="35">
        <v>2.4212499999999997</v>
      </c>
      <c r="V771" s="35">
        <v>11.0975</v>
      </c>
      <c r="W771" s="35">
        <v>4.3587499999999997</v>
      </c>
      <c r="X771" s="35">
        <v>10.5375</v>
      </c>
      <c r="Y771" s="35">
        <v>3.5750000000000002</v>
      </c>
      <c r="Z771" s="35">
        <v>0</v>
      </c>
      <c r="AA771" s="35">
        <v>8.8862500000000004</v>
      </c>
      <c r="AB771" s="41">
        <v>1120</v>
      </c>
      <c r="AC771" s="41">
        <v>6</v>
      </c>
      <c r="AD771" s="88">
        <v>374</v>
      </c>
      <c r="AE771" s="69">
        <v>59</v>
      </c>
      <c r="AF771" s="69">
        <v>74.099999999999994</v>
      </c>
      <c r="AG771" s="44">
        <f t="shared" si="434"/>
        <v>29.5</v>
      </c>
      <c r="AH771" s="44">
        <f t="shared" si="443"/>
        <v>2733.9710067865176</v>
      </c>
      <c r="AI771" s="44">
        <f t="shared" si="444"/>
        <v>202587.25160288095</v>
      </c>
      <c r="AJ771" s="44">
        <f t="shared" si="445"/>
        <v>1.8461181394233468</v>
      </c>
      <c r="AK771" s="45">
        <v>0</v>
      </c>
      <c r="AL771" s="69">
        <v>372.4</v>
      </c>
      <c r="AM771" s="69">
        <v>59</v>
      </c>
      <c r="AN771" s="69">
        <v>73.900000000000006</v>
      </c>
      <c r="AO771" s="44">
        <f t="shared" si="433"/>
        <v>29.5</v>
      </c>
      <c r="AP771" s="44">
        <f t="shared" si="446"/>
        <v>2733.9710067865176</v>
      </c>
      <c r="AQ771" s="46">
        <f t="shared" si="447"/>
        <v>202587.25160288095</v>
      </c>
      <c r="AR771" s="46">
        <f t="shared" si="448"/>
        <v>202040.45740152366</v>
      </c>
      <c r="AS771" s="47">
        <f t="shared" si="449"/>
        <v>0.26990553306342119</v>
      </c>
      <c r="AT771" s="46">
        <f t="shared" si="450"/>
        <v>1.8461181394233468</v>
      </c>
      <c r="AU771" s="46">
        <f t="shared" si="451"/>
        <v>1.8431951936235895</v>
      </c>
      <c r="AV771" s="47">
        <f t="shared" si="452"/>
        <v>0.15832929309010968</v>
      </c>
      <c r="AW771" s="48">
        <v>0</v>
      </c>
      <c r="AX771" s="70">
        <v>150</v>
      </c>
      <c r="AY771" s="70">
        <v>12</v>
      </c>
      <c r="AZ771" s="71">
        <v>320.39999999999998</v>
      </c>
      <c r="BA771" s="43">
        <f t="shared" ref="BA771:BA834" si="467">(AD771-AZ771)/AZ771*100</f>
        <v>16.729088639201006</v>
      </c>
      <c r="BB771" s="71">
        <v>58.4</v>
      </c>
      <c r="BC771" s="69">
        <v>73.099999999999994</v>
      </c>
      <c r="BD771" s="54">
        <f t="shared" si="453"/>
        <v>29.2</v>
      </c>
      <c r="BE771" s="44">
        <f t="shared" si="454"/>
        <v>2678.6475601568013</v>
      </c>
      <c r="BF771" s="50">
        <f t="shared" si="431"/>
        <v>202587.25160288095</v>
      </c>
      <c r="BG771" s="50">
        <f t="shared" si="455"/>
        <v>195809.13664746218</v>
      </c>
      <c r="BH771" s="72">
        <f t="shared" si="456"/>
        <v>3.3457756605067548</v>
      </c>
      <c r="BI771" s="73">
        <f t="shared" si="457"/>
        <v>1.8461181394233468</v>
      </c>
      <c r="BJ771" s="51">
        <f t="shared" si="458"/>
        <v>1.636287282022254</v>
      </c>
      <c r="BK771" s="72">
        <f t="shared" si="459"/>
        <v>11.366057941808398</v>
      </c>
      <c r="BL771" s="116">
        <v>0</v>
      </c>
      <c r="BM771" s="74">
        <f t="shared" si="440"/>
        <v>1120</v>
      </c>
      <c r="BN771" s="74">
        <f t="shared" si="441"/>
        <v>6</v>
      </c>
      <c r="BO771" s="71">
        <v>288.39999999999998</v>
      </c>
      <c r="BP771" s="71">
        <v>57.6</v>
      </c>
      <c r="BQ771" s="71">
        <v>70.2</v>
      </c>
      <c r="BR771" s="72">
        <f t="shared" si="460"/>
        <v>28.8</v>
      </c>
      <c r="BS771" s="54">
        <f t="shared" si="461"/>
        <v>2605.7626105935183</v>
      </c>
      <c r="BT771" s="50">
        <f t="shared" si="462"/>
        <v>195809.13664746218</v>
      </c>
      <c r="BU771" s="50">
        <f t="shared" si="463"/>
        <v>182924.53526366499</v>
      </c>
      <c r="BV771" s="72">
        <f t="shared" si="464"/>
        <v>6.5801839507595714</v>
      </c>
      <c r="BW771" s="75">
        <f t="shared" si="465"/>
        <v>1.636287282022254</v>
      </c>
      <c r="BX771" s="55">
        <f t="shared" si="466"/>
        <v>1.5766064381921434</v>
      </c>
      <c r="BY771" s="72">
        <f t="shared" si="439"/>
        <v>3.6473328666560492</v>
      </c>
      <c r="BZ771" s="124" t="s">
        <v>92</v>
      </c>
      <c r="CA771" s="124" t="s">
        <v>73</v>
      </c>
      <c r="CB771" s="125">
        <v>3</v>
      </c>
      <c r="CC771" s="125">
        <v>7</v>
      </c>
      <c r="CD771" s="125">
        <v>2</v>
      </c>
      <c r="CE771" s="125">
        <v>6</v>
      </c>
      <c r="CF771" s="124" t="s">
        <v>85</v>
      </c>
      <c r="CG771" s="126" t="s">
        <v>75</v>
      </c>
      <c r="CH771" s="129">
        <f>SUM(CH769:CH770)/2</f>
        <v>1.8065195646428078</v>
      </c>
      <c r="CI771" s="129">
        <f>SUM(CI769:CI770)/2</f>
        <v>45.993661711367977</v>
      </c>
      <c r="CJ771" s="64">
        <f>SUM((AF771-BQ771)/AF771)*100</f>
        <v>5.2631578947368309</v>
      </c>
      <c r="CK771" s="64">
        <f>SUM(BX771*CH771)</f>
        <v>2.848170376335919</v>
      </c>
      <c r="CL771" s="65" t="s">
        <v>85</v>
      </c>
    </row>
    <row r="772" spans="1:90" s="65" customFormat="1" ht="24.75" customHeight="1" x14ac:dyDescent="0.3">
      <c r="A772" s="61" t="s">
        <v>129</v>
      </c>
      <c r="B772" s="35">
        <v>3.83</v>
      </c>
      <c r="C772" s="35">
        <v>2.14</v>
      </c>
      <c r="D772" s="35">
        <v>6.88</v>
      </c>
      <c r="E772" s="35">
        <v>5.0449999999999999</v>
      </c>
      <c r="F772" s="35">
        <v>0.46279999999999999</v>
      </c>
      <c r="G772" s="66">
        <v>0.55584999999999996</v>
      </c>
      <c r="H772" s="66">
        <v>7.3249999999999996E-2</v>
      </c>
      <c r="I772" s="66">
        <v>4.4299999999999999E-2</v>
      </c>
      <c r="J772" s="66">
        <v>3.4450000000000001E-2</v>
      </c>
      <c r="K772" s="67">
        <v>5.9499999999999997E-2</v>
      </c>
      <c r="L772" s="66">
        <v>1.3521909999999999</v>
      </c>
      <c r="M772" s="68">
        <v>2.6950000000000002E-2</v>
      </c>
      <c r="N772" s="35">
        <v>14.755000000000001</v>
      </c>
      <c r="O772" s="35">
        <v>13.37</v>
      </c>
      <c r="P772" s="35">
        <v>2.6799999999999997</v>
      </c>
      <c r="Q772" s="35">
        <v>16.015000000000001</v>
      </c>
      <c r="R772" s="35">
        <v>7.04</v>
      </c>
      <c r="S772" s="35">
        <v>2.9699999999999998</v>
      </c>
      <c r="T772" s="35">
        <v>7.25</v>
      </c>
      <c r="U772" s="35">
        <v>1.65</v>
      </c>
      <c r="V772" s="35">
        <v>8.5949999999999989</v>
      </c>
      <c r="W772" s="35">
        <v>5.9550000000000001</v>
      </c>
      <c r="X772" s="35">
        <v>11.035</v>
      </c>
      <c r="Y772" s="35">
        <v>1.415</v>
      </c>
      <c r="Z772" s="35">
        <v>0</v>
      </c>
      <c r="AA772" s="35">
        <v>9.25</v>
      </c>
      <c r="AB772" s="41">
        <v>1120</v>
      </c>
      <c r="AC772" s="41">
        <v>6</v>
      </c>
      <c r="AD772" s="88">
        <v>374.5</v>
      </c>
      <c r="AE772" s="69">
        <v>59</v>
      </c>
      <c r="AF772" s="69">
        <v>74</v>
      </c>
      <c r="AG772" s="44">
        <f t="shared" si="434"/>
        <v>29.5</v>
      </c>
      <c r="AH772" s="44">
        <f t="shared" si="443"/>
        <v>2733.9710067865176</v>
      </c>
      <c r="AI772" s="44">
        <f t="shared" si="444"/>
        <v>202313.8545022023</v>
      </c>
      <c r="AJ772" s="44">
        <f t="shared" si="445"/>
        <v>1.8510843012776634</v>
      </c>
      <c r="AK772" s="45">
        <v>0</v>
      </c>
      <c r="AL772" s="69">
        <v>370.2</v>
      </c>
      <c r="AM772" s="69">
        <v>59</v>
      </c>
      <c r="AN772" s="69">
        <v>73.900000000000006</v>
      </c>
      <c r="AO772" s="44">
        <f t="shared" si="433"/>
        <v>29.5</v>
      </c>
      <c r="AP772" s="44">
        <f t="shared" si="446"/>
        <v>2733.9710067865176</v>
      </c>
      <c r="AQ772" s="46">
        <f t="shared" si="447"/>
        <v>202313.8545022023</v>
      </c>
      <c r="AR772" s="46">
        <f t="shared" si="448"/>
        <v>202040.45740152366</v>
      </c>
      <c r="AS772" s="47">
        <f t="shared" si="449"/>
        <v>0.13513513513513181</v>
      </c>
      <c r="AT772" s="46">
        <f t="shared" si="450"/>
        <v>1.8510843012776634</v>
      </c>
      <c r="AU772" s="46">
        <f t="shared" si="451"/>
        <v>1.8323062853905823</v>
      </c>
      <c r="AV772" s="47">
        <f t="shared" si="452"/>
        <v>1.0144333174950555</v>
      </c>
      <c r="AW772" s="48">
        <v>0</v>
      </c>
      <c r="AX772" s="70">
        <v>150</v>
      </c>
      <c r="AY772" s="70">
        <v>12</v>
      </c>
      <c r="AZ772" s="71">
        <v>322</v>
      </c>
      <c r="BA772" s="43">
        <f t="shared" si="467"/>
        <v>16.304347826086957</v>
      </c>
      <c r="BB772" s="71">
        <v>58.6</v>
      </c>
      <c r="BC772" s="69">
        <v>73.400000000000006</v>
      </c>
      <c r="BD772" s="54">
        <f t="shared" si="453"/>
        <v>29.3</v>
      </c>
      <c r="BE772" s="44">
        <f t="shared" si="454"/>
        <v>2697.0258771803014</v>
      </c>
      <c r="BF772" s="50">
        <f t="shared" si="431"/>
        <v>202313.8545022023</v>
      </c>
      <c r="BG772" s="50">
        <f t="shared" si="455"/>
        <v>197961.69938503415</v>
      </c>
      <c r="BH772" s="72">
        <f t="shared" si="456"/>
        <v>2.1511898569065981</v>
      </c>
      <c r="BI772" s="73">
        <f t="shared" si="457"/>
        <v>1.8510843012776634</v>
      </c>
      <c r="BJ772" s="51">
        <f t="shared" si="458"/>
        <v>1.6265772672203234</v>
      </c>
      <c r="BK772" s="72">
        <f t="shared" si="459"/>
        <v>12.128406788517403</v>
      </c>
      <c r="BL772" s="116">
        <v>0</v>
      </c>
      <c r="BM772" s="74">
        <f t="shared" si="440"/>
        <v>1120</v>
      </c>
      <c r="BN772" s="74">
        <f t="shared" si="441"/>
        <v>6</v>
      </c>
      <c r="BO772" s="71">
        <v>289.5</v>
      </c>
      <c r="BP772" s="71">
        <v>56.7</v>
      </c>
      <c r="BQ772" s="71">
        <v>71.400000000000006</v>
      </c>
      <c r="BR772" s="72">
        <f t="shared" si="460"/>
        <v>28.35</v>
      </c>
      <c r="BS772" s="54">
        <f t="shared" si="461"/>
        <v>2524.9687015248228</v>
      </c>
      <c r="BT772" s="50">
        <f t="shared" si="462"/>
        <v>197961.69938503415</v>
      </c>
      <c r="BU772" s="50">
        <f t="shared" si="463"/>
        <v>180282.76528887235</v>
      </c>
      <c r="BV772" s="72">
        <f t="shared" si="464"/>
        <v>8.9304820836966012</v>
      </c>
      <c r="BW772" s="75">
        <f t="shared" si="465"/>
        <v>1.6265772672203234</v>
      </c>
      <c r="BX772" s="55">
        <f t="shared" si="466"/>
        <v>1.6058107359077041</v>
      </c>
      <c r="BY772" s="72">
        <f t="shared" si="439"/>
        <v>1.2767011891238012</v>
      </c>
      <c r="BZ772" s="124" t="s">
        <v>92</v>
      </c>
      <c r="CA772" s="124" t="s">
        <v>73</v>
      </c>
      <c r="CB772" s="125">
        <v>3</v>
      </c>
      <c r="CC772" s="125">
        <v>7</v>
      </c>
      <c r="CD772" s="125">
        <v>2</v>
      </c>
      <c r="CE772" s="125">
        <v>6</v>
      </c>
      <c r="CF772" s="124" t="s">
        <v>85</v>
      </c>
      <c r="CG772" s="126" t="s">
        <v>75</v>
      </c>
      <c r="CH772" s="129">
        <f>SUM(CH770:CH771)/2</f>
        <v>1.810720893350048</v>
      </c>
      <c r="CI772" s="129">
        <f>SUM(CI770:CI771)/2</f>
        <v>45.984956812129909</v>
      </c>
      <c r="CJ772" s="64">
        <f>SUM((AF772-BQ772)/AF772)*100</f>
        <v>3.513513513513506</v>
      </c>
      <c r="CK772" s="64">
        <f>SUM(BX772*CH772)</f>
        <v>2.9076750502738959</v>
      </c>
      <c r="CL772" s="65" t="s">
        <v>85</v>
      </c>
    </row>
    <row r="773" spans="1:90" s="65" customFormat="1" ht="24.75" customHeight="1" x14ac:dyDescent="0.3">
      <c r="A773" s="61" t="s">
        <v>129</v>
      </c>
      <c r="B773" s="35">
        <v>3.8250000000000002</v>
      </c>
      <c r="C773" s="35">
        <v>1.9</v>
      </c>
      <c r="D773" s="35">
        <v>6.6550000000000002</v>
      </c>
      <c r="E773" s="35">
        <v>4.9400000000000004</v>
      </c>
      <c r="F773" s="35">
        <v>0.45634999999999998</v>
      </c>
      <c r="G773" s="66">
        <v>0.53525</v>
      </c>
      <c r="H773" s="66">
        <v>7.2349999999999998E-2</v>
      </c>
      <c r="I773" s="66">
        <v>4.3650000000000001E-2</v>
      </c>
      <c r="J773" s="66">
        <v>3.3649999999999999E-2</v>
      </c>
      <c r="K773" s="67">
        <v>5.2850000000000001E-2</v>
      </c>
      <c r="L773" s="66">
        <v>1.3521909999999999</v>
      </c>
      <c r="M773" s="68">
        <v>3.2349999999999997E-2</v>
      </c>
      <c r="N773" s="35">
        <v>8.620000000000001</v>
      </c>
      <c r="O773" s="35">
        <v>12.135</v>
      </c>
      <c r="P773" s="35">
        <v>4.0999999999999996</v>
      </c>
      <c r="Q773" s="35">
        <v>16.63</v>
      </c>
      <c r="R773" s="35">
        <v>7.6749999999999998</v>
      </c>
      <c r="S773" s="35">
        <v>3.28</v>
      </c>
      <c r="T773" s="35">
        <v>7.83</v>
      </c>
      <c r="U773" s="35">
        <v>1.9699999999999995</v>
      </c>
      <c r="V773" s="35">
        <v>18.384999999999998</v>
      </c>
      <c r="W773" s="35">
        <v>2.085</v>
      </c>
      <c r="X773" s="35">
        <v>10.535</v>
      </c>
      <c r="Y773" s="35">
        <v>5.7350000000000003</v>
      </c>
      <c r="Z773" s="35">
        <v>0</v>
      </c>
      <c r="AA773" s="35">
        <v>9.33</v>
      </c>
      <c r="AB773" s="41">
        <v>1120</v>
      </c>
      <c r="AC773" s="41">
        <v>6</v>
      </c>
      <c r="AD773" s="88">
        <v>377.8</v>
      </c>
      <c r="AE773" s="69">
        <v>59.4</v>
      </c>
      <c r="AF773" s="69">
        <v>74.099999999999994</v>
      </c>
      <c r="AG773" s="44">
        <f t="shared" si="434"/>
        <v>29.7</v>
      </c>
      <c r="AH773" s="44">
        <f t="shared" si="443"/>
        <v>2771.1674638050204</v>
      </c>
      <c r="AI773" s="44">
        <f t="shared" si="444"/>
        <v>205343.50906795199</v>
      </c>
      <c r="AJ773" s="44">
        <f t="shared" si="445"/>
        <v>1.8398438875171794</v>
      </c>
      <c r="AK773" s="45">
        <v>0</v>
      </c>
      <c r="AL773" s="69">
        <v>373</v>
      </c>
      <c r="AM773" s="69">
        <v>59</v>
      </c>
      <c r="AN773" s="69">
        <v>74.2</v>
      </c>
      <c r="AO773" s="44">
        <f t="shared" si="433"/>
        <v>29.5</v>
      </c>
      <c r="AP773" s="44">
        <f t="shared" si="446"/>
        <v>2733.9710067865176</v>
      </c>
      <c r="AQ773" s="46">
        <f t="shared" si="447"/>
        <v>205343.50906795199</v>
      </c>
      <c r="AR773" s="46">
        <f t="shared" si="448"/>
        <v>202860.64870355962</v>
      </c>
      <c r="AS773" s="47">
        <f t="shared" si="449"/>
        <v>1.2091253215950186</v>
      </c>
      <c r="AT773" s="46">
        <f t="shared" si="450"/>
        <v>1.8398438875171794</v>
      </c>
      <c r="AU773" s="46">
        <f t="shared" si="451"/>
        <v>1.8387006173142288</v>
      </c>
      <c r="AV773" s="47">
        <f t="shared" si="452"/>
        <v>6.213952230987313E-2</v>
      </c>
      <c r="AW773" s="48">
        <v>0</v>
      </c>
      <c r="AX773" s="70">
        <v>150</v>
      </c>
      <c r="AY773" s="70">
        <v>12</v>
      </c>
      <c r="AZ773" s="71">
        <v>321.39999999999998</v>
      </c>
      <c r="BA773" s="43">
        <f t="shared" si="467"/>
        <v>17.548226509023035</v>
      </c>
      <c r="BB773" s="71">
        <v>58.5</v>
      </c>
      <c r="BC773" s="69">
        <v>72.400000000000006</v>
      </c>
      <c r="BD773" s="54">
        <f t="shared" si="453"/>
        <v>29.25</v>
      </c>
      <c r="BE773" s="44">
        <f t="shared" si="454"/>
        <v>2687.8288646869173</v>
      </c>
      <c r="BF773" s="50">
        <f t="shared" si="431"/>
        <v>205343.50906795199</v>
      </c>
      <c r="BG773" s="50">
        <f t="shared" si="455"/>
        <v>194598.80980333284</v>
      </c>
      <c r="BH773" s="72">
        <f t="shared" si="456"/>
        <v>5.2325487732186016</v>
      </c>
      <c r="BI773" s="73">
        <f t="shared" si="457"/>
        <v>1.8398438875171794</v>
      </c>
      <c r="BJ773" s="51">
        <f t="shared" si="458"/>
        <v>1.6516031127056536</v>
      </c>
      <c r="BK773" s="72">
        <f t="shared" si="459"/>
        <v>10.231344957508961</v>
      </c>
      <c r="BL773" s="116">
        <v>0</v>
      </c>
      <c r="BM773" s="74">
        <f t="shared" si="440"/>
        <v>1120</v>
      </c>
      <c r="BN773" s="74">
        <f t="shared" si="441"/>
        <v>6</v>
      </c>
      <c r="BO773" s="71">
        <v>289.3</v>
      </c>
      <c r="BP773" s="71">
        <v>58.6</v>
      </c>
      <c r="BQ773" s="71">
        <v>71.2</v>
      </c>
      <c r="BR773" s="72">
        <f t="shared" si="460"/>
        <v>29.3</v>
      </c>
      <c r="BS773" s="54">
        <f t="shared" si="461"/>
        <v>2697.0258771803014</v>
      </c>
      <c r="BT773" s="50">
        <f t="shared" si="462"/>
        <v>194598.80980333284</v>
      </c>
      <c r="BU773" s="50">
        <f t="shared" si="463"/>
        <v>192028.24245523746</v>
      </c>
      <c r="BV773" s="72">
        <f t="shared" si="464"/>
        <v>1.3209573844224813</v>
      </c>
      <c r="BW773" s="75">
        <f t="shared" si="465"/>
        <v>1.6516031127056536</v>
      </c>
      <c r="BX773" s="55">
        <f t="shared" si="466"/>
        <v>1.5065492257860817</v>
      </c>
      <c r="BY773" s="72">
        <f t="shared" si="439"/>
        <v>8.7826116216228751</v>
      </c>
      <c r="BZ773" s="124" t="s">
        <v>92</v>
      </c>
      <c r="CA773" s="124" t="s">
        <v>73</v>
      </c>
      <c r="CB773" s="125">
        <v>3</v>
      </c>
      <c r="CC773" s="125">
        <v>7</v>
      </c>
      <c r="CD773" s="125">
        <v>2</v>
      </c>
      <c r="CE773" s="125">
        <v>6</v>
      </c>
      <c r="CF773" s="124" t="s">
        <v>85</v>
      </c>
      <c r="CG773" s="126" t="s">
        <v>75</v>
      </c>
      <c r="CH773" s="129">
        <f>SUM(CH771:CH772)/2</f>
        <v>1.8086202289964279</v>
      </c>
      <c r="CI773" s="129">
        <f>SUM(CI771:CI772)/2</f>
        <v>45.989309261748943</v>
      </c>
      <c r="CJ773" s="64">
        <f>SUM((AF773-BQ773)/AF773)*100</f>
        <v>3.9136302294196921</v>
      </c>
      <c r="CK773" s="64">
        <f>SUM(BX773*CH773)</f>
        <v>2.7247754057356142</v>
      </c>
      <c r="CL773" s="65" t="s">
        <v>85</v>
      </c>
    </row>
    <row r="774" spans="1:90" s="65" customFormat="1" ht="24.75" customHeight="1" x14ac:dyDescent="0.3">
      <c r="A774" s="61" t="s">
        <v>129</v>
      </c>
      <c r="B774" s="35">
        <v>3.74</v>
      </c>
      <c r="C774" s="35">
        <v>1.96</v>
      </c>
      <c r="D774" s="35">
        <v>6.36</v>
      </c>
      <c r="E774" s="35">
        <v>4.915</v>
      </c>
      <c r="F774" s="35">
        <v>0.45705000000000001</v>
      </c>
      <c r="G774" s="66">
        <v>0.27058499999999996</v>
      </c>
      <c r="H774" s="66">
        <v>7.0849999999999996E-2</v>
      </c>
      <c r="I774" s="66">
        <v>4.5749999999999999E-2</v>
      </c>
      <c r="J774" s="66">
        <v>3.4099999999999998E-2</v>
      </c>
      <c r="K774" s="67">
        <v>4.6600000000000003E-2</v>
      </c>
      <c r="L774" s="66">
        <v>1.3521909999999999</v>
      </c>
      <c r="M774" s="68">
        <v>2.555E-2</v>
      </c>
      <c r="N774" s="35">
        <v>9.0949999999999989</v>
      </c>
      <c r="O774" s="35">
        <v>17.445</v>
      </c>
      <c r="P774" s="35">
        <v>3.3487499999999999</v>
      </c>
      <c r="Q774" s="35">
        <v>14.93</v>
      </c>
      <c r="R774" s="35">
        <v>6.69</v>
      </c>
      <c r="S774" s="35">
        <v>3.2912499999999998</v>
      </c>
      <c r="T774" s="35">
        <v>8.1962499999999991</v>
      </c>
      <c r="U774" s="35">
        <v>2.4212499999999997</v>
      </c>
      <c r="V774" s="35">
        <v>11.0975</v>
      </c>
      <c r="W774" s="35">
        <v>4.3587499999999997</v>
      </c>
      <c r="X774" s="35">
        <v>10.5375</v>
      </c>
      <c r="Y774" s="35">
        <v>3.5750000000000002</v>
      </c>
      <c r="Z774" s="35">
        <v>0</v>
      </c>
      <c r="AA774" s="35">
        <v>8.8862500000000004</v>
      </c>
      <c r="AB774" s="41">
        <v>1120</v>
      </c>
      <c r="AC774" s="41">
        <v>6</v>
      </c>
      <c r="AD774" s="88">
        <v>373.6</v>
      </c>
      <c r="AE774" s="69">
        <v>59.6</v>
      </c>
      <c r="AF774" s="69">
        <v>74.5</v>
      </c>
      <c r="AG774" s="44">
        <f t="shared" si="434"/>
        <v>29.8</v>
      </c>
      <c r="AH774" s="44">
        <f t="shared" si="443"/>
        <v>2789.8599400938801</v>
      </c>
      <c r="AI774" s="44">
        <f t="shared" si="444"/>
        <v>207844.56553699408</v>
      </c>
      <c r="AJ774" s="44">
        <f t="shared" si="445"/>
        <v>1.7974970817002345</v>
      </c>
      <c r="AK774" s="45">
        <v>0</v>
      </c>
      <c r="AL774" s="43">
        <v>370.7</v>
      </c>
      <c r="AM774" s="69">
        <v>59.6</v>
      </c>
      <c r="AN774" s="69">
        <v>74.2</v>
      </c>
      <c r="AO774" s="44">
        <f t="shared" si="433"/>
        <v>29.8</v>
      </c>
      <c r="AP774" s="44">
        <f t="shared" si="446"/>
        <v>2789.8599400938801</v>
      </c>
      <c r="AQ774" s="46">
        <f t="shared" si="447"/>
        <v>207844.56553699408</v>
      </c>
      <c r="AR774" s="46">
        <f t="shared" si="448"/>
        <v>207007.60755496591</v>
      </c>
      <c r="AS774" s="47">
        <f t="shared" si="449"/>
        <v>0.40268456375838974</v>
      </c>
      <c r="AT774" s="46">
        <f t="shared" si="450"/>
        <v>1.7974970817002345</v>
      </c>
      <c r="AU774" s="46">
        <f t="shared" si="451"/>
        <v>1.7907554431378543</v>
      </c>
      <c r="AV774" s="47">
        <f t="shared" si="452"/>
        <v>0.37505699625411043</v>
      </c>
      <c r="AW774" s="48">
        <v>0</v>
      </c>
      <c r="AX774" s="70">
        <v>150</v>
      </c>
      <c r="AY774" s="70">
        <v>12</v>
      </c>
      <c r="AZ774" s="71">
        <v>326.3</v>
      </c>
      <c r="BA774" s="43">
        <f t="shared" si="467"/>
        <v>14.495862703034021</v>
      </c>
      <c r="BB774" s="71">
        <v>59.2</v>
      </c>
      <c r="BC774" s="69">
        <v>73.8</v>
      </c>
      <c r="BD774" s="54">
        <f t="shared" si="453"/>
        <v>29.6</v>
      </c>
      <c r="BE774" s="44">
        <f t="shared" si="454"/>
        <v>2752.5378193692336</v>
      </c>
      <c r="BF774" s="50">
        <f t="shared" si="431"/>
        <v>207844.56553699408</v>
      </c>
      <c r="BG774" s="50">
        <f t="shared" si="455"/>
        <v>203137.29106944942</v>
      </c>
      <c r="BH774" s="72">
        <f t="shared" si="456"/>
        <v>2.2648051708173313</v>
      </c>
      <c r="BI774" s="73">
        <f t="shared" si="457"/>
        <v>1.7974970817002345</v>
      </c>
      <c r="BJ774" s="51">
        <f t="shared" si="458"/>
        <v>1.6063028028095698</v>
      </c>
      <c r="BK774" s="72">
        <f t="shared" si="459"/>
        <v>10.636694815093435</v>
      </c>
      <c r="BL774" s="116">
        <v>0</v>
      </c>
      <c r="BM774" s="74">
        <f t="shared" si="440"/>
        <v>1120</v>
      </c>
      <c r="BN774" s="74">
        <f t="shared" si="441"/>
        <v>6</v>
      </c>
      <c r="BO774" s="71">
        <v>290.8</v>
      </c>
      <c r="BP774" s="71">
        <v>58.4</v>
      </c>
      <c r="BQ774" s="71">
        <v>72.7</v>
      </c>
      <c r="BR774" s="72">
        <f t="shared" si="460"/>
        <v>29.2</v>
      </c>
      <c r="BS774" s="54">
        <f t="shared" si="461"/>
        <v>2678.6475601568013</v>
      </c>
      <c r="BT774" s="50">
        <f t="shared" si="462"/>
        <v>203137.29106944942</v>
      </c>
      <c r="BU774" s="50">
        <f t="shared" si="463"/>
        <v>194737.67762339948</v>
      </c>
      <c r="BV774" s="72">
        <f t="shared" si="464"/>
        <v>4.1349441069282795</v>
      </c>
      <c r="BW774" s="75">
        <f t="shared" si="465"/>
        <v>1.6063028028095698</v>
      </c>
      <c r="BX774" s="55">
        <f t="shared" si="466"/>
        <v>1.4932908903349158</v>
      </c>
      <c r="BY774" s="72">
        <f t="shared" si="439"/>
        <v>7.0355298065212803</v>
      </c>
      <c r="BZ774" s="83" t="s">
        <v>92</v>
      </c>
      <c r="CA774" s="124" t="s">
        <v>95</v>
      </c>
      <c r="CB774" s="125">
        <v>6</v>
      </c>
      <c r="CC774" s="125">
        <v>8</v>
      </c>
      <c r="CD774" s="125">
        <v>3</v>
      </c>
      <c r="CE774" s="125">
        <v>6</v>
      </c>
      <c r="CF774" s="124" t="s">
        <v>93</v>
      </c>
      <c r="CG774" s="126" t="s">
        <v>75</v>
      </c>
      <c r="CH774" s="62">
        <v>22.195576871835868</v>
      </c>
      <c r="CI774" s="63">
        <v>3.5</v>
      </c>
      <c r="CJ774" s="64">
        <f>SUM((AF774-BQ774)/AF774)*100</f>
        <v>2.4161073825503316</v>
      </c>
      <c r="CK774" s="64">
        <f>SUM(BX774*CH774)</f>
        <v>33.144452748440848</v>
      </c>
      <c r="CL774" s="65" t="s">
        <v>93</v>
      </c>
    </row>
    <row r="775" spans="1:90" s="65" customFormat="1" ht="24.75" customHeight="1" x14ac:dyDescent="0.3">
      <c r="A775" s="61" t="s">
        <v>129</v>
      </c>
      <c r="B775" s="35">
        <v>3.1549999999999998</v>
      </c>
      <c r="C775" s="35">
        <v>1.65</v>
      </c>
      <c r="D775" s="35">
        <v>5.69</v>
      </c>
      <c r="E775" s="35">
        <v>4.5750000000000002</v>
      </c>
      <c r="F775" s="35">
        <v>1.1172500000000001</v>
      </c>
      <c r="G775" s="66">
        <v>0.46325</v>
      </c>
      <c r="H775" s="66">
        <v>8.4849999999999995E-2</v>
      </c>
      <c r="I775" s="66">
        <v>4.5749999999999999E-2</v>
      </c>
      <c r="J775" s="66">
        <v>3.805E-2</v>
      </c>
      <c r="K775" s="67">
        <v>5.2150000000000002E-2</v>
      </c>
      <c r="L775" s="66">
        <v>1.3521909999999999</v>
      </c>
      <c r="M775" s="68">
        <v>4.215E-2</v>
      </c>
      <c r="N775" s="35">
        <v>14.755000000000001</v>
      </c>
      <c r="O775" s="35">
        <v>13.37</v>
      </c>
      <c r="P775" s="35">
        <v>2.6799999999999997</v>
      </c>
      <c r="Q775" s="35">
        <v>16.015000000000001</v>
      </c>
      <c r="R775" s="35">
        <v>7.04</v>
      </c>
      <c r="S775" s="35">
        <v>2.9699999999999998</v>
      </c>
      <c r="T775" s="35">
        <v>7.25</v>
      </c>
      <c r="U775" s="35">
        <v>1.65</v>
      </c>
      <c r="V775" s="35">
        <v>8.5949999999999989</v>
      </c>
      <c r="W775" s="35">
        <v>5.9550000000000001</v>
      </c>
      <c r="X775" s="35">
        <v>11.035</v>
      </c>
      <c r="Y775" s="35">
        <v>1.415</v>
      </c>
      <c r="Z775" s="35">
        <v>0</v>
      </c>
      <c r="AA775" s="35">
        <v>9.25</v>
      </c>
      <c r="AB775" s="41">
        <v>1120</v>
      </c>
      <c r="AC775" s="41">
        <v>6</v>
      </c>
      <c r="AD775" s="88">
        <v>377.5</v>
      </c>
      <c r="AE775" s="69">
        <v>59.7</v>
      </c>
      <c r="AF775" s="69">
        <v>74.3</v>
      </c>
      <c r="AG775" s="44">
        <f t="shared" si="434"/>
        <v>29.85</v>
      </c>
      <c r="AH775" s="44">
        <f t="shared" si="443"/>
        <v>2799.2297401832116</v>
      </c>
      <c r="AI775" s="44">
        <f t="shared" si="444"/>
        <v>207982.7696956126</v>
      </c>
      <c r="AJ775" s="44">
        <f t="shared" si="445"/>
        <v>1.8150542016171802</v>
      </c>
      <c r="AK775" s="45">
        <v>0</v>
      </c>
      <c r="AL775" s="43">
        <v>347.8</v>
      </c>
      <c r="AM775" s="69">
        <v>59.7</v>
      </c>
      <c r="AN775" s="69">
        <v>74.2</v>
      </c>
      <c r="AO775" s="44">
        <f t="shared" si="433"/>
        <v>29.85</v>
      </c>
      <c r="AP775" s="44">
        <f t="shared" si="446"/>
        <v>2799.2297401832116</v>
      </c>
      <c r="AQ775" s="46">
        <f t="shared" si="447"/>
        <v>207982.7696956126</v>
      </c>
      <c r="AR775" s="46">
        <f t="shared" si="448"/>
        <v>207702.84672159431</v>
      </c>
      <c r="AS775" s="47">
        <f t="shared" si="449"/>
        <v>0.13458950201882888</v>
      </c>
      <c r="AT775" s="46">
        <f t="shared" si="450"/>
        <v>1.8150542016171802</v>
      </c>
      <c r="AU775" s="46">
        <f t="shared" si="451"/>
        <v>1.6745076222580255</v>
      </c>
      <c r="AV775" s="47">
        <f t="shared" si="452"/>
        <v>7.7433819460559512</v>
      </c>
      <c r="AW775" s="48">
        <v>0</v>
      </c>
      <c r="AX775" s="70">
        <v>150</v>
      </c>
      <c r="AY775" s="70">
        <v>12</v>
      </c>
      <c r="AZ775" s="71">
        <v>327.5</v>
      </c>
      <c r="BA775" s="43">
        <f t="shared" si="467"/>
        <v>15.267175572519085</v>
      </c>
      <c r="BB775" s="71">
        <v>59</v>
      </c>
      <c r="BC775" s="69">
        <v>73.8</v>
      </c>
      <c r="BD775" s="54">
        <f t="shared" si="453"/>
        <v>29.5</v>
      </c>
      <c r="BE775" s="44">
        <f t="shared" si="454"/>
        <v>2733.9710067865176</v>
      </c>
      <c r="BF775" s="50">
        <f t="shared" si="431"/>
        <v>207982.7696956126</v>
      </c>
      <c r="BG775" s="50">
        <f t="shared" si="455"/>
        <v>201767.06030084498</v>
      </c>
      <c r="BH775" s="72">
        <f t="shared" si="456"/>
        <v>2.9885693915243303</v>
      </c>
      <c r="BI775" s="73">
        <f t="shared" si="457"/>
        <v>1.8150542016171802</v>
      </c>
      <c r="BJ775" s="51">
        <f t="shared" si="458"/>
        <v>1.6231589017140895</v>
      </c>
      <c r="BK775" s="72">
        <f t="shared" si="459"/>
        <v>10.572428070308618</v>
      </c>
      <c r="BL775" s="116">
        <v>0</v>
      </c>
      <c r="BM775" s="74">
        <f t="shared" si="440"/>
        <v>1120</v>
      </c>
      <c r="BN775" s="74">
        <f t="shared" si="441"/>
        <v>6</v>
      </c>
      <c r="BO775" s="71">
        <v>293.89999999999998</v>
      </c>
      <c r="BP775" s="71">
        <v>58.7</v>
      </c>
      <c r="BQ775" s="71">
        <v>73.3</v>
      </c>
      <c r="BR775" s="72">
        <f t="shared" si="460"/>
        <v>29.35</v>
      </c>
      <c r="BS775" s="54">
        <f t="shared" si="461"/>
        <v>2706.2385976369542</v>
      </c>
      <c r="BT775" s="50">
        <f t="shared" si="462"/>
        <v>201767.06030084498</v>
      </c>
      <c r="BU775" s="50">
        <f t="shared" si="463"/>
        <v>198367.28920678873</v>
      </c>
      <c r="BV775" s="72">
        <f t="shared" si="464"/>
        <v>1.6849980809489029</v>
      </c>
      <c r="BW775" s="75">
        <f t="shared" si="465"/>
        <v>1.6231589017140895</v>
      </c>
      <c r="BX775" s="55">
        <f t="shared" si="466"/>
        <v>1.481595081402876</v>
      </c>
      <c r="BY775" s="72">
        <f t="shared" si="439"/>
        <v>8.7215010287482748</v>
      </c>
      <c r="BZ775" s="83" t="s">
        <v>92</v>
      </c>
      <c r="CA775" s="124" t="s">
        <v>95</v>
      </c>
      <c r="CB775" s="125">
        <v>6</v>
      </c>
      <c r="CC775" s="125">
        <v>8</v>
      </c>
      <c r="CD775" s="125">
        <v>3</v>
      </c>
      <c r="CE775" s="125">
        <v>6</v>
      </c>
      <c r="CF775" s="124" t="s">
        <v>93</v>
      </c>
      <c r="CG775" s="126" t="s">
        <v>75</v>
      </c>
      <c r="CH775" s="62">
        <v>21.764705882352935</v>
      </c>
      <c r="CI775" s="63">
        <v>3.6212623707891867</v>
      </c>
      <c r="CJ775" s="64">
        <f>SUM((AF775-BQ775)/AF775)*100</f>
        <v>1.3458950201884252</v>
      </c>
      <c r="CK775" s="64">
        <f>SUM(BX775*CH775)</f>
        <v>32.246481183474351</v>
      </c>
      <c r="CL775" s="65" t="s">
        <v>93</v>
      </c>
    </row>
    <row r="776" spans="1:90" s="65" customFormat="1" ht="24.75" customHeight="1" x14ac:dyDescent="0.3">
      <c r="A776" s="61" t="s">
        <v>129</v>
      </c>
      <c r="B776" s="35">
        <v>3.335</v>
      </c>
      <c r="C776" s="35">
        <v>1.845</v>
      </c>
      <c r="D776" s="35">
        <v>6.835</v>
      </c>
      <c r="E776" s="35">
        <v>4.8</v>
      </c>
      <c r="F776" s="35">
        <v>0.94535000000000002</v>
      </c>
      <c r="G776" s="66">
        <v>0.49785000000000001</v>
      </c>
      <c r="H776" s="66">
        <v>8.6550000000000002E-2</v>
      </c>
      <c r="I776" s="66">
        <v>4.6050000000000001E-2</v>
      </c>
      <c r="J776" s="66">
        <v>3.9699999999999999E-2</v>
      </c>
      <c r="K776" s="67">
        <v>5.45E-2</v>
      </c>
      <c r="L776" s="66">
        <v>1.3521909999999999</v>
      </c>
      <c r="M776" s="68">
        <v>6.7799999999999999E-2</v>
      </c>
      <c r="N776" s="35">
        <v>8.620000000000001</v>
      </c>
      <c r="O776" s="35">
        <v>12.135</v>
      </c>
      <c r="P776" s="35">
        <v>4.0999999999999996</v>
      </c>
      <c r="Q776" s="35">
        <v>16.63</v>
      </c>
      <c r="R776" s="35">
        <v>7.6749999999999998</v>
      </c>
      <c r="S776" s="35">
        <v>3.28</v>
      </c>
      <c r="T776" s="35">
        <v>7.83</v>
      </c>
      <c r="U776" s="35">
        <v>1.9699999999999995</v>
      </c>
      <c r="V776" s="35">
        <v>18.384999999999998</v>
      </c>
      <c r="W776" s="35">
        <v>2.085</v>
      </c>
      <c r="X776" s="35">
        <v>10.535</v>
      </c>
      <c r="Y776" s="35">
        <v>5.7350000000000003</v>
      </c>
      <c r="Z776" s="35">
        <v>0</v>
      </c>
      <c r="AA776" s="35">
        <v>9.33</v>
      </c>
      <c r="AB776" s="41">
        <v>1120</v>
      </c>
      <c r="AC776" s="41">
        <v>6</v>
      </c>
      <c r="AD776" s="88">
        <v>378.3</v>
      </c>
      <c r="AE776" s="69">
        <v>59.6</v>
      </c>
      <c r="AF776" s="69">
        <v>74.099999999999994</v>
      </c>
      <c r="AG776" s="44">
        <f t="shared" si="434"/>
        <v>29.8</v>
      </c>
      <c r="AH776" s="44">
        <f t="shared" si="443"/>
        <v>2789.8599400938801</v>
      </c>
      <c r="AI776" s="44">
        <f t="shared" si="444"/>
        <v>206728.6215609565</v>
      </c>
      <c r="AJ776" s="44">
        <f t="shared" si="445"/>
        <v>1.8299352897704759</v>
      </c>
      <c r="AK776" s="45">
        <v>0</v>
      </c>
      <c r="AL776" s="43">
        <v>376.9</v>
      </c>
      <c r="AM776" s="69">
        <v>59.6</v>
      </c>
      <c r="AN776" s="69">
        <v>74</v>
      </c>
      <c r="AO776" s="44">
        <f t="shared" si="433"/>
        <v>29.8</v>
      </c>
      <c r="AP776" s="44">
        <f t="shared" si="446"/>
        <v>2789.8599400938801</v>
      </c>
      <c r="AQ776" s="46">
        <f t="shared" si="447"/>
        <v>206728.6215609565</v>
      </c>
      <c r="AR776" s="46">
        <f t="shared" si="448"/>
        <v>206449.63556694714</v>
      </c>
      <c r="AS776" s="47">
        <f t="shared" si="449"/>
        <v>0.13495276653170002</v>
      </c>
      <c r="AT776" s="46">
        <f t="shared" si="450"/>
        <v>1.8299352897704759</v>
      </c>
      <c r="AU776" s="46">
        <f t="shared" si="451"/>
        <v>1.8256268603476391</v>
      </c>
      <c r="AV776" s="47">
        <f t="shared" si="452"/>
        <v>0.2354416271942173</v>
      </c>
      <c r="AW776" s="48">
        <v>0</v>
      </c>
      <c r="AX776" s="70">
        <v>150</v>
      </c>
      <c r="AY776" s="70">
        <v>12</v>
      </c>
      <c r="AZ776" s="71">
        <v>327</v>
      </c>
      <c r="BA776" s="43">
        <f t="shared" si="467"/>
        <v>15.688073394495417</v>
      </c>
      <c r="BB776" s="71">
        <v>58.2</v>
      </c>
      <c r="BC776" s="69">
        <v>74</v>
      </c>
      <c r="BD776" s="54">
        <f t="shared" si="453"/>
        <v>29.1</v>
      </c>
      <c r="BE776" s="44">
        <f t="shared" si="454"/>
        <v>2660.3320749863728</v>
      </c>
      <c r="BF776" s="50">
        <f t="shared" ref="BF776:BF839" si="468">SUM(AI776)</f>
        <v>206728.6215609565</v>
      </c>
      <c r="BG776" s="50">
        <f t="shared" si="455"/>
        <v>196864.57354899158</v>
      </c>
      <c r="BH776" s="72">
        <f t="shared" si="456"/>
        <v>4.7714960499827921</v>
      </c>
      <c r="BI776" s="73">
        <f t="shared" si="457"/>
        <v>1.8299352897704759</v>
      </c>
      <c r="BJ776" s="51">
        <f t="shared" si="458"/>
        <v>1.6610403492359329</v>
      </c>
      <c r="BK776" s="72">
        <f t="shared" si="459"/>
        <v>9.2295580875828165</v>
      </c>
      <c r="BL776" s="116">
        <v>0</v>
      </c>
      <c r="BM776" s="74">
        <f t="shared" si="440"/>
        <v>1120</v>
      </c>
      <c r="BN776" s="74">
        <f t="shared" si="441"/>
        <v>6</v>
      </c>
      <c r="BO776" s="71">
        <v>293</v>
      </c>
      <c r="BP776" s="71">
        <v>58</v>
      </c>
      <c r="BQ776" s="71">
        <v>73.5</v>
      </c>
      <c r="BR776" s="72">
        <f t="shared" si="460"/>
        <v>29</v>
      </c>
      <c r="BS776" s="54">
        <f t="shared" si="461"/>
        <v>2642.079421669016</v>
      </c>
      <c r="BT776" s="50">
        <f t="shared" si="462"/>
        <v>196864.57354899158</v>
      </c>
      <c r="BU776" s="50">
        <f t="shared" si="463"/>
        <v>194192.83749267267</v>
      </c>
      <c r="BV776" s="72">
        <f t="shared" si="464"/>
        <v>1.3571441565914995</v>
      </c>
      <c r="BW776" s="75">
        <f t="shared" si="465"/>
        <v>1.6610403492359329</v>
      </c>
      <c r="BX776" s="55">
        <f t="shared" si="466"/>
        <v>1.508809510088422</v>
      </c>
      <c r="BY776" s="72">
        <f t="shared" si="439"/>
        <v>9.1647887552843628</v>
      </c>
      <c r="BZ776" s="83" t="s">
        <v>92</v>
      </c>
      <c r="CA776" s="124" t="s">
        <v>95</v>
      </c>
      <c r="CB776" s="125">
        <v>6</v>
      </c>
      <c r="CC776" s="125">
        <v>8</v>
      </c>
      <c r="CD776" s="125">
        <v>3</v>
      </c>
      <c r="CE776" s="125">
        <v>6</v>
      </c>
      <c r="CF776" s="124" t="s">
        <v>93</v>
      </c>
      <c r="CG776" s="126" t="s">
        <v>75</v>
      </c>
      <c r="CH776" s="129">
        <f t="shared" ref="CH776:CH781" si="469">SUM(CH774:CH775)/2</f>
        <v>21.980141377094402</v>
      </c>
      <c r="CI776" s="63">
        <v>4.5142399567170912</v>
      </c>
      <c r="CJ776" s="64">
        <f>SUM((AF776-BQ776)/AF776)*100</f>
        <v>0.80971659919027572</v>
      </c>
      <c r="CK776" s="64">
        <f>SUM(BX776*CH776)</f>
        <v>33.163846342848061</v>
      </c>
      <c r="CL776" s="65" t="s">
        <v>93</v>
      </c>
    </row>
    <row r="777" spans="1:90" s="65" customFormat="1" ht="24.75" customHeight="1" x14ac:dyDescent="0.3">
      <c r="A777" s="61" t="s">
        <v>129</v>
      </c>
      <c r="B777" s="35">
        <v>3.2450000000000001</v>
      </c>
      <c r="C777" s="35">
        <v>1.8149999999999999</v>
      </c>
      <c r="D777" s="35">
        <v>6.5049999999999999</v>
      </c>
      <c r="E777" s="35">
        <v>4.87</v>
      </c>
      <c r="F777" s="35">
        <v>1.0059499999999999</v>
      </c>
      <c r="G777" s="66">
        <v>0.48870000000000002</v>
      </c>
      <c r="H777" s="66">
        <v>8.4650000000000003E-2</v>
      </c>
      <c r="I777" s="66">
        <v>4.6699999999999998E-2</v>
      </c>
      <c r="J777" s="66">
        <v>4.0349999999999997E-2</v>
      </c>
      <c r="K777" s="67">
        <v>5.2999999999999999E-2</v>
      </c>
      <c r="L777" s="66">
        <v>1.3521909999999999</v>
      </c>
      <c r="M777" s="68">
        <v>4.87E-2</v>
      </c>
      <c r="N777" s="35">
        <v>9.0949999999999989</v>
      </c>
      <c r="O777" s="35">
        <v>17.445</v>
      </c>
      <c r="P777" s="35">
        <v>3.3487499999999999</v>
      </c>
      <c r="Q777" s="35">
        <v>14.93</v>
      </c>
      <c r="R777" s="35">
        <v>6.69</v>
      </c>
      <c r="S777" s="35">
        <v>3.2912499999999998</v>
      </c>
      <c r="T777" s="35">
        <v>8.1962499999999991</v>
      </c>
      <c r="U777" s="35">
        <v>2.4212499999999997</v>
      </c>
      <c r="V777" s="35">
        <v>11.0975</v>
      </c>
      <c r="W777" s="35">
        <v>4.3587499999999997</v>
      </c>
      <c r="X777" s="35">
        <v>10.5375</v>
      </c>
      <c r="Y777" s="35">
        <v>3.5750000000000002</v>
      </c>
      <c r="Z777" s="35">
        <v>0</v>
      </c>
      <c r="AA777" s="35">
        <v>8.8862500000000004</v>
      </c>
      <c r="AB777" s="41">
        <v>1120</v>
      </c>
      <c r="AC777" s="41">
        <v>6</v>
      </c>
      <c r="AD777" s="88">
        <v>375.3</v>
      </c>
      <c r="AE777" s="69">
        <v>59.8</v>
      </c>
      <c r="AF777" s="69">
        <v>74.099999999999994</v>
      </c>
      <c r="AG777" s="44">
        <f t="shared" si="434"/>
        <v>29.9</v>
      </c>
      <c r="AH777" s="44">
        <f t="shared" si="443"/>
        <v>2808.6152482358107</v>
      </c>
      <c r="AI777" s="44">
        <f t="shared" si="444"/>
        <v>208118.38989427357</v>
      </c>
      <c r="AJ777" s="44">
        <f t="shared" si="445"/>
        <v>1.803300516550491</v>
      </c>
      <c r="AK777" s="45">
        <v>0</v>
      </c>
      <c r="AL777" s="43">
        <v>373</v>
      </c>
      <c r="AM777" s="69">
        <v>59.6</v>
      </c>
      <c r="AN777" s="69">
        <v>74.2</v>
      </c>
      <c r="AO777" s="44">
        <f t="shared" si="433"/>
        <v>29.8</v>
      </c>
      <c r="AP777" s="44">
        <f t="shared" si="446"/>
        <v>2789.8599400938801</v>
      </c>
      <c r="AQ777" s="46">
        <f t="shared" si="447"/>
        <v>208118.38989427357</v>
      </c>
      <c r="AR777" s="46">
        <f t="shared" si="448"/>
        <v>207007.60755496591</v>
      </c>
      <c r="AS777" s="47">
        <f t="shared" si="449"/>
        <v>0.53372618338626576</v>
      </c>
      <c r="AT777" s="46">
        <f t="shared" si="450"/>
        <v>1.803300516550491</v>
      </c>
      <c r="AU777" s="46">
        <f t="shared" si="451"/>
        <v>1.8018661459142693</v>
      </c>
      <c r="AV777" s="47">
        <f t="shared" si="452"/>
        <v>7.9541408825492779E-2</v>
      </c>
      <c r="AW777" s="48">
        <v>0</v>
      </c>
      <c r="AX777" s="70">
        <v>150</v>
      </c>
      <c r="AY777" s="70">
        <v>12</v>
      </c>
      <c r="AZ777" s="71">
        <v>325.5</v>
      </c>
      <c r="BA777" s="43">
        <f t="shared" si="467"/>
        <v>15.299539170506915</v>
      </c>
      <c r="BB777" s="71">
        <v>58.1</v>
      </c>
      <c r="BC777" s="69">
        <v>74</v>
      </c>
      <c r="BD777" s="54">
        <f t="shared" si="453"/>
        <v>29.05</v>
      </c>
      <c r="BE777" s="44">
        <f t="shared" si="454"/>
        <v>2651.1978943460604</v>
      </c>
      <c r="BF777" s="50">
        <f t="shared" si="468"/>
        <v>208118.38989427357</v>
      </c>
      <c r="BG777" s="50">
        <f t="shared" si="455"/>
        <v>196188.64418160846</v>
      </c>
      <c r="BH777" s="72">
        <f t="shared" si="456"/>
        <v>5.7321920079842803</v>
      </c>
      <c r="BI777" s="73">
        <f t="shared" si="457"/>
        <v>1.803300516550491</v>
      </c>
      <c r="BJ777" s="51">
        <f t="shared" si="458"/>
        <v>1.6591174344356558</v>
      </c>
      <c r="BK777" s="72">
        <f t="shared" si="459"/>
        <v>7.9955104981969933</v>
      </c>
      <c r="BL777" s="116">
        <v>0</v>
      </c>
      <c r="BM777" s="74">
        <f t="shared" si="440"/>
        <v>1120</v>
      </c>
      <c r="BN777" s="74">
        <f t="shared" si="441"/>
        <v>6</v>
      </c>
      <c r="BO777" s="71">
        <v>290.10000000000002</v>
      </c>
      <c r="BP777" s="71">
        <v>57.8</v>
      </c>
      <c r="BQ777" s="71">
        <v>73.5</v>
      </c>
      <c r="BR777" s="72">
        <f t="shared" si="460"/>
        <v>28.9</v>
      </c>
      <c r="BS777" s="54">
        <f t="shared" si="461"/>
        <v>2623.8896002047309</v>
      </c>
      <c r="BT777" s="50">
        <f t="shared" si="462"/>
        <v>196188.64418160846</v>
      </c>
      <c r="BU777" s="50">
        <f t="shared" si="463"/>
        <v>192855.88561504771</v>
      </c>
      <c r="BV777" s="72">
        <f t="shared" si="464"/>
        <v>1.6987520253596688</v>
      </c>
      <c r="BW777" s="75">
        <f t="shared" si="465"/>
        <v>1.6591174344356558</v>
      </c>
      <c r="BX777" s="55">
        <f t="shared" si="466"/>
        <v>1.5042320283605841</v>
      </c>
      <c r="BY777" s="72">
        <f t="shared" si="439"/>
        <v>9.3354094689358487</v>
      </c>
      <c r="BZ777" s="83" t="s">
        <v>92</v>
      </c>
      <c r="CA777" s="124" t="s">
        <v>95</v>
      </c>
      <c r="CB777" s="125">
        <v>6</v>
      </c>
      <c r="CC777" s="125">
        <v>8</v>
      </c>
      <c r="CD777" s="125">
        <v>3</v>
      </c>
      <c r="CE777" s="125">
        <v>6</v>
      </c>
      <c r="CF777" s="124" t="s">
        <v>93</v>
      </c>
      <c r="CG777" s="126" t="s">
        <v>75</v>
      </c>
      <c r="CH777" s="129">
        <f t="shared" si="469"/>
        <v>21.87242362972367</v>
      </c>
      <c r="CI777" s="129">
        <f>SUM(CI775:CI776)/2</f>
        <v>4.0677511637531385</v>
      </c>
      <c r="CJ777" s="64">
        <f>SUM((AF777-BQ777)/AF777)*100</f>
        <v>0.80971659919027572</v>
      </c>
      <c r="CK777" s="64">
        <f>SUM(BX777*CH777)</f>
        <v>32.901200161701205</v>
      </c>
      <c r="CL777" s="65" t="s">
        <v>93</v>
      </c>
    </row>
    <row r="778" spans="1:90" s="65" customFormat="1" ht="24.75" customHeight="1" x14ac:dyDescent="0.3">
      <c r="A778" s="61" t="s">
        <v>129</v>
      </c>
      <c r="B778" s="35">
        <v>3.7850000000000001</v>
      </c>
      <c r="C778" s="35">
        <v>1.9850000000000001</v>
      </c>
      <c r="D778" s="35">
        <v>6.8250000000000002</v>
      </c>
      <c r="E778" s="35">
        <v>5.1749999999999998</v>
      </c>
      <c r="F778" s="35">
        <v>0.22295000000000001</v>
      </c>
      <c r="G778" s="66">
        <v>0.51129999999999998</v>
      </c>
      <c r="H778" s="66">
        <v>7.3249999999999996E-2</v>
      </c>
      <c r="I778" s="66">
        <v>4.6399999999999997E-2</v>
      </c>
      <c r="J778" s="66">
        <v>3.6900000000000002E-2</v>
      </c>
      <c r="K778" s="67">
        <v>6.3E-2</v>
      </c>
      <c r="L778" s="66">
        <v>1.3521909999999999</v>
      </c>
      <c r="M778" s="68">
        <v>2.6800000000000001E-2</v>
      </c>
      <c r="N778" s="35">
        <v>14.755000000000001</v>
      </c>
      <c r="O778" s="35">
        <v>13.37</v>
      </c>
      <c r="P778" s="35">
        <v>2.6799999999999997</v>
      </c>
      <c r="Q778" s="35">
        <v>16.015000000000001</v>
      </c>
      <c r="R778" s="35">
        <v>7.04</v>
      </c>
      <c r="S778" s="35">
        <v>2.9699999999999998</v>
      </c>
      <c r="T778" s="35">
        <v>7.25</v>
      </c>
      <c r="U778" s="35">
        <v>1.65</v>
      </c>
      <c r="V778" s="35">
        <v>8.5949999999999989</v>
      </c>
      <c r="W778" s="35">
        <v>5.9550000000000001</v>
      </c>
      <c r="X778" s="35">
        <v>11.035</v>
      </c>
      <c r="Y778" s="35">
        <v>1.415</v>
      </c>
      <c r="Z778" s="35">
        <v>0</v>
      </c>
      <c r="AA778" s="35">
        <v>9.25</v>
      </c>
      <c r="AB778" s="41">
        <v>1000</v>
      </c>
      <c r="AC778" s="41">
        <v>9</v>
      </c>
      <c r="AD778" s="88">
        <v>375.7</v>
      </c>
      <c r="AE778" s="69">
        <v>59.7</v>
      </c>
      <c r="AF778" s="69">
        <v>74.099999999999994</v>
      </c>
      <c r="AG778" s="44">
        <f t="shared" si="434"/>
        <v>29.85</v>
      </c>
      <c r="AH778" s="44">
        <f t="shared" si="443"/>
        <v>2799.2297401832116</v>
      </c>
      <c r="AI778" s="44">
        <f t="shared" si="444"/>
        <v>207422.92374757596</v>
      </c>
      <c r="AJ778" s="44">
        <f t="shared" si="445"/>
        <v>1.8112752111102697</v>
      </c>
      <c r="AK778" s="45">
        <v>0</v>
      </c>
      <c r="AL778" s="43">
        <v>374</v>
      </c>
      <c r="AM778" s="69">
        <v>59.6</v>
      </c>
      <c r="AN778" s="69">
        <v>74.2</v>
      </c>
      <c r="AO778" s="44">
        <f t="shared" si="433"/>
        <v>29.8</v>
      </c>
      <c r="AP778" s="44">
        <f t="shared" si="446"/>
        <v>2789.8599400938801</v>
      </c>
      <c r="AQ778" s="46">
        <f t="shared" si="447"/>
        <v>207422.92374757596</v>
      </c>
      <c r="AR778" s="46">
        <f t="shared" si="448"/>
        <v>207007.60755496591</v>
      </c>
      <c r="AS778" s="47">
        <f t="shared" si="449"/>
        <v>0.20022675657366795</v>
      </c>
      <c r="AT778" s="46">
        <f t="shared" si="450"/>
        <v>1.8112752111102697</v>
      </c>
      <c r="AU778" s="46">
        <f t="shared" si="451"/>
        <v>1.8066968862518411</v>
      </c>
      <c r="AV778" s="47">
        <f t="shared" si="452"/>
        <v>0.25276804045820106</v>
      </c>
      <c r="AW778" s="48">
        <v>0</v>
      </c>
      <c r="AX778" s="70">
        <v>150</v>
      </c>
      <c r="AY778" s="70">
        <v>12</v>
      </c>
      <c r="AZ778" s="71">
        <v>325.89999999999998</v>
      </c>
      <c r="BA778" s="43">
        <f t="shared" si="467"/>
        <v>15.280760969622589</v>
      </c>
      <c r="BB778" s="71">
        <v>58.1</v>
      </c>
      <c r="BC778" s="69">
        <v>74</v>
      </c>
      <c r="BD778" s="54">
        <f t="shared" si="453"/>
        <v>29.05</v>
      </c>
      <c r="BE778" s="44">
        <f t="shared" si="454"/>
        <v>2651.1978943460604</v>
      </c>
      <c r="BF778" s="50">
        <f t="shared" si="468"/>
        <v>207422.92374757596</v>
      </c>
      <c r="BG778" s="50">
        <f t="shared" si="455"/>
        <v>196188.64418160846</v>
      </c>
      <c r="BH778" s="72">
        <f t="shared" si="456"/>
        <v>5.4161224627414368</v>
      </c>
      <c r="BI778" s="73">
        <f t="shared" si="457"/>
        <v>1.8112752111102697</v>
      </c>
      <c r="BJ778" s="51">
        <f t="shared" si="458"/>
        <v>1.6611562884257458</v>
      </c>
      <c r="BK778" s="72">
        <f t="shared" si="459"/>
        <v>8.2880239161725431</v>
      </c>
      <c r="BL778" s="116">
        <v>0</v>
      </c>
      <c r="BM778" s="74">
        <f t="shared" si="440"/>
        <v>1000</v>
      </c>
      <c r="BN778" s="74">
        <f t="shared" si="441"/>
        <v>9</v>
      </c>
      <c r="BO778" s="71">
        <v>292</v>
      </c>
      <c r="BP778" s="71">
        <v>57.6</v>
      </c>
      <c r="BQ778" s="71">
        <v>73.099999999999994</v>
      </c>
      <c r="BR778" s="72">
        <f t="shared" si="460"/>
        <v>28.8</v>
      </c>
      <c r="BS778" s="54">
        <f t="shared" si="461"/>
        <v>2605.7626105935183</v>
      </c>
      <c r="BT778" s="50">
        <f t="shared" si="462"/>
        <v>196188.64418160846</v>
      </c>
      <c r="BU778" s="50">
        <f t="shared" si="463"/>
        <v>190481.24683438617</v>
      </c>
      <c r="BV778" s="72">
        <f t="shared" si="464"/>
        <v>2.9091374636031668</v>
      </c>
      <c r="BW778" s="75">
        <f t="shared" si="465"/>
        <v>1.6611562884257458</v>
      </c>
      <c r="BX778" s="55">
        <f t="shared" si="466"/>
        <v>1.532959306245403</v>
      </c>
      <c r="BY778" s="72">
        <f t="shared" si="439"/>
        <v>7.717334189056543</v>
      </c>
      <c r="BZ778" s="83" t="s">
        <v>92</v>
      </c>
      <c r="CA778" s="124" t="s">
        <v>95</v>
      </c>
      <c r="CB778" s="125">
        <v>6</v>
      </c>
      <c r="CC778" s="125">
        <v>8</v>
      </c>
      <c r="CD778" s="125">
        <v>3</v>
      </c>
      <c r="CE778" s="125">
        <v>6</v>
      </c>
      <c r="CF778" s="124" t="s">
        <v>93</v>
      </c>
      <c r="CG778" s="126" t="s">
        <v>75</v>
      </c>
      <c r="CH778" s="129">
        <f t="shared" si="469"/>
        <v>21.926282503409034</v>
      </c>
      <c r="CI778" s="129">
        <f>SUM(CI776:CI777)/2</f>
        <v>4.2909955602351149</v>
      </c>
      <c r="CJ778" s="64">
        <f>SUM((AF778-BQ778)/AF778)*100</f>
        <v>1.3495276653171391</v>
      </c>
      <c r="CK778" s="64">
        <f>SUM(BX778*CH778)</f>
        <v>33.612098814966629</v>
      </c>
      <c r="CL778" s="65" t="s">
        <v>93</v>
      </c>
    </row>
    <row r="779" spans="1:90" s="65" customFormat="1" ht="24.75" customHeight="1" x14ac:dyDescent="0.3">
      <c r="A779" s="61" t="s">
        <v>129</v>
      </c>
      <c r="B779" s="35">
        <v>3.4750000000000001</v>
      </c>
      <c r="C779" s="35">
        <v>1.92</v>
      </c>
      <c r="D779" s="35">
        <v>6.93</v>
      </c>
      <c r="E779" s="35">
        <v>4.8250000000000002</v>
      </c>
      <c r="F779" s="35">
        <v>0.21254999999999999</v>
      </c>
      <c r="G779" s="66">
        <v>0.46829999999999999</v>
      </c>
      <c r="H779" s="66">
        <v>7.2349999999999998E-2</v>
      </c>
      <c r="I779" s="66">
        <v>4.335E-2</v>
      </c>
      <c r="J779" s="66">
        <v>3.4549999999999997E-2</v>
      </c>
      <c r="K779" s="67">
        <v>5.3350000000000002E-2</v>
      </c>
      <c r="L779" s="66">
        <v>1.3521909999999999</v>
      </c>
      <c r="M779" s="68">
        <v>2.945E-2</v>
      </c>
      <c r="N779" s="35">
        <v>8.620000000000001</v>
      </c>
      <c r="O779" s="35">
        <v>12.135</v>
      </c>
      <c r="P779" s="35">
        <v>4.0999999999999996</v>
      </c>
      <c r="Q779" s="35">
        <v>16.63</v>
      </c>
      <c r="R779" s="35">
        <v>7.6749999999999998</v>
      </c>
      <c r="S779" s="35">
        <v>3.28</v>
      </c>
      <c r="T779" s="35">
        <v>7.83</v>
      </c>
      <c r="U779" s="35">
        <v>1.9699999999999995</v>
      </c>
      <c r="V779" s="35">
        <v>18.384999999999998</v>
      </c>
      <c r="W779" s="35">
        <v>2.085</v>
      </c>
      <c r="X779" s="35">
        <v>10.535</v>
      </c>
      <c r="Y779" s="35">
        <v>5.7350000000000003</v>
      </c>
      <c r="Z779" s="35">
        <v>0</v>
      </c>
      <c r="AA779" s="35">
        <v>9.33</v>
      </c>
      <c r="AB779" s="41">
        <v>1000</v>
      </c>
      <c r="AC779" s="41">
        <v>9</v>
      </c>
      <c r="AD779" s="88">
        <v>376.3</v>
      </c>
      <c r="AE779" s="69">
        <v>59.5</v>
      </c>
      <c r="AF779" s="69">
        <v>74.099999999999994</v>
      </c>
      <c r="AG779" s="44">
        <f t="shared" si="434"/>
        <v>29.75</v>
      </c>
      <c r="AH779" s="44">
        <f t="shared" si="443"/>
        <v>2780.5058479678164</v>
      </c>
      <c r="AI779" s="44">
        <f t="shared" si="444"/>
        <v>206035.48333441518</v>
      </c>
      <c r="AJ779" s="44">
        <f t="shared" si="445"/>
        <v>1.8263844358751997</v>
      </c>
      <c r="AK779" s="45">
        <v>0</v>
      </c>
      <c r="AL779" s="43">
        <v>375.5</v>
      </c>
      <c r="AM779" s="69">
        <v>59.5</v>
      </c>
      <c r="AN779" s="69">
        <v>74</v>
      </c>
      <c r="AO779" s="44">
        <f t="shared" si="433"/>
        <v>29.75</v>
      </c>
      <c r="AP779" s="44">
        <f t="shared" si="446"/>
        <v>2780.5058479678164</v>
      </c>
      <c r="AQ779" s="46">
        <f t="shared" si="447"/>
        <v>206035.48333441518</v>
      </c>
      <c r="AR779" s="46">
        <f t="shared" si="448"/>
        <v>205757.43274961843</v>
      </c>
      <c r="AS779" s="47">
        <f t="shared" si="449"/>
        <v>0.13495276653170238</v>
      </c>
      <c r="AT779" s="46">
        <f t="shared" si="450"/>
        <v>1.8263844358751997</v>
      </c>
      <c r="AU779" s="46">
        <f t="shared" si="451"/>
        <v>1.8249644495561794</v>
      </c>
      <c r="AV779" s="47">
        <f t="shared" si="452"/>
        <v>7.7748489919639507E-2</v>
      </c>
      <c r="AW779" s="48">
        <v>0</v>
      </c>
      <c r="AX779" s="70">
        <v>150</v>
      </c>
      <c r="AY779" s="70">
        <v>12</v>
      </c>
      <c r="AZ779" s="71">
        <v>326.7</v>
      </c>
      <c r="BA779" s="43">
        <f t="shared" si="467"/>
        <v>15.18212427303337</v>
      </c>
      <c r="BB779" s="71">
        <v>58.2</v>
      </c>
      <c r="BC779" s="69">
        <v>74</v>
      </c>
      <c r="BD779" s="54">
        <f t="shared" si="453"/>
        <v>29.1</v>
      </c>
      <c r="BE779" s="44">
        <f t="shared" si="454"/>
        <v>2660.3320749863728</v>
      </c>
      <c r="BF779" s="50">
        <f t="shared" si="468"/>
        <v>206035.48333441518</v>
      </c>
      <c r="BG779" s="50">
        <f t="shared" si="455"/>
        <v>196864.57354899158</v>
      </c>
      <c r="BH779" s="72">
        <f t="shared" si="456"/>
        <v>4.4511312503091247</v>
      </c>
      <c r="BI779" s="73">
        <f t="shared" si="457"/>
        <v>1.8263844358751997</v>
      </c>
      <c r="BJ779" s="51">
        <f t="shared" si="458"/>
        <v>1.6595164590072762</v>
      </c>
      <c r="BK779" s="72">
        <f t="shared" si="459"/>
        <v>9.1365198689924636</v>
      </c>
      <c r="BL779" s="116">
        <v>0</v>
      </c>
      <c r="BM779" s="74">
        <f t="shared" si="440"/>
        <v>1000</v>
      </c>
      <c r="BN779" s="74">
        <f t="shared" si="441"/>
        <v>9</v>
      </c>
      <c r="BO779" s="71">
        <v>292.60000000000002</v>
      </c>
      <c r="BP779" s="71">
        <v>58</v>
      </c>
      <c r="BQ779" s="71">
        <v>73.5</v>
      </c>
      <c r="BR779" s="72">
        <f t="shared" si="460"/>
        <v>29</v>
      </c>
      <c r="BS779" s="54">
        <f t="shared" si="461"/>
        <v>2642.079421669016</v>
      </c>
      <c r="BT779" s="50">
        <f t="shared" si="462"/>
        <v>196864.57354899158</v>
      </c>
      <c r="BU779" s="50">
        <f t="shared" si="463"/>
        <v>194192.83749267267</v>
      </c>
      <c r="BV779" s="72">
        <f t="shared" si="464"/>
        <v>1.3571441565914995</v>
      </c>
      <c r="BW779" s="75">
        <f t="shared" si="465"/>
        <v>1.6595164590072762</v>
      </c>
      <c r="BX779" s="55">
        <f t="shared" si="466"/>
        <v>1.5067497018835232</v>
      </c>
      <c r="BY779" s="72">
        <f t="shared" si="439"/>
        <v>9.2054981615029092</v>
      </c>
      <c r="BZ779" s="83" t="s">
        <v>92</v>
      </c>
      <c r="CA779" s="124" t="s">
        <v>95</v>
      </c>
      <c r="CB779" s="125">
        <v>6</v>
      </c>
      <c r="CC779" s="125">
        <v>8</v>
      </c>
      <c r="CD779" s="125">
        <v>3</v>
      </c>
      <c r="CE779" s="125">
        <v>6</v>
      </c>
      <c r="CF779" s="124" t="s">
        <v>93</v>
      </c>
      <c r="CG779" s="126" t="s">
        <v>75</v>
      </c>
      <c r="CH779" s="129">
        <f t="shared" si="469"/>
        <v>21.899353066566352</v>
      </c>
      <c r="CI779" s="129">
        <f>SUM(CI777:CI778)/2</f>
        <v>4.1793733619941271</v>
      </c>
      <c r="CJ779" s="64">
        <f>SUM((AF779-BQ779)/AF779)*100</f>
        <v>0.80971659919027572</v>
      </c>
      <c r="CK779" s="64">
        <f>SUM(BX779*CH779)</f>
        <v>32.996843704490871</v>
      </c>
      <c r="CL779" s="65" t="s">
        <v>93</v>
      </c>
    </row>
    <row r="780" spans="1:90" s="65" customFormat="1" ht="24.75" customHeight="1" x14ac:dyDescent="0.3">
      <c r="A780" s="61" t="s">
        <v>129</v>
      </c>
      <c r="B780" s="35">
        <v>3.79</v>
      </c>
      <c r="C780" s="35">
        <v>1.9450000000000001</v>
      </c>
      <c r="D780" s="35">
        <v>6.9450000000000003</v>
      </c>
      <c r="E780" s="35">
        <v>5.1050000000000004</v>
      </c>
      <c r="F780" s="35">
        <v>0.22725000000000001</v>
      </c>
      <c r="G780" s="66">
        <v>0.51944999999999997</v>
      </c>
      <c r="H780" s="66">
        <v>7.0849999999999996E-2</v>
      </c>
      <c r="I780" s="66">
        <v>4.6850000000000003E-2</v>
      </c>
      <c r="J780" s="66">
        <v>3.6049999999999999E-2</v>
      </c>
      <c r="K780" s="67">
        <v>5.3350000000000002E-2</v>
      </c>
      <c r="L780" s="66">
        <v>1.3521909999999999</v>
      </c>
      <c r="M780" s="68">
        <v>3.2599999999999997E-2</v>
      </c>
      <c r="N780" s="35">
        <v>9.0949999999999989</v>
      </c>
      <c r="O780" s="35">
        <v>17.445</v>
      </c>
      <c r="P780" s="35">
        <v>3.3487499999999999</v>
      </c>
      <c r="Q780" s="35">
        <v>14.93</v>
      </c>
      <c r="R780" s="35">
        <v>6.69</v>
      </c>
      <c r="S780" s="35">
        <v>3.2912499999999998</v>
      </c>
      <c r="T780" s="35">
        <v>8.1962499999999991</v>
      </c>
      <c r="U780" s="35">
        <v>2.4212499999999997</v>
      </c>
      <c r="V780" s="35">
        <v>11.0975</v>
      </c>
      <c r="W780" s="35">
        <v>4.3587499999999997</v>
      </c>
      <c r="X780" s="35">
        <v>10.5375</v>
      </c>
      <c r="Y780" s="35">
        <v>3.5750000000000002</v>
      </c>
      <c r="Z780" s="35">
        <v>0</v>
      </c>
      <c r="AA780" s="35">
        <v>8.8862500000000004</v>
      </c>
      <c r="AB780" s="41">
        <v>1000</v>
      </c>
      <c r="AC780" s="41">
        <v>9</v>
      </c>
      <c r="AD780" s="88">
        <v>376.8</v>
      </c>
      <c r="AE780" s="69">
        <v>59.7</v>
      </c>
      <c r="AF780" s="69">
        <v>74.099999999999994</v>
      </c>
      <c r="AG780" s="44">
        <f t="shared" si="434"/>
        <v>29.85</v>
      </c>
      <c r="AH780" s="44">
        <f t="shared" si="443"/>
        <v>2799.2297401832116</v>
      </c>
      <c r="AI780" s="44">
        <f t="shared" si="444"/>
        <v>207422.92374757596</v>
      </c>
      <c r="AJ780" s="44">
        <f t="shared" si="445"/>
        <v>1.8165783858034326</v>
      </c>
      <c r="AK780" s="45">
        <v>0</v>
      </c>
      <c r="AL780" s="43">
        <v>375.7</v>
      </c>
      <c r="AM780" s="69">
        <v>59.6</v>
      </c>
      <c r="AN780" s="69">
        <v>74.2</v>
      </c>
      <c r="AO780" s="44">
        <f t="shared" ref="AO780:AO843" si="470">SUM(AM780/2)</f>
        <v>29.8</v>
      </c>
      <c r="AP780" s="44">
        <f t="shared" si="446"/>
        <v>2789.8599400938801</v>
      </c>
      <c r="AQ780" s="46">
        <f t="shared" si="447"/>
        <v>207422.92374757596</v>
      </c>
      <c r="AR780" s="46">
        <f t="shared" si="448"/>
        <v>207007.60755496591</v>
      </c>
      <c r="AS780" s="47">
        <f t="shared" si="449"/>
        <v>0.20022675657366795</v>
      </c>
      <c r="AT780" s="46">
        <f t="shared" si="450"/>
        <v>1.8165783858034326</v>
      </c>
      <c r="AU780" s="46">
        <f t="shared" si="451"/>
        <v>1.8149091448257131</v>
      </c>
      <c r="AV780" s="47">
        <f t="shared" si="452"/>
        <v>9.1889289818958664E-2</v>
      </c>
      <c r="AW780" s="48">
        <v>0</v>
      </c>
      <c r="AX780" s="70">
        <v>150</v>
      </c>
      <c r="AY780" s="70">
        <v>12</v>
      </c>
      <c r="AZ780" s="71">
        <v>326.7</v>
      </c>
      <c r="BA780" s="43">
        <f t="shared" si="467"/>
        <v>15.335169880624433</v>
      </c>
      <c r="BB780" s="71">
        <v>59.3</v>
      </c>
      <c r="BC780" s="69">
        <v>73.400000000000006</v>
      </c>
      <c r="BD780" s="54">
        <f t="shared" si="453"/>
        <v>29.65</v>
      </c>
      <c r="BE780" s="44">
        <f t="shared" si="454"/>
        <v>2761.8447876054929</v>
      </c>
      <c r="BF780" s="50">
        <f t="shared" si="468"/>
        <v>207422.92374757596</v>
      </c>
      <c r="BG780" s="50">
        <f t="shared" si="455"/>
        <v>202719.40741024321</v>
      </c>
      <c r="BH780" s="72">
        <f t="shared" si="456"/>
        <v>2.2675971644564767</v>
      </c>
      <c r="BI780" s="73">
        <f t="shared" si="457"/>
        <v>1.8165783858034326</v>
      </c>
      <c r="BJ780" s="51">
        <f t="shared" si="458"/>
        <v>1.6115871892761471</v>
      </c>
      <c r="BK780" s="72">
        <f t="shared" si="459"/>
        <v>11.284467443259951</v>
      </c>
      <c r="BL780" s="116">
        <v>0</v>
      </c>
      <c r="BM780" s="74">
        <f t="shared" si="440"/>
        <v>1000</v>
      </c>
      <c r="BN780" s="74">
        <f t="shared" si="441"/>
        <v>9</v>
      </c>
      <c r="BO780" s="71">
        <v>292.5</v>
      </c>
      <c r="BP780" s="71">
        <v>58.9</v>
      </c>
      <c r="BQ780" s="71">
        <v>72.099999999999994</v>
      </c>
      <c r="BR780" s="72">
        <f t="shared" si="460"/>
        <v>29.45</v>
      </c>
      <c r="BS780" s="54">
        <f t="shared" si="461"/>
        <v>2724.7111624400618</v>
      </c>
      <c r="BT780" s="50">
        <f t="shared" si="462"/>
        <v>202719.40741024321</v>
      </c>
      <c r="BU780" s="50">
        <f t="shared" si="463"/>
        <v>196451.67481192845</v>
      </c>
      <c r="BV780" s="72">
        <f t="shared" si="464"/>
        <v>3.0918266180754719</v>
      </c>
      <c r="BW780" s="75">
        <f t="shared" si="465"/>
        <v>1.6115871892761471</v>
      </c>
      <c r="BX780" s="55">
        <f t="shared" si="466"/>
        <v>1.4889157869487379</v>
      </c>
      <c r="BY780" s="72">
        <f t="shared" si="439"/>
        <v>7.6118377673694253</v>
      </c>
      <c r="BZ780" s="83" t="s">
        <v>92</v>
      </c>
      <c r="CA780" s="124" t="s">
        <v>95</v>
      </c>
      <c r="CB780" s="125">
        <v>6</v>
      </c>
      <c r="CC780" s="125">
        <v>8</v>
      </c>
      <c r="CD780" s="125">
        <v>3</v>
      </c>
      <c r="CE780" s="125">
        <v>6</v>
      </c>
      <c r="CF780" s="124" t="s">
        <v>93</v>
      </c>
      <c r="CG780" s="126" t="s">
        <v>75</v>
      </c>
      <c r="CH780" s="129">
        <f t="shared" si="469"/>
        <v>21.912817784987695</v>
      </c>
      <c r="CI780" s="129">
        <f>SUM(CI778:CI779)/2</f>
        <v>4.2351844611146205</v>
      </c>
      <c r="CJ780" s="64">
        <f>SUM((AF780-BQ780)/AF780)*100</f>
        <v>2.6990553306342782</v>
      </c>
      <c r="CK780" s="64">
        <f>SUM(BX780*CH780)</f>
        <v>32.626340336599256</v>
      </c>
      <c r="CL780" s="65" t="s">
        <v>93</v>
      </c>
    </row>
    <row r="781" spans="1:90" s="65" customFormat="1" ht="24.75" customHeight="1" x14ac:dyDescent="0.3">
      <c r="A781" s="61" t="s">
        <v>129</v>
      </c>
      <c r="B781" s="35">
        <v>3.71</v>
      </c>
      <c r="C781" s="35">
        <v>1.9650000000000001</v>
      </c>
      <c r="D781" s="35">
        <v>6.8849999999999998</v>
      </c>
      <c r="E781" s="35">
        <v>4.84</v>
      </c>
      <c r="F781" s="35">
        <v>0.50124999999999997</v>
      </c>
      <c r="G781" s="66">
        <v>0.53664999999999996</v>
      </c>
      <c r="H781" s="66">
        <v>8.4849999999999995E-2</v>
      </c>
      <c r="I781" s="66">
        <v>4.7699999999999999E-2</v>
      </c>
      <c r="J781" s="66">
        <v>4.1599999999999998E-2</v>
      </c>
      <c r="K781" s="67">
        <v>5.9150000000000001E-2</v>
      </c>
      <c r="L781" s="66">
        <v>1.3521909999999999</v>
      </c>
      <c r="M781" s="68">
        <v>2.2849999999999999E-2</v>
      </c>
      <c r="N781" s="35">
        <v>14.755000000000001</v>
      </c>
      <c r="O781" s="35">
        <v>13.37</v>
      </c>
      <c r="P781" s="35">
        <v>2.6799999999999997</v>
      </c>
      <c r="Q781" s="35">
        <v>16.015000000000001</v>
      </c>
      <c r="R781" s="35">
        <v>7.04</v>
      </c>
      <c r="S781" s="35">
        <v>2.9699999999999998</v>
      </c>
      <c r="T781" s="35">
        <v>7.25</v>
      </c>
      <c r="U781" s="35">
        <v>1.65</v>
      </c>
      <c r="V781" s="35">
        <v>8.5949999999999989</v>
      </c>
      <c r="W781" s="35">
        <v>5.9550000000000001</v>
      </c>
      <c r="X781" s="35">
        <v>11.035</v>
      </c>
      <c r="Y781" s="35">
        <v>1.415</v>
      </c>
      <c r="Z781" s="35">
        <v>0</v>
      </c>
      <c r="AA781" s="35">
        <v>9.25</v>
      </c>
      <c r="AB781" s="41">
        <v>1000</v>
      </c>
      <c r="AC781" s="41">
        <v>9</v>
      </c>
      <c r="AD781" s="88">
        <v>378.3</v>
      </c>
      <c r="AE781" s="69">
        <v>59.6</v>
      </c>
      <c r="AF781" s="69">
        <v>74.099999999999994</v>
      </c>
      <c r="AG781" s="44">
        <f t="shared" si="434"/>
        <v>29.8</v>
      </c>
      <c r="AH781" s="44">
        <f t="shared" si="443"/>
        <v>2789.8599400938801</v>
      </c>
      <c r="AI781" s="44">
        <f t="shared" si="444"/>
        <v>206728.6215609565</v>
      </c>
      <c r="AJ781" s="44">
        <f t="shared" si="445"/>
        <v>1.8299352897704759</v>
      </c>
      <c r="AK781" s="45">
        <v>0</v>
      </c>
      <c r="AL781" s="43">
        <v>376.9</v>
      </c>
      <c r="AM781" s="69">
        <v>59.6</v>
      </c>
      <c r="AN781" s="69">
        <v>74</v>
      </c>
      <c r="AO781" s="44">
        <f t="shared" si="470"/>
        <v>29.8</v>
      </c>
      <c r="AP781" s="44">
        <f t="shared" si="446"/>
        <v>2789.8599400938801</v>
      </c>
      <c r="AQ781" s="46">
        <f t="shared" si="447"/>
        <v>206728.6215609565</v>
      </c>
      <c r="AR781" s="46">
        <f t="shared" si="448"/>
        <v>206449.63556694714</v>
      </c>
      <c r="AS781" s="47">
        <f t="shared" si="449"/>
        <v>0.13495276653170002</v>
      </c>
      <c r="AT781" s="46">
        <f t="shared" si="450"/>
        <v>1.8299352897704759</v>
      </c>
      <c r="AU781" s="46">
        <f t="shared" si="451"/>
        <v>1.8256268603476391</v>
      </c>
      <c r="AV781" s="47">
        <f t="shared" si="452"/>
        <v>0.2354416271942173</v>
      </c>
      <c r="AW781" s="48">
        <v>0</v>
      </c>
      <c r="AX781" s="70">
        <v>150</v>
      </c>
      <c r="AY781" s="70">
        <v>12</v>
      </c>
      <c r="AZ781" s="71">
        <v>325.7</v>
      </c>
      <c r="BA781" s="43">
        <f t="shared" si="467"/>
        <v>16.149831132944435</v>
      </c>
      <c r="BB781" s="71">
        <v>58.4</v>
      </c>
      <c r="BC781" s="69">
        <v>74.099999999999994</v>
      </c>
      <c r="BD781" s="54">
        <f t="shared" si="453"/>
        <v>29.2</v>
      </c>
      <c r="BE781" s="44">
        <f t="shared" si="454"/>
        <v>2678.6475601568013</v>
      </c>
      <c r="BF781" s="50">
        <f t="shared" si="468"/>
        <v>206728.6215609565</v>
      </c>
      <c r="BG781" s="50">
        <f t="shared" si="455"/>
        <v>198487.78420761897</v>
      </c>
      <c r="BH781" s="72">
        <f t="shared" si="456"/>
        <v>3.9863069231115702</v>
      </c>
      <c r="BI781" s="73">
        <f t="shared" si="457"/>
        <v>1.8299352897704759</v>
      </c>
      <c r="BJ781" s="51">
        <f t="shared" si="458"/>
        <v>1.6409070276048654</v>
      </c>
      <c r="BK781" s="72">
        <f t="shared" si="459"/>
        <v>10.329778502130523</v>
      </c>
      <c r="BL781" s="116">
        <v>0</v>
      </c>
      <c r="BM781" s="74">
        <f t="shared" si="440"/>
        <v>1000</v>
      </c>
      <c r="BN781" s="74">
        <f t="shared" si="441"/>
        <v>9</v>
      </c>
      <c r="BO781" s="71">
        <v>291.39999999999998</v>
      </c>
      <c r="BP781" s="71">
        <v>58.3</v>
      </c>
      <c r="BQ781" s="71">
        <v>73.099999999999994</v>
      </c>
      <c r="BR781" s="72">
        <f t="shared" si="460"/>
        <v>29.15</v>
      </c>
      <c r="BS781" s="54">
        <f t="shared" si="461"/>
        <v>2669.481963589953</v>
      </c>
      <c r="BT781" s="50">
        <f t="shared" si="462"/>
        <v>198487.78420761897</v>
      </c>
      <c r="BU781" s="50">
        <f t="shared" si="463"/>
        <v>195139.13153842554</v>
      </c>
      <c r="BV781" s="72">
        <f t="shared" si="464"/>
        <v>1.6870824985837534</v>
      </c>
      <c r="BW781" s="75">
        <f t="shared" si="465"/>
        <v>1.6409070276048654</v>
      </c>
      <c r="BX781" s="55">
        <f t="shared" si="466"/>
        <v>1.4932935167983945</v>
      </c>
      <c r="BY781" s="72">
        <f t="shared" si="439"/>
        <v>8.9958485351807873</v>
      </c>
      <c r="BZ781" s="83" t="s">
        <v>92</v>
      </c>
      <c r="CA781" s="124" t="s">
        <v>95</v>
      </c>
      <c r="CB781" s="125">
        <v>6</v>
      </c>
      <c r="CC781" s="125">
        <v>8</v>
      </c>
      <c r="CD781" s="125">
        <v>3</v>
      </c>
      <c r="CE781" s="125">
        <v>6</v>
      </c>
      <c r="CF781" s="124" t="s">
        <v>93</v>
      </c>
      <c r="CG781" s="126" t="s">
        <v>75</v>
      </c>
      <c r="CH781" s="129">
        <f t="shared" si="469"/>
        <v>21.906085425777022</v>
      </c>
      <c r="CI781" s="129">
        <f>SUM(CI779:CI780)/2</f>
        <v>4.2072789115543738</v>
      </c>
      <c r="CJ781" s="64">
        <f>SUM((AF781-BQ781)/AF781)*100</f>
        <v>1.3495276653171391</v>
      </c>
      <c r="CK781" s="64">
        <f>SUM(BX781*CH781)</f>
        <v>32.712215344744621</v>
      </c>
      <c r="CL781" s="65" t="s">
        <v>93</v>
      </c>
    </row>
    <row r="782" spans="1:90" s="65" customFormat="1" ht="24.75" customHeight="1" x14ac:dyDescent="0.3">
      <c r="A782" s="61" t="s">
        <v>129</v>
      </c>
      <c r="B782" s="35">
        <v>3.61</v>
      </c>
      <c r="C782" s="35">
        <v>2.0299999999999998</v>
      </c>
      <c r="D782" s="35">
        <v>6.6849999999999996</v>
      </c>
      <c r="E782" s="35">
        <v>4.79</v>
      </c>
      <c r="F782" s="35">
        <v>0.48575000000000002</v>
      </c>
      <c r="G782" s="66">
        <v>0.53095000000000003</v>
      </c>
      <c r="H782" s="66">
        <v>8.6400000000000005E-2</v>
      </c>
      <c r="I782" s="66">
        <v>4.7550000000000002E-2</v>
      </c>
      <c r="J782" s="66">
        <v>4.1799999999999997E-2</v>
      </c>
      <c r="K782" s="67">
        <v>5.7700000000000001E-2</v>
      </c>
      <c r="L782" s="66">
        <v>1.3521909999999999</v>
      </c>
      <c r="M782" s="68">
        <v>2.2550000000000001E-2</v>
      </c>
      <c r="N782" s="35">
        <v>8.620000000000001</v>
      </c>
      <c r="O782" s="35">
        <v>12.135</v>
      </c>
      <c r="P782" s="35">
        <v>4.0999999999999996</v>
      </c>
      <c r="Q782" s="35">
        <v>16.63</v>
      </c>
      <c r="R782" s="35">
        <v>7.6749999999999998</v>
      </c>
      <c r="S782" s="35">
        <v>3.28</v>
      </c>
      <c r="T782" s="35">
        <v>7.83</v>
      </c>
      <c r="U782" s="35">
        <v>1.9699999999999995</v>
      </c>
      <c r="V782" s="35">
        <v>18.384999999999998</v>
      </c>
      <c r="W782" s="35">
        <v>2.085</v>
      </c>
      <c r="X782" s="35">
        <v>10.535</v>
      </c>
      <c r="Y782" s="35">
        <v>5.7350000000000003</v>
      </c>
      <c r="Z782" s="35">
        <v>0</v>
      </c>
      <c r="AA782" s="35">
        <v>9.33</v>
      </c>
      <c r="AB782" s="41">
        <v>1000</v>
      </c>
      <c r="AC782" s="41">
        <v>9</v>
      </c>
      <c r="AD782" s="88">
        <v>384.7</v>
      </c>
      <c r="AE782" s="69">
        <v>59.3</v>
      </c>
      <c r="AF782" s="69">
        <v>74.5</v>
      </c>
      <c r="AG782" s="44">
        <f t="shared" si="434"/>
        <v>29.65</v>
      </c>
      <c r="AH782" s="44">
        <f t="shared" si="443"/>
        <v>2761.8447876054929</v>
      </c>
      <c r="AI782" s="44">
        <f t="shared" si="444"/>
        <v>205757.43667660921</v>
      </c>
      <c r="AJ782" s="44">
        <f t="shared" si="445"/>
        <v>1.8696772579094501</v>
      </c>
      <c r="AK782" s="45">
        <v>0</v>
      </c>
      <c r="AL782" s="43">
        <v>378.8</v>
      </c>
      <c r="AM782" s="69">
        <v>59.1</v>
      </c>
      <c r="AN782" s="69">
        <v>74.2</v>
      </c>
      <c r="AO782" s="44">
        <f t="shared" si="470"/>
        <v>29.55</v>
      </c>
      <c r="AP782" s="44">
        <f t="shared" si="446"/>
        <v>2743.2465590962411</v>
      </c>
      <c r="AQ782" s="46">
        <f t="shared" si="447"/>
        <v>205757.43667660921</v>
      </c>
      <c r="AR782" s="46">
        <f t="shared" si="448"/>
        <v>203548.8946849411</v>
      </c>
      <c r="AS782" s="47">
        <f t="shared" si="449"/>
        <v>1.0733716493267254</v>
      </c>
      <c r="AT782" s="46">
        <f t="shared" si="450"/>
        <v>1.8696772579094501</v>
      </c>
      <c r="AU782" s="46">
        <f t="shared" si="451"/>
        <v>1.8609779266368291</v>
      </c>
      <c r="AV782" s="47">
        <f t="shared" si="452"/>
        <v>0.46528518415782205</v>
      </c>
      <c r="AW782" s="48">
        <v>0</v>
      </c>
      <c r="AX782" s="70">
        <v>150</v>
      </c>
      <c r="AY782" s="70">
        <v>12</v>
      </c>
      <c r="AZ782" s="71">
        <v>352.8</v>
      </c>
      <c r="BA782" s="43">
        <f t="shared" si="467"/>
        <v>9.0419501133786788</v>
      </c>
      <c r="BB782" s="71">
        <v>59.2</v>
      </c>
      <c r="BC782" s="69">
        <v>74.099999999999994</v>
      </c>
      <c r="BD782" s="54">
        <f t="shared" si="453"/>
        <v>29.6</v>
      </c>
      <c r="BE782" s="44">
        <f t="shared" si="454"/>
        <v>2752.5378193692336</v>
      </c>
      <c r="BF782" s="50">
        <f t="shared" si="468"/>
        <v>205757.43667660921</v>
      </c>
      <c r="BG782" s="50">
        <f t="shared" si="455"/>
        <v>203963.0524152602</v>
      </c>
      <c r="BH782" s="72">
        <f t="shared" si="456"/>
        <v>0.87208719661941647</v>
      </c>
      <c r="BI782" s="73">
        <f t="shared" si="457"/>
        <v>1.8696772579094501</v>
      </c>
      <c r="BJ782" s="51">
        <f t="shared" si="458"/>
        <v>1.7297250449150665</v>
      </c>
      <c r="BK782" s="72">
        <f t="shared" si="459"/>
        <v>7.4853674559249264</v>
      </c>
      <c r="BL782" s="116">
        <v>0</v>
      </c>
      <c r="BM782" s="74">
        <f t="shared" si="440"/>
        <v>1000</v>
      </c>
      <c r="BN782" s="74">
        <f t="shared" si="441"/>
        <v>9</v>
      </c>
      <c r="BO782" s="71">
        <v>289.3</v>
      </c>
      <c r="BP782" s="71">
        <v>57</v>
      </c>
      <c r="BQ782" s="71">
        <v>71.3</v>
      </c>
      <c r="BR782" s="72">
        <f t="shared" si="460"/>
        <v>28.5</v>
      </c>
      <c r="BS782" s="54">
        <f t="shared" si="461"/>
        <v>2551.7586328783095</v>
      </c>
      <c r="BT782" s="50">
        <f t="shared" si="462"/>
        <v>203963.0524152602</v>
      </c>
      <c r="BU782" s="50">
        <f t="shared" si="463"/>
        <v>181940.39052422348</v>
      </c>
      <c r="BV782" s="72">
        <f t="shared" si="464"/>
        <v>10.797378069337535</v>
      </c>
      <c r="BW782" s="75">
        <f t="shared" si="465"/>
        <v>1.7297250449150665</v>
      </c>
      <c r="BX782" s="55">
        <f t="shared" si="466"/>
        <v>1.5900812302669138</v>
      </c>
      <c r="BY782" s="72">
        <f t="shared" si="439"/>
        <v>8.0731798998152051</v>
      </c>
      <c r="BZ782" s="124" t="s">
        <v>95</v>
      </c>
      <c r="CA782" s="124" t="s">
        <v>78</v>
      </c>
      <c r="CB782" s="125">
        <v>4</v>
      </c>
      <c r="CC782" s="125">
        <v>8</v>
      </c>
      <c r="CD782" s="125">
        <v>3</v>
      </c>
      <c r="CE782" s="125">
        <v>6</v>
      </c>
      <c r="CF782" s="124" t="s">
        <v>81</v>
      </c>
      <c r="CG782" s="126" t="s">
        <v>75</v>
      </c>
      <c r="CH782" s="62">
        <v>20.32497934453319</v>
      </c>
      <c r="CI782" s="63">
        <v>3.8404886237010141</v>
      </c>
      <c r="CJ782" s="64">
        <f>SUM((AF782-BQ782)/AF782)*100</f>
        <v>4.2953020134228224</v>
      </c>
      <c r="CK782" s="64">
        <f>SUM(BX782*CH782)</f>
        <v>32.318368161304946</v>
      </c>
      <c r="CL782" s="65" t="s">
        <v>81</v>
      </c>
    </row>
    <row r="783" spans="1:90" s="65" customFormat="1" ht="24.75" customHeight="1" x14ac:dyDescent="0.3">
      <c r="A783" s="61" t="s">
        <v>129</v>
      </c>
      <c r="B783" s="35">
        <v>3.56</v>
      </c>
      <c r="C783" s="35">
        <v>1.9950000000000001</v>
      </c>
      <c r="D783" s="35">
        <v>7.1950000000000003</v>
      </c>
      <c r="E783" s="35">
        <v>4.9450000000000003</v>
      </c>
      <c r="F783" s="35">
        <v>0.54395000000000004</v>
      </c>
      <c r="G783" s="66">
        <v>0.54035</v>
      </c>
      <c r="H783" s="66">
        <v>8.6550000000000002E-2</v>
      </c>
      <c r="I783" s="66">
        <v>4.7100000000000003E-2</v>
      </c>
      <c r="J783" s="66">
        <v>4.2599999999999999E-2</v>
      </c>
      <c r="K783" s="67">
        <v>6.0150000000000002E-2</v>
      </c>
      <c r="L783" s="66">
        <v>1.3521909999999999</v>
      </c>
      <c r="M783" s="68">
        <v>2.53E-2</v>
      </c>
      <c r="N783" s="35">
        <v>9.0949999999999989</v>
      </c>
      <c r="O783" s="35">
        <v>17.445</v>
      </c>
      <c r="P783" s="35">
        <v>3.3487499999999999</v>
      </c>
      <c r="Q783" s="35">
        <v>14.93</v>
      </c>
      <c r="R783" s="35">
        <v>6.69</v>
      </c>
      <c r="S783" s="35">
        <v>3.2912499999999998</v>
      </c>
      <c r="T783" s="35">
        <v>8.1962499999999991</v>
      </c>
      <c r="U783" s="35">
        <v>2.4212499999999997</v>
      </c>
      <c r="V783" s="35">
        <v>11.0975</v>
      </c>
      <c r="W783" s="35">
        <v>4.3587499999999997</v>
      </c>
      <c r="X783" s="35">
        <v>10.5375</v>
      </c>
      <c r="Y783" s="35">
        <v>3.5750000000000002</v>
      </c>
      <c r="Z783" s="35">
        <v>0</v>
      </c>
      <c r="AA783" s="35">
        <v>8.8862500000000004</v>
      </c>
      <c r="AB783" s="41">
        <v>1000</v>
      </c>
      <c r="AC783" s="41">
        <v>9</v>
      </c>
      <c r="AD783" s="88">
        <v>385</v>
      </c>
      <c r="AE783" s="69">
        <v>59.3</v>
      </c>
      <c r="AF783" s="69">
        <v>74.099999999999994</v>
      </c>
      <c r="AG783" s="44">
        <f t="shared" si="434"/>
        <v>29.65</v>
      </c>
      <c r="AH783" s="44">
        <f t="shared" si="443"/>
        <v>2761.8447876054929</v>
      </c>
      <c r="AI783" s="44">
        <f t="shared" si="444"/>
        <v>204652.69876156701</v>
      </c>
      <c r="AJ783" s="44">
        <f t="shared" si="445"/>
        <v>1.8812358807373886</v>
      </c>
      <c r="AK783" s="45">
        <v>0</v>
      </c>
      <c r="AL783" s="43">
        <v>379.5</v>
      </c>
      <c r="AM783" s="69">
        <v>59.3</v>
      </c>
      <c r="AN783" s="69">
        <v>74</v>
      </c>
      <c r="AO783" s="44">
        <f t="shared" si="470"/>
        <v>29.65</v>
      </c>
      <c r="AP783" s="44">
        <f t="shared" si="446"/>
        <v>2761.8447876054929</v>
      </c>
      <c r="AQ783" s="46">
        <f t="shared" si="447"/>
        <v>204652.69876156701</v>
      </c>
      <c r="AR783" s="46">
        <f t="shared" si="448"/>
        <v>204376.51428280649</v>
      </c>
      <c r="AS783" s="47">
        <f t="shared" si="449"/>
        <v>0.13495276653170074</v>
      </c>
      <c r="AT783" s="46">
        <f t="shared" si="450"/>
        <v>1.8812358807373886</v>
      </c>
      <c r="AU783" s="46">
        <f t="shared" si="451"/>
        <v>1.8568669757957903</v>
      </c>
      <c r="AV783" s="47">
        <f t="shared" si="452"/>
        <v>1.295366795366798</v>
      </c>
      <c r="AW783" s="48">
        <v>0</v>
      </c>
      <c r="AX783" s="70">
        <v>150</v>
      </c>
      <c r="AY783" s="70">
        <v>12</v>
      </c>
      <c r="AZ783" s="71">
        <v>325.60000000000002</v>
      </c>
      <c r="BA783" s="43">
        <f t="shared" si="467"/>
        <v>18.243243243243235</v>
      </c>
      <c r="BB783" s="71">
        <v>58.9</v>
      </c>
      <c r="BC783" s="69">
        <v>73.8</v>
      </c>
      <c r="BD783" s="54">
        <f t="shared" si="453"/>
        <v>29.45</v>
      </c>
      <c r="BE783" s="44">
        <f t="shared" si="454"/>
        <v>2724.7111624400618</v>
      </c>
      <c r="BF783" s="50">
        <f t="shared" si="468"/>
        <v>204652.69876156701</v>
      </c>
      <c r="BG783" s="50">
        <f t="shared" si="455"/>
        <v>201083.68378807657</v>
      </c>
      <c r="BH783" s="72">
        <f t="shared" si="456"/>
        <v>1.743937409615381</v>
      </c>
      <c r="BI783" s="73">
        <f t="shared" si="457"/>
        <v>1.8812358807373886</v>
      </c>
      <c r="BJ783" s="51">
        <f t="shared" si="458"/>
        <v>1.6192263532587359</v>
      </c>
      <c r="BK783" s="72">
        <f t="shared" si="459"/>
        <v>13.927521272662135</v>
      </c>
      <c r="BL783" s="116">
        <v>0</v>
      </c>
      <c r="BM783" s="74">
        <f t="shared" ref="BM783:BM805" si="471">SUM(AB783)</f>
        <v>1000</v>
      </c>
      <c r="BN783" s="74">
        <f t="shared" ref="BN783:BN805" si="472">SUM(AC783)</f>
        <v>9</v>
      </c>
      <c r="BO783" s="71">
        <v>291.10000000000002</v>
      </c>
      <c r="BP783" s="71">
        <v>57.8</v>
      </c>
      <c r="BQ783" s="71">
        <v>71.3</v>
      </c>
      <c r="BR783" s="72">
        <f t="shared" si="460"/>
        <v>28.9</v>
      </c>
      <c r="BS783" s="54">
        <f t="shared" si="461"/>
        <v>2623.8896002047309</v>
      </c>
      <c r="BT783" s="50">
        <f t="shared" si="462"/>
        <v>201083.68378807657</v>
      </c>
      <c r="BU783" s="50">
        <f t="shared" si="463"/>
        <v>187083.32849459731</v>
      </c>
      <c r="BV783" s="72">
        <f t="shared" si="464"/>
        <v>6.9624521640623618</v>
      </c>
      <c r="BW783" s="75">
        <f t="shared" si="465"/>
        <v>1.6192263532587359</v>
      </c>
      <c r="BX783" s="55">
        <f t="shared" si="466"/>
        <v>1.5559911315582913</v>
      </c>
      <c r="BY783" s="72">
        <f t="shared" si="439"/>
        <v>3.905273748366437</v>
      </c>
      <c r="BZ783" s="124" t="s">
        <v>95</v>
      </c>
      <c r="CA783" s="124" t="s">
        <v>78</v>
      </c>
      <c r="CB783" s="125">
        <v>4</v>
      </c>
      <c r="CC783" s="125">
        <v>8</v>
      </c>
      <c r="CD783" s="125">
        <v>3</v>
      </c>
      <c r="CE783" s="125">
        <v>6</v>
      </c>
      <c r="CF783" s="124" t="s">
        <v>81</v>
      </c>
      <c r="CG783" s="126" t="s">
        <v>75</v>
      </c>
      <c r="CH783" s="62">
        <v>20.115257958287586</v>
      </c>
      <c r="CI783" s="63">
        <v>3.3156882817482778</v>
      </c>
      <c r="CJ783" s="64">
        <f>SUM((AF783-BQ783)/AF783)*100</f>
        <v>3.7786774628879858</v>
      </c>
      <c r="CK783" s="64">
        <f>SUM(BX783*CH783)</f>
        <v>31.299162992102826</v>
      </c>
      <c r="CL783" s="65" t="s">
        <v>81</v>
      </c>
    </row>
    <row r="784" spans="1:90" s="65" customFormat="1" ht="24.75" customHeight="1" x14ac:dyDescent="0.3">
      <c r="A784" s="61" t="s">
        <v>129</v>
      </c>
      <c r="B784" s="35">
        <v>3.2749999999999999</v>
      </c>
      <c r="C784" s="35">
        <v>1.74</v>
      </c>
      <c r="D784" s="35">
        <v>6.1150000000000002</v>
      </c>
      <c r="E784" s="35">
        <v>4.46</v>
      </c>
      <c r="F784" s="35">
        <v>0.5383</v>
      </c>
      <c r="G784" s="66">
        <v>0.45595000000000002</v>
      </c>
      <c r="H784" s="66">
        <v>7.3249999999999996E-2</v>
      </c>
      <c r="I784" s="66">
        <v>3.8300000000000001E-2</v>
      </c>
      <c r="J784" s="66">
        <v>3.15E-2</v>
      </c>
      <c r="K784" s="67">
        <v>5.3850000000000002E-2</v>
      </c>
      <c r="L784" s="66">
        <v>1.3521909999999999</v>
      </c>
      <c r="M784" s="68">
        <v>3.2649999999999998E-2</v>
      </c>
      <c r="N784" s="35">
        <v>14.755000000000001</v>
      </c>
      <c r="O784" s="35">
        <v>13.37</v>
      </c>
      <c r="P784" s="35">
        <v>2.6799999999999997</v>
      </c>
      <c r="Q784" s="35">
        <v>16.015000000000001</v>
      </c>
      <c r="R784" s="35">
        <v>7.04</v>
      </c>
      <c r="S784" s="35">
        <v>2.9699999999999998</v>
      </c>
      <c r="T784" s="35">
        <v>7.25</v>
      </c>
      <c r="U784" s="35">
        <v>1.65</v>
      </c>
      <c r="V784" s="35">
        <v>8.5949999999999989</v>
      </c>
      <c r="W784" s="35">
        <v>5.9550000000000001</v>
      </c>
      <c r="X784" s="35">
        <v>11.035</v>
      </c>
      <c r="Y784" s="35">
        <v>1.415</v>
      </c>
      <c r="Z784" s="35">
        <v>0</v>
      </c>
      <c r="AA784" s="35">
        <v>9.25</v>
      </c>
      <c r="AB784" s="41">
        <v>1000</v>
      </c>
      <c r="AC784" s="41">
        <v>9</v>
      </c>
      <c r="AD784" s="88">
        <v>385.5</v>
      </c>
      <c r="AE784" s="69">
        <v>59.3</v>
      </c>
      <c r="AF784" s="69">
        <v>74.099999999999994</v>
      </c>
      <c r="AG784" s="44">
        <f t="shared" ref="AG784:AG847" si="473">SUM(AE784/2)</f>
        <v>29.65</v>
      </c>
      <c r="AH784" s="44">
        <f t="shared" si="443"/>
        <v>2761.8447876054929</v>
      </c>
      <c r="AI784" s="44">
        <f t="shared" si="444"/>
        <v>204652.69876156701</v>
      </c>
      <c r="AJ784" s="44">
        <f t="shared" si="445"/>
        <v>1.8836790442188658</v>
      </c>
      <c r="AK784" s="45">
        <v>0</v>
      </c>
      <c r="AL784" s="43">
        <v>379.4</v>
      </c>
      <c r="AM784" s="69">
        <v>59.2</v>
      </c>
      <c r="AN784" s="69">
        <v>74.3</v>
      </c>
      <c r="AO784" s="44">
        <f t="shared" si="470"/>
        <v>29.6</v>
      </c>
      <c r="AP784" s="44">
        <f t="shared" si="446"/>
        <v>2752.5378193692336</v>
      </c>
      <c r="AQ784" s="46">
        <f t="shared" si="447"/>
        <v>204652.69876156701</v>
      </c>
      <c r="AR784" s="46">
        <f t="shared" si="448"/>
        <v>204513.55997913404</v>
      </c>
      <c r="AS784" s="47">
        <f t="shared" si="449"/>
        <v>6.7987758419485816E-2</v>
      </c>
      <c r="AT784" s="46">
        <f t="shared" si="450"/>
        <v>1.8836790442188658</v>
      </c>
      <c r="AU784" s="46">
        <f t="shared" si="451"/>
        <v>1.8551337135723869</v>
      </c>
      <c r="AV784" s="47">
        <f t="shared" si="452"/>
        <v>1.5154031008672308</v>
      </c>
      <c r="AW784" s="48">
        <v>0</v>
      </c>
      <c r="AX784" s="70">
        <v>150</v>
      </c>
      <c r="AY784" s="70">
        <v>12</v>
      </c>
      <c r="AZ784" s="71">
        <v>325.5</v>
      </c>
      <c r="BA784" s="43">
        <f t="shared" si="467"/>
        <v>18.433179723502306</v>
      </c>
      <c r="BB784" s="71">
        <v>57.89</v>
      </c>
      <c r="BC784" s="69">
        <v>74</v>
      </c>
      <c r="BD784" s="54">
        <f t="shared" si="453"/>
        <v>28.945</v>
      </c>
      <c r="BE784" s="44">
        <f t="shared" si="454"/>
        <v>2632.0672444218417</v>
      </c>
      <c r="BF784" s="50">
        <f t="shared" si="468"/>
        <v>204652.69876156701</v>
      </c>
      <c r="BG784" s="50">
        <f t="shared" si="455"/>
        <v>194772.97608721629</v>
      </c>
      <c r="BH784" s="72">
        <f t="shared" si="456"/>
        <v>4.8275555290190457</v>
      </c>
      <c r="BI784" s="73">
        <f t="shared" si="457"/>
        <v>1.8836790442188658</v>
      </c>
      <c r="BJ784" s="51">
        <f t="shared" si="458"/>
        <v>1.671176394892925</v>
      </c>
      <c r="BK784" s="72">
        <f t="shared" si="459"/>
        <v>11.28125568833636</v>
      </c>
      <c r="BL784" s="116">
        <v>0</v>
      </c>
      <c r="BM784" s="74">
        <f t="shared" si="471"/>
        <v>1000</v>
      </c>
      <c r="BN784" s="74">
        <f t="shared" si="472"/>
        <v>9</v>
      </c>
      <c r="BO784" s="71">
        <v>291.7</v>
      </c>
      <c r="BP784" s="71">
        <v>57.1</v>
      </c>
      <c r="BQ784" s="71">
        <v>70.900000000000006</v>
      </c>
      <c r="BR784" s="72">
        <f t="shared" si="460"/>
        <v>28.55</v>
      </c>
      <c r="BS784" s="54">
        <f t="shared" si="461"/>
        <v>2560.7200259226747</v>
      </c>
      <c r="BT784" s="50">
        <f t="shared" si="462"/>
        <v>194772.97608721629</v>
      </c>
      <c r="BU784" s="50">
        <f t="shared" si="463"/>
        <v>181555.04983791764</v>
      </c>
      <c r="BV784" s="72">
        <f t="shared" si="464"/>
        <v>6.7863245275771034</v>
      </c>
      <c r="BW784" s="75">
        <f t="shared" si="465"/>
        <v>1.671176394892925</v>
      </c>
      <c r="BX784" s="55">
        <f t="shared" si="466"/>
        <v>1.6066752219804059</v>
      </c>
      <c r="BY784" s="72">
        <f t="shared" si="439"/>
        <v>3.8596268538517631</v>
      </c>
      <c r="BZ784" s="124" t="s">
        <v>95</v>
      </c>
      <c r="CA784" s="124" t="s">
        <v>78</v>
      </c>
      <c r="CB784" s="125">
        <v>4</v>
      </c>
      <c r="CC784" s="125">
        <v>8</v>
      </c>
      <c r="CD784" s="125">
        <v>3</v>
      </c>
      <c r="CE784" s="125">
        <v>6</v>
      </c>
      <c r="CF784" s="124" t="s">
        <v>81</v>
      </c>
      <c r="CG784" s="126" t="s">
        <v>75</v>
      </c>
      <c r="CH784" s="129">
        <f t="shared" ref="CH784:CH789" si="474">SUM(CH782:CH783)/2</f>
        <v>20.220118651410388</v>
      </c>
      <c r="CI784" s="63">
        <v>3.6317910219993839</v>
      </c>
      <c r="CJ784" s="64">
        <f>SUM((AF784-BQ784)/AF784)*100</f>
        <v>4.3184885290148305</v>
      </c>
      <c r="CK784" s="64">
        <f>SUM(BX784*CH784)</f>
        <v>32.487163622724928</v>
      </c>
      <c r="CL784" s="65" t="s">
        <v>81</v>
      </c>
    </row>
    <row r="785" spans="1:90" s="65" customFormat="1" ht="24.75" customHeight="1" x14ac:dyDescent="0.3">
      <c r="A785" s="61" t="s">
        <v>129</v>
      </c>
      <c r="B785" s="35">
        <v>3.375</v>
      </c>
      <c r="C785" s="35">
        <v>1.82</v>
      </c>
      <c r="D785" s="35">
        <v>6.2249999999999996</v>
      </c>
      <c r="E785" s="35">
        <v>4.6449999999999996</v>
      </c>
      <c r="F785" s="35">
        <v>0.67369999999999997</v>
      </c>
      <c r="G785" s="66">
        <v>0.47484999999999999</v>
      </c>
      <c r="H785" s="66">
        <v>7.2349999999999998E-2</v>
      </c>
      <c r="I785" s="66">
        <v>4.095E-2</v>
      </c>
      <c r="J785" s="66">
        <v>3.3450000000000001E-2</v>
      </c>
      <c r="K785" s="67">
        <v>4.8500000000000001E-2</v>
      </c>
      <c r="L785" s="66">
        <v>1.3521909999999999</v>
      </c>
      <c r="M785" s="68">
        <v>3.8699999999999998E-2</v>
      </c>
      <c r="N785" s="35">
        <v>8.620000000000001</v>
      </c>
      <c r="O785" s="35">
        <v>12.135</v>
      </c>
      <c r="P785" s="35">
        <v>4.0999999999999996</v>
      </c>
      <c r="Q785" s="35">
        <v>16.63</v>
      </c>
      <c r="R785" s="35">
        <v>7.6749999999999998</v>
      </c>
      <c r="S785" s="35">
        <v>3.28</v>
      </c>
      <c r="T785" s="35">
        <v>7.83</v>
      </c>
      <c r="U785" s="35">
        <v>1.9699999999999995</v>
      </c>
      <c r="V785" s="35">
        <v>18.384999999999998</v>
      </c>
      <c r="W785" s="35">
        <v>2.085</v>
      </c>
      <c r="X785" s="35">
        <v>10.535</v>
      </c>
      <c r="Y785" s="35">
        <v>5.7350000000000003</v>
      </c>
      <c r="Z785" s="35">
        <v>0</v>
      </c>
      <c r="AA785" s="35">
        <v>9.33</v>
      </c>
      <c r="AB785" s="41">
        <v>1000</v>
      </c>
      <c r="AC785" s="41">
        <v>9</v>
      </c>
      <c r="AD785" s="88">
        <v>384.9</v>
      </c>
      <c r="AE785" s="69">
        <v>59.3</v>
      </c>
      <c r="AF785" s="69">
        <v>73.900000000000006</v>
      </c>
      <c r="AG785" s="44">
        <f t="shared" si="473"/>
        <v>29.65</v>
      </c>
      <c r="AH785" s="44">
        <f t="shared" si="443"/>
        <v>2761.8447876054929</v>
      </c>
      <c r="AI785" s="44">
        <f t="shared" si="444"/>
        <v>204100.32980404593</v>
      </c>
      <c r="AJ785" s="44">
        <f t="shared" si="445"/>
        <v>1.885837227061502</v>
      </c>
      <c r="AK785" s="45">
        <v>0</v>
      </c>
      <c r="AL785" s="43">
        <v>379.3</v>
      </c>
      <c r="AM785" s="69">
        <v>59.2</v>
      </c>
      <c r="AN785" s="69">
        <v>74</v>
      </c>
      <c r="AO785" s="44">
        <f t="shared" si="470"/>
        <v>29.6</v>
      </c>
      <c r="AP785" s="44">
        <f t="shared" si="446"/>
        <v>2752.5378193692336</v>
      </c>
      <c r="AQ785" s="46">
        <f t="shared" si="447"/>
        <v>204100.32980404593</v>
      </c>
      <c r="AR785" s="46">
        <f t="shared" si="448"/>
        <v>203687.79863332328</v>
      </c>
      <c r="AS785" s="47">
        <f t="shared" si="449"/>
        <v>0.20212175605924593</v>
      </c>
      <c r="AT785" s="46">
        <f t="shared" si="450"/>
        <v>1.885837227061502</v>
      </c>
      <c r="AU785" s="46">
        <f t="shared" si="451"/>
        <v>1.8621635785008999</v>
      </c>
      <c r="AV785" s="47">
        <f t="shared" si="452"/>
        <v>1.2553389137136866</v>
      </c>
      <c r="AW785" s="48">
        <v>0</v>
      </c>
      <c r="AX785" s="70">
        <v>150</v>
      </c>
      <c r="AY785" s="70">
        <v>12</v>
      </c>
      <c r="AZ785" s="71">
        <v>326.10000000000002</v>
      </c>
      <c r="BA785" s="43">
        <f t="shared" si="467"/>
        <v>18.031278748850031</v>
      </c>
      <c r="BB785" s="71">
        <v>57.2</v>
      </c>
      <c r="BC785" s="69">
        <v>73.7</v>
      </c>
      <c r="BD785" s="54">
        <f t="shared" si="453"/>
        <v>28.6</v>
      </c>
      <c r="BE785" s="44">
        <f t="shared" si="454"/>
        <v>2569.6971269303071</v>
      </c>
      <c r="BF785" s="50">
        <f t="shared" si="468"/>
        <v>204100.32980404593</v>
      </c>
      <c r="BG785" s="50">
        <f t="shared" si="455"/>
        <v>189386.67825476365</v>
      </c>
      <c r="BH785" s="72">
        <f t="shared" si="456"/>
        <v>7.2090287964789983</v>
      </c>
      <c r="BI785" s="73">
        <f t="shared" si="457"/>
        <v>1.885837227061502</v>
      </c>
      <c r="BJ785" s="51">
        <f t="shared" si="458"/>
        <v>1.7218740146090374</v>
      </c>
      <c r="BK785" s="72">
        <f t="shared" si="459"/>
        <v>8.6944519972145677</v>
      </c>
      <c r="BL785" s="116">
        <v>0</v>
      </c>
      <c r="BM785" s="74">
        <f t="shared" si="471"/>
        <v>1000</v>
      </c>
      <c r="BN785" s="74">
        <f t="shared" si="472"/>
        <v>9</v>
      </c>
      <c r="BO785" s="71">
        <v>291</v>
      </c>
      <c r="BP785" s="71">
        <v>57</v>
      </c>
      <c r="BQ785" s="71">
        <v>71.3</v>
      </c>
      <c r="BR785" s="72">
        <f t="shared" si="460"/>
        <v>28.5</v>
      </c>
      <c r="BS785" s="54">
        <f t="shared" si="461"/>
        <v>2551.7586328783095</v>
      </c>
      <c r="BT785" s="50">
        <f t="shared" si="462"/>
        <v>189386.67825476365</v>
      </c>
      <c r="BU785" s="50">
        <f t="shared" si="463"/>
        <v>181940.39052422348</v>
      </c>
      <c r="BV785" s="72">
        <f t="shared" si="464"/>
        <v>3.9317906619194223</v>
      </c>
      <c r="BW785" s="75">
        <f t="shared" si="465"/>
        <v>1.7218740146090374</v>
      </c>
      <c r="BX785" s="55">
        <f t="shared" si="466"/>
        <v>1.5994249499055371</v>
      </c>
      <c r="BY785" s="72">
        <f t="shared" si="439"/>
        <v>7.1113835080032386</v>
      </c>
      <c r="BZ785" s="124" t="s">
        <v>95</v>
      </c>
      <c r="CA785" s="124" t="s">
        <v>78</v>
      </c>
      <c r="CB785" s="125">
        <v>4</v>
      </c>
      <c r="CC785" s="125">
        <v>8</v>
      </c>
      <c r="CD785" s="125">
        <v>3</v>
      </c>
      <c r="CE785" s="125">
        <v>6</v>
      </c>
      <c r="CF785" s="124" t="s">
        <v>81</v>
      </c>
      <c r="CG785" s="126" t="s">
        <v>75</v>
      </c>
      <c r="CH785" s="129">
        <f t="shared" si="474"/>
        <v>20.167688304848987</v>
      </c>
      <c r="CI785" s="129">
        <f>SUM(CI783:CI784)/2</f>
        <v>3.4737396518738306</v>
      </c>
      <c r="CJ785" s="64">
        <f>SUM((AF785-BQ785)/AF785)*100</f>
        <v>3.5182679296346526</v>
      </c>
      <c r="CK785" s="64">
        <f>SUM(BX785*CH785)</f>
        <v>32.256703856693576</v>
      </c>
      <c r="CL785" s="65" t="s">
        <v>81</v>
      </c>
    </row>
    <row r="786" spans="1:90" s="65" customFormat="1" ht="24.75" customHeight="1" x14ac:dyDescent="0.3">
      <c r="A786" s="61" t="s">
        <v>129</v>
      </c>
      <c r="B786" s="35">
        <v>3.47</v>
      </c>
      <c r="C786" s="35">
        <v>1.75</v>
      </c>
      <c r="D786" s="35">
        <v>6.07</v>
      </c>
      <c r="E786" s="35">
        <v>4.5999999999999996</v>
      </c>
      <c r="F786" s="35">
        <v>0.51370000000000005</v>
      </c>
      <c r="G786" s="66">
        <v>0.47749999999999998</v>
      </c>
      <c r="H786" s="66">
        <v>7.0849999999999996E-2</v>
      </c>
      <c r="I786" s="66">
        <v>4.0599999999999997E-2</v>
      </c>
      <c r="J786" s="66">
        <v>3.3050000000000003E-2</v>
      </c>
      <c r="K786" s="67">
        <v>4.9549999999999997E-2</v>
      </c>
      <c r="L786" s="66">
        <v>1.3521909999999999</v>
      </c>
      <c r="M786" s="68">
        <v>3.5700000000000003E-2</v>
      </c>
      <c r="N786" s="35">
        <v>9.0949999999999989</v>
      </c>
      <c r="O786" s="35">
        <v>17.445</v>
      </c>
      <c r="P786" s="35">
        <v>3.3487499999999999</v>
      </c>
      <c r="Q786" s="35">
        <v>14.93</v>
      </c>
      <c r="R786" s="35">
        <v>6.69</v>
      </c>
      <c r="S786" s="35">
        <v>3.2912499999999998</v>
      </c>
      <c r="T786" s="35">
        <v>8.1962499999999991</v>
      </c>
      <c r="U786" s="35">
        <v>2.4212499999999997</v>
      </c>
      <c r="V786" s="35">
        <v>11.0975</v>
      </c>
      <c r="W786" s="35">
        <v>4.3587499999999997</v>
      </c>
      <c r="X786" s="35">
        <v>10.5375</v>
      </c>
      <c r="Y786" s="35">
        <v>3.5750000000000002</v>
      </c>
      <c r="Z786" s="35">
        <v>0</v>
      </c>
      <c r="AA786" s="35">
        <v>8.8862500000000004</v>
      </c>
      <c r="AB786" s="41">
        <v>1020</v>
      </c>
      <c r="AC786" s="41">
        <v>9</v>
      </c>
      <c r="AD786" s="88">
        <v>383.9</v>
      </c>
      <c r="AE786" s="69">
        <v>59.3</v>
      </c>
      <c r="AF786" s="69">
        <v>74</v>
      </c>
      <c r="AG786" s="44">
        <f t="shared" si="473"/>
        <v>29.65</v>
      </c>
      <c r="AH786" s="44">
        <f t="shared" si="443"/>
        <v>2761.8447876054929</v>
      </c>
      <c r="AI786" s="44">
        <f t="shared" si="444"/>
        <v>204376.51428280649</v>
      </c>
      <c r="AJ786" s="44">
        <f t="shared" si="445"/>
        <v>1.8783958682687849</v>
      </c>
      <c r="AK786" s="45">
        <v>0</v>
      </c>
      <c r="AL786" s="43">
        <v>379</v>
      </c>
      <c r="AM786" s="69">
        <v>59.2</v>
      </c>
      <c r="AN786" s="69">
        <v>74</v>
      </c>
      <c r="AO786" s="44">
        <f t="shared" si="470"/>
        <v>29.6</v>
      </c>
      <c r="AP786" s="44">
        <f t="shared" si="446"/>
        <v>2752.5378193692336</v>
      </c>
      <c r="AQ786" s="46">
        <f t="shared" si="447"/>
        <v>204376.51428280649</v>
      </c>
      <c r="AR786" s="46">
        <f t="shared" si="448"/>
        <v>203687.79863332328</v>
      </c>
      <c r="AS786" s="47">
        <f t="shared" si="449"/>
        <v>0.33698375368619393</v>
      </c>
      <c r="AT786" s="46">
        <f t="shared" si="450"/>
        <v>1.8783958682687849</v>
      </c>
      <c r="AU786" s="46">
        <f t="shared" si="451"/>
        <v>1.8606907362294782</v>
      </c>
      <c r="AV786" s="47">
        <f t="shared" si="452"/>
        <v>0.94256659836164014</v>
      </c>
      <c r="AW786" s="48">
        <v>0</v>
      </c>
      <c r="AX786" s="70">
        <v>150</v>
      </c>
      <c r="AY786" s="70">
        <v>12</v>
      </c>
      <c r="AZ786" s="71">
        <v>325.60000000000002</v>
      </c>
      <c r="BA786" s="43">
        <f t="shared" si="467"/>
        <v>17.905405405405389</v>
      </c>
      <c r="BB786" s="71">
        <v>57.2</v>
      </c>
      <c r="BC786" s="69">
        <v>73.900000000000006</v>
      </c>
      <c r="BD786" s="54">
        <f t="shared" si="453"/>
        <v>28.6</v>
      </c>
      <c r="BE786" s="44">
        <f t="shared" si="454"/>
        <v>2569.6971269303071</v>
      </c>
      <c r="BF786" s="50">
        <f t="shared" si="468"/>
        <v>204376.51428280649</v>
      </c>
      <c r="BG786" s="50">
        <f t="shared" si="455"/>
        <v>189900.61768014971</v>
      </c>
      <c r="BH786" s="72">
        <f t="shared" si="456"/>
        <v>7.0829550320178774</v>
      </c>
      <c r="BI786" s="73">
        <f t="shared" si="457"/>
        <v>1.8783958682687849</v>
      </c>
      <c r="BJ786" s="51">
        <f t="shared" si="458"/>
        <v>1.714581047589899</v>
      </c>
      <c r="BK786" s="72">
        <f t="shared" si="459"/>
        <v>8.7209955817175562</v>
      </c>
      <c r="BL786" s="116">
        <v>0</v>
      </c>
      <c r="BM786" s="74">
        <f t="shared" si="471"/>
        <v>1020</v>
      </c>
      <c r="BN786" s="74">
        <f t="shared" si="472"/>
        <v>9</v>
      </c>
      <c r="BO786" s="71">
        <v>291.7</v>
      </c>
      <c r="BP786" s="71">
        <v>57.1</v>
      </c>
      <c r="BQ786" s="71">
        <v>71.2</v>
      </c>
      <c r="BR786" s="72">
        <f t="shared" si="460"/>
        <v>28.55</v>
      </c>
      <c r="BS786" s="54">
        <f t="shared" si="461"/>
        <v>2560.7200259226747</v>
      </c>
      <c r="BT786" s="50">
        <f t="shared" si="462"/>
        <v>189900.61768014971</v>
      </c>
      <c r="BU786" s="50">
        <f t="shared" si="463"/>
        <v>182323.26584569443</v>
      </c>
      <c r="BV786" s="72">
        <f t="shared" si="464"/>
        <v>3.990167028955026</v>
      </c>
      <c r="BW786" s="75">
        <f t="shared" si="465"/>
        <v>1.714581047589899</v>
      </c>
      <c r="BX786" s="55">
        <f t="shared" si="466"/>
        <v>1.5999055230113874</v>
      </c>
      <c r="BY786" s="72">
        <f t="shared" si="439"/>
        <v>6.6882533631002898</v>
      </c>
      <c r="BZ786" s="124" t="s">
        <v>95</v>
      </c>
      <c r="CA786" s="124" t="s">
        <v>78</v>
      </c>
      <c r="CB786" s="125">
        <v>4</v>
      </c>
      <c r="CC786" s="125">
        <v>8</v>
      </c>
      <c r="CD786" s="125">
        <v>3</v>
      </c>
      <c r="CE786" s="125">
        <v>6</v>
      </c>
      <c r="CF786" s="124" t="s">
        <v>81</v>
      </c>
      <c r="CG786" s="126" t="s">
        <v>75</v>
      </c>
      <c r="CH786" s="129">
        <f t="shared" si="474"/>
        <v>20.193903478129688</v>
      </c>
      <c r="CI786" s="129">
        <f>SUM(CI784:CI785)/2</f>
        <v>3.5527653369366075</v>
      </c>
      <c r="CJ786" s="64">
        <f>SUM((AF786-BQ786)/AF786)*100</f>
        <v>3.7837837837837798</v>
      </c>
      <c r="CK786" s="64">
        <f>SUM(BX786*CH786)</f>
        <v>32.308337705818552</v>
      </c>
      <c r="CL786" s="65" t="s">
        <v>81</v>
      </c>
    </row>
    <row r="787" spans="1:90" s="65" customFormat="1" ht="24.75" customHeight="1" x14ac:dyDescent="0.3">
      <c r="A787" s="61" t="s">
        <v>129</v>
      </c>
      <c r="B787" s="35">
        <v>3.7149999999999999</v>
      </c>
      <c r="C787" s="35">
        <v>2.0249999999999999</v>
      </c>
      <c r="D787" s="35">
        <v>6.5750000000000002</v>
      </c>
      <c r="E787" s="35">
        <v>4.8250000000000002</v>
      </c>
      <c r="F787" s="35">
        <v>0.4204</v>
      </c>
      <c r="G787" s="66">
        <v>0.56164999999999998</v>
      </c>
      <c r="H787" s="66">
        <v>7.8200000000000006E-2</v>
      </c>
      <c r="I787" s="66">
        <v>4.6850000000000003E-2</v>
      </c>
      <c r="J787" s="66">
        <v>3.8699999999999998E-2</v>
      </c>
      <c r="K787" s="67">
        <v>5.8400000000000001E-2</v>
      </c>
      <c r="L787" s="66">
        <v>1.3521909999999999</v>
      </c>
      <c r="M787" s="68">
        <v>2.315E-2</v>
      </c>
      <c r="N787" s="35">
        <v>14.755000000000001</v>
      </c>
      <c r="O787" s="35">
        <v>13.37</v>
      </c>
      <c r="P787" s="35">
        <v>2.6799999999999997</v>
      </c>
      <c r="Q787" s="35">
        <v>16.015000000000001</v>
      </c>
      <c r="R787" s="35">
        <v>7.04</v>
      </c>
      <c r="S787" s="35">
        <v>2.9699999999999998</v>
      </c>
      <c r="T787" s="35">
        <v>7.25</v>
      </c>
      <c r="U787" s="35">
        <v>1.65</v>
      </c>
      <c r="V787" s="35">
        <v>8.5949999999999989</v>
      </c>
      <c r="W787" s="35">
        <v>5.9550000000000001</v>
      </c>
      <c r="X787" s="35">
        <v>11.035</v>
      </c>
      <c r="Y787" s="35">
        <v>1.415</v>
      </c>
      <c r="Z787" s="35">
        <v>0</v>
      </c>
      <c r="AA787" s="35">
        <v>9.25</v>
      </c>
      <c r="AB787" s="41">
        <v>1020</v>
      </c>
      <c r="AC787" s="41">
        <v>9</v>
      </c>
      <c r="AD787" s="88">
        <v>384.7</v>
      </c>
      <c r="AE787" s="69">
        <v>59.3</v>
      </c>
      <c r="AF787" s="69">
        <v>74</v>
      </c>
      <c r="AG787" s="44">
        <f t="shared" si="473"/>
        <v>29.65</v>
      </c>
      <c r="AH787" s="44">
        <f t="shared" si="443"/>
        <v>2761.8447876054929</v>
      </c>
      <c r="AI787" s="44">
        <f t="shared" si="444"/>
        <v>204376.51428280649</v>
      </c>
      <c r="AJ787" s="44">
        <f t="shared" si="445"/>
        <v>1.8823102123547839</v>
      </c>
      <c r="AK787" s="45">
        <v>0</v>
      </c>
      <c r="AL787" s="43">
        <v>377.5</v>
      </c>
      <c r="AM787" s="69">
        <v>59.2</v>
      </c>
      <c r="AN787" s="69">
        <v>74</v>
      </c>
      <c r="AO787" s="44">
        <f t="shared" si="470"/>
        <v>29.6</v>
      </c>
      <c r="AP787" s="44">
        <f t="shared" si="446"/>
        <v>2752.5378193692336</v>
      </c>
      <c r="AQ787" s="46">
        <f t="shared" si="447"/>
        <v>204376.51428280649</v>
      </c>
      <c r="AR787" s="46">
        <f t="shared" si="448"/>
        <v>203687.79863332328</v>
      </c>
      <c r="AS787" s="47">
        <f t="shared" si="449"/>
        <v>0.33698375368619393</v>
      </c>
      <c r="AT787" s="46">
        <f t="shared" si="450"/>
        <v>1.8823102123547839</v>
      </c>
      <c r="AU787" s="46">
        <f t="shared" si="451"/>
        <v>1.8533265248723694</v>
      </c>
      <c r="AV787" s="47">
        <f t="shared" si="452"/>
        <v>1.5397933503296317</v>
      </c>
      <c r="AW787" s="48">
        <v>0</v>
      </c>
      <c r="AX787" s="70">
        <v>150</v>
      </c>
      <c r="AY787" s="70">
        <v>12</v>
      </c>
      <c r="AZ787" s="71">
        <v>326.60000000000002</v>
      </c>
      <c r="BA787" s="43">
        <f t="shared" si="467"/>
        <v>17.789344764237587</v>
      </c>
      <c r="BB787" s="71">
        <v>57.1</v>
      </c>
      <c r="BC787" s="69">
        <v>73.7</v>
      </c>
      <c r="BD787" s="54">
        <f t="shared" si="453"/>
        <v>28.55</v>
      </c>
      <c r="BE787" s="44">
        <f t="shared" si="454"/>
        <v>2560.7200259226747</v>
      </c>
      <c r="BF787" s="50">
        <f t="shared" si="468"/>
        <v>204376.51428280649</v>
      </c>
      <c r="BG787" s="50">
        <f t="shared" si="455"/>
        <v>188725.06591050114</v>
      </c>
      <c r="BH787" s="72">
        <f t="shared" si="456"/>
        <v>7.6581442966815709</v>
      </c>
      <c r="BI787" s="73">
        <f t="shared" si="457"/>
        <v>1.8823102123547839</v>
      </c>
      <c r="BJ787" s="51">
        <f t="shared" si="458"/>
        <v>1.730559734735412</v>
      </c>
      <c r="BK787" s="72">
        <f t="shared" si="459"/>
        <v>8.0619271267476638</v>
      </c>
      <c r="BL787" s="116">
        <v>0</v>
      </c>
      <c r="BM787" s="74">
        <f t="shared" si="471"/>
        <v>1020</v>
      </c>
      <c r="BN787" s="74">
        <f t="shared" si="472"/>
        <v>9</v>
      </c>
      <c r="BO787" s="71">
        <v>291.39999999999998</v>
      </c>
      <c r="BP787" s="71">
        <v>57.9</v>
      </c>
      <c r="BQ787" s="71">
        <v>71.400000000000006</v>
      </c>
      <c r="BR787" s="72">
        <f t="shared" si="460"/>
        <v>28.95</v>
      </c>
      <c r="BS787" s="54">
        <f t="shared" si="461"/>
        <v>2632.9766569552394</v>
      </c>
      <c r="BT787" s="50">
        <f t="shared" si="462"/>
        <v>188725.06591050114</v>
      </c>
      <c r="BU787" s="50">
        <f t="shared" si="463"/>
        <v>187994.53330660411</v>
      </c>
      <c r="BV787" s="72">
        <f t="shared" si="464"/>
        <v>0.38708827593864903</v>
      </c>
      <c r="BW787" s="75">
        <f t="shared" si="465"/>
        <v>1.730559734735412</v>
      </c>
      <c r="BX787" s="55">
        <f t="shared" si="466"/>
        <v>1.5500450724529835</v>
      </c>
      <c r="BY787" s="72">
        <f t="shared" si="439"/>
        <v>10.430998633515976</v>
      </c>
      <c r="BZ787" s="124" t="s">
        <v>95</v>
      </c>
      <c r="CA787" s="124" t="s">
        <v>78</v>
      </c>
      <c r="CB787" s="125">
        <v>4</v>
      </c>
      <c r="CC787" s="125">
        <v>8</v>
      </c>
      <c r="CD787" s="125">
        <v>3</v>
      </c>
      <c r="CE787" s="125">
        <v>6</v>
      </c>
      <c r="CF787" s="124" t="s">
        <v>81</v>
      </c>
      <c r="CG787" s="126" t="s">
        <v>75</v>
      </c>
      <c r="CH787" s="129">
        <f t="shared" si="474"/>
        <v>20.180795891489339</v>
      </c>
      <c r="CI787" s="129">
        <f>SUM(CI785:CI786)/2</f>
        <v>3.513252494405219</v>
      </c>
      <c r="CJ787" s="64">
        <f>SUM((AF787-BQ787)/AF787)*100</f>
        <v>3.513513513513506</v>
      </c>
      <c r="CK787" s="64">
        <f>SUM(BX787*CH787)</f>
        <v>31.281143229782465</v>
      </c>
      <c r="CL787" s="65" t="s">
        <v>81</v>
      </c>
    </row>
    <row r="788" spans="1:90" s="65" customFormat="1" ht="24.75" customHeight="1" x14ac:dyDescent="0.3">
      <c r="A788" s="61" t="s">
        <v>129</v>
      </c>
      <c r="B788" s="35">
        <v>3.7149999999999999</v>
      </c>
      <c r="C788" s="35">
        <v>2.085</v>
      </c>
      <c r="D788" s="35">
        <v>6.97</v>
      </c>
      <c r="E788" s="35">
        <v>4.9000000000000004</v>
      </c>
      <c r="F788" s="35">
        <v>0.42799999999999999</v>
      </c>
      <c r="G788" s="66">
        <v>0.55354999999999999</v>
      </c>
      <c r="H788" s="66">
        <v>7.8450000000000006E-2</v>
      </c>
      <c r="I788" s="66">
        <v>4.6100000000000002E-2</v>
      </c>
      <c r="J788" s="66">
        <v>3.9050000000000001E-2</v>
      </c>
      <c r="K788" s="67">
        <v>5.4199999999999998E-2</v>
      </c>
      <c r="L788" s="66">
        <v>1.3521909999999999</v>
      </c>
      <c r="M788" s="68">
        <v>2.4500000000000001E-2</v>
      </c>
      <c r="N788" s="35">
        <v>8.620000000000001</v>
      </c>
      <c r="O788" s="35">
        <v>12.135</v>
      </c>
      <c r="P788" s="35">
        <v>4.0999999999999996</v>
      </c>
      <c r="Q788" s="35">
        <v>16.63</v>
      </c>
      <c r="R788" s="35">
        <v>7.6749999999999998</v>
      </c>
      <c r="S788" s="35">
        <v>3.28</v>
      </c>
      <c r="T788" s="35">
        <v>7.83</v>
      </c>
      <c r="U788" s="35">
        <v>1.9699999999999995</v>
      </c>
      <c r="V788" s="35">
        <v>18.384999999999998</v>
      </c>
      <c r="W788" s="35">
        <v>2.085</v>
      </c>
      <c r="X788" s="35">
        <v>10.535</v>
      </c>
      <c r="Y788" s="35">
        <v>5.7350000000000003</v>
      </c>
      <c r="Z788" s="35">
        <v>0</v>
      </c>
      <c r="AA788" s="35">
        <v>9.33</v>
      </c>
      <c r="AB788" s="41">
        <v>1020</v>
      </c>
      <c r="AC788" s="41">
        <v>9</v>
      </c>
      <c r="AD788" s="88">
        <v>384.7</v>
      </c>
      <c r="AE788" s="69">
        <v>59.3</v>
      </c>
      <c r="AF788" s="69">
        <v>74.099999999999994</v>
      </c>
      <c r="AG788" s="44">
        <f t="shared" si="473"/>
        <v>29.65</v>
      </c>
      <c r="AH788" s="44">
        <f t="shared" si="443"/>
        <v>2761.8447876054929</v>
      </c>
      <c r="AI788" s="44">
        <f t="shared" si="444"/>
        <v>204652.69876156701</v>
      </c>
      <c r="AJ788" s="44">
        <f t="shared" si="445"/>
        <v>1.8797699826485024</v>
      </c>
      <c r="AK788" s="45">
        <v>0</v>
      </c>
      <c r="AL788" s="43">
        <v>377.3</v>
      </c>
      <c r="AM788" s="69">
        <v>59.2</v>
      </c>
      <c r="AN788" s="69">
        <v>74.2</v>
      </c>
      <c r="AO788" s="44">
        <f t="shared" si="470"/>
        <v>29.6</v>
      </c>
      <c r="AP788" s="44">
        <f t="shared" si="446"/>
        <v>2752.5378193692336</v>
      </c>
      <c r="AQ788" s="46">
        <f t="shared" si="447"/>
        <v>204652.69876156701</v>
      </c>
      <c r="AR788" s="46">
        <f t="shared" si="448"/>
        <v>204238.30619719715</v>
      </c>
      <c r="AS788" s="47">
        <f t="shared" si="449"/>
        <v>0.2024857560528206</v>
      </c>
      <c r="AT788" s="46">
        <f t="shared" si="450"/>
        <v>1.8797699826485024</v>
      </c>
      <c r="AU788" s="46">
        <f t="shared" si="451"/>
        <v>1.8473517873562244</v>
      </c>
      <c r="AV788" s="47">
        <f t="shared" si="452"/>
        <v>1.7245830921612197</v>
      </c>
      <c r="AW788" s="48">
        <v>0</v>
      </c>
      <c r="AX788" s="70">
        <v>150</v>
      </c>
      <c r="AY788" s="70">
        <v>12</v>
      </c>
      <c r="AZ788" s="71">
        <v>324.89999999999998</v>
      </c>
      <c r="BA788" s="43">
        <f t="shared" si="467"/>
        <v>18.405663281009545</v>
      </c>
      <c r="BB788" s="71">
        <v>57.6</v>
      </c>
      <c r="BC788" s="69">
        <v>73.5</v>
      </c>
      <c r="BD788" s="54">
        <f t="shared" si="453"/>
        <v>28.8</v>
      </c>
      <c r="BE788" s="44">
        <f t="shared" si="454"/>
        <v>2605.7626105935183</v>
      </c>
      <c r="BF788" s="50">
        <f t="shared" si="468"/>
        <v>204652.69876156701</v>
      </c>
      <c r="BG788" s="50">
        <f t="shared" si="455"/>
        <v>191523.55187862361</v>
      </c>
      <c r="BH788" s="72">
        <f t="shared" si="456"/>
        <v>6.4153304414713173</v>
      </c>
      <c r="BI788" s="73">
        <f t="shared" si="457"/>
        <v>1.8797699826485024</v>
      </c>
      <c r="BJ788" s="51">
        <f t="shared" si="458"/>
        <v>1.6963971105021203</v>
      </c>
      <c r="BK788" s="72">
        <f t="shared" si="459"/>
        <v>9.7550697074127566</v>
      </c>
      <c r="BL788" s="116">
        <v>0</v>
      </c>
      <c r="BM788" s="74">
        <f t="shared" si="471"/>
        <v>1020</v>
      </c>
      <c r="BN788" s="74">
        <f t="shared" si="472"/>
        <v>9</v>
      </c>
      <c r="BO788" s="71">
        <v>291.2</v>
      </c>
      <c r="BP788" s="71">
        <v>57.9</v>
      </c>
      <c r="BQ788" s="71">
        <v>71.599999999999994</v>
      </c>
      <c r="BR788" s="72">
        <f t="shared" si="460"/>
        <v>28.95</v>
      </c>
      <c r="BS788" s="54">
        <f t="shared" si="461"/>
        <v>2632.9766569552394</v>
      </c>
      <c r="BT788" s="50">
        <f t="shared" si="462"/>
        <v>191523.55187862361</v>
      </c>
      <c r="BU788" s="50">
        <f t="shared" si="463"/>
        <v>188521.12863799513</v>
      </c>
      <c r="BV788" s="72">
        <f t="shared" si="464"/>
        <v>1.5676522345049404</v>
      </c>
      <c r="BW788" s="75">
        <f t="shared" si="465"/>
        <v>1.6963971105021203</v>
      </c>
      <c r="BX788" s="55">
        <f t="shared" si="466"/>
        <v>1.5446544485693825</v>
      </c>
      <c r="BY788" s="72">
        <f t="shared" si="439"/>
        <v>8.9449964865728369</v>
      </c>
      <c r="BZ788" s="124" t="s">
        <v>95</v>
      </c>
      <c r="CA788" s="124" t="s">
        <v>78</v>
      </c>
      <c r="CB788" s="125">
        <v>4</v>
      </c>
      <c r="CC788" s="125">
        <v>8</v>
      </c>
      <c r="CD788" s="125">
        <v>3</v>
      </c>
      <c r="CE788" s="125">
        <v>6</v>
      </c>
      <c r="CF788" s="124" t="s">
        <v>81</v>
      </c>
      <c r="CG788" s="126" t="s">
        <v>75</v>
      </c>
      <c r="CH788" s="129">
        <f t="shared" si="474"/>
        <v>20.187349684809512</v>
      </c>
      <c r="CI788" s="129">
        <f>SUM(CI786:CI787)/2</f>
        <v>3.533008915670913</v>
      </c>
      <c r="CJ788" s="64">
        <f>SUM((AF788-BQ788)/AF788)*100</f>
        <v>3.3738191632928474</v>
      </c>
      <c r="CK788" s="64">
        <f>SUM(BX788*CH788)</f>
        <v>31.182479495466733</v>
      </c>
      <c r="CL788" s="65" t="s">
        <v>81</v>
      </c>
    </row>
    <row r="789" spans="1:90" s="65" customFormat="1" ht="24.75" customHeight="1" x14ac:dyDescent="0.3">
      <c r="A789" s="61" t="s">
        <v>129</v>
      </c>
      <c r="B789" s="35">
        <v>3.5150000000000001</v>
      </c>
      <c r="C789" s="35">
        <v>2.06</v>
      </c>
      <c r="D789" s="35">
        <v>6.66</v>
      </c>
      <c r="E789" s="35">
        <v>4.915</v>
      </c>
      <c r="F789" s="35">
        <v>0.43114999999999998</v>
      </c>
      <c r="G789" s="66">
        <v>0.27863499999999997</v>
      </c>
      <c r="H789" s="66">
        <v>7.8E-2</v>
      </c>
      <c r="I789" s="66">
        <v>4.6649999999999997E-2</v>
      </c>
      <c r="J789" s="66">
        <v>3.95E-2</v>
      </c>
      <c r="K789" s="67">
        <v>5.2650000000000002E-2</v>
      </c>
      <c r="L789" s="66">
        <v>1.3521909999999999</v>
      </c>
      <c r="M789" s="68">
        <v>2.2200000000000001E-2</v>
      </c>
      <c r="N789" s="35">
        <v>9.0949999999999989</v>
      </c>
      <c r="O789" s="35">
        <v>17.445</v>
      </c>
      <c r="P789" s="35">
        <v>3.3487499999999999</v>
      </c>
      <c r="Q789" s="35">
        <v>14.93</v>
      </c>
      <c r="R789" s="35">
        <v>6.69</v>
      </c>
      <c r="S789" s="35">
        <v>3.2912499999999998</v>
      </c>
      <c r="T789" s="35">
        <v>8.1962499999999991</v>
      </c>
      <c r="U789" s="35">
        <v>2.4212499999999997</v>
      </c>
      <c r="V789" s="35">
        <v>11.0975</v>
      </c>
      <c r="W789" s="35">
        <v>4.3587499999999997</v>
      </c>
      <c r="X789" s="35">
        <v>10.5375</v>
      </c>
      <c r="Y789" s="35">
        <v>3.5750000000000002</v>
      </c>
      <c r="Z789" s="35">
        <v>0</v>
      </c>
      <c r="AA789" s="35">
        <v>8.8862500000000004</v>
      </c>
      <c r="AB789" s="41">
        <v>1020</v>
      </c>
      <c r="AC789" s="41">
        <v>9</v>
      </c>
      <c r="AD789" s="88">
        <v>385.4</v>
      </c>
      <c r="AE789" s="69">
        <v>59.3</v>
      </c>
      <c r="AF789" s="69">
        <v>74.099999999999994</v>
      </c>
      <c r="AG789" s="44">
        <f t="shared" si="473"/>
        <v>29.65</v>
      </c>
      <c r="AH789" s="44">
        <f t="shared" si="443"/>
        <v>2761.8447876054929</v>
      </c>
      <c r="AI789" s="44">
        <f t="shared" si="444"/>
        <v>204652.69876156701</v>
      </c>
      <c r="AJ789" s="44">
        <f t="shared" si="445"/>
        <v>1.8831904115225704</v>
      </c>
      <c r="AK789" s="45">
        <v>0</v>
      </c>
      <c r="AL789" s="43">
        <v>377.4</v>
      </c>
      <c r="AM789" s="69">
        <v>59.2</v>
      </c>
      <c r="AN789" s="69">
        <v>74.2</v>
      </c>
      <c r="AO789" s="44">
        <f t="shared" si="470"/>
        <v>29.6</v>
      </c>
      <c r="AP789" s="44">
        <f t="shared" si="446"/>
        <v>2752.5378193692336</v>
      </c>
      <c r="AQ789" s="46">
        <f t="shared" si="447"/>
        <v>204652.69876156701</v>
      </c>
      <c r="AR789" s="46">
        <f t="shared" si="448"/>
        <v>204238.30619719715</v>
      </c>
      <c r="AS789" s="47">
        <f t="shared" si="449"/>
        <v>0.2024857560528206</v>
      </c>
      <c r="AT789" s="46">
        <f t="shared" si="450"/>
        <v>1.8831904115225704</v>
      </c>
      <c r="AU789" s="46">
        <f t="shared" si="451"/>
        <v>1.8478414114716117</v>
      </c>
      <c r="AV789" s="47">
        <f t="shared" si="452"/>
        <v>1.8770805031010525</v>
      </c>
      <c r="AW789" s="48">
        <v>0</v>
      </c>
      <c r="AX789" s="70">
        <v>150</v>
      </c>
      <c r="AY789" s="70">
        <v>12</v>
      </c>
      <c r="AZ789" s="71">
        <v>326</v>
      </c>
      <c r="BA789" s="43">
        <f t="shared" si="467"/>
        <v>18.220858895705515</v>
      </c>
      <c r="BB789" s="71">
        <v>57.6</v>
      </c>
      <c r="BC789" s="69">
        <v>73.5</v>
      </c>
      <c r="BD789" s="54">
        <f t="shared" si="453"/>
        <v>28.8</v>
      </c>
      <c r="BE789" s="44">
        <f t="shared" si="454"/>
        <v>2605.7626105935183</v>
      </c>
      <c r="BF789" s="50">
        <f t="shared" si="468"/>
        <v>204652.69876156701</v>
      </c>
      <c r="BG789" s="50">
        <f t="shared" si="455"/>
        <v>191523.55187862361</v>
      </c>
      <c r="BH789" s="72">
        <f t="shared" si="456"/>
        <v>6.4153304414713173</v>
      </c>
      <c r="BI789" s="73">
        <f t="shared" si="457"/>
        <v>1.8831904115225704</v>
      </c>
      <c r="BJ789" s="51">
        <f t="shared" si="458"/>
        <v>1.7021405294665779</v>
      </c>
      <c r="BK789" s="72">
        <f t="shared" si="459"/>
        <v>9.6139976578158457</v>
      </c>
      <c r="BL789" s="116">
        <v>0</v>
      </c>
      <c r="BM789" s="74">
        <f t="shared" si="471"/>
        <v>1020</v>
      </c>
      <c r="BN789" s="74">
        <f t="shared" si="472"/>
        <v>9</v>
      </c>
      <c r="BO789" s="71">
        <v>291.3</v>
      </c>
      <c r="BP789" s="71">
        <v>57.9</v>
      </c>
      <c r="BQ789" s="71">
        <v>71.400000000000006</v>
      </c>
      <c r="BR789" s="72">
        <f t="shared" si="460"/>
        <v>28.95</v>
      </c>
      <c r="BS789" s="54">
        <f t="shared" si="461"/>
        <v>2632.9766569552394</v>
      </c>
      <c r="BT789" s="50">
        <f t="shared" si="462"/>
        <v>191523.55187862361</v>
      </c>
      <c r="BU789" s="50">
        <f t="shared" si="463"/>
        <v>187994.53330660411</v>
      </c>
      <c r="BV789" s="72">
        <f t="shared" si="464"/>
        <v>1.8426029265873187</v>
      </c>
      <c r="BW789" s="75">
        <f t="shared" si="465"/>
        <v>1.7021405294665779</v>
      </c>
      <c r="BX789" s="55">
        <f t="shared" si="466"/>
        <v>1.5495131420918125</v>
      </c>
      <c r="BY789" s="72">
        <f t="shared" si="439"/>
        <v>8.9667912098066473</v>
      </c>
      <c r="BZ789" s="124" t="s">
        <v>95</v>
      </c>
      <c r="CA789" s="124" t="s">
        <v>78</v>
      </c>
      <c r="CB789" s="125">
        <v>4</v>
      </c>
      <c r="CC789" s="125">
        <v>8</v>
      </c>
      <c r="CD789" s="125">
        <v>3</v>
      </c>
      <c r="CE789" s="125">
        <v>6</v>
      </c>
      <c r="CF789" s="124" t="s">
        <v>81</v>
      </c>
      <c r="CG789" s="126" t="s">
        <v>75</v>
      </c>
      <c r="CH789" s="129">
        <f t="shared" si="474"/>
        <v>20.184072788149425</v>
      </c>
      <c r="CI789" s="129">
        <f>SUM(CI787:CI788)/2</f>
        <v>3.5231307050380662</v>
      </c>
      <c r="CJ789" s="64">
        <f>SUM((AF789-BQ789)/AF789)*100</f>
        <v>3.6437246963562604</v>
      </c>
      <c r="CK789" s="64">
        <f>SUM(BX789*CH789)</f>
        <v>31.275486046175267</v>
      </c>
      <c r="CL789" s="65" t="s">
        <v>81</v>
      </c>
    </row>
    <row r="790" spans="1:90" s="65" customFormat="1" ht="24.75" customHeight="1" x14ac:dyDescent="0.3">
      <c r="A790" s="61" t="s">
        <v>129</v>
      </c>
      <c r="B790" s="35">
        <v>3.27</v>
      </c>
      <c r="C790" s="35">
        <v>1.7649999999999999</v>
      </c>
      <c r="D790" s="35">
        <v>5.9950000000000001</v>
      </c>
      <c r="E790" s="35">
        <v>4.7949999999999999</v>
      </c>
      <c r="F790" s="35">
        <v>1.1596500000000001</v>
      </c>
      <c r="G790" s="66">
        <v>0.45745000000000002</v>
      </c>
      <c r="H790" s="66">
        <v>7.9899999999999999E-2</v>
      </c>
      <c r="I790" s="66">
        <v>4.3200000000000002E-2</v>
      </c>
      <c r="J790" s="66">
        <v>3.3799999999999997E-2</v>
      </c>
      <c r="K790" s="67">
        <v>5.3249999999999999E-2</v>
      </c>
      <c r="L790" s="66">
        <v>1.3521909999999999</v>
      </c>
      <c r="M790" s="68">
        <v>4.5949999999999998E-2</v>
      </c>
      <c r="N790" s="35">
        <v>14.755000000000001</v>
      </c>
      <c r="O790" s="35">
        <v>13.37</v>
      </c>
      <c r="P790" s="35">
        <v>2.6799999999999997</v>
      </c>
      <c r="Q790" s="35">
        <v>16.015000000000001</v>
      </c>
      <c r="R790" s="35">
        <v>7.04</v>
      </c>
      <c r="S790" s="35">
        <v>2.9699999999999998</v>
      </c>
      <c r="T790" s="35">
        <v>7.25</v>
      </c>
      <c r="U790" s="35">
        <v>1.65</v>
      </c>
      <c r="V790" s="35">
        <v>8.5949999999999989</v>
      </c>
      <c r="W790" s="35">
        <v>5.9550000000000001</v>
      </c>
      <c r="X790" s="35">
        <v>11.035</v>
      </c>
      <c r="Y790" s="35">
        <v>1.415</v>
      </c>
      <c r="Z790" s="35">
        <v>0</v>
      </c>
      <c r="AA790" s="35">
        <v>9.25</v>
      </c>
      <c r="AB790" s="41">
        <v>1020</v>
      </c>
      <c r="AC790" s="41">
        <v>9</v>
      </c>
      <c r="AD790" s="88">
        <v>386.4</v>
      </c>
      <c r="AE790" s="69">
        <v>59.3</v>
      </c>
      <c r="AF790" s="69">
        <v>74.2</v>
      </c>
      <c r="AG790" s="44">
        <f t="shared" si="473"/>
        <v>29.65</v>
      </c>
      <c r="AH790" s="44">
        <f t="shared" si="443"/>
        <v>2761.8447876054929</v>
      </c>
      <c r="AI790" s="44">
        <f t="shared" si="444"/>
        <v>204928.88324032759</v>
      </c>
      <c r="AJ790" s="44">
        <f t="shared" si="445"/>
        <v>1.8855321606708537</v>
      </c>
      <c r="AK790" s="45">
        <v>0</v>
      </c>
      <c r="AL790" s="43">
        <v>379.2</v>
      </c>
      <c r="AM790" s="69">
        <v>59.2</v>
      </c>
      <c r="AN790" s="69">
        <v>74</v>
      </c>
      <c r="AO790" s="44">
        <f t="shared" si="470"/>
        <v>29.6</v>
      </c>
      <c r="AP790" s="44">
        <f t="shared" si="446"/>
        <v>2752.5378193692336</v>
      </c>
      <c r="AQ790" s="46">
        <f t="shared" si="447"/>
        <v>204928.88324032759</v>
      </c>
      <c r="AR790" s="46">
        <f t="shared" si="448"/>
        <v>203687.79863332328</v>
      </c>
      <c r="AS790" s="47">
        <f t="shared" si="449"/>
        <v>0.60561722065739221</v>
      </c>
      <c r="AT790" s="46">
        <f t="shared" si="450"/>
        <v>1.8855321606708537</v>
      </c>
      <c r="AU790" s="46">
        <f t="shared" si="451"/>
        <v>1.8616726310770926</v>
      </c>
      <c r="AV790" s="47">
        <f t="shared" si="452"/>
        <v>1.2654002987290418</v>
      </c>
      <c r="AW790" s="48">
        <v>0</v>
      </c>
      <c r="AX790" s="70">
        <v>150</v>
      </c>
      <c r="AY790" s="70">
        <v>12</v>
      </c>
      <c r="AZ790" s="69">
        <v>325</v>
      </c>
      <c r="BA790" s="43">
        <f t="shared" si="467"/>
        <v>18.892307692307686</v>
      </c>
      <c r="BB790" s="69">
        <v>57.2</v>
      </c>
      <c r="BC790" s="69">
        <v>73.900000000000006</v>
      </c>
      <c r="BD790" s="54">
        <f t="shared" si="453"/>
        <v>28.6</v>
      </c>
      <c r="BE790" s="44">
        <f t="shared" si="454"/>
        <v>2569.6971269303071</v>
      </c>
      <c r="BF790" s="50">
        <f t="shared" si="468"/>
        <v>204928.88324032759</v>
      </c>
      <c r="BG790" s="50">
        <f t="shared" si="455"/>
        <v>189900.61768014971</v>
      </c>
      <c r="BH790" s="72">
        <f t="shared" si="456"/>
        <v>7.3334052879962686</v>
      </c>
      <c r="BI790" s="73">
        <f t="shared" si="457"/>
        <v>1.8855321606708537</v>
      </c>
      <c r="BJ790" s="51">
        <f t="shared" si="458"/>
        <v>1.7114215002049054</v>
      </c>
      <c r="BK790" s="72">
        <f t="shared" si="459"/>
        <v>9.2340329217191144</v>
      </c>
      <c r="BL790" s="116">
        <v>0</v>
      </c>
      <c r="BM790" s="74">
        <f t="shared" si="471"/>
        <v>1020</v>
      </c>
      <c r="BN790" s="74">
        <f t="shared" si="472"/>
        <v>9</v>
      </c>
      <c r="BO790" s="71">
        <v>300.10000000000002</v>
      </c>
      <c r="BP790" s="71">
        <v>56.1</v>
      </c>
      <c r="BQ790" s="71">
        <v>72.099999999999994</v>
      </c>
      <c r="BR790" s="72">
        <f t="shared" si="460"/>
        <v>28.05</v>
      </c>
      <c r="BS790" s="54">
        <f t="shared" si="461"/>
        <v>2471.8129538260832</v>
      </c>
      <c r="BT790" s="50">
        <f t="shared" si="462"/>
        <v>189900.61768014971</v>
      </c>
      <c r="BU790" s="50">
        <f t="shared" si="463"/>
        <v>178217.71397086058</v>
      </c>
      <c r="BV790" s="72">
        <f t="shared" si="464"/>
        <v>6.1521146439695524</v>
      </c>
      <c r="BW790" s="75">
        <f t="shared" si="465"/>
        <v>1.7114215002049054</v>
      </c>
      <c r="BX790" s="55">
        <f t="shared" si="466"/>
        <v>1.6838954631023251</v>
      </c>
      <c r="BY790" s="72">
        <f t="shared" si="439"/>
        <v>1.6083727532512966</v>
      </c>
      <c r="BZ790" s="124" t="s">
        <v>92</v>
      </c>
      <c r="CA790" s="124" t="s">
        <v>95</v>
      </c>
      <c r="CB790" s="125">
        <v>3</v>
      </c>
      <c r="CC790" s="125">
        <v>8</v>
      </c>
      <c r="CD790" s="125">
        <v>4</v>
      </c>
      <c r="CE790" s="125">
        <v>6</v>
      </c>
      <c r="CF790" s="124" t="s">
        <v>107</v>
      </c>
      <c r="CG790" s="126" t="s">
        <v>75</v>
      </c>
      <c r="CH790" s="129">
        <v>19.149999999999999</v>
      </c>
      <c r="CI790" s="63">
        <v>3.8164705741423885</v>
      </c>
      <c r="CJ790" s="64">
        <f>SUM((AF790-BQ790)/AF790)*100</f>
        <v>2.8301886792452944</v>
      </c>
      <c r="CK790" s="64">
        <f>SUM(BX790*CH790)</f>
        <v>32.246598118409523</v>
      </c>
      <c r="CL790" s="65" t="s">
        <v>107</v>
      </c>
    </row>
    <row r="791" spans="1:90" s="65" customFormat="1" ht="24.75" customHeight="1" x14ac:dyDescent="0.3">
      <c r="A791" s="61" t="s">
        <v>129</v>
      </c>
      <c r="B791" s="35">
        <v>3.4449999999999998</v>
      </c>
      <c r="C791" s="35">
        <v>1.66</v>
      </c>
      <c r="D791" s="35">
        <v>6.52</v>
      </c>
      <c r="E791" s="35">
        <v>4.84</v>
      </c>
      <c r="F791" s="35">
        <v>0.97370000000000001</v>
      </c>
      <c r="G791" s="66">
        <v>0.47954999999999998</v>
      </c>
      <c r="H791" s="66">
        <v>8.0449999999999994E-2</v>
      </c>
      <c r="I791" s="66">
        <v>4.36E-2</v>
      </c>
      <c r="J791" s="66">
        <v>3.4299999999999997E-2</v>
      </c>
      <c r="K791" s="67">
        <v>5.3150000000000003E-2</v>
      </c>
      <c r="L791" s="66">
        <v>1.3521909999999999</v>
      </c>
      <c r="M791" s="68">
        <v>7.5649999999999995E-2</v>
      </c>
      <c r="N791" s="35">
        <v>8.620000000000001</v>
      </c>
      <c r="O791" s="35">
        <v>12.135</v>
      </c>
      <c r="P791" s="35">
        <v>4.0999999999999996</v>
      </c>
      <c r="Q791" s="35">
        <v>16.63</v>
      </c>
      <c r="R791" s="35">
        <v>7.6749999999999998</v>
      </c>
      <c r="S791" s="35">
        <v>3.28</v>
      </c>
      <c r="T791" s="35">
        <v>7.83</v>
      </c>
      <c r="U791" s="35">
        <v>1.9699999999999995</v>
      </c>
      <c r="V791" s="35">
        <v>18.384999999999998</v>
      </c>
      <c r="W791" s="35">
        <v>2.085</v>
      </c>
      <c r="X791" s="35">
        <v>10.535</v>
      </c>
      <c r="Y791" s="35">
        <v>5.7350000000000003</v>
      </c>
      <c r="Z791" s="35">
        <v>0</v>
      </c>
      <c r="AA791" s="35">
        <v>9.33</v>
      </c>
      <c r="AB791" s="41">
        <v>1020</v>
      </c>
      <c r="AC791" s="41">
        <v>9</v>
      </c>
      <c r="AD791" s="88">
        <v>383</v>
      </c>
      <c r="AE791" s="69">
        <v>59.3</v>
      </c>
      <c r="AF791" s="69">
        <v>74.2</v>
      </c>
      <c r="AG791" s="44">
        <f t="shared" si="473"/>
        <v>29.65</v>
      </c>
      <c r="AH791" s="44">
        <f t="shared" si="443"/>
        <v>2761.8447876054929</v>
      </c>
      <c r="AI791" s="44">
        <f t="shared" si="444"/>
        <v>204928.88324032759</v>
      </c>
      <c r="AJ791" s="44">
        <f t="shared" si="445"/>
        <v>1.8689410391742676</v>
      </c>
      <c r="AK791" s="45">
        <v>0</v>
      </c>
      <c r="AL791" s="43">
        <v>378.1</v>
      </c>
      <c r="AM791" s="69">
        <v>59.2</v>
      </c>
      <c r="AN791" s="69">
        <v>74.3</v>
      </c>
      <c r="AO791" s="44">
        <f t="shared" si="470"/>
        <v>29.6</v>
      </c>
      <c r="AP791" s="44">
        <f t="shared" si="446"/>
        <v>2752.5378193692336</v>
      </c>
      <c r="AQ791" s="46">
        <f t="shared" si="447"/>
        <v>204928.88324032759</v>
      </c>
      <c r="AR791" s="46">
        <f t="shared" si="448"/>
        <v>204513.55997913404</v>
      </c>
      <c r="AS791" s="47">
        <f t="shared" si="449"/>
        <v>0.20266702020060684</v>
      </c>
      <c r="AT791" s="46">
        <f t="shared" si="450"/>
        <v>1.8689410391742676</v>
      </c>
      <c r="AU791" s="46">
        <f t="shared" si="451"/>
        <v>1.8487771668469148</v>
      </c>
      <c r="AV791" s="47">
        <f t="shared" si="452"/>
        <v>1.078892908053509</v>
      </c>
      <c r="AW791" s="48">
        <v>0</v>
      </c>
      <c r="AX791" s="70">
        <v>150</v>
      </c>
      <c r="AY791" s="70">
        <v>12</v>
      </c>
      <c r="AZ791" s="69">
        <v>322.7</v>
      </c>
      <c r="BA791" s="43">
        <f t="shared" si="467"/>
        <v>18.686086148125199</v>
      </c>
      <c r="BB791" s="69">
        <v>57.8</v>
      </c>
      <c r="BC791" s="69">
        <v>74.099999999999994</v>
      </c>
      <c r="BD791" s="54">
        <f t="shared" si="453"/>
        <v>28.9</v>
      </c>
      <c r="BE791" s="44">
        <f t="shared" si="454"/>
        <v>2623.8896002047309</v>
      </c>
      <c r="BF791" s="50">
        <f t="shared" si="468"/>
        <v>204928.88324032759</v>
      </c>
      <c r="BG791" s="50">
        <f t="shared" si="455"/>
        <v>194430.21937517053</v>
      </c>
      <c r="BH791" s="72">
        <f t="shared" si="456"/>
        <v>5.1230766981952893</v>
      </c>
      <c r="BI791" s="73">
        <f t="shared" si="457"/>
        <v>1.8689410391742676</v>
      </c>
      <c r="BJ791" s="51">
        <f t="shared" si="458"/>
        <v>1.6597214210684061</v>
      </c>
      <c r="BK791" s="72">
        <f t="shared" si="459"/>
        <v>11.19455422725901</v>
      </c>
      <c r="BL791" s="116">
        <v>0</v>
      </c>
      <c r="BM791" s="74">
        <f t="shared" si="471"/>
        <v>1020</v>
      </c>
      <c r="BN791" s="74">
        <f t="shared" si="472"/>
        <v>9</v>
      </c>
      <c r="BO791" s="71">
        <v>292.7</v>
      </c>
      <c r="BP791" s="71">
        <v>56.1</v>
      </c>
      <c r="BQ791" s="71">
        <v>72.099999999999994</v>
      </c>
      <c r="BR791" s="72">
        <f t="shared" si="460"/>
        <v>28.05</v>
      </c>
      <c r="BS791" s="54">
        <f t="shared" si="461"/>
        <v>2471.8129538260832</v>
      </c>
      <c r="BT791" s="50">
        <f t="shared" si="462"/>
        <v>194430.21937517053</v>
      </c>
      <c r="BU791" s="50">
        <f t="shared" si="463"/>
        <v>178217.71397086058</v>
      </c>
      <c r="BV791" s="72">
        <f t="shared" si="464"/>
        <v>8.3384699438241494</v>
      </c>
      <c r="BW791" s="75">
        <f t="shared" si="465"/>
        <v>1.6597214210684061</v>
      </c>
      <c r="BX791" s="55">
        <f t="shared" si="466"/>
        <v>1.6423732157615814</v>
      </c>
      <c r="BY791" s="72">
        <f t="shared" si="439"/>
        <v>1.0452480209393995</v>
      </c>
      <c r="BZ791" s="124" t="s">
        <v>92</v>
      </c>
      <c r="CA791" s="124" t="s">
        <v>95</v>
      </c>
      <c r="CB791" s="125">
        <v>3</v>
      </c>
      <c r="CC791" s="125">
        <v>8</v>
      </c>
      <c r="CD791" s="125">
        <v>4</v>
      </c>
      <c r="CE791" s="125">
        <v>6</v>
      </c>
      <c r="CF791" s="124" t="s">
        <v>107</v>
      </c>
      <c r="CG791" s="126" t="s">
        <v>75</v>
      </c>
      <c r="CH791" s="129">
        <v>19</v>
      </c>
      <c r="CI791" s="63">
        <v>4.2428509551181799</v>
      </c>
      <c r="CJ791" s="64">
        <f>SUM((AF791-BQ791)/AF791)*100</f>
        <v>2.8301886792452944</v>
      </c>
      <c r="CK791" s="64">
        <f>SUM(BX791*CH791)</f>
        <v>31.205091099470046</v>
      </c>
      <c r="CL791" s="65" t="s">
        <v>107</v>
      </c>
    </row>
    <row r="792" spans="1:90" s="65" customFormat="1" ht="24.75" customHeight="1" x14ac:dyDescent="0.3">
      <c r="A792" s="61" t="s">
        <v>129</v>
      </c>
      <c r="B792" s="35">
        <v>3.47</v>
      </c>
      <c r="C792" s="35">
        <v>1.7150000000000001</v>
      </c>
      <c r="D792" s="35">
        <v>6.2050000000000001</v>
      </c>
      <c r="E792" s="35">
        <v>4.87</v>
      </c>
      <c r="F792" s="35">
        <v>1.0318499999999999</v>
      </c>
      <c r="G792" s="66">
        <v>0.48065000000000002</v>
      </c>
      <c r="H792" s="66">
        <v>7.7499999999999999E-2</v>
      </c>
      <c r="I792" s="66">
        <v>4.58E-2</v>
      </c>
      <c r="J792" s="66">
        <v>3.4950000000000002E-2</v>
      </c>
      <c r="K792" s="67">
        <v>4.6949999999999999E-2</v>
      </c>
      <c r="L792" s="66">
        <v>1.3521909999999999</v>
      </c>
      <c r="M792" s="68">
        <v>5.2049999999999999E-2</v>
      </c>
      <c r="N792" s="35">
        <v>9.0949999999999989</v>
      </c>
      <c r="O792" s="35">
        <v>17.445</v>
      </c>
      <c r="P792" s="35">
        <v>3.3487499999999999</v>
      </c>
      <c r="Q792" s="35">
        <v>14.93</v>
      </c>
      <c r="R792" s="35">
        <v>6.69</v>
      </c>
      <c r="S792" s="35">
        <v>3.2912499999999998</v>
      </c>
      <c r="T792" s="35">
        <v>8.1962499999999991</v>
      </c>
      <c r="U792" s="35">
        <v>2.4212499999999997</v>
      </c>
      <c r="V792" s="35">
        <v>11.0975</v>
      </c>
      <c r="W792" s="35">
        <v>4.3587499999999997</v>
      </c>
      <c r="X792" s="35">
        <v>10.5375</v>
      </c>
      <c r="Y792" s="35">
        <v>3.5750000000000002</v>
      </c>
      <c r="Z792" s="35">
        <v>0</v>
      </c>
      <c r="AA792" s="35">
        <v>8.8862500000000004</v>
      </c>
      <c r="AB792" s="41">
        <v>1020</v>
      </c>
      <c r="AC792" s="41">
        <v>9</v>
      </c>
      <c r="AD792" s="88">
        <v>385.5</v>
      </c>
      <c r="AE792" s="69">
        <v>59.5</v>
      </c>
      <c r="AF792" s="69">
        <v>74.099999999999994</v>
      </c>
      <c r="AG792" s="44">
        <f t="shared" si="473"/>
        <v>29.75</v>
      </c>
      <c r="AH792" s="44">
        <f t="shared" si="443"/>
        <v>2780.5058479678164</v>
      </c>
      <c r="AI792" s="44">
        <f t="shared" si="444"/>
        <v>206035.48333441518</v>
      </c>
      <c r="AJ792" s="44">
        <f t="shared" si="445"/>
        <v>1.871036938692239</v>
      </c>
      <c r="AK792" s="45">
        <v>0</v>
      </c>
      <c r="AL792" s="43">
        <v>379.3</v>
      </c>
      <c r="AM792" s="69">
        <v>59.2</v>
      </c>
      <c r="AN792" s="69">
        <v>74.099999999999994</v>
      </c>
      <c r="AO792" s="44">
        <f t="shared" si="470"/>
        <v>29.6</v>
      </c>
      <c r="AP792" s="44">
        <f t="shared" si="446"/>
        <v>2752.5378193692336</v>
      </c>
      <c r="AQ792" s="46">
        <f t="shared" si="447"/>
        <v>206035.48333441518</v>
      </c>
      <c r="AR792" s="46">
        <f t="shared" si="448"/>
        <v>203963.0524152602</v>
      </c>
      <c r="AS792" s="47">
        <f t="shared" si="449"/>
        <v>1.0058611679965976</v>
      </c>
      <c r="AT792" s="46">
        <f t="shared" si="450"/>
        <v>1.871036938692239</v>
      </c>
      <c r="AU792" s="46">
        <f t="shared" si="451"/>
        <v>1.859650537234367</v>
      </c>
      <c r="AV792" s="47">
        <f t="shared" si="452"/>
        <v>0.60856101888776593</v>
      </c>
      <c r="AW792" s="48">
        <v>0</v>
      </c>
      <c r="AX792" s="70">
        <v>150</v>
      </c>
      <c r="AY792" s="70">
        <v>12</v>
      </c>
      <c r="AZ792" s="69">
        <v>324</v>
      </c>
      <c r="BA792" s="43">
        <f t="shared" si="467"/>
        <v>18.981481481481481</v>
      </c>
      <c r="BB792" s="69">
        <v>57.9</v>
      </c>
      <c r="BC792" s="69">
        <v>73.7</v>
      </c>
      <c r="BD792" s="54">
        <f t="shared" si="453"/>
        <v>28.95</v>
      </c>
      <c r="BE792" s="44">
        <f t="shared" si="454"/>
        <v>2632.9766569552394</v>
      </c>
      <c r="BF792" s="50">
        <f t="shared" si="468"/>
        <v>206035.48333441518</v>
      </c>
      <c r="BG792" s="50">
        <f t="shared" si="455"/>
        <v>194050.37961760114</v>
      </c>
      <c r="BH792" s="72">
        <f t="shared" si="456"/>
        <v>5.8170095377994109</v>
      </c>
      <c r="BI792" s="73">
        <f t="shared" si="457"/>
        <v>1.871036938692239</v>
      </c>
      <c r="BJ792" s="51">
        <f t="shared" si="458"/>
        <v>1.6696694983976827</v>
      </c>
      <c r="BK792" s="72">
        <f t="shared" si="459"/>
        <v>10.762344458859372</v>
      </c>
      <c r="BL792" s="116">
        <v>0</v>
      </c>
      <c r="BM792" s="74">
        <f t="shared" si="471"/>
        <v>1020</v>
      </c>
      <c r="BN792" s="74">
        <f t="shared" si="472"/>
        <v>9</v>
      </c>
      <c r="BO792" s="71">
        <v>292.8</v>
      </c>
      <c r="BP792" s="71">
        <v>58.3</v>
      </c>
      <c r="BQ792" s="71">
        <v>69.400000000000006</v>
      </c>
      <c r="BR792" s="72">
        <f t="shared" si="460"/>
        <v>29.15</v>
      </c>
      <c r="BS792" s="54">
        <f t="shared" si="461"/>
        <v>2669.481963589953</v>
      </c>
      <c r="BT792" s="50">
        <f t="shared" si="462"/>
        <v>194050.37961760114</v>
      </c>
      <c r="BU792" s="50">
        <f t="shared" si="463"/>
        <v>185262.04827314275</v>
      </c>
      <c r="BV792" s="72">
        <f t="shared" si="464"/>
        <v>4.5288916011279241</v>
      </c>
      <c r="BW792" s="75">
        <f t="shared" si="465"/>
        <v>1.6696694983976827</v>
      </c>
      <c r="BX792" s="55">
        <f t="shared" si="466"/>
        <v>1.5804640115406028</v>
      </c>
      <c r="BY792" s="72">
        <f t="shared" si="439"/>
        <v>5.342703268083115</v>
      </c>
      <c r="BZ792" s="124" t="s">
        <v>92</v>
      </c>
      <c r="CA792" s="124" t="s">
        <v>95</v>
      </c>
      <c r="CB792" s="125">
        <v>3</v>
      </c>
      <c r="CC792" s="125">
        <v>8</v>
      </c>
      <c r="CD792" s="125">
        <v>4</v>
      </c>
      <c r="CE792" s="125">
        <v>6</v>
      </c>
      <c r="CF792" s="124" t="s">
        <v>107</v>
      </c>
      <c r="CG792" s="126" t="s">
        <v>75</v>
      </c>
      <c r="CH792" s="129">
        <f t="shared" ref="CH792:CI797" si="475">SUM(CH790:CH791)/2</f>
        <v>19.074999999999999</v>
      </c>
      <c r="CI792" s="129">
        <f t="shared" si="475"/>
        <v>4.0296607646302842</v>
      </c>
      <c r="CJ792" s="64">
        <f>SUM((AF792-BQ792)/AF792)*100</f>
        <v>6.3427800269905381</v>
      </c>
      <c r="CK792" s="64">
        <f>SUM(BX792*CH792)</f>
        <v>30.147351020136998</v>
      </c>
      <c r="CL792" s="65" t="s">
        <v>107</v>
      </c>
    </row>
    <row r="793" spans="1:90" s="65" customFormat="1" ht="24.75" customHeight="1" x14ac:dyDescent="0.3">
      <c r="A793" s="61" t="s">
        <v>129</v>
      </c>
      <c r="B793" s="35">
        <v>3.67</v>
      </c>
      <c r="C793" s="35">
        <v>1.87</v>
      </c>
      <c r="D793" s="35">
        <v>6.52</v>
      </c>
      <c r="E793" s="35">
        <v>4.9550000000000001</v>
      </c>
      <c r="F793" s="35">
        <v>0.18054999999999999</v>
      </c>
      <c r="G793" s="66">
        <v>0.5171</v>
      </c>
      <c r="H793" s="66">
        <v>7.8200000000000006E-2</v>
      </c>
      <c r="I793" s="66">
        <v>4.895E-2</v>
      </c>
      <c r="J793" s="66">
        <v>4.1149999999999999E-2</v>
      </c>
      <c r="K793" s="67">
        <v>6.1899999999999997E-2</v>
      </c>
      <c r="L793" s="66">
        <v>1.3521909999999999</v>
      </c>
      <c r="M793" s="68">
        <v>2.3E-2</v>
      </c>
      <c r="N793" s="35">
        <v>14.755000000000001</v>
      </c>
      <c r="O793" s="35">
        <v>13.37</v>
      </c>
      <c r="P793" s="35">
        <v>2.6799999999999997</v>
      </c>
      <c r="Q793" s="35">
        <v>16.015000000000001</v>
      </c>
      <c r="R793" s="35">
        <v>7.04</v>
      </c>
      <c r="S793" s="35">
        <v>2.9699999999999998</v>
      </c>
      <c r="T793" s="35">
        <v>7.25</v>
      </c>
      <c r="U793" s="35">
        <v>1.65</v>
      </c>
      <c r="V793" s="35">
        <v>8.5949999999999989</v>
      </c>
      <c r="W793" s="35">
        <v>5.9550000000000001</v>
      </c>
      <c r="X793" s="35">
        <v>11.035</v>
      </c>
      <c r="Y793" s="35">
        <v>1.415</v>
      </c>
      <c r="Z793" s="35">
        <v>0</v>
      </c>
      <c r="AA793" s="35">
        <v>9.25</v>
      </c>
      <c r="AB793" s="41">
        <v>1020</v>
      </c>
      <c r="AC793" s="41">
        <v>9</v>
      </c>
      <c r="AD793" s="88">
        <v>384.9</v>
      </c>
      <c r="AE793" s="69">
        <v>59.3</v>
      </c>
      <c r="AF793" s="69">
        <v>74.3</v>
      </c>
      <c r="AG793" s="44">
        <f t="shared" si="473"/>
        <v>29.65</v>
      </c>
      <c r="AH793" s="44">
        <f t="shared" si="443"/>
        <v>2761.8447876054929</v>
      </c>
      <c r="AI793" s="44">
        <f t="shared" si="444"/>
        <v>205205.06771908811</v>
      </c>
      <c r="AJ793" s="44">
        <f t="shared" si="445"/>
        <v>1.8756846713303501</v>
      </c>
      <c r="AK793" s="45">
        <v>0</v>
      </c>
      <c r="AL793" s="43">
        <v>378.3</v>
      </c>
      <c r="AM793" s="69">
        <v>59.2</v>
      </c>
      <c r="AN793" s="69">
        <v>74.099999999999994</v>
      </c>
      <c r="AO793" s="44">
        <f t="shared" si="470"/>
        <v>29.6</v>
      </c>
      <c r="AP793" s="44">
        <f t="shared" si="446"/>
        <v>2752.5378193692336</v>
      </c>
      <c r="AQ793" s="46">
        <f t="shared" si="447"/>
        <v>205205.06771908811</v>
      </c>
      <c r="AR793" s="46">
        <f t="shared" si="448"/>
        <v>203963.0524152602</v>
      </c>
      <c r="AS793" s="47">
        <f t="shared" si="449"/>
        <v>0.60525566821192966</v>
      </c>
      <c r="AT793" s="46">
        <f t="shared" si="450"/>
        <v>1.8756846713303501</v>
      </c>
      <c r="AU793" s="46">
        <f t="shared" si="451"/>
        <v>1.8547476884676011</v>
      </c>
      <c r="AV793" s="47">
        <f t="shared" si="452"/>
        <v>1.116231485108808</v>
      </c>
      <c r="AW793" s="48">
        <v>0</v>
      </c>
      <c r="AX793" s="70">
        <v>150</v>
      </c>
      <c r="AY793" s="70">
        <v>12</v>
      </c>
      <c r="AZ793" s="69">
        <v>324.2</v>
      </c>
      <c r="BA793" s="43">
        <f t="shared" si="467"/>
        <v>18.723010487353484</v>
      </c>
      <c r="BB793" s="69">
        <v>58</v>
      </c>
      <c r="BC793" s="69">
        <v>73.900000000000006</v>
      </c>
      <c r="BD793" s="54">
        <f t="shared" si="453"/>
        <v>29</v>
      </c>
      <c r="BE793" s="44">
        <f t="shared" si="454"/>
        <v>2642.079421669016</v>
      </c>
      <c r="BF793" s="50">
        <f t="shared" si="468"/>
        <v>205205.06771908811</v>
      </c>
      <c r="BG793" s="50">
        <f t="shared" si="455"/>
        <v>195249.66926134031</v>
      </c>
      <c r="BH793" s="72">
        <f t="shared" si="456"/>
        <v>4.8514388891097298</v>
      </c>
      <c r="BI793" s="73">
        <f t="shared" si="457"/>
        <v>1.8756846713303501</v>
      </c>
      <c r="BJ793" s="51">
        <f t="shared" si="458"/>
        <v>1.6604381519646036</v>
      </c>
      <c r="BK793" s="72">
        <f t="shared" si="459"/>
        <v>11.475623949791117</v>
      </c>
      <c r="BL793" s="116">
        <v>0</v>
      </c>
      <c r="BM793" s="74">
        <f t="shared" si="471"/>
        <v>1020</v>
      </c>
      <c r="BN793" s="74">
        <f t="shared" si="472"/>
        <v>9</v>
      </c>
      <c r="BO793" s="71">
        <v>292.8</v>
      </c>
      <c r="BP793" s="71">
        <v>56</v>
      </c>
      <c r="BQ793" s="71">
        <v>74.099999999999994</v>
      </c>
      <c r="BR793" s="72">
        <f t="shared" si="460"/>
        <v>28</v>
      </c>
      <c r="BS793" s="54">
        <f t="shared" si="461"/>
        <v>2463.0086404143976</v>
      </c>
      <c r="BT793" s="50">
        <f t="shared" si="462"/>
        <v>195249.66926134031</v>
      </c>
      <c r="BU793" s="50">
        <f t="shared" si="463"/>
        <v>182508.94025470686</v>
      </c>
      <c r="BV793" s="72">
        <f t="shared" si="464"/>
        <v>6.5253524140827492</v>
      </c>
      <c r="BW793" s="75">
        <f t="shared" si="465"/>
        <v>1.6604381519646036</v>
      </c>
      <c r="BX793" s="55">
        <f t="shared" si="466"/>
        <v>1.6043049704380099</v>
      </c>
      <c r="BY793" s="72">
        <f t="shared" si="439"/>
        <v>3.3806246538106746</v>
      </c>
      <c r="BZ793" s="124" t="s">
        <v>92</v>
      </c>
      <c r="CA793" s="124" t="s">
        <v>95</v>
      </c>
      <c r="CB793" s="125">
        <v>3</v>
      </c>
      <c r="CC793" s="125">
        <v>8</v>
      </c>
      <c r="CD793" s="125">
        <v>4</v>
      </c>
      <c r="CE793" s="125">
        <v>6</v>
      </c>
      <c r="CF793" s="124" t="s">
        <v>107</v>
      </c>
      <c r="CG793" s="126" t="s">
        <v>75</v>
      </c>
      <c r="CH793" s="129">
        <f t="shared" si="475"/>
        <v>19.037500000000001</v>
      </c>
      <c r="CI793" s="129">
        <f t="shared" si="475"/>
        <v>4.1362558598742325</v>
      </c>
      <c r="CJ793" s="64">
        <f>SUM((AF793-BQ793)/AF793)*100</f>
        <v>0.26917900403768891</v>
      </c>
      <c r="CK793" s="64">
        <f>SUM(BX793*CH793)</f>
        <v>30.541955874713615</v>
      </c>
      <c r="CL793" s="65" t="s">
        <v>107</v>
      </c>
    </row>
    <row r="794" spans="1:90" s="65" customFormat="1" ht="24.75" customHeight="1" x14ac:dyDescent="0.3">
      <c r="A794" s="61" t="s">
        <v>129</v>
      </c>
      <c r="B794" s="35">
        <v>3.3650000000000002</v>
      </c>
      <c r="C794" s="35">
        <v>2.105</v>
      </c>
      <c r="D794" s="35">
        <v>7.2450000000000001</v>
      </c>
      <c r="E794" s="35">
        <v>4.7850000000000001</v>
      </c>
      <c r="F794" s="35">
        <v>0.1842</v>
      </c>
      <c r="G794" s="66">
        <v>0.48659999999999998</v>
      </c>
      <c r="H794" s="66">
        <v>7.8450000000000006E-2</v>
      </c>
      <c r="I794" s="66">
        <v>4.58E-2</v>
      </c>
      <c r="J794" s="66">
        <v>3.9949999999999999E-2</v>
      </c>
      <c r="K794" s="67">
        <v>5.4699999999999999E-2</v>
      </c>
      <c r="L794" s="66">
        <v>1.3521909999999999</v>
      </c>
      <c r="M794" s="68">
        <v>2.1600000000000001E-2</v>
      </c>
      <c r="N794" s="35">
        <v>8.620000000000001</v>
      </c>
      <c r="O794" s="35">
        <v>12.135</v>
      </c>
      <c r="P794" s="35">
        <v>4.0999999999999996</v>
      </c>
      <c r="Q794" s="35">
        <v>16.63</v>
      </c>
      <c r="R794" s="35">
        <v>7.6749999999999998</v>
      </c>
      <c r="S794" s="35">
        <v>3.28</v>
      </c>
      <c r="T794" s="35">
        <v>7.83</v>
      </c>
      <c r="U794" s="35">
        <v>1.9699999999999995</v>
      </c>
      <c r="V794" s="35">
        <v>18.384999999999998</v>
      </c>
      <c r="W794" s="35">
        <v>2.085</v>
      </c>
      <c r="X794" s="35">
        <v>10.535</v>
      </c>
      <c r="Y794" s="35">
        <v>5.7350000000000003</v>
      </c>
      <c r="Z794" s="35">
        <v>0</v>
      </c>
      <c r="AA794" s="35">
        <v>9.33</v>
      </c>
      <c r="AB794" s="41">
        <v>1060</v>
      </c>
      <c r="AC794" s="41">
        <v>9</v>
      </c>
      <c r="AD794" s="88">
        <v>386.5</v>
      </c>
      <c r="AE794" s="69">
        <v>59.3</v>
      </c>
      <c r="AF794" s="69">
        <v>74.3</v>
      </c>
      <c r="AG794" s="44">
        <f t="shared" si="473"/>
        <v>29.65</v>
      </c>
      <c r="AH794" s="44">
        <f t="shared" si="443"/>
        <v>2761.8447876054929</v>
      </c>
      <c r="AI794" s="44">
        <f t="shared" si="444"/>
        <v>205205.06771908811</v>
      </c>
      <c r="AJ794" s="44">
        <f t="shared" si="445"/>
        <v>1.8834817497250722</v>
      </c>
      <c r="AK794" s="45">
        <v>0</v>
      </c>
      <c r="AL794" s="43">
        <v>381.6</v>
      </c>
      <c r="AM794" s="69">
        <v>59.2</v>
      </c>
      <c r="AN794" s="69">
        <v>74.3</v>
      </c>
      <c r="AO794" s="44">
        <f t="shared" si="470"/>
        <v>29.6</v>
      </c>
      <c r="AP794" s="44">
        <f t="shared" si="446"/>
        <v>2752.5378193692336</v>
      </c>
      <c r="AQ794" s="46">
        <f t="shared" si="447"/>
        <v>205205.06771908811</v>
      </c>
      <c r="AR794" s="46">
        <f t="shared" si="448"/>
        <v>204513.55997913404</v>
      </c>
      <c r="AS794" s="47">
        <f t="shared" si="449"/>
        <v>0.33698375368619188</v>
      </c>
      <c r="AT794" s="46">
        <f t="shared" si="450"/>
        <v>1.8834817497250722</v>
      </c>
      <c r="AU794" s="46">
        <f t="shared" si="451"/>
        <v>1.8658909464924165</v>
      </c>
      <c r="AV794" s="47">
        <f t="shared" si="452"/>
        <v>0.93395135021740494</v>
      </c>
      <c r="AW794" s="48">
        <v>0</v>
      </c>
      <c r="AX794" s="70">
        <v>150</v>
      </c>
      <c r="AY794" s="70">
        <v>12</v>
      </c>
      <c r="AZ794" s="69">
        <v>325.60000000000002</v>
      </c>
      <c r="BA794" s="43">
        <f t="shared" si="467"/>
        <v>18.703931203931194</v>
      </c>
      <c r="BB794" s="69">
        <v>57.4</v>
      </c>
      <c r="BC794" s="69">
        <v>74</v>
      </c>
      <c r="BD794" s="54">
        <f t="shared" si="453"/>
        <v>28.7</v>
      </c>
      <c r="BE794" s="44">
        <f t="shared" si="454"/>
        <v>2587.6984528353764</v>
      </c>
      <c r="BF794" s="50">
        <f t="shared" si="468"/>
        <v>205205.06771908811</v>
      </c>
      <c r="BG794" s="50">
        <f t="shared" si="455"/>
        <v>191489.68550981785</v>
      </c>
      <c r="BH794" s="72">
        <f t="shared" si="456"/>
        <v>6.6837443937036163</v>
      </c>
      <c r="BI794" s="73">
        <f t="shared" si="457"/>
        <v>1.8834817497250722</v>
      </c>
      <c r="BJ794" s="51">
        <f t="shared" si="458"/>
        <v>1.7003526802664586</v>
      </c>
      <c r="BK794" s="72">
        <f t="shared" si="459"/>
        <v>9.7229011900616804</v>
      </c>
      <c r="BL794" s="116">
        <v>0</v>
      </c>
      <c r="BM794" s="74">
        <f t="shared" si="471"/>
        <v>1060</v>
      </c>
      <c r="BN794" s="74">
        <f t="shared" si="472"/>
        <v>9</v>
      </c>
      <c r="BO794" s="71">
        <v>290.39999999999998</v>
      </c>
      <c r="BP794" s="71">
        <v>56</v>
      </c>
      <c r="BQ794" s="71">
        <v>69.400000000000006</v>
      </c>
      <c r="BR794" s="72">
        <f t="shared" si="460"/>
        <v>28</v>
      </c>
      <c r="BS794" s="54">
        <f t="shared" si="461"/>
        <v>2463.0086404143976</v>
      </c>
      <c r="BT794" s="50">
        <f t="shared" si="462"/>
        <v>191489.68550981785</v>
      </c>
      <c r="BU794" s="50">
        <f t="shared" si="463"/>
        <v>170932.79964475922</v>
      </c>
      <c r="BV794" s="72">
        <f t="shared" si="464"/>
        <v>10.735244465167114</v>
      </c>
      <c r="BW794" s="75">
        <f t="shared" si="465"/>
        <v>1.7003526802664586</v>
      </c>
      <c r="BX794" s="55">
        <f t="shared" si="466"/>
        <v>1.6989132606704114</v>
      </c>
      <c r="BY794" s="72">
        <f t="shared" si="439"/>
        <v>8.4654178674370098E-2</v>
      </c>
      <c r="BZ794" s="124" t="s">
        <v>92</v>
      </c>
      <c r="CA794" s="124" t="s">
        <v>95</v>
      </c>
      <c r="CB794" s="125">
        <v>3</v>
      </c>
      <c r="CC794" s="125">
        <v>8</v>
      </c>
      <c r="CD794" s="125">
        <v>4</v>
      </c>
      <c r="CE794" s="125">
        <v>6</v>
      </c>
      <c r="CF794" s="124" t="s">
        <v>107</v>
      </c>
      <c r="CG794" s="126" t="s">
        <v>75</v>
      </c>
      <c r="CH794" s="129">
        <f t="shared" si="475"/>
        <v>19.056249999999999</v>
      </c>
      <c r="CI794" s="129">
        <f t="shared" si="475"/>
        <v>4.0829583122522584</v>
      </c>
      <c r="CJ794" s="64">
        <f>SUM((AF794-BQ794)/AF794)*100</f>
        <v>6.5948855989232724</v>
      </c>
      <c r="CK794" s="64">
        <f>SUM(BX794*CH794)</f>
        <v>32.374915823650525</v>
      </c>
      <c r="CL794" s="65" t="s">
        <v>107</v>
      </c>
    </row>
    <row r="795" spans="1:90" s="65" customFormat="1" ht="24.75" customHeight="1" x14ac:dyDescent="0.3">
      <c r="A795" s="61" t="s">
        <v>129</v>
      </c>
      <c r="B795" s="35">
        <v>3.5649999999999999</v>
      </c>
      <c r="C795" s="35">
        <v>2.0449999999999999</v>
      </c>
      <c r="D795" s="35">
        <v>7.2450000000000001</v>
      </c>
      <c r="E795" s="35">
        <v>5.1050000000000004</v>
      </c>
      <c r="F795" s="35">
        <v>0.20135</v>
      </c>
      <c r="G795" s="66">
        <v>0.52749999999999997</v>
      </c>
      <c r="H795" s="66">
        <v>7.8E-2</v>
      </c>
      <c r="I795" s="66">
        <v>4.7750000000000001E-2</v>
      </c>
      <c r="J795" s="66">
        <v>4.1450000000000001E-2</v>
      </c>
      <c r="K795" s="67">
        <v>5.9400000000000001E-2</v>
      </c>
      <c r="L795" s="66">
        <v>1.3521909999999999</v>
      </c>
      <c r="M795" s="68">
        <v>2.9250000000000002E-2</v>
      </c>
      <c r="N795" s="35">
        <v>9.0949999999999989</v>
      </c>
      <c r="O795" s="35">
        <v>17.445</v>
      </c>
      <c r="P795" s="35">
        <v>3.3487499999999999</v>
      </c>
      <c r="Q795" s="35">
        <v>14.93</v>
      </c>
      <c r="R795" s="35">
        <v>6.69</v>
      </c>
      <c r="S795" s="35">
        <v>3.2912499999999998</v>
      </c>
      <c r="T795" s="35">
        <v>8.1962499999999991</v>
      </c>
      <c r="U795" s="35">
        <v>2.4212499999999997</v>
      </c>
      <c r="V795" s="35">
        <v>11.0975</v>
      </c>
      <c r="W795" s="35">
        <v>4.3587499999999997</v>
      </c>
      <c r="X795" s="35">
        <v>10.5375</v>
      </c>
      <c r="Y795" s="35">
        <v>3.5750000000000002</v>
      </c>
      <c r="Z795" s="35">
        <v>0</v>
      </c>
      <c r="AA795" s="35">
        <v>8.8862500000000004</v>
      </c>
      <c r="AB795" s="41">
        <v>1060</v>
      </c>
      <c r="AC795" s="41">
        <v>9</v>
      </c>
      <c r="AD795" s="88">
        <v>384.1</v>
      </c>
      <c r="AE795" s="69">
        <v>59.3</v>
      </c>
      <c r="AF795" s="69">
        <v>74.3</v>
      </c>
      <c r="AG795" s="44">
        <f t="shared" si="473"/>
        <v>29.65</v>
      </c>
      <c r="AH795" s="44">
        <f t="shared" si="443"/>
        <v>2761.8447876054929</v>
      </c>
      <c r="AI795" s="44">
        <f t="shared" si="444"/>
        <v>205205.06771908811</v>
      </c>
      <c r="AJ795" s="44">
        <f t="shared" si="445"/>
        <v>1.8717861321329889</v>
      </c>
      <c r="AK795" s="45">
        <v>0</v>
      </c>
      <c r="AL795" s="43">
        <v>382</v>
      </c>
      <c r="AM795" s="69">
        <v>59.2</v>
      </c>
      <c r="AN795" s="69">
        <v>74.2</v>
      </c>
      <c r="AO795" s="44">
        <f t="shared" si="470"/>
        <v>29.6</v>
      </c>
      <c r="AP795" s="44">
        <f t="shared" si="446"/>
        <v>2752.5378193692336</v>
      </c>
      <c r="AQ795" s="46">
        <f t="shared" si="447"/>
        <v>205205.06771908811</v>
      </c>
      <c r="AR795" s="46">
        <f t="shared" si="448"/>
        <v>204238.30619719715</v>
      </c>
      <c r="AS795" s="47">
        <f t="shared" si="449"/>
        <v>0.47111971094904659</v>
      </c>
      <c r="AT795" s="46">
        <f t="shared" si="450"/>
        <v>1.8717861321329889</v>
      </c>
      <c r="AU795" s="46">
        <f t="shared" si="451"/>
        <v>1.8703641207794268</v>
      </c>
      <c r="AV795" s="47">
        <f t="shared" si="452"/>
        <v>7.5970824291858363E-2</v>
      </c>
      <c r="AW795" s="48">
        <v>0</v>
      </c>
      <c r="AX795" s="70">
        <v>150</v>
      </c>
      <c r="AY795" s="70">
        <v>12</v>
      </c>
      <c r="AZ795" s="69">
        <v>324.3</v>
      </c>
      <c r="BA795" s="43">
        <f t="shared" si="467"/>
        <v>18.439716312056738</v>
      </c>
      <c r="BB795" s="69">
        <v>57.3</v>
      </c>
      <c r="BC795" s="69">
        <v>73.900000000000006</v>
      </c>
      <c r="BD795" s="54">
        <f t="shared" si="453"/>
        <v>28.65</v>
      </c>
      <c r="BE795" s="44">
        <f t="shared" si="454"/>
        <v>2578.6899359012077</v>
      </c>
      <c r="BF795" s="50">
        <f t="shared" si="468"/>
        <v>205205.06771908811</v>
      </c>
      <c r="BG795" s="50">
        <f t="shared" si="455"/>
        <v>190565.18626309925</v>
      </c>
      <c r="BH795" s="72">
        <f t="shared" si="456"/>
        <v>7.1342689626115199</v>
      </c>
      <c r="BI795" s="73">
        <f t="shared" si="457"/>
        <v>1.8717861321329889</v>
      </c>
      <c r="BJ795" s="51">
        <f t="shared" si="458"/>
        <v>1.7017798809918145</v>
      </c>
      <c r="BK795" s="72">
        <f t="shared" si="459"/>
        <v>9.0825681536300422</v>
      </c>
      <c r="BL795" s="116">
        <v>0</v>
      </c>
      <c r="BM795" s="74">
        <f t="shared" si="471"/>
        <v>1060</v>
      </c>
      <c r="BN795" s="74">
        <f t="shared" si="472"/>
        <v>9</v>
      </c>
      <c r="BO795" s="71">
        <v>292.10000000000002</v>
      </c>
      <c r="BP795" s="71">
        <v>56.4</v>
      </c>
      <c r="BQ795" s="71">
        <v>69.2</v>
      </c>
      <c r="BR795" s="72">
        <f t="shared" si="460"/>
        <v>28.2</v>
      </c>
      <c r="BS795" s="54">
        <f t="shared" si="461"/>
        <v>2498.3201418407471</v>
      </c>
      <c r="BT795" s="50">
        <f t="shared" si="462"/>
        <v>190565.18626309925</v>
      </c>
      <c r="BU795" s="50">
        <f t="shared" si="463"/>
        <v>172883.75381537969</v>
      </c>
      <c r="BV795" s="72">
        <f t="shared" si="464"/>
        <v>9.278416899983041</v>
      </c>
      <c r="BW795" s="75">
        <f t="shared" si="465"/>
        <v>1.7017798809918145</v>
      </c>
      <c r="BX795" s="55">
        <f t="shared" si="466"/>
        <v>1.6895746046324849</v>
      </c>
      <c r="BY795" s="72">
        <f t="shared" si="439"/>
        <v>0.71720652568863996</v>
      </c>
      <c r="BZ795" s="124" t="s">
        <v>92</v>
      </c>
      <c r="CA795" s="124" t="s">
        <v>95</v>
      </c>
      <c r="CB795" s="125">
        <v>3</v>
      </c>
      <c r="CC795" s="125">
        <v>8</v>
      </c>
      <c r="CD795" s="125">
        <v>4</v>
      </c>
      <c r="CE795" s="125">
        <v>6</v>
      </c>
      <c r="CF795" s="124" t="s">
        <v>107</v>
      </c>
      <c r="CG795" s="126" t="s">
        <v>75</v>
      </c>
      <c r="CH795" s="129">
        <f t="shared" si="475"/>
        <v>19.046875</v>
      </c>
      <c r="CI795" s="129">
        <f t="shared" si="475"/>
        <v>4.1096070860632459</v>
      </c>
      <c r="CJ795" s="64">
        <f>SUM((AF795-BQ795)/AF795)*100</f>
        <v>6.864064602960962</v>
      </c>
      <c r="CK795" s="64">
        <f>SUM(BX795*CH795)</f>
        <v>32.181116297609357</v>
      </c>
      <c r="CL795" s="65" t="s">
        <v>107</v>
      </c>
    </row>
    <row r="796" spans="1:90" s="65" customFormat="1" ht="24.75" customHeight="1" x14ac:dyDescent="0.3">
      <c r="A796" s="61" t="s">
        <v>129</v>
      </c>
      <c r="B796" s="35">
        <v>3.8250000000000002</v>
      </c>
      <c r="C796" s="35">
        <v>2.08</v>
      </c>
      <c r="D796" s="35">
        <v>7.19</v>
      </c>
      <c r="E796" s="35">
        <v>5.0599999999999996</v>
      </c>
      <c r="F796" s="35">
        <v>0.54364999999999997</v>
      </c>
      <c r="G796" s="66">
        <v>0.53085000000000004</v>
      </c>
      <c r="H796" s="66">
        <v>7.9899999999999999E-2</v>
      </c>
      <c r="I796" s="66">
        <v>4.5150000000000003E-2</v>
      </c>
      <c r="J796" s="66">
        <v>3.7350000000000001E-2</v>
      </c>
      <c r="K796" s="67">
        <v>6.0249999999999998E-2</v>
      </c>
      <c r="L796" s="66">
        <v>1.3521909999999999</v>
      </c>
      <c r="M796" s="68">
        <v>2.665E-2</v>
      </c>
      <c r="N796" s="35">
        <v>14.755000000000001</v>
      </c>
      <c r="O796" s="35">
        <v>13.37</v>
      </c>
      <c r="P796" s="35">
        <v>2.6799999999999997</v>
      </c>
      <c r="Q796" s="35">
        <v>16.015000000000001</v>
      </c>
      <c r="R796" s="35">
        <v>7.04</v>
      </c>
      <c r="S796" s="35">
        <v>2.9699999999999998</v>
      </c>
      <c r="T796" s="35">
        <v>7.25</v>
      </c>
      <c r="U796" s="35">
        <v>1.65</v>
      </c>
      <c r="V796" s="35">
        <v>8.5949999999999989</v>
      </c>
      <c r="W796" s="35">
        <v>5.9550000000000001</v>
      </c>
      <c r="X796" s="35">
        <v>11.035</v>
      </c>
      <c r="Y796" s="35">
        <v>1.415</v>
      </c>
      <c r="Z796" s="35">
        <v>0</v>
      </c>
      <c r="AA796" s="35">
        <v>9.25</v>
      </c>
      <c r="AB796" s="41">
        <v>1060</v>
      </c>
      <c r="AC796" s="41">
        <v>9</v>
      </c>
      <c r="AD796" s="88">
        <v>386.3</v>
      </c>
      <c r="AE796" s="69">
        <v>59.3</v>
      </c>
      <c r="AF796" s="69">
        <v>74.3</v>
      </c>
      <c r="AG796" s="44">
        <f t="shared" si="473"/>
        <v>29.65</v>
      </c>
      <c r="AH796" s="44">
        <f t="shared" si="443"/>
        <v>2761.8447876054929</v>
      </c>
      <c r="AI796" s="44">
        <f t="shared" si="444"/>
        <v>205205.06771908811</v>
      </c>
      <c r="AJ796" s="44">
        <f t="shared" si="445"/>
        <v>1.882507114925732</v>
      </c>
      <c r="AK796" s="45">
        <v>0</v>
      </c>
      <c r="AL796" s="43">
        <v>377.5</v>
      </c>
      <c r="AM796" s="69">
        <v>59.2</v>
      </c>
      <c r="AN796" s="69">
        <v>74.2</v>
      </c>
      <c r="AO796" s="44">
        <f t="shared" si="470"/>
        <v>29.6</v>
      </c>
      <c r="AP796" s="44">
        <f t="shared" si="446"/>
        <v>2752.5378193692336</v>
      </c>
      <c r="AQ796" s="46">
        <f t="shared" si="447"/>
        <v>205205.06771908811</v>
      </c>
      <c r="AR796" s="46">
        <f t="shared" si="448"/>
        <v>204238.30619719715</v>
      </c>
      <c r="AS796" s="47">
        <f t="shared" si="449"/>
        <v>0.47111971094904659</v>
      </c>
      <c r="AT796" s="46">
        <f t="shared" si="450"/>
        <v>1.882507114925732</v>
      </c>
      <c r="AU796" s="46">
        <f t="shared" si="451"/>
        <v>1.8483310355869991</v>
      </c>
      <c r="AV796" s="47">
        <f t="shared" si="452"/>
        <v>1.8154555203410854</v>
      </c>
      <c r="AW796" s="48">
        <v>0</v>
      </c>
      <c r="AX796" s="70">
        <v>150</v>
      </c>
      <c r="AY796" s="70">
        <v>12</v>
      </c>
      <c r="AZ796" s="69">
        <v>325.39999999999998</v>
      </c>
      <c r="BA796" s="43">
        <f t="shared" si="467"/>
        <v>18.71542716656424</v>
      </c>
      <c r="BB796" s="69">
        <v>57.5</v>
      </c>
      <c r="BC796" s="69">
        <v>73.400000000000006</v>
      </c>
      <c r="BD796" s="54">
        <f t="shared" si="453"/>
        <v>28.75</v>
      </c>
      <c r="BE796" s="44">
        <f t="shared" si="454"/>
        <v>2596.7226777328133</v>
      </c>
      <c r="BF796" s="50">
        <f t="shared" si="468"/>
        <v>205205.06771908811</v>
      </c>
      <c r="BG796" s="50">
        <f t="shared" si="455"/>
        <v>190599.44454558851</v>
      </c>
      <c r="BH796" s="72">
        <f t="shared" si="456"/>
        <v>7.11757430547169</v>
      </c>
      <c r="BI796" s="73">
        <f t="shared" si="457"/>
        <v>1.882507114925732</v>
      </c>
      <c r="BJ796" s="51">
        <f t="shared" si="458"/>
        <v>1.7072452691338731</v>
      </c>
      <c r="BK796" s="72">
        <f t="shared" si="459"/>
        <v>9.3100230220788962</v>
      </c>
      <c r="BL796" s="116">
        <v>0</v>
      </c>
      <c r="BM796" s="74">
        <f t="shared" si="471"/>
        <v>1060</v>
      </c>
      <c r="BN796" s="74">
        <f t="shared" si="472"/>
        <v>9</v>
      </c>
      <c r="BO796" s="71">
        <v>290.7</v>
      </c>
      <c r="BP796" s="71">
        <v>56.7</v>
      </c>
      <c r="BQ796" s="71">
        <v>69.3</v>
      </c>
      <c r="BR796" s="72">
        <f t="shared" si="460"/>
        <v>28.35</v>
      </c>
      <c r="BS796" s="54">
        <f t="shared" si="461"/>
        <v>2524.9687015248228</v>
      </c>
      <c r="BT796" s="50">
        <f t="shared" si="462"/>
        <v>190599.44454558851</v>
      </c>
      <c r="BU796" s="50">
        <f t="shared" si="463"/>
        <v>174980.33101567021</v>
      </c>
      <c r="BV796" s="72">
        <f t="shared" si="464"/>
        <v>8.1947319244062378</v>
      </c>
      <c r="BW796" s="75">
        <f t="shared" si="465"/>
        <v>1.7072452691338731</v>
      </c>
      <c r="BX796" s="55">
        <f t="shared" si="466"/>
        <v>1.6613295809456814</v>
      </c>
      <c r="BY796" s="72">
        <f t="shared" si="439"/>
        <v>2.6894605607245778</v>
      </c>
      <c r="BZ796" s="124" t="s">
        <v>92</v>
      </c>
      <c r="CA796" s="124" t="s">
        <v>95</v>
      </c>
      <c r="CB796" s="125">
        <v>3</v>
      </c>
      <c r="CC796" s="125">
        <v>8</v>
      </c>
      <c r="CD796" s="125">
        <v>4</v>
      </c>
      <c r="CE796" s="125">
        <v>6</v>
      </c>
      <c r="CF796" s="124" t="s">
        <v>107</v>
      </c>
      <c r="CG796" s="126" t="s">
        <v>75</v>
      </c>
      <c r="CH796" s="129">
        <f t="shared" si="475"/>
        <v>19.051562499999999</v>
      </c>
      <c r="CI796" s="129">
        <f t="shared" si="475"/>
        <v>4.0962826991577526</v>
      </c>
      <c r="CJ796" s="64">
        <f>SUM((AF796-BQ796)/AF796)*100</f>
        <v>6.7294751009421265</v>
      </c>
      <c r="CK796" s="64">
        <f>SUM(BX796*CH796)</f>
        <v>31.650924344485457</v>
      </c>
      <c r="CL796" s="65" t="s">
        <v>107</v>
      </c>
    </row>
    <row r="797" spans="1:90" s="65" customFormat="1" ht="24.75" customHeight="1" x14ac:dyDescent="0.3">
      <c r="A797" s="61" t="s">
        <v>129</v>
      </c>
      <c r="B797" s="35">
        <v>3.72</v>
      </c>
      <c r="C797" s="35">
        <v>1.845</v>
      </c>
      <c r="D797" s="35">
        <v>6.37</v>
      </c>
      <c r="E797" s="35">
        <v>4.83</v>
      </c>
      <c r="F797" s="35">
        <v>0.5141</v>
      </c>
      <c r="G797" s="66">
        <v>0.51265000000000005</v>
      </c>
      <c r="H797" s="66">
        <v>8.0299999999999996E-2</v>
      </c>
      <c r="I797" s="66">
        <v>4.5100000000000001E-2</v>
      </c>
      <c r="J797" s="66">
        <v>3.6400000000000002E-2</v>
      </c>
      <c r="K797" s="67">
        <v>5.6349999999999997E-2</v>
      </c>
      <c r="L797" s="66">
        <v>1.3521909999999999</v>
      </c>
      <c r="M797" s="68">
        <v>3.04E-2</v>
      </c>
      <c r="N797" s="35">
        <v>8.620000000000001</v>
      </c>
      <c r="O797" s="35">
        <v>12.135</v>
      </c>
      <c r="P797" s="35">
        <v>4.0999999999999996</v>
      </c>
      <c r="Q797" s="35">
        <v>16.63</v>
      </c>
      <c r="R797" s="35">
        <v>7.6749999999999998</v>
      </c>
      <c r="S797" s="35">
        <v>3.28</v>
      </c>
      <c r="T797" s="35">
        <v>7.83</v>
      </c>
      <c r="U797" s="35">
        <v>1.9699999999999995</v>
      </c>
      <c r="V797" s="35">
        <v>18.384999999999998</v>
      </c>
      <c r="W797" s="35">
        <v>2.085</v>
      </c>
      <c r="X797" s="35">
        <v>10.535</v>
      </c>
      <c r="Y797" s="35">
        <v>5.7350000000000003</v>
      </c>
      <c r="Z797" s="35">
        <v>0</v>
      </c>
      <c r="AA797" s="35">
        <v>9.33</v>
      </c>
      <c r="AB797" s="41">
        <v>1060</v>
      </c>
      <c r="AC797" s="41">
        <v>9</v>
      </c>
      <c r="AD797" s="88">
        <v>384.5</v>
      </c>
      <c r="AE797" s="69">
        <v>59.3</v>
      </c>
      <c r="AF797" s="69">
        <v>74.3</v>
      </c>
      <c r="AG797" s="44">
        <f t="shared" si="473"/>
        <v>29.65</v>
      </c>
      <c r="AH797" s="44">
        <f t="shared" si="443"/>
        <v>2761.8447876054929</v>
      </c>
      <c r="AI797" s="44">
        <f t="shared" si="444"/>
        <v>205205.06771908811</v>
      </c>
      <c r="AJ797" s="44">
        <f t="shared" si="445"/>
        <v>1.8737354017316694</v>
      </c>
      <c r="AK797" s="45">
        <v>0</v>
      </c>
      <c r="AL797" s="43">
        <v>380</v>
      </c>
      <c r="AM797" s="69">
        <v>59.2</v>
      </c>
      <c r="AN797" s="69">
        <v>74.2</v>
      </c>
      <c r="AO797" s="44">
        <f t="shared" si="470"/>
        <v>29.6</v>
      </c>
      <c r="AP797" s="44">
        <f t="shared" si="446"/>
        <v>2752.5378193692336</v>
      </c>
      <c r="AQ797" s="46">
        <f t="shared" si="447"/>
        <v>205205.06771908811</v>
      </c>
      <c r="AR797" s="46">
        <f t="shared" si="448"/>
        <v>204238.30619719715</v>
      </c>
      <c r="AS797" s="47">
        <f t="shared" si="449"/>
        <v>0.47111971094904659</v>
      </c>
      <c r="AT797" s="46">
        <f t="shared" si="450"/>
        <v>1.8737354017316694</v>
      </c>
      <c r="AU797" s="46">
        <f t="shared" si="451"/>
        <v>1.8605716384716811</v>
      </c>
      <c r="AV797" s="47">
        <f t="shared" si="452"/>
        <v>0.70254120447437074</v>
      </c>
      <c r="AW797" s="48">
        <v>0</v>
      </c>
      <c r="AX797" s="70">
        <v>150</v>
      </c>
      <c r="AY797" s="70">
        <v>12</v>
      </c>
      <c r="AZ797" s="69">
        <v>324.3</v>
      </c>
      <c r="BA797" s="43">
        <f t="shared" si="467"/>
        <v>18.56305889608387</v>
      </c>
      <c r="BB797" s="69">
        <v>57.6</v>
      </c>
      <c r="BC797" s="69">
        <v>73.5</v>
      </c>
      <c r="BD797" s="54">
        <f t="shared" si="453"/>
        <v>28.8</v>
      </c>
      <c r="BE797" s="44">
        <f t="shared" si="454"/>
        <v>2605.7626105935183</v>
      </c>
      <c r="BF797" s="50">
        <f t="shared" si="468"/>
        <v>205205.06771908811</v>
      </c>
      <c r="BG797" s="50">
        <f t="shared" si="455"/>
        <v>191523.55187862361</v>
      </c>
      <c r="BH797" s="72">
        <f t="shared" si="456"/>
        <v>6.6672407229209254</v>
      </c>
      <c r="BI797" s="73">
        <f t="shared" si="457"/>
        <v>1.8737354017316694</v>
      </c>
      <c r="BJ797" s="51">
        <f t="shared" si="458"/>
        <v>1.6932643365215068</v>
      </c>
      <c r="BK797" s="72">
        <f t="shared" si="459"/>
        <v>9.6316195468887891</v>
      </c>
      <c r="BL797" s="116">
        <v>0</v>
      </c>
      <c r="BM797" s="74">
        <f t="shared" si="471"/>
        <v>1060</v>
      </c>
      <c r="BN797" s="74">
        <f t="shared" si="472"/>
        <v>9</v>
      </c>
      <c r="BO797" s="71">
        <v>290.10000000000002</v>
      </c>
      <c r="BP797" s="71">
        <v>56.9</v>
      </c>
      <c r="BQ797" s="71">
        <v>69.400000000000006</v>
      </c>
      <c r="BR797" s="72">
        <f t="shared" si="460"/>
        <v>28.45</v>
      </c>
      <c r="BS797" s="54">
        <f t="shared" si="461"/>
        <v>2542.8129477972125</v>
      </c>
      <c r="BT797" s="50">
        <f t="shared" si="462"/>
        <v>191523.55187862361</v>
      </c>
      <c r="BU797" s="50">
        <f t="shared" si="463"/>
        <v>176471.21857712656</v>
      </c>
      <c r="BV797" s="72">
        <f t="shared" si="464"/>
        <v>7.8592596857415877</v>
      </c>
      <c r="BW797" s="75">
        <f t="shared" si="465"/>
        <v>1.6932643365215068</v>
      </c>
      <c r="BX797" s="55">
        <f t="shared" si="466"/>
        <v>1.6438941281136565</v>
      </c>
      <c r="BY797" s="72">
        <f t="shared" si="439"/>
        <v>2.915682291476831</v>
      </c>
      <c r="BZ797" s="124" t="s">
        <v>92</v>
      </c>
      <c r="CA797" s="124" t="s">
        <v>95</v>
      </c>
      <c r="CB797" s="125">
        <v>3</v>
      </c>
      <c r="CC797" s="125">
        <v>8</v>
      </c>
      <c r="CD797" s="125">
        <v>4</v>
      </c>
      <c r="CE797" s="125">
        <v>6</v>
      </c>
      <c r="CF797" s="124" t="s">
        <v>107</v>
      </c>
      <c r="CG797" s="126" t="s">
        <v>75</v>
      </c>
      <c r="CH797" s="129">
        <f t="shared" si="475"/>
        <v>19.049218750000001</v>
      </c>
      <c r="CI797" s="129">
        <f t="shared" si="475"/>
        <v>4.1029448926104992</v>
      </c>
      <c r="CJ797" s="64">
        <f>SUM((AF797-BQ797)/AF797)*100</f>
        <v>6.5948855989232724</v>
      </c>
      <c r="CK797" s="64">
        <f>SUM(BX797*CH797)</f>
        <v>31.314898848277572</v>
      </c>
      <c r="CL797" s="65" t="s">
        <v>107</v>
      </c>
    </row>
    <row r="798" spans="1:90" s="65" customFormat="1" ht="24.75" customHeight="1" x14ac:dyDescent="0.3">
      <c r="A798" s="61" t="s">
        <v>129</v>
      </c>
      <c r="B798" s="35">
        <v>3.7850000000000001</v>
      </c>
      <c r="C798" s="35">
        <v>1.895</v>
      </c>
      <c r="D798" s="35">
        <v>6.8949999999999996</v>
      </c>
      <c r="E798" s="35">
        <v>4.9450000000000003</v>
      </c>
      <c r="F798" s="35">
        <v>0.56984999999999997</v>
      </c>
      <c r="G798" s="66">
        <v>0.5323</v>
      </c>
      <c r="H798" s="66">
        <v>7.9399999999999998E-2</v>
      </c>
      <c r="I798" s="66">
        <v>4.6199999999999998E-2</v>
      </c>
      <c r="J798" s="66">
        <v>3.7199999999999997E-2</v>
      </c>
      <c r="K798" s="67">
        <v>5.4100000000000002E-2</v>
      </c>
      <c r="L798" s="66">
        <v>1.3521909999999999</v>
      </c>
      <c r="M798" s="68">
        <v>2.8649999999999998E-2</v>
      </c>
      <c r="N798" s="35">
        <v>9.0949999999999989</v>
      </c>
      <c r="O798" s="35">
        <v>17.445</v>
      </c>
      <c r="P798" s="35">
        <v>3.3487499999999999</v>
      </c>
      <c r="Q798" s="35">
        <v>14.93</v>
      </c>
      <c r="R798" s="35">
        <v>6.69</v>
      </c>
      <c r="S798" s="35">
        <v>3.2912499999999998</v>
      </c>
      <c r="T798" s="35">
        <v>8.1962499999999991</v>
      </c>
      <c r="U798" s="35">
        <v>2.4212499999999997</v>
      </c>
      <c r="V798" s="35">
        <v>11.0975</v>
      </c>
      <c r="W798" s="35">
        <v>4.3587499999999997</v>
      </c>
      <c r="X798" s="35">
        <v>10.5375</v>
      </c>
      <c r="Y798" s="35">
        <v>3.5750000000000002</v>
      </c>
      <c r="Z798" s="35">
        <v>0</v>
      </c>
      <c r="AA798" s="35">
        <v>8.8862500000000004</v>
      </c>
      <c r="AB798" s="41">
        <v>1060</v>
      </c>
      <c r="AC798" s="41">
        <v>9</v>
      </c>
      <c r="AD798" s="88">
        <v>384.9</v>
      </c>
      <c r="AE798" s="69">
        <v>59.6</v>
      </c>
      <c r="AF798" s="69">
        <v>74.3</v>
      </c>
      <c r="AG798" s="44">
        <f t="shared" si="473"/>
        <v>29.8</v>
      </c>
      <c r="AH798" s="44">
        <f t="shared" si="443"/>
        <v>2789.8599400938801</v>
      </c>
      <c r="AI798" s="44">
        <f t="shared" si="444"/>
        <v>207286.59354897527</v>
      </c>
      <c r="AJ798" s="44">
        <f t="shared" si="445"/>
        <v>1.8568494633931079</v>
      </c>
      <c r="AK798" s="45">
        <v>0</v>
      </c>
      <c r="AL798" s="43">
        <v>372.4</v>
      </c>
      <c r="AM798" s="69">
        <v>59.3</v>
      </c>
      <c r="AN798" s="69">
        <v>74.099999999999994</v>
      </c>
      <c r="AO798" s="44">
        <f t="shared" si="470"/>
        <v>29.65</v>
      </c>
      <c r="AP798" s="44">
        <f t="shared" si="446"/>
        <v>2761.8447876054929</v>
      </c>
      <c r="AQ798" s="46">
        <f t="shared" si="447"/>
        <v>207286.59354897527</v>
      </c>
      <c r="AR798" s="46">
        <f t="shared" si="448"/>
        <v>204652.69876156701</v>
      </c>
      <c r="AS798" s="47">
        <f t="shared" si="449"/>
        <v>1.2706537081405411</v>
      </c>
      <c r="AT798" s="46">
        <f t="shared" si="450"/>
        <v>1.8568494633931079</v>
      </c>
      <c r="AU798" s="46">
        <f t="shared" si="451"/>
        <v>1.819668161004165</v>
      </c>
      <c r="AV798" s="47">
        <f t="shared" si="452"/>
        <v>2.0023864681523387</v>
      </c>
      <c r="AW798" s="48">
        <v>0</v>
      </c>
      <c r="AX798" s="70">
        <v>150</v>
      </c>
      <c r="AY798" s="70">
        <v>12</v>
      </c>
      <c r="AZ798" s="69">
        <v>328.4</v>
      </c>
      <c r="BA798" s="43">
        <f t="shared" si="467"/>
        <v>17.204628501827042</v>
      </c>
      <c r="BB798" s="69">
        <v>58.8</v>
      </c>
      <c r="BC798" s="69">
        <v>73.2</v>
      </c>
      <c r="BD798" s="54">
        <f t="shared" si="453"/>
        <v>29.4</v>
      </c>
      <c r="BE798" s="44">
        <f t="shared" si="454"/>
        <v>2715.4670260568732</v>
      </c>
      <c r="BF798" s="50">
        <f t="shared" si="468"/>
        <v>207286.59354897527</v>
      </c>
      <c r="BG798" s="50">
        <f t="shared" si="455"/>
        <v>198772.18630736312</v>
      </c>
      <c r="BH798" s="72">
        <f t="shared" si="456"/>
        <v>4.1075532651852198</v>
      </c>
      <c r="BI798" s="73">
        <f t="shared" si="457"/>
        <v>1.8568494633931079</v>
      </c>
      <c r="BJ798" s="51">
        <f t="shared" si="458"/>
        <v>1.6521426166344635</v>
      </c>
      <c r="BK798" s="72">
        <f t="shared" si="459"/>
        <v>11.024418015264089</v>
      </c>
      <c r="BL798" s="116">
        <v>0</v>
      </c>
      <c r="BM798" s="74">
        <f t="shared" si="471"/>
        <v>1060</v>
      </c>
      <c r="BN798" s="74">
        <f t="shared" si="472"/>
        <v>9</v>
      </c>
      <c r="BO798" s="71">
        <v>292.10000000000002</v>
      </c>
      <c r="BP798" s="71">
        <v>57.6</v>
      </c>
      <c r="BQ798" s="71">
        <v>72.099999999999994</v>
      </c>
      <c r="BR798" s="72">
        <f t="shared" si="460"/>
        <v>28.8</v>
      </c>
      <c r="BS798" s="54">
        <f t="shared" si="461"/>
        <v>2605.7626105935183</v>
      </c>
      <c r="BT798" s="50">
        <f t="shared" si="462"/>
        <v>198772.18630736312</v>
      </c>
      <c r="BU798" s="50">
        <f t="shared" si="463"/>
        <v>187875.48422379265</v>
      </c>
      <c r="BV798" s="72">
        <f t="shared" si="464"/>
        <v>5.4820054485494323</v>
      </c>
      <c r="BW798" s="75">
        <f t="shared" si="465"/>
        <v>1.6521426166344635</v>
      </c>
      <c r="BX798" s="55">
        <f t="shared" si="466"/>
        <v>1.5547531451844865</v>
      </c>
      <c r="BY798" s="72">
        <f t="shared" si="439"/>
        <v>5.8947375649910025</v>
      </c>
      <c r="BZ798" s="124" t="s">
        <v>77</v>
      </c>
      <c r="CA798" s="124" t="s">
        <v>96</v>
      </c>
      <c r="CB798" s="125">
        <v>3</v>
      </c>
      <c r="CC798" s="125">
        <v>7</v>
      </c>
      <c r="CD798" s="125">
        <v>3</v>
      </c>
      <c r="CE798" s="125">
        <v>6</v>
      </c>
      <c r="CF798" s="124" t="s">
        <v>85</v>
      </c>
      <c r="CG798" s="126" t="s">
        <v>130</v>
      </c>
      <c r="CH798" s="129">
        <v>14.1</v>
      </c>
      <c r="CI798" s="63">
        <v>15</v>
      </c>
      <c r="CJ798" s="64">
        <f>SUM((AF798-BQ798)/AF798)*100</f>
        <v>2.9609690444145396</v>
      </c>
      <c r="CK798" s="64">
        <f>SUM(BX798*CH798)</f>
        <v>21.922019347101259</v>
      </c>
      <c r="CL798" s="65" t="s">
        <v>85</v>
      </c>
    </row>
    <row r="799" spans="1:90" s="65" customFormat="1" ht="24.75" customHeight="1" x14ac:dyDescent="0.3">
      <c r="A799" s="61" t="s">
        <v>129</v>
      </c>
      <c r="B799" s="35">
        <v>3.05</v>
      </c>
      <c r="C799" s="35">
        <v>1.7050000000000001</v>
      </c>
      <c r="D799" s="35">
        <v>6.04</v>
      </c>
      <c r="E799" s="35">
        <v>4.3449999999999998</v>
      </c>
      <c r="F799" s="35">
        <v>0.49959999999999999</v>
      </c>
      <c r="G799" s="66">
        <v>0.4632</v>
      </c>
      <c r="H799" s="66">
        <v>7.8299999999999995E-2</v>
      </c>
      <c r="I799" s="66">
        <v>3.9600000000000003E-2</v>
      </c>
      <c r="J799" s="66">
        <v>3.6499999999999998E-2</v>
      </c>
      <c r="K799" s="67">
        <v>5.4449999999999998E-2</v>
      </c>
      <c r="L799" s="66">
        <v>1.3521909999999999</v>
      </c>
      <c r="M799" s="68">
        <v>2.9850000000000002E-2</v>
      </c>
      <c r="N799" s="35">
        <v>14.755000000000001</v>
      </c>
      <c r="O799" s="35">
        <v>13.37</v>
      </c>
      <c r="P799" s="35">
        <v>2.6799999999999997</v>
      </c>
      <c r="Q799" s="35">
        <v>16.015000000000001</v>
      </c>
      <c r="R799" s="35">
        <v>7.04</v>
      </c>
      <c r="S799" s="35">
        <v>2.9699999999999998</v>
      </c>
      <c r="T799" s="35">
        <v>7.25</v>
      </c>
      <c r="U799" s="35">
        <v>1.65</v>
      </c>
      <c r="V799" s="35">
        <v>8.5949999999999989</v>
      </c>
      <c r="W799" s="35">
        <v>5.9550000000000001</v>
      </c>
      <c r="X799" s="35">
        <v>11.035</v>
      </c>
      <c r="Y799" s="35">
        <v>1.415</v>
      </c>
      <c r="Z799" s="35">
        <v>0</v>
      </c>
      <c r="AA799" s="35">
        <v>9.25</v>
      </c>
      <c r="AB799" s="41">
        <v>1060</v>
      </c>
      <c r="AC799" s="41">
        <v>9</v>
      </c>
      <c r="AD799" s="88">
        <v>384.5</v>
      </c>
      <c r="AE799" s="69">
        <v>59.6</v>
      </c>
      <c r="AF799" s="69">
        <v>74.3</v>
      </c>
      <c r="AG799" s="44">
        <f t="shared" si="473"/>
        <v>29.8</v>
      </c>
      <c r="AH799" s="44">
        <f t="shared" si="443"/>
        <v>2789.8599400938801</v>
      </c>
      <c r="AI799" s="44">
        <f t="shared" si="444"/>
        <v>207286.59354897527</v>
      </c>
      <c r="AJ799" s="44">
        <f t="shared" si="445"/>
        <v>1.8549197679258249</v>
      </c>
      <c r="AK799" s="45">
        <v>0</v>
      </c>
      <c r="AL799" s="43">
        <v>374.5</v>
      </c>
      <c r="AM799" s="69">
        <v>59.3</v>
      </c>
      <c r="AN799" s="69">
        <v>74.099999999999994</v>
      </c>
      <c r="AO799" s="44">
        <f t="shared" si="470"/>
        <v>29.65</v>
      </c>
      <c r="AP799" s="44">
        <f t="shared" si="446"/>
        <v>2761.8447876054929</v>
      </c>
      <c r="AQ799" s="46">
        <f t="shared" si="447"/>
        <v>207286.59354897527</v>
      </c>
      <c r="AR799" s="46">
        <f t="shared" si="448"/>
        <v>204652.69876156701</v>
      </c>
      <c r="AS799" s="47">
        <f t="shared" si="449"/>
        <v>1.2706537081405411</v>
      </c>
      <c r="AT799" s="46">
        <f t="shared" si="450"/>
        <v>1.8549197679258249</v>
      </c>
      <c r="AU799" s="46">
        <f t="shared" si="451"/>
        <v>1.829929447626369</v>
      </c>
      <c r="AV799" s="47">
        <f t="shared" si="452"/>
        <v>1.3472453489134002</v>
      </c>
      <c r="AW799" s="48">
        <v>0</v>
      </c>
      <c r="AX799" s="70">
        <v>150</v>
      </c>
      <c r="AY799" s="70">
        <v>12</v>
      </c>
      <c r="AZ799" s="69">
        <v>328</v>
      </c>
      <c r="BA799" s="43">
        <f t="shared" si="467"/>
        <v>17.225609756097558</v>
      </c>
      <c r="BB799" s="69">
        <v>58.8</v>
      </c>
      <c r="BC799" s="69">
        <v>73.099999999999994</v>
      </c>
      <c r="BD799" s="54">
        <f t="shared" si="453"/>
        <v>29.4</v>
      </c>
      <c r="BE799" s="44">
        <f t="shared" si="454"/>
        <v>2715.4670260568732</v>
      </c>
      <c r="BF799" s="50">
        <f t="shared" si="468"/>
        <v>207286.59354897527</v>
      </c>
      <c r="BG799" s="50">
        <f t="shared" si="455"/>
        <v>198500.63960475742</v>
      </c>
      <c r="BH799" s="72">
        <f t="shared" si="456"/>
        <v>4.2385538754786891</v>
      </c>
      <c r="BI799" s="73">
        <f t="shared" si="457"/>
        <v>1.8549197679258249</v>
      </c>
      <c r="BJ799" s="51">
        <f t="shared" si="458"/>
        <v>1.652387622796047</v>
      </c>
      <c r="BK799" s="72">
        <f t="shared" si="459"/>
        <v>10.91864719066797</v>
      </c>
      <c r="BL799" s="116">
        <v>0</v>
      </c>
      <c r="BM799" s="74">
        <f t="shared" si="471"/>
        <v>1060</v>
      </c>
      <c r="BN799" s="74">
        <f t="shared" si="472"/>
        <v>9</v>
      </c>
      <c r="BO799" s="71">
        <v>291.10000000000002</v>
      </c>
      <c r="BP799" s="71">
        <v>57.6</v>
      </c>
      <c r="BQ799" s="71">
        <v>71.2</v>
      </c>
      <c r="BR799" s="72">
        <f t="shared" si="460"/>
        <v>28.8</v>
      </c>
      <c r="BS799" s="54">
        <f t="shared" si="461"/>
        <v>2605.7626105935183</v>
      </c>
      <c r="BT799" s="50">
        <f t="shared" si="462"/>
        <v>198500.63960475742</v>
      </c>
      <c r="BU799" s="50">
        <f t="shared" si="463"/>
        <v>185530.29787425851</v>
      </c>
      <c r="BV799" s="72">
        <f t="shared" si="464"/>
        <v>6.5341561399120325</v>
      </c>
      <c r="BW799" s="75">
        <f t="shared" si="465"/>
        <v>1.652387622796047</v>
      </c>
      <c r="BX799" s="55">
        <f t="shared" si="466"/>
        <v>1.5690159684715776</v>
      </c>
      <c r="BY799" s="72">
        <f t="shared" si="439"/>
        <v>5.0455264354615572</v>
      </c>
      <c r="BZ799" s="124" t="s">
        <v>77</v>
      </c>
      <c r="CA799" s="124" t="s">
        <v>96</v>
      </c>
      <c r="CB799" s="125">
        <v>3</v>
      </c>
      <c r="CC799" s="125">
        <v>7</v>
      </c>
      <c r="CD799" s="125">
        <v>3</v>
      </c>
      <c r="CE799" s="125">
        <v>6</v>
      </c>
      <c r="CF799" s="124" t="s">
        <v>85</v>
      </c>
      <c r="CG799" s="126" t="s">
        <v>130</v>
      </c>
      <c r="CH799" s="129">
        <v>12.1</v>
      </c>
      <c r="CI799" s="63">
        <v>11.656427695420897</v>
      </c>
      <c r="CJ799" s="64">
        <f>SUM((AF799-BQ799)/AF799)*100</f>
        <v>4.1722745625841107</v>
      </c>
      <c r="CK799" s="64">
        <f>SUM(BX799*CH799)</f>
        <v>18.985093218506091</v>
      </c>
      <c r="CL799" s="65" t="s">
        <v>85</v>
      </c>
    </row>
    <row r="800" spans="1:90" s="65" customFormat="1" ht="24.75" customHeight="1" x14ac:dyDescent="0.3">
      <c r="A800" s="61" t="s">
        <v>129</v>
      </c>
      <c r="B800" s="35">
        <v>3.42</v>
      </c>
      <c r="C800" s="35">
        <v>1.9350000000000001</v>
      </c>
      <c r="D800" s="35">
        <v>6.57</v>
      </c>
      <c r="E800" s="35">
        <v>4.8</v>
      </c>
      <c r="F800" s="35">
        <v>0.67964999999999998</v>
      </c>
      <c r="G800" s="66">
        <v>0.48525000000000001</v>
      </c>
      <c r="H800" s="66">
        <v>7.3300000000000004E-2</v>
      </c>
      <c r="I800" s="66">
        <v>4.2250000000000003E-2</v>
      </c>
      <c r="J800" s="66">
        <v>3.44E-2</v>
      </c>
      <c r="K800" s="67">
        <v>5.0999999999999997E-2</v>
      </c>
      <c r="L800" s="66">
        <v>1.3521909999999999</v>
      </c>
      <c r="M800" s="68">
        <v>3.4549999999999997E-2</v>
      </c>
      <c r="N800" s="35">
        <v>8.620000000000001</v>
      </c>
      <c r="O800" s="35">
        <v>12.135</v>
      </c>
      <c r="P800" s="35">
        <v>4.0999999999999996</v>
      </c>
      <c r="Q800" s="35">
        <v>16.63</v>
      </c>
      <c r="R800" s="35">
        <v>7.6749999999999998</v>
      </c>
      <c r="S800" s="35">
        <v>3.28</v>
      </c>
      <c r="T800" s="35">
        <v>7.83</v>
      </c>
      <c r="U800" s="35">
        <v>1.9699999999999995</v>
      </c>
      <c r="V800" s="35">
        <v>18.384999999999998</v>
      </c>
      <c r="W800" s="35">
        <v>2.085</v>
      </c>
      <c r="X800" s="35">
        <v>10.535</v>
      </c>
      <c r="Y800" s="35">
        <v>5.7350000000000003</v>
      </c>
      <c r="Z800" s="35">
        <v>0</v>
      </c>
      <c r="AA800" s="35">
        <v>9.33</v>
      </c>
      <c r="AB800" s="41">
        <v>1060</v>
      </c>
      <c r="AC800" s="41">
        <v>9</v>
      </c>
      <c r="AD800" s="88">
        <v>382.3</v>
      </c>
      <c r="AE800" s="69">
        <v>59.6</v>
      </c>
      <c r="AF800" s="69">
        <v>74.3</v>
      </c>
      <c r="AG800" s="44">
        <f t="shared" si="473"/>
        <v>29.8</v>
      </c>
      <c r="AH800" s="44">
        <f t="shared" si="443"/>
        <v>2789.8599400938801</v>
      </c>
      <c r="AI800" s="44">
        <f t="shared" si="444"/>
        <v>207286.59354897527</v>
      </c>
      <c r="AJ800" s="44">
        <f t="shared" si="445"/>
        <v>1.8443064428557681</v>
      </c>
      <c r="AK800" s="45">
        <v>0</v>
      </c>
      <c r="AL800" s="43">
        <v>376.8</v>
      </c>
      <c r="AM800" s="69">
        <v>59.3</v>
      </c>
      <c r="AN800" s="69">
        <v>74.099999999999994</v>
      </c>
      <c r="AO800" s="44">
        <f t="shared" si="470"/>
        <v>29.65</v>
      </c>
      <c r="AP800" s="44">
        <f t="shared" si="446"/>
        <v>2761.8447876054929</v>
      </c>
      <c r="AQ800" s="46">
        <f t="shared" si="447"/>
        <v>207286.59354897527</v>
      </c>
      <c r="AR800" s="46">
        <f t="shared" si="448"/>
        <v>204652.69876156701</v>
      </c>
      <c r="AS800" s="47">
        <f t="shared" si="449"/>
        <v>1.2706537081405411</v>
      </c>
      <c r="AT800" s="46">
        <f t="shared" si="450"/>
        <v>1.8443064428557681</v>
      </c>
      <c r="AU800" s="46">
        <f t="shared" si="451"/>
        <v>1.8411679996411638</v>
      </c>
      <c r="AV800" s="47">
        <f t="shared" si="452"/>
        <v>0.17016929191791869</v>
      </c>
      <c r="AW800" s="48">
        <v>0</v>
      </c>
      <c r="AX800" s="70">
        <v>150</v>
      </c>
      <c r="AY800" s="70">
        <v>12</v>
      </c>
      <c r="AZ800" s="69">
        <v>328.6</v>
      </c>
      <c r="BA800" s="43">
        <f t="shared" si="467"/>
        <v>16.342057212416307</v>
      </c>
      <c r="BB800" s="69">
        <v>58.8</v>
      </c>
      <c r="BC800" s="69">
        <v>72.900000000000006</v>
      </c>
      <c r="BD800" s="54">
        <f t="shared" si="453"/>
        <v>29.4</v>
      </c>
      <c r="BE800" s="44">
        <f t="shared" si="454"/>
        <v>2715.4670260568732</v>
      </c>
      <c r="BF800" s="50">
        <f t="shared" si="468"/>
        <v>207286.59354897527</v>
      </c>
      <c r="BG800" s="50">
        <f t="shared" si="455"/>
        <v>197957.54619954608</v>
      </c>
      <c r="BH800" s="72">
        <f t="shared" si="456"/>
        <v>4.5005550960656002</v>
      </c>
      <c r="BI800" s="73">
        <f t="shared" si="457"/>
        <v>1.8443064428557681</v>
      </c>
      <c r="BJ800" s="51">
        <f t="shared" si="458"/>
        <v>1.65995187507913</v>
      </c>
      <c r="BK800" s="72">
        <f t="shared" si="459"/>
        <v>9.9958750613688174</v>
      </c>
      <c r="BL800" s="116">
        <v>0</v>
      </c>
      <c r="BM800" s="74">
        <f t="shared" si="471"/>
        <v>1060</v>
      </c>
      <c r="BN800" s="74">
        <f t="shared" si="472"/>
        <v>9</v>
      </c>
      <c r="BO800" s="71">
        <v>292.3</v>
      </c>
      <c r="BP800" s="71">
        <v>56.9</v>
      </c>
      <c r="BQ800" s="71">
        <v>71.2</v>
      </c>
      <c r="BR800" s="72">
        <f t="shared" si="460"/>
        <v>28.45</v>
      </c>
      <c r="BS800" s="54">
        <f t="shared" si="461"/>
        <v>2542.8129477972125</v>
      </c>
      <c r="BT800" s="50">
        <f t="shared" si="462"/>
        <v>197957.54619954608</v>
      </c>
      <c r="BU800" s="50">
        <f t="shared" si="463"/>
        <v>181048.28188316154</v>
      </c>
      <c r="BV800" s="72">
        <f t="shared" si="464"/>
        <v>8.5418639708433144</v>
      </c>
      <c r="BW800" s="75">
        <f t="shared" si="465"/>
        <v>1.65995187507913</v>
      </c>
      <c r="BX800" s="55">
        <f t="shared" si="466"/>
        <v>1.6144864616204098</v>
      </c>
      <c r="BY800" s="72">
        <f t="shared" si="439"/>
        <v>2.7389597337906499</v>
      </c>
      <c r="BZ800" s="124" t="s">
        <v>77</v>
      </c>
      <c r="CA800" s="124" t="s">
        <v>96</v>
      </c>
      <c r="CB800" s="125">
        <v>3</v>
      </c>
      <c r="CC800" s="125">
        <v>7</v>
      </c>
      <c r="CD800" s="125">
        <v>3</v>
      </c>
      <c r="CE800" s="125">
        <v>6</v>
      </c>
      <c r="CF800" s="124" t="s">
        <v>85</v>
      </c>
      <c r="CG800" s="126" t="s">
        <v>130</v>
      </c>
      <c r="CH800" s="129">
        <f>SUM(CH798:CH799)/2.2</f>
        <v>11.909090909090908</v>
      </c>
      <c r="CI800" s="129">
        <f>SUM(CI798:CI799)/2.2</f>
        <v>12.116558043373134</v>
      </c>
      <c r="CJ800" s="64">
        <f>SUM((AF800-BQ800)/AF800)*100</f>
        <v>4.1722745625841107</v>
      </c>
      <c r="CK800" s="64">
        <f>SUM(BX800*CH800)</f>
        <v>19.22706604293397</v>
      </c>
      <c r="CL800" s="65" t="s">
        <v>85</v>
      </c>
    </row>
    <row r="801" spans="1:90" s="65" customFormat="1" ht="24.75" customHeight="1" x14ac:dyDescent="0.3">
      <c r="A801" s="61" t="s">
        <v>129</v>
      </c>
      <c r="B801" s="35">
        <v>3.4249999999999998</v>
      </c>
      <c r="C801" s="35">
        <v>1.77</v>
      </c>
      <c r="D801" s="35">
        <v>6.1</v>
      </c>
      <c r="E801" s="35">
        <v>4.5599999999999996</v>
      </c>
      <c r="F801" s="35">
        <v>0.52054999999999996</v>
      </c>
      <c r="G801" s="66">
        <v>0.46789999999999998</v>
      </c>
      <c r="H801" s="66">
        <v>7.1999999999999995E-2</v>
      </c>
      <c r="I801" s="66">
        <v>3.8899999999999997E-2</v>
      </c>
      <c r="J801" s="66">
        <v>3.2500000000000001E-2</v>
      </c>
      <c r="K801" s="67">
        <v>5.2499999999999998E-2</v>
      </c>
      <c r="L801" s="66">
        <v>1.3521909999999999</v>
      </c>
      <c r="M801" s="68">
        <v>3.9300000000000002E-2</v>
      </c>
      <c r="N801" s="35">
        <v>9.0949999999999989</v>
      </c>
      <c r="O801" s="35">
        <v>17.445</v>
      </c>
      <c r="P801" s="35">
        <v>3.3487499999999999</v>
      </c>
      <c r="Q801" s="35">
        <v>14.93</v>
      </c>
      <c r="R801" s="35">
        <v>6.69</v>
      </c>
      <c r="S801" s="35">
        <v>3.2912499999999998</v>
      </c>
      <c r="T801" s="35">
        <v>8.1962499999999991</v>
      </c>
      <c r="U801" s="35">
        <v>2.4212499999999997</v>
      </c>
      <c r="V801" s="35">
        <v>11.0975</v>
      </c>
      <c r="W801" s="35">
        <v>4.3587499999999997</v>
      </c>
      <c r="X801" s="35">
        <v>10.5375</v>
      </c>
      <c r="Y801" s="35">
        <v>3.5750000000000002</v>
      </c>
      <c r="Z801" s="35">
        <v>0</v>
      </c>
      <c r="AA801" s="35">
        <v>8.8862500000000004</v>
      </c>
      <c r="AB801" s="41">
        <v>1060</v>
      </c>
      <c r="AC801" s="41">
        <v>9</v>
      </c>
      <c r="AD801" s="88">
        <v>381.4</v>
      </c>
      <c r="AE801" s="69">
        <v>59.6</v>
      </c>
      <c r="AF801" s="69">
        <v>74.3</v>
      </c>
      <c r="AG801" s="44">
        <f t="shared" si="473"/>
        <v>29.8</v>
      </c>
      <c r="AH801" s="44">
        <f t="shared" si="443"/>
        <v>2789.8599400938801</v>
      </c>
      <c r="AI801" s="44">
        <f t="shared" si="444"/>
        <v>207286.59354897527</v>
      </c>
      <c r="AJ801" s="44">
        <f t="shared" si="445"/>
        <v>1.8399646280543813</v>
      </c>
      <c r="AK801" s="45">
        <v>0</v>
      </c>
      <c r="AL801" s="43">
        <v>376.5</v>
      </c>
      <c r="AM801" s="69">
        <v>59.3</v>
      </c>
      <c r="AN801" s="69">
        <v>74.099999999999994</v>
      </c>
      <c r="AO801" s="44">
        <f t="shared" si="470"/>
        <v>29.65</v>
      </c>
      <c r="AP801" s="44">
        <f t="shared" si="446"/>
        <v>2761.8447876054929</v>
      </c>
      <c r="AQ801" s="46">
        <f t="shared" si="447"/>
        <v>207286.59354897527</v>
      </c>
      <c r="AR801" s="46">
        <f t="shared" si="448"/>
        <v>204652.69876156701</v>
      </c>
      <c r="AS801" s="47">
        <f t="shared" si="449"/>
        <v>1.2706537081405411</v>
      </c>
      <c r="AT801" s="46">
        <f t="shared" si="450"/>
        <v>1.8399646280543813</v>
      </c>
      <c r="AU801" s="46">
        <f t="shared" si="451"/>
        <v>1.8397021015522774</v>
      </c>
      <c r="AV801" s="47">
        <f t="shared" si="452"/>
        <v>1.4268018966293955E-2</v>
      </c>
      <c r="AW801" s="48">
        <v>0</v>
      </c>
      <c r="AX801" s="70">
        <v>150</v>
      </c>
      <c r="AY801" s="70">
        <v>12</v>
      </c>
      <c r="AZ801" s="69">
        <v>328.6</v>
      </c>
      <c r="BA801" s="43">
        <f t="shared" si="467"/>
        <v>16.068167985392559</v>
      </c>
      <c r="BB801" s="69">
        <v>58.8</v>
      </c>
      <c r="BC801" s="69">
        <v>73.099999999999994</v>
      </c>
      <c r="BD801" s="54">
        <f t="shared" si="453"/>
        <v>29.4</v>
      </c>
      <c r="BE801" s="44">
        <f t="shared" si="454"/>
        <v>2715.4670260568732</v>
      </c>
      <c r="BF801" s="50">
        <f t="shared" si="468"/>
        <v>207286.59354897527</v>
      </c>
      <c r="BG801" s="50">
        <f t="shared" si="455"/>
        <v>198500.63960475742</v>
      </c>
      <c r="BH801" s="72">
        <f t="shared" si="456"/>
        <v>4.2385538754786891</v>
      </c>
      <c r="BI801" s="73">
        <f t="shared" si="457"/>
        <v>1.8399646280543813</v>
      </c>
      <c r="BJ801" s="51">
        <f t="shared" si="458"/>
        <v>1.6554102830816497</v>
      </c>
      <c r="BK801" s="72">
        <f t="shared" si="459"/>
        <v>10.030320265878338</v>
      </c>
      <c r="BL801" s="116">
        <v>0</v>
      </c>
      <c r="BM801" s="74">
        <f t="shared" si="471"/>
        <v>1060</v>
      </c>
      <c r="BN801" s="74">
        <f t="shared" si="472"/>
        <v>9</v>
      </c>
      <c r="BO801" s="71">
        <v>291.8</v>
      </c>
      <c r="BP801" s="71">
        <v>56.8</v>
      </c>
      <c r="BQ801" s="71">
        <v>71.5</v>
      </c>
      <c r="BR801" s="72">
        <f t="shared" si="460"/>
        <v>28.4</v>
      </c>
      <c r="BS801" s="54">
        <f t="shared" si="461"/>
        <v>2533.8829706793836</v>
      </c>
      <c r="BT801" s="50">
        <f t="shared" si="462"/>
        <v>198500.63960475742</v>
      </c>
      <c r="BU801" s="50">
        <f t="shared" si="463"/>
        <v>181172.63240357593</v>
      </c>
      <c r="BV801" s="72">
        <f t="shared" si="464"/>
        <v>8.7294465326076427</v>
      </c>
      <c r="BW801" s="75">
        <f t="shared" si="465"/>
        <v>1.6554102830816497</v>
      </c>
      <c r="BX801" s="55">
        <f t="shared" si="466"/>
        <v>1.6106185361925587</v>
      </c>
      <c r="BY801" s="72">
        <f t="shared" si="439"/>
        <v>2.7057791863965233</v>
      </c>
      <c r="BZ801" s="124" t="s">
        <v>77</v>
      </c>
      <c r="CA801" s="124" t="s">
        <v>96</v>
      </c>
      <c r="CB801" s="125">
        <v>3</v>
      </c>
      <c r="CC801" s="125">
        <v>7</v>
      </c>
      <c r="CD801" s="125">
        <v>3</v>
      </c>
      <c r="CE801" s="125">
        <v>6</v>
      </c>
      <c r="CF801" s="124" t="s">
        <v>85</v>
      </c>
      <c r="CG801" s="126" t="s">
        <v>130</v>
      </c>
      <c r="CH801" s="129">
        <f t="shared" ref="CH801:CI805" si="476">SUM(CH799:CH800)/2</f>
        <v>12.004545454545454</v>
      </c>
      <c r="CI801" s="129">
        <f t="shared" si="476"/>
        <v>11.886492869397015</v>
      </c>
      <c r="CJ801" s="64">
        <f>SUM((AF801-BQ801)/AF801)*100</f>
        <v>3.7685060565275874</v>
      </c>
      <c r="CK801" s="64">
        <f>SUM(BX801*CH801)</f>
        <v>19.334743427657035</v>
      </c>
      <c r="CL801" s="65" t="s">
        <v>85</v>
      </c>
    </row>
    <row r="802" spans="1:90" s="65" customFormat="1" ht="24.75" customHeight="1" x14ac:dyDescent="0.3">
      <c r="A802" s="61" t="s">
        <v>129</v>
      </c>
      <c r="B802" s="35">
        <v>3.83</v>
      </c>
      <c r="C802" s="35">
        <v>2.0049999999999999</v>
      </c>
      <c r="D802" s="35">
        <v>6.5049999999999999</v>
      </c>
      <c r="E802" s="35">
        <v>4.93</v>
      </c>
      <c r="F802" s="35">
        <v>0.45</v>
      </c>
      <c r="G802" s="66">
        <v>0.55505000000000004</v>
      </c>
      <c r="H802" s="66">
        <v>7.1150000000000005E-2</v>
      </c>
      <c r="I802" s="66">
        <v>4.4699999999999997E-2</v>
      </c>
      <c r="J802" s="66">
        <v>3.4049999999999997E-2</v>
      </c>
      <c r="K802" s="67">
        <v>5.4050000000000001E-2</v>
      </c>
      <c r="L802" s="66">
        <v>1.3521909999999999</v>
      </c>
      <c r="M802" s="68">
        <v>2.75E-2</v>
      </c>
      <c r="N802" s="35">
        <v>14.755000000000001</v>
      </c>
      <c r="O802" s="35">
        <v>13.37</v>
      </c>
      <c r="P802" s="35">
        <v>2.6799999999999997</v>
      </c>
      <c r="Q802" s="35">
        <v>16.015000000000001</v>
      </c>
      <c r="R802" s="35">
        <v>7.04</v>
      </c>
      <c r="S802" s="35">
        <v>2.9699999999999998</v>
      </c>
      <c r="T802" s="35">
        <v>7.25</v>
      </c>
      <c r="U802" s="35">
        <v>1.65</v>
      </c>
      <c r="V802" s="35">
        <v>8.5949999999999989</v>
      </c>
      <c r="W802" s="35">
        <v>5.9550000000000001</v>
      </c>
      <c r="X802" s="35">
        <v>11.035</v>
      </c>
      <c r="Y802" s="35">
        <v>1.415</v>
      </c>
      <c r="Z802" s="35">
        <v>0</v>
      </c>
      <c r="AA802" s="35">
        <v>9.25</v>
      </c>
      <c r="AB802" s="41">
        <v>1090</v>
      </c>
      <c r="AC802" s="41">
        <v>9</v>
      </c>
      <c r="AD802" s="88">
        <v>382.8</v>
      </c>
      <c r="AE802" s="69">
        <v>59.6</v>
      </c>
      <c r="AF802" s="69">
        <v>74.3</v>
      </c>
      <c r="AG802" s="44">
        <f t="shared" si="473"/>
        <v>29.8</v>
      </c>
      <c r="AH802" s="44">
        <f t="shared" si="443"/>
        <v>2789.8599400938801</v>
      </c>
      <c r="AI802" s="44">
        <f t="shared" si="444"/>
        <v>207286.59354897527</v>
      </c>
      <c r="AJ802" s="44">
        <f t="shared" si="445"/>
        <v>1.8467185621898718</v>
      </c>
      <c r="AK802" s="45">
        <v>0</v>
      </c>
      <c r="AL802" s="43">
        <v>374.7</v>
      </c>
      <c r="AM802" s="69">
        <v>59.2</v>
      </c>
      <c r="AN802" s="69">
        <v>74.099999999999994</v>
      </c>
      <c r="AO802" s="44">
        <f t="shared" si="470"/>
        <v>29.6</v>
      </c>
      <c r="AP802" s="44">
        <f t="shared" si="446"/>
        <v>2752.5378193692336</v>
      </c>
      <c r="AQ802" s="46">
        <f t="shared" si="447"/>
        <v>207286.59354897527</v>
      </c>
      <c r="AR802" s="46">
        <f t="shared" si="448"/>
        <v>203963.0524152602</v>
      </c>
      <c r="AS802" s="47">
        <f t="shared" si="449"/>
        <v>1.6033555652646803</v>
      </c>
      <c r="AT802" s="46">
        <f t="shared" si="450"/>
        <v>1.8467185621898718</v>
      </c>
      <c r="AU802" s="46">
        <f t="shared" si="451"/>
        <v>1.8370974329072431</v>
      </c>
      <c r="AV802" s="47">
        <f t="shared" si="452"/>
        <v>0.5209851397832812</v>
      </c>
      <c r="AW802" s="48">
        <v>0</v>
      </c>
      <c r="AX802" s="70">
        <v>150</v>
      </c>
      <c r="AY802" s="70">
        <v>12</v>
      </c>
      <c r="AZ802" s="69">
        <v>326.89999999999998</v>
      </c>
      <c r="BA802" s="43">
        <f t="shared" si="467"/>
        <v>17.100030590394628</v>
      </c>
      <c r="BB802" s="69">
        <v>58.8</v>
      </c>
      <c r="BC802" s="69">
        <v>73.400000000000006</v>
      </c>
      <c r="BD802" s="54">
        <f t="shared" si="453"/>
        <v>29.4</v>
      </c>
      <c r="BE802" s="44">
        <f t="shared" si="454"/>
        <v>2715.4670260568732</v>
      </c>
      <c r="BF802" s="50">
        <f t="shared" si="468"/>
        <v>207286.59354897527</v>
      </c>
      <c r="BG802" s="50">
        <f t="shared" si="455"/>
        <v>199315.2797125745</v>
      </c>
      <c r="BH802" s="72">
        <f t="shared" si="456"/>
        <v>3.8455520445982945</v>
      </c>
      <c r="BI802" s="73">
        <f t="shared" si="457"/>
        <v>1.8467185621898718</v>
      </c>
      <c r="BJ802" s="51">
        <f t="shared" si="458"/>
        <v>1.6401151004148347</v>
      </c>
      <c r="BK802" s="72">
        <f t="shared" si="459"/>
        <v>11.187598695604333</v>
      </c>
      <c r="BL802" s="116">
        <v>0</v>
      </c>
      <c r="BM802" s="74">
        <f t="shared" si="471"/>
        <v>1090</v>
      </c>
      <c r="BN802" s="74">
        <f t="shared" si="472"/>
        <v>9</v>
      </c>
      <c r="BO802" s="71">
        <v>291.8</v>
      </c>
      <c r="BP802" s="71">
        <v>56.7</v>
      </c>
      <c r="BQ802" s="71">
        <v>71.3</v>
      </c>
      <c r="BR802" s="72">
        <f t="shared" si="460"/>
        <v>28.35</v>
      </c>
      <c r="BS802" s="54">
        <f t="shared" si="461"/>
        <v>2524.9687015248228</v>
      </c>
      <c r="BT802" s="50">
        <f t="shared" si="462"/>
        <v>199315.2797125745</v>
      </c>
      <c r="BU802" s="50">
        <f t="shared" si="463"/>
        <v>180030.26841871985</v>
      </c>
      <c r="BV802" s="72">
        <f t="shared" si="464"/>
        <v>9.6756311516432074</v>
      </c>
      <c r="BW802" s="75">
        <f t="shared" si="465"/>
        <v>1.6401151004148347</v>
      </c>
      <c r="BX802" s="55">
        <f t="shared" si="466"/>
        <v>1.6208385543331121</v>
      </c>
      <c r="BY802" s="72">
        <f t="shared" si="439"/>
        <v>1.1753166638638324</v>
      </c>
      <c r="BZ802" s="124" t="s">
        <v>77</v>
      </c>
      <c r="CA802" s="124" t="s">
        <v>96</v>
      </c>
      <c r="CB802" s="125">
        <v>3</v>
      </c>
      <c r="CC802" s="125">
        <v>7</v>
      </c>
      <c r="CD802" s="125">
        <v>3</v>
      </c>
      <c r="CE802" s="125">
        <v>6</v>
      </c>
      <c r="CF802" s="124" t="s">
        <v>85</v>
      </c>
      <c r="CG802" s="126" t="s">
        <v>130</v>
      </c>
      <c r="CH802" s="129">
        <f t="shared" si="476"/>
        <v>11.956818181818182</v>
      </c>
      <c r="CI802" s="129">
        <f t="shared" si="476"/>
        <v>12.001525456385075</v>
      </c>
      <c r="CJ802" s="64">
        <f>SUM((AF802-BQ802)/AF802)*100</f>
        <v>4.0376850605652761</v>
      </c>
      <c r="CK802" s="64">
        <f>SUM(BX802*CH802)</f>
        <v>19.38007189624205</v>
      </c>
      <c r="CL802" s="65" t="s">
        <v>85</v>
      </c>
    </row>
    <row r="803" spans="1:90" s="65" customFormat="1" ht="24.75" customHeight="1" x14ac:dyDescent="0.3">
      <c r="A803" s="61" t="s">
        <v>129</v>
      </c>
      <c r="B803" s="35">
        <v>3.7475000000000001</v>
      </c>
      <c r="C803" s="35">
        <v>1.7975000000000001</v>
      </c>
      <c r="D803" s="35">
        <v>6.1624999999999996</v>
      </c>
      <c r="E803" s="35">
        <v>4.92</v>
      </c>
      <c r="F803" s="35">
        <v>0.721275</v>
      </c>
      <c r="G803" s="66">
        <v>0.50942500000000002</v>
      </c>
      <c r="H803" s="66">
        <v>7.2474999999999998E-2</v>
      </c>
      <c r="I803" s="66">
        <v>4.6300000000000001E-2</v>
      </c>
      <c r="J803" s="66">
        <v>3.8199999999999998E-2</v>
      </c>
      <c r="K803" s="67">
        <v>4.7925000000000002E-2</v>
      </c>
      <c r="L803" s="66">
        <v>1.3521909999999999</v>
      </c>
      <c r="M803" s="68">
        <v>2.7824999999999999E-2</v>
      </c>
      <c r="N803" s="35">
        <v>8.620000000000001</v>
      </c>
      <c r="O803" s="35">
        <v>12.135</v>
      </c>
      <c r="P803" s="35">
        <v>4.0999999999999996</v>
      </c>
      <c r="Q803" s="35">
        <v>16.63</v>
      </c>
      <c r="R803" s="35">
        <v>7.6749999999999998</v>
      </c>
      <c r="S803" s="35">
        <v>3.28</v>
      </c>
      <c r="T803" s="35">
        <v>7.83</v>
      </c>
      <c r="U803" s="35">
        <v>1.9699999999999995</v>
      </c>
      <c r="V803" s="35">
        <v>18.384999999999998</v>
      </c>
      <c r="W803" s="35">
        <v>2.085</v>
      </c>
      <c r="X803" s="35">
        <v>10.535</v>
      </c>
      <c r="Y803" s="35">
        <v>5.7350000000000003</v>
      </c>
      <c r="Z803" s="35">
        <v>0</v>
      </c>
      <c r="AA803" s="35">
        <v>9.33</v>
      </c>
      <c r="AB803" s="41">
        <v>1090</v>
      </c>
      <c r="AC803" s="41">
        <v>9</v>
      </c>
      <c r="AD803" s="88">
        <v>383.7</v>
      </c>
      <c r="AE803" s="69">
        <v>59.6</v>
      </c>
      <c r="AF803" s="69">
        <v>74.3</v>
      </c>
      <c r="AG803" s="44">
        <f t="shared" si="473"/>
        <v>29.8</v>
      </c>
      <c r="AH803" s="44">
        <f t="shared" si="443"/>
        <v>2789.8599400938801</v>
      </c>
      <c r="AI803" s="44">
        <f t="shared" si="444"/>
        <v>207286.59354897527</v>
      </c>
      <c r="AJ803" s="44">
        <f t="shared" si="445"/>
        <v>1.8510603769912588</v>
      </c>
      <c r="AK803" s="45">
        <v>0</v>
      </c>
      <c r="AL803" s="43">
        <v>376</v>
      </c>
      <c r="AM803" s="69">
        <v>59.2</v>
      </c>
      <c r="AN803" s="69">
        <v>74.099999999999994</v>
      </c>
      <c r="AO803" s="44">
        <f t="shared" si="470"/>
        <v>29.6</v>
      </c>
      <c r="AP803" s="44">
        <f t="shared" si="446"/>
        <v>2752.5378193692336</v>
      </c>
      <c r="AQ803" s="46">
        <f t="shared" si="447"/>
        <v>207286.59354897527</v>
      </c>
      <c r="AR803" s="46">
        <f t="shared" si="448"/>
        <v>203963.0524152602</v>
      </c>
      <c r="AS803" s="47">
        <f t="shared" si="449"/>
        <v>1.6033555652646803</v>
      </c>
      <c r="AT803" s="46">
        <f t="shared" si="450"/>
        <v>1.8510603769912588</v>
      </c>
      <c r="AU803" s="46">
        <f t="shared" si="451"/>
        <v>1.843471136304039</v>
      </c>
      <c r="AV803" s="47">
        <f t="shared" si="452"/>
        <v>0.40999422717671924</v>
      </c>
      <c r="AW803" s="48">
        <v>0</v>
      </c>
      <c r="AX803" s="70">
        <v>150</v>
      </c>
      <c r="AY803" s="70">
        <v>12</v>
      </c>
      <c r="AZ803" s="69">
        <v>327.3</v>
      </c>
      <c r="BA803" s="43">
        <f t="shared" si="467"/>
        <v>17.231897341888171</v>
      </c>
      <c r="BB803" s="69">
        <v>58.8</v>
      </c>
      <c r="BC803" s="69">
        <v>72.900000000000006</v>
      </c>
      <c r="BD803" s="54">
        <f t="shared" si="453"/>
        <v>29.4</v>
      </c>
      <c r="BE803" s="44">
        <f t="shared" si="454"/>
        <v>2715.4670260568732</v>
      </c>
      <c r="BF803" s="50">
        <f t="shared" si="468"/>
        <v>207286.59354897527</v>
      </c>
      <c r="BG803" s="50">
        <f t="shared" si="455"/>
        <v>197957.54619954608</v>
      </c>
      <c r="BH803" s="72">
        <f t="shared" si="456"/>
        <v>4.5005550960656002</v>
      </c>
      <c r="BI803" s="73">
        <f t="shared" si="457"/>
        <v>1.8510603769912588</v>
      </c>
      <c r="BJ803" s="51">
        <f t="shared" si="458"/>
        <v>1.6533848104485673</v>
      </c>
      <c r="BK803" s="72">
        <f t="shared" si="459"/>
        <v>10.679044778863252</v>
      </c>
      <c r="BL803" s="116">
        <v>0</v>
      </c>
      <c r="BM803" s="74">
        <f t="shared" si="471"/>
        <v>1090</v>
      </c>
      <c r="BN803" s="74">
        <f t="shared" si="472"/>
        <v>9</v>
      </c>
      <c r="BO803" s="71">
        <v>291.8</v>
      </c>
      <c r="BP803" s="71">
        <v>57.6</v>
      </c>
      <c r="BQ803" s="71">
        <v>70.5</v>
      </c>
      <c r="BR803" s="72">
        <f t="shared" si="460"/>
        <v>28.8</v>
      </c>
      <c r="BS803" s="54">
        <f t="shared" si="461"/>
        <v>2605.7626105935183</v>
      </c>
      <c r="BT803" s="50">
        <f t="shared" si="462"/>
        <v>197957.54619954608</v>
      </c>
      <c r="BU803" s="50">
        <f t="shared" si="463"/>
        <v>183706.26404684305</v>
      </c>
      <c r="BV803" s="72">
        <f t="shared" si="464"/>
        <v>7.1991608434756964</v>
      </c>
      <c r="BW803" s="75">
        <f t="shared" si="465"/>
        <v>1.6533848104485673</v>
      </c>
      <c r="BX803" s="55">
        <f t="shared" si="466"/>
        <v>1.5884052811916869</v>
      </c>
      <c r="BY803" s="72">
        <f t="shared" si="439"/>
        <v>3.930091098348202</v>
      </c>
      <c r="BZ803" s="124" t="s">
        <v>77</v>
      </c>
      <c r="CA803" s="124" t="s">
        <v>96</v>
      </c>
      <c r="CB803" s="125">
        <v>3</v>
      </c>
      <c r="CC803" s="125">
        <v>7</v>
      </c>
      <c r="CD803" s="125">
        <v>3</v>
      </c>
      <c r="CE803" s="125">
        <v>6</v>
      </c>
      <c r="CF803" s="124" t="s">
        <v>85</v>
      </c>
      <c r="CG803" s="126" t="s">
        <v>130</v>
      </c>
      <c r="CH803" s="129">
        <f t="shared" si="476"/>
        <v>11.980681818181818</v>
      </c>
      <c r="CI803" s="129">
        <f t="shared" si="476"/>
        <v>11.944009162891046</v>
      </c>
      <c r="CJ803" s="64">
        <f>SUM((AF803-BQ803)/AF803)*100</f>
        <v>5.1144010767160122</v>
      </c>
      <c r="CK803" s="64">
        <f>SUM(BX803*CH803)</f>
        <v>19.030178272277222</v>
      </c>
      <c r="CL803" s="65" t="s">
        <v>85</v>
      </c>
    </row>
    <row r="804" spans="1:90" s="65" customFormat="1" ht="24.75" customHeight="1" x14ac:dyDescent="0.3">
      <c r="A804" s="61" t="s">
        <v>129</v>
      </c>
      <c r="B804" s="35">
        <v>3.6274999999999999</v>
      </c>
      <c r="C804" s="35">
        <v>1.9875</v>
      </c>
      <c r="D804" s="35">
        <v>6.2525000000000004</v>
      </c>
      <c r="E804" s="35">
        <v>4.87</v>
      </c>
      <c r="F804" s="35">
        <v>0.74537500000000001</v>
      </c>
      <c r="G804" s="66">
        <v>0.24953499999999998</v>
      </c>
      <c r="H804" s="66">
        <v>7.2275000000000006E-2</v>
      </c>
      <c r="I804" s="66">
        <v>4.7849999999999997E-2</v>
      </c>
      <c r="J804" s="66">
        <v>3.8275000000000003E-2</v>
      </c>
      <c r="K804" s="67">
        <v>4.8149999999999998E-2</v>
      </c>
      <c r="L804" s="66">
        <v>1.3521909999999999</v>
      </c>
      <c r="M804" s="68">
        <v>2.5850000000000001E-2</v>
      </c>
      <c r="N804" s="35">
        <v>9.0949999999999989</v>
      </c>
      <c r="O804" s="35">
        <v>17.445</v>
      </c>
      <c r="P804" s="35">
        <v>3.3487499999999999</v>
      </c>
      <c r="Q804" s="35">
        <v>14.93</v>
      </c>
      <c r="R804" s="35">
        <v>6.69</v>
      </c>
      <c r="S804" s="35">
        <v>3.2912499999999998</v>
      </c>
      <c r="T804" s="35">
        <v>8.1962499999999991</v>
      </c>
      <c r="U804" s="35">
        <v>2.4212499999999997</v>
      </c>
      <c r="V804" s="35">
        <v>11.0975</v>
      </c>
      <c r="W804" s="35">
        <v>4.3587499999999997</v>
      </c>
      <c r="X804" s="35">
        <v>10.5375</v>
      </c>
      <c r="Y804" s="35">
        <v>3.5750000000000002</v>
      </c>
      <c r="Z804" s="35">
        <v>0</v>
      </c>
      <c r="AA804" s="35">
        <v>8.8862500000000004</v>
      </c>
      <c r="AB804" s="41">
        <v>1090</v>
      </c>
      <c r="AC804" s="41">
        <v>9</v>
      </c>
      <c r="AD804" s="88">
        <v>388</v>
      </c>
      <c r="AE804" s="69">
        <v>59.6</v>
      </c>
      <c r="AF804" s="69">
        <v>74.3</v>
      </c>
      <c r="AG804" s="44">
        <f t="shared" si="473"/>
        <v>29.8</v>
      </c>
      <c r="AH804" s="44">
        <f t="shared" si="443"/>
        <v>2789.8599400938801</v>
      </c>
      <c r="AI804" s="44">
        <f t="shared" si="444"/>
        <v>207286.59354897527</v>
      </c>
      <c r="AJ804" s="44">
        <f t="shared" si="445"/>
        <v>1.8718046032645514</v>
      </c>
      <c r="AK804" s="45">
        <v>0</v>
      </c>
      <c r="AL804" s="43">
        <v>375.2</v>
      </c>
      <c r="AM804" s="69">
        <v>59.1</v>
      </c>
      <c r="AN804" s="69">
        <v>74.099999999999994</v>
      </c>
      <c r="AO804" s="44">
        <f t="shared" si="470"/>
        <v>29.55</v>
      </c>
      <c r="AP804" s="44">
        <f t="shared" si="446"/>
        <v>2743.2465590962411</v>
      </c>
      <c r="AQ804" s="46">
        <f t="shared" si="447"/>
        <v>207286.59354897527</v>
      </c>
      <c r="AR804" s="46">
        <f t="shared" si="448"/>
        <v>203274.57002903146</v>
      </c>
      <c r="AS804" s="47">
        <f t="shared" si="449"/>
        <v>1.9354959002671357</v>
      </c>
      <c r="AT804" s="46">
        <f t="shared" si="450"/>
        <v>1.8718046032645514</v>
      </c>
      <c r="AU804" s="46">
        <f t="shared" si="451"/>
        <v>1.8457793316026414</v>
      </c>
      <c r="AV804" s="47">
        <f t="shared" si="452"/>
        <v>1.3903839971608278</v>
      </c>
      <c r="AW804" s="48">
        <v>0</v>
      </c>
      <c r="AX804" s="70">
        <v>150</v>
      </c>
      <c r="AY804" s="70">
        <v>12</v>
      </c>
      <c r="AZ804" s="69">
        <v>328.6</v>
      </c>
      <c r="BA804" s="43">
        <f t="shared" si="467"/>
        <v>18.076688983566637</v>
      </c>
      <c r="BB804" s="69">
        <v>58.8</v>
      </c>
      <c r="BC804" s="69">
        <v>73.400000000000006</v>
      </c>
      <c r="BD804" s="54">
        <f t="shared" si="453"/>
        <v>29.4</v>
      </c>
      <c r="BE804" s="44">
        <f t="shared" si="454"/>
        <v>2715.4670260568732</v>
      </c>
      <c r="BF804" s="50">
        <f t="shared" si="468"/>
        <v>207286.59354897527</v>
      </c>
      <c r="BG804" s="50">
        <f t="shared" si="455"/>
        <v>199315.2797125745</v>
      </c>
      <c r="BH804" s="72">
        <f t="shared" si="456"/>
        <v>3.8455520445982945</v>
      </c>
      <c r="BI804" s="73">
        <f t="shared" si="457"/>
        <v>1.8718046032645514</v>
      </c>
      <c r="BJ804" s="51">
        <f t="shared" si="458"/>
        <v>1.6486443009982095</v>
      </c>
      <c r="BK804" s="72">
        <f t="shared" si="459"/>
        <v>11.922200740244767</v>
      </c>
      <c r="BL804" s="116">
        <v>0</v>
      </c>
      <c r="BM804" s="74">
        <f t="shared" si="471"/>
        <v>1090</v>
      </c>
      <c r="BN804" s="74">
        <f t="shared" si="472"/>
        <v>9</v>
      </c>
      <c r="BO804" s="71">
        <v>293.2</v>
      </c>
      <c r="BP804" s="71">
        <v>57.6</v>
      </c>
      <c r="BQ804" s="71">
        <v>70.5</v>
      </c>
      <c r="BR804" s="72">
        <f t="shared" si="460"/>
        <v>28.8</v>
      </c>
      <c r="BS804" s="54">
        <f t="shared" si="461"/>
        <v>2605.7626105935183</v>
      </c>
      <c r="BT804" s="50">
        <f t="shared" si="462"/>
        <v>199315.2797125745</v>
      </c>
      <c r="BU804" s="50">
        <f t="shared" si="463"/>
        <v>183706.26404684305</v>
      </c>
      <c r="BV804" s="72">
        <f t="shared" si="464"/>
        <v>7.831319148356644</v>
      </c>
      <c r="BW804" s="75">
        <f t="shared" si="465"/>
        <v>1.6486443009982095</v>
      </c>
      <c r="BX804" s="55">
        <f t="shared" si="466"/>
        <v>1.5960261427189943</v>
      </c>
      <c r="BY804" s="72">
        <f t="shared" si="439"/>
        <v>3.1916016236708096</v>
      </c>
      <c r="BZ804" s="124" t="s">
        <v>77</v>
      </c>
      <c r="CA804" s="124" t="s">
        <v>96</v>
      </c>
      <c r="CB804" s="125">
        <v>3</v>
      </c>
      <c r="CC804" s="125">
        <v>7</v>
      </c>
      <c r="CD804" s="125">
        <v>3</v>
      </c>
      <c r="CE804" s="125">
        <v>6</v>
      </c>
      <c r="CF804" s="124" t="s">
        <v>85</v>
      </c>
      <c r="CG804" s="126" t="s">
        <v>130</v>
      </c>
      <c r="CH804" s="129">
        <f t="shared" si="476"/>
        <v>11.96875</v>
      </c>
      <c r="CI804" s="129">
        <f t="shared" si="476"/>
        <v>11.97276730963806</v>
      </c>
      <c r="CJ804" s="64">
        <f>SUM((AF804-BQ804)/AF804)*100</f>
        <v>5.1144010767160122</v>
      </c>
      <c r="CK804" s="64">
        <f>SUM(BX804*CH804)</f>
        <v>19.102437895667965</v>
      </c>
      <c r="CL804" s="65" t="s">
        <v>85</v>
      </c>
    </row>
    <row r="805" spans="1:90" s="65" customFormat="1" ht="24.75" customHeight="1" x14ac:dyDescent="0.3">
      <c r="A805" s="61" t="s">
        <v>129</v>
      </c>
      <c r="B805" s="35">
        <v>3.165</v>
      </c>
      <c r="C805" s="35">
        <v>1.7050000000000001</v>
      </c>
      <c r="D805" s="35">
        <v>5.49</v>
      </c>
      <c r="E805" s="35">
        <v>4.6875</v>
      </c>
      <c r="F805" s="35">
        <v>1.375475</v>
      </c>
      <c r="G805" s="66">
        <v>0.44429999999999997</v>
      </c>
      <c r="H805" s="66">
        <v>7.9750000000000001E-2</v>
      </c>
      <c r="I805" s="66">
        <v>4.4749999999999998E-2</v>
      </c>
      <c r="J805" s="66">
        <v>3.7499999999999999E-2</v>
      </c>
      <c r="K805" s="67">
        <v>4.9700000000000001E-2</v>
      </c>
      <c r="L805" s="66">
        <v>1.3521909999999999</v>
      </c>
      <c r="M805" s="68">
        <v>4.9224999999999998E-2</v>
      </c>
      <c r="N805" s="35">
        <v>14.755000000000001</v>
      </c>
      <c r="O805" s="35">
        <v>13.37</v>
      </c>
      <c r="P805" s="35">
        <v>2.6799999999999997</v>
      </c>
      <c r="Q805" s="35">
        <v>16.015000000000001</v>
      </c>
      <c r="R805" s="35">
        <v>7.04</v>
      </c>
      <c r="S805" s="35">
        <v>2.9699999999999998</v>
      </c>
      <c r="T805" s="35">
        <v>7.25</v>
      </c>
      <c r="U805" s="35">
        <v>1.65</v>
      </c>
      <c r="V805" s="35">
        <v>8.5949999999999989</v>
      </c>
      <c r="W805" s="35">
        <v>5.9550000000000001</v>
      </c>
      <c r="X805" s="35">
        <v>11.035</v>
      </c>
      <c r="Y805" s="35">
        <v>1.415</v>
      </c>
      <c r="Z805" s="35">
        <v>0</v>
      </c>
      <c r="AA805" s="35">
        <v>9.25</v>
      </c>
      <c r="AB805" s="41">
        <v>1090</v>
      </c>
      <c r="AC805" s="41">
        <v>9</v>
      </c>
      <c r="AD805" s="88">
        <v>383.5</v>
      </c>
      <c r="AE805" s="69">
        <v>59.6</v>
      </c>
      <c r="AF805" s="69">
        <v>74.3</v>
      </c>
      <c r="AG805" s="44">
        <f t="shared" si="473"/>
        <v>29.8</v>
      </c>
      <c r="AH805" s="44">
        <f t="shared" si="443"/>
        <v>2789.8599400938801</v>
      </c>
      <c r="AI805" s="44">
        <f t="shared" si="444"/>
        <v>207286.59354897527</v>
      </c>
      <c r="AJ805" s="44">
        <f t="shared" si="445"/>
        <v>1.8500955292576173</v>
      </c>
      <c r="AK805" s="45">
        <v>0</v>
      </c>
      <c r="AL805" s="43">
        <v>375</v>
      </c>
      <c r="AM805" s="69">
        <v>59.1</v>
      </c>
      <c r="AN805" s="69">
        <v>74.099999999999994</v>
      </c>
      <c r="AO805" s="44">
        <f t="shared" si="470"/>
        <v>29.55</v>
      </c>
      <c r="AP805" s="44">
        <f t="shared" si="446"/>
        <v>2743.2465590962411</v>
      </c>
      <c r="AQ805" s="46">
        <f t="shared" si="447"/>
        <v>207286.59354897527</v>
      </c>
      <c r="AR805" s="46">
        <f t="shared" si="448"/>
        <v>203274.57002903146</v>
      </c>
      <c r="AS805" s="47">
        <f t="shared" si="449"/>
        <v>1.9354959002671357</v>
      </c>
      <c r="AT805" s="46">
        <f t="shared" si="450"/>
        <v>1.8500955292576173</v>
      </c>
      <c r="AU805" s="46">
        <f t="shared" si="451"/>
        <v>1.8447954407009342</v>
      </c>
      <c r="AV805" s="47">
        <f t="shared" si="452"/>
        <v>0.28647648042314505</v>
      </c>
      <c r="AW805" s="48">
        <v>0</v>
      </c>
      <c r="AX805" s="70">
        <v>150</v>
      </c>
      <c r="AY805" s="70">
        <v>12</v>
      </c>
      <c r="AZ805" s="69">
        <v>328.6</v>
      </c>
      <c r="BA805" s="43">
        <f t="shared" si="467"/>
        <v>16.707242848447954</v>
      </c>
      <c r="BB805" s="69">
        <v>58.8</v>
      </c>
      <c r="BC805" s="69">
        <v>73.5</v>
      </c>
      <c r="BD805" s="54">
        <f t="shared" si="453"/>
        <v>29.4</v>
      </c>
      <c r="BE805" s="44">
        <f t="shared" si="454"/>
        <v>2715.4670260568732</v>
      </c>
      <c r="BF805" s="50">
        <f t="shared" si="468"/>
        <v>207286.59354897527</v>
      </c>
      <c r="BG805" s="50">
        <f t="shared" si="455"/>
        <v>199586.82641518017</v>
      </c>
      <c r="BH805" s="72">
        <f t="shared" si="456"/>
        <v>3.7145514343048394</v>
      </c>
      <c r="BI805" s="73">
        <f t="shared" si="457"/>
        <v>1.8500955292576173</v>
      </c>
      <c r="BJ805" s="51">
        <f t="shared" si="458"/>
        <v>1.6464012475274639</v>
      </c>
      <c r="BK805" s="72">
        <f t="shared" si="459"/>
        <v>11.009933190416891</v>
      </c>
      <c r="BL805" s="116">
        <v>0</v>
      </c>
      <c r="BM805" s="74">
        <f t="shared" si="471"/>
        <v>1090</v>
      </c>
      <c r="BN805" s="74">
        <f t="shared" si="472"/>
        <v>9</v>
      </c>
      <c r="BO805" s="71">
        <v>292.3</v>
      </c>
      <c r="BP805" s="71">
        <v>57.9</v>
      </c>
      <c r="BQ805" s="71">
        <v>71.8</v>
      </c>
      <c r="BR805" s="72">
        <f t="shared" si="460"/>
        <v>28.95</v>
      </c>
      <c r="BS805" s="54">
        <f t="shared" si="461"/>
        <v>2632.9766569552394</v>
      </c>
      <c r="BT805" s="50">
        <f t="shared" si="462"/>
        <v>199586.82641518017</v>
      </c>
      <c r="BU805" s="50">
        <f t="shared" si="463"/>
        <v>189047.72396938619</v>
      </c>
      <c r="BV805" s="72">
        <f t="shared" si="464"/>
        <v>5.2804599557440515</v>
      </c>
      <c r="BW805" s="75">
        <f t="shared" si="465"/>
        <v>1.6464012475274639</v>
      </c>
      <c r="BX805" s="55">
        <f t="shared" si="466"/>
        <v>1.546170426507405</v>
      </c>
      <c r="BY805" s="72">
        <f t="shared" si="439"/>
        <v>6.087873242964541</v>
      </c>
      <c r="BZ805" s="124" t="s">
        <v>77</v>
      </c>
      <c r="CA805" s="124" t="s">
        <v>96</v>
      </c>
      <c r="CB805" s="125">
        <v>3</v>
      </c>
      <c r="CC805" s="125">
        <v>7</v>
      </c>
      <c r="CD805" s="125">
        <v>3</v>
      </c>
      <c r="CE805" s="125">
        <v>6</v>
      </c>
      <c r="CF805" s="124" t="s">
        <v>85</v>
      </c>
      <c r="CG805" s="126" t="s">
        <v>130</v>
      </c>
      <c r="CH805" s="129">
        <f t="shared" si="476"/>
        <v>11.974715909090909</v>
      </c>
      <c r="CI805" s="129">
        <f t="shared" si="476"/>
        <v>11.958388236264554</v>
      </c>
      <c r="CJ805" s="64">
        <f>SUM((AF805-BQ805)/AF805)*100</f>
        <v>3.3647375504710633</v>
      </c>
      <c r="CK805" s="64">
        <f>SUM(BX805*CH805)</f>
        <v>18.514951604464098</v>
      </c>
      <c r="CL805" s="65" t="s">
        <v>85</v>
      </c>
    </row>
    <row r="806" spans="1:90" s="65" customFormat="1" ht="24.75" customHeight="1" x14ac:dyDescent="0.3">
      <c r="A806" s="61" t="s">
        <v>131</v>
      </c>
      <c r="B806" s="35">
        <v>3.5649999999999999</v>
      </c>
      <c r="C806" s="35">
        <v>1.625</v>
      </c>
      <c r="D806" s="35">
        <v>9.2449999999999992</v>
      </c>
      <c r="E806" s="35">
        <v>2.7162000000000002</v>
      </c>
      <c r="F806" s="35">
        <v>4.725E-2</v>
      </c>
      <c r="G806" s="66">
        <v>0.27455000000000002</v>
      </c>
      <c r="H806" s="66">
        <v>9.3799999999999994E-2</v>
      </c>
      <c r="I806" s="66">
        <v>0.05</v>
      </c>
      <c r="J806" s="66">
        <v>2.5999999999999999E-2</v>
      </c>
      <c r="K806" s="67">
        <v>4.1450000000000001E-2</v>
      </c>
      <c r="L806" s="66">
        <v>0.51666699999999999</v>
      </c>
      <c r="M806" s="68">
        <v>1.5800000000000002E-2</v>
      </c>
      <c r="N806" s="35">
        <v>4.7</v>
      </c>
      <c r="O806" s="35">
        <v>13.58</v>
      </c>
      <c r="P806" s="35">
        <v>1.98</v>
      </c>
      <c r="Q806" s="35">
        <v>20.89</v>
      </c>
      <c r="R806" s="35">
        <v>4.8</v>
      </c>
      <c r="S806" s="35">
        <v>1.3</v>
      </c>
      <c r="T806" s="35">
        <v>7.0549999999999997</v>
      </c>
      <c r="U806" s="35">
        <v>1.0249999999999999</v>
      </c>
      <c r="V806" s="35">
        <v>12.155000000000001</v>
      </c>
      <c r="W806" s="35">
        <v>7.17</v>
      </c>
      <c r="X806" s="35">
        <v>6.66</v>
      </c>
      <c r="Y806" s="35">
        <v>2.9299999999999997</v>
      </c>
      <c r="Z806" s="35">
        <v>0</v>
      </c>
      <c r="AA806" s="35">
        <v>6.25</v>
      </c>
      <c r="AB806" s="41">
        <v>1090</v>
      </c>
      <c r="AC806" s="41">
        <v>9</v>
      </c>
      <c r="AD806" s="88">
        <v>387.4</v>
      </c>
      <c r="AE806" s="69">
        <v>59.7</v>
      </c>
      <c r="AF806" s="69">
        <v>76.2</v>
      </c>
      <c r="AG806" s="44">
        <f t="shared" si="473"/>
        <v>29.85</v>
      </c>
      <c r="AH806" s="44">
        <f t="shared" si="443"/>
        <v>2799.2297401832116</v>
      </c>
      <c r="AI806" s="44">
        <f t="shared" si="444"/>
        <v>213301.30620196072</v>
      </c>
      <c r="AJ806" s="44">
        <f t="shared" si="445"/>
        <v>1.8162101625069136</v>
      </c>
      <c r="AK806" s="45">
        <v>0</v>
      </c>
      <c r="AL806" s="43">
        <v>353.4</v>
      </c>
      <c r="AM806" s="69">
        <v>59.6</v>
      </c>
      <c r="AN806" s="69">
        <v>76.099999999999994</v>
      </c>
      <c r="AO806" s="44">
        <f t="shared" si="470"/>
        <v>29.8</v>
      </c>
      <c r="AP806" s="44">
        <f t="shared" si="446"/>
        <v>2789.8599400938801</v>
      </c>
      <c r="AQ806" s="46">
        <f t="shared" si="447"/>
        <v>213301.30620196072</v>
      </c>
      <c r="AR806" s="46">
        <f t="shared" si="448"/>
        <v>212308.34144114426</v>
      </c>
      <c r="AS806" s="47">
        <f t="shared" si="449"/>
        <v>0.46552211915490121</v>
      </c>
      <c r="AT806" s="46">
        <f t="shared" si="450"/>
        <v>1.8162101625069136</v>
      </c>
      <c r="AU806" s="46">
        <f t="shared" si="451"/>
        <v>1.6645601279776796</v>
      </c>
      <c r="AV806" s="47">
        <f t="shared" si="452"/>
        <v>8.3498065179809124</v>
      </c>
      <c r="AW806" s="48">
        <v>0</v>
      </c>
      <c r="AX806" s="70">
        <v>150</v>
      </c>
      <c r="AY806" s="70">
        <v>12</v>
      </c>
      <c r="AZ806" s="71">
        <v>338.3</v>
      </c>
      <c r="BA806" s="43">
        <f t="shared" si="467"/>
        <v>14.51374519657108</v>
      </c>
      <c r="BB806" s="69">
        <v>59.5</v>
      </c>
      <c r="BC806" s="69">
        <v>76</v>
      </c>
      <c r="BD806" s="54">
        <f t="shared" si="453"/>
        <v>29.75</v>
      </c>
      <c r="BE806" s="44">
        <f t="shared" si="454"/>
        <v>2780.5058479678164</v>
      </c>
      <c r="BF806" s="50">
        <f t="shared" si="468"/>
        <v>213301.30620196072</v>
      </c>
      <c r="BG806" s="50">
        <f t="shared" si="455"/>
        <v>211318.44444555405</v>
      </c>
      <c r="BH806" s="72">
        <f t="shared" si="456"/>
        <v>0.92960600744246147</v>
      </c>
      <c r="BI806" s="50">
        <f t="shared" si="457"/>
        <v>1.8162101625069136</v>
      </c>
      <c r="BJ806" s="51">
        <f t="shared" si="458"/>
        <v>1.6009014304814391</v>
      </c>
      <c r="BK806" s="72">
        <f t="shared" si="459"/>
        <v>11.854835771223966</v>
      </c>
      <c r="BL806" s="116">
        <v>0</v>
      </c>
      <c r="BM806" s="74">
        <v>1000</v>
      </c>
      <c r="BN806" s="74">
        <v>3</v>
      </c>
      <c r="BO806" s="71">
        <v>321.2</v>
      </c>
      <c r="BP806" s="69">
        <v>58.5</v>
      </c>
      <c r="BQ806" s="69">
        <v>75.8</v>
      </c>
      <c r="BR806" s="72">
        <f t="shared" si="460"/>
        <v>29.25</v>
      </c>
      <c r="BS806" s="54">
        <f t="shared" si="461"/>
        <v>2687.8288646869173</v>
      </c>
      <c r="BT806" s="50">
        <f t="shared" si="462"/>
        <v>211318.44444555405</v>
      </c>
      <c r="BU806" s="50">
        <f t="shared" si="463"/>
        <v>203737.42794326833</v>
      </c>
      <c r="BV806" s="72">
        <f t="shared" si="464"/>
        <v>3.5874845294154931</v>
      </c>
      <c r="BW806" s="75">
        <f t="shared" si="465"/>
        <v>1.6009014304814391</v>
      </c>
      <c r="BX806" s="55">
        <f t="shared" si="466"/>
        <v>1.5765389955224118</v>
      </c>
      <c r="BY806" s="72">
        <f t="shared" si="439"/>
        <v>1.5217948147938576</v>
      </c>
      <c r="BZ806" s="83" t="s">
        <v>117</v>
      </c>
      <c r="CA806" s="124" t="s">
        <v>96</v>
      </c>
      <c r="CB806" s="112">
        <v>5</v>
      </c>
      <c r="CC806" s="125">
        <v>7</v>
      </c>
      <c r="CD806" s="112">
        <v>4</v>
      </c>
      <c r="CE806" s="125">
        <v>6</v>
      </c>
      <c r="CF806" s="83" t="s">
        <v>76</v>
      </c>
      <c r="CG806" s="126" t="s">
        <v>130</v>
      </c>
      <c r="CH806" s="62">
        <v>20.864891277791358</v>
      </c>
      <c r="CI806" s="63">
        <v>2.1</v>
      </c>
      <c r="CJ806" s="64">
        <f>SUM((AF806-BQ806)/AF806)*100</f>
        <v>0.52493438320210717</v>
      </c>
      <c r="CK806" s="64">
        <f>SUM(BX806*CH806)</f>
        <v>32.894314736773516</v>
      </c>
      <c r="CL806" s="65" t="s">
        <v>76</v>
      </c>
    </row>
    <row r="807" spans="1:90" s="65" customFormat="1" ht="24.75" customHeight="1" x14ac:dyDescent="0.3">
      <c r="A807" s="61" t="s">
        <v>131</v>
      </c>
      <c r="B807" s="35">
        <v>3.585</v>
      </c>
      <c r="C807" s="35">
        <v>1.855</v>
      </c>
      <c r="D807" s="35">
        <v>10.175000000000001</v>
      </c>
      <c r="E807" s="35">
        <v>2.7303000000000002</v>
      </c>
      <c r="F807" s="35">
        <v>5.5350000000000003E-2</v>
      </c>
      <c r="G807" s="66">
        <v>0.27665000000000001</v>
      </c>
      <c r="H807" s="66">
        <v>9.665E-2</v>
      </c>
      <c r="I807" s="66">
        <v>5.0700000000000002E-2</v>
      </c>
      <c r="J807" s="66">
        <v>2.5950000000000001E-2</v>
      </c>
      <c r="K807" s="67">
        <v>4.2500000000000003E-2</v>
      </c>
      <c r="L807" s="66">
        <v>0.51666699999999999</v>
      </c>
      <c r="M807" s="68">
        <v>1.6799999999999999E-2</v>
      </c>
      <c r="N807" s="35">
        <v>4.8599999999999994</v>
      </c>
      <c r="O807" s="35">
        <v>25.274999999999999</v>
      </c>
      <c r="P807" s="35">
        <v>1.98</v>
      </c>
      <c r="Q807" s="35">
        <v>11.07</v>
      </c>
      <c r="R807" s="35">
        <v>3.6949999999999998</v>
      </c>
      <c r="S807" s="35">
        <v>0.65</v>
      </c>
      <c r="T807" s="35">
        <v>6.69</v>
      </c>
      <c r="U807" s="35">
        <v>0.51249999999999996</v>
      </c>
      <c r="V807" s="35">
        <v>10.445</v>
      </c>
      <c r="W807" s="35">
        <v>3.57</v>
      </c>
      <c r="X807" s="35">
        <v>11.23</v>
      </c>
      <c r="Y807" s="35">
        <v>7.25</v>
      </c>
      <c r="Z807" s="35">
        <v>0</v>
      </c>
      <c r="AA807" s="35">
        <v>3.125</v>
      </c>
      <c r="AB807" s="41">
        <v>1090</v>
      </c>
      <c r="AC807" s="41">
        <v>9</v>
      </c>
      <c r="AD807" s="88">
        <v>387.4</v>
      </c>
      <c r="AE807" s="69">
        <v>59.6</v>
      </c>
      <c r="AF807" s="69">
        <v>76</v>
      </c>
      <c r="AG807" s="44">
        <f t="shared" si="473"/>
        <v>29.8</v>
      </c>
      <c r="AH807" s="44">
        <f t="shared" si="443"/>
        <v>2789.8599400938801</v>
      </c>
      <c r="AI807" s="44">
        <f t="shared" si="444"/>
        <v>212029.35544713488</v>
      </c>
      <c r="AJ807" s="44">
        <f t="shared" si="445"/>
        <v>1.8271054929306247</v>
      </c>
      <c r="AK807" s="45">
        <v>0</v>
      </c>
      <c r="AL807" s="43">
        <v>353</v>
      </c>
      <c r="AM807" s="69">
        <v>59.4</v>
      </c>
      <c r="AN807" s="69">
        <v>75.900000000000006</v>
      </c>
      <c r="AO807" s="44">
        <f t="shared" si="470"/>
        <v>29.7</v>
      </c>
      <c r="AP807" s="44">
        <f t="shared" si="446"/>
        <v>2771.1674638050204</v>
      </c>
      <c r="AQ807" s="46">
        <f t="shared" si="447"/>
        <v>212029.35544713488</v>
      </c>
      <c r="AR807" s="46">
        <f t="shared" si="448"/>
        <v>210331.61050280105</v>
      </c>
      <c r="AS807" s="47">
        <f t="shared" si="449"/>
        <v>0.80071221305821683</v>
      </c>
      <c r="AT807" s="46">
        <f t="shared" si="450"/>
        <v>1.8271054929306247</v>
      </c>
      <c r="AU807" s="46">
        <f t="shared" si="451"/>
        <v>1.6783021779567413</v>
      </c>
      <c r="AV807" s="47">
        <f t="shared" si="452"/>
        <v>8.1442103671423585</v>
      </c>
      <c r="AW807" s="48">
        <v>0</v>
      </c>
      <c r="AX807" s="70">
        <v>150</v>
      </c>
      <c r="AY807" s="70">
        <v>12</v>
      </c>
      <c r="AZ807" s="71">
        <v>338.8</v>
      </c>
      <c r="BA807" s="43">
        <f t="shared" si="467"/>
        <v>14.34474616292797</v>
      </c>
      <c r="BB807" s="69">
        <v>59.3</v>
      </c>
      <c r="BC807" s="69">
        <v>75.8</v>
      </c>
      <c r="BD807" s="54">
        <f t="shared" si="453"/>
        <v>29.65</v>
      </c>
      <c r="BE807" s="44">
        <f t="shared" si="454"/>
        <v>2761.8447876054929</v>
      </c>
      <c r="BF807" s="50">
        <f t="shared" si="468"/>
        <v>212029.35544713488</v>
      </c>
      <c r="BG807" s="50">
        <f t="shared" si="455"/>
        <v>209347.83490049635</v>
      </c>
      <c r="BH807" s="72">
        <f t="shared" si="456"/>
        <v>1.2646930614789822</v>
      </c>
      <c r="BI807" s="50">
        <f t="shared" si="457"/>
        <v>1.8271054929306247</v>
      </c>
      <c r="BJ807" s="51">
        <f t="shared" si="458"/>
        <v>1.6183592257404174</v>
      </c>
      <c r="BK807" s="72">
        <f t="shared" si="459"/>
        <v>11.42497069807307</v>
      </c>
      <c r="BL807" s="116">
        <v>0</v>
      </c>
      <c r="BM807" s="74">
        <v>1000</v>
      </c>
      <c r="BN807" s="74">
        <v>3</v>
      </c>
      <c r="BO807" s="71">
        <v>323.2</v>
      </c>
      <c r="BP807" s="69">
        <v>59.1</v>
      </c>
      <c r="BQ807" s="69">
        <v>75.7</v>
      </c>
      <c r="BR807" s="72">
        <f t="shared" si="460"/>
        <v>29.55</v>
      </c>
      <c r="BS807" s="54">
        <f t="shared" si="461"/>
        <v>2743.2465590962411</v>
      </c>
      <c r="BT807" s="50">
        <f t="shared" si="462"/>
        <v>209347.83490049635</v>
      </c>
      <c r="BU807" s="50">
        <f t="shared" si="463"/>
        <v>207663.76452358544</v>
      </c>
      <c r="BV807" s="72">
        <f t="shared" si="464"/>
        <v>0.80443649092972624</v>
      </c>
      <c r="BW807" s="75">
        <f t="shared" si="465"/>
        <v>1.6183592257404174</v>
      </c>
      <c r="BX807" s="55">
        <f t="shared" si="466"/>
        <v>1.5563620390946564</v>
      </c>
      <c r="BY807" s="72">
        <f t="shared" si="439"/>
        <v>3.830866822376628</v>
      </c>
      <c r="BZ807" s="83" t="s">
        <v>117</v>
      </c>
      <c r="CA807" s="124" t="s">
        <v>96</v>
      </c>
      <c r="CB807" s="112">
        <v>5</v>
      </c>
      <c r="CC807" s="125">
        <v>7</v>
      </c>
      <c r="CD807" s="112">
        <v>4</v>
      </c>
      <c r="CE807" s="125">
        <v>6</v>
      </c>
      <c r="CF807" s="83" t="s">
        <v>76</v>
      </c>
      <c r="CG807" s="126" t="s">
        <v>130</v>
      </c>
      <c r="CH807" s="62">
        <v>20.009869232667164</v>
      </c>
      <c r="CI807" s="63">
        <v>2.0299999999999998</v>
      </c>
      <c r="CJ807" s="64">
        <f>SUM((AF807-BQ807)/AF807)*100</f>
        <v>0.39473684210525944</v>
      </c>
      <c r="CK807" s="64">
        <f>SUM(BX807*CH807)</f>
        <v>31.142600880971294</v>
      </c>
      <c r="CL807" s="65" t="s">
        <v>76</v>
      </c>
    </row>
    <row r="808" spans="1:90" s="65" customFormat="1" ht="24.75" customHeight="1" x14ac:dyDescent="0.3">
      <c r="A808" s="61" t="s">
        <v>131</v>
      </c>
      <c r="B808" s="35">
        <v>3.7650000000000001</v>
      </c>
      <c r="C808" s="35">
        <v>1.825</v>
      </c>
      <c r="D808" s="35">
        <v>10.205</v>
      </c>
      <c r="E808" s="35">
        <v>2.8285999999999998</v>
      </c>
      <c r="F808" s="35">
        <v>5.0950000000000002E-2</v>
      </c>
      <c r="G808" s="66">
        <v>0.27600000000000002</v>
      </c>
      <c r="H808" s="66">
        <v>0.10355</v>
      </c>
      <c r="I808" s="66">
        <v>5.1299999999999998E-2</v>
      </c>
      <c r="J808" s="66">
        <v>2.6849999999999999E-2</v>
      </c>
      <c r="K808" s="67">
        <v>4.4850000000000001E-2</v>
      </c>
      <c r="L808" s="66">
        <v>0.51666699999999999</v>
      </c>
      <c r="M808" s="68">
        <v>1.9599999999999999E-2</v>
      </c>
      <c r="N808" s="35">
        <v>4.78</v>
      </c>
      <c r="O808" s="35">
        <v>19.427500000000002</v>
      </c>
      <c r="P808" s="35">
        <v>1.98</v>
      </c>
      <c r="Q808" s="35">
        <v>15.98</v>
      </c>
      <c r="R808" s="35">
        <v>4.2474999999999996</v>
      </c>
      <c r="S808" s="35">
        <v>0.97499999999999998</v>
      </c>
      <c r="T808" s="35">
        <v>6.8724999999999996</v>
      </c>
      <c r="U808" s="35">
        <v>0.77</v>
      </c>
      <c r="V808" s="35">
        <v>11.3</v>
      </c>
      <c r="W808" s="35">
        <v>5.37</v>
      </c>
      <c r="X808" s="35">
        <v>8.9450000000000003</v>
      </c>
      <c r="Y808" s="35">
        <v>5.09</v>
      </c>
      <c r="Z808" s="35">
        <v>0</v>
      </c>
      <c r="AA808" s="35">
        <v>4.7</v>
      </c>
      <c r="AB808" s="41">
        <v>1090</v>
      </c>
      <c r="AC808" s="41">
        <v>9</v>
      </c>
      <c r="AD808" s="88">
        <v>384.4</v>
      </c>
      <c r="AE808" s="69">
        <v>59.5</v>
      </c>
      <c r="AF808" s="69">
        <v>76.2</v>
      </c>
      <c r="AG808" s="44">
        <f t="shared" si="473"/>
        <v>29.75</v>
      </c>
      <c r="AH808" s="44">
        <f t="shared" si="443"/>
        <v>2780.5058479678164</v>
      </c>
      <c r="AI808" s="44">
        <f t="shared" si="444"/>
        <v>211874.54561514762</v>
      </c>
      <c r="AJ808" s="44">
        <f t="shared" si="445"/>
        <v>1.8142811770236451</v>
      </c>
      <c r="AK808" s="45">
        <v>0</v>
      </c>
      <c r="AL808" s="43">
        <v>352.4</v>
      </c>
      <c r="AM808" s="69">
        <v>59.5</v>
      </c>
      <c r="AN808" s="69">
        <v>76.099999999999994</v>
      </c>
      <c r="AO808" s="44">
        <f t="shared" si="470"/>
        <v>29.75</v>
      </c>
      <c r="AP808" s="44">
        <f t="shared" si="446"/>
        <v>2780.5058479678164</v>
      </c>
      <c r="AQ808" s="46">
        <f t="shared" si="447"/>
        <v>211874.54561514762</v>
      </c>
      <c r="AR808" s="46">
        <f t="shared" si="448"/>
        <v>211596.49503035081</v>
      </c>
      <c r="AS808" s="47">
        <f t="shared" si="449"/>
        <v>0.1312335958005412</v>
      </c>
      <c r="AT808" s="46">
        <f t="shared" si="450"/>
        <v>1.8142811770236451</v>
      </c>
      <c r="AU808" s="46">
        <f t="shared" si="451"/>
        <v>1.6654340136846442</v>
      </c>
      <c r="AV808" s="47">
        <f t="shared" si="452"/>
        <v>8.2041948747540285</v>
      </c>
      <c r="AW808" s="48">
        <v>0</v>
      </c>
      <c r="AX808" s="70">
        <v>150</v>
      </c>
      <c r="AY808" s="70">
        <v>12</v>
      </c>
      <c r="AZ808" s="71">
        <v>336.3</v>
      </c>
      <c r="BA808" s="43">
        <f t="shared" si="467"/>
        <v>14.3027059173357</v>
      </c>
      <c r="BB808" s="69">
        <v>59.4</v>
      </c>
      <c r="BC808" s="69">
        <v>76</v>
      </c>
      <c r="BD808" s="54">
        <f t="shared" si="453"/>
        <v>29.7</v>
      </c>
      <c r="BE808" s="44">
        <f t="shared" si="454"/>
        <v>2771.1674638050204</v>
      </c>
      <c r="BF808" s="50">
        <f t="shared" si="468"/>
        <v>211874.54561514762</v>
      </c>
      <c r="BG808" s="50">
        <f t="shared" si="455"/>
        <v>210608.72724918154</v>
      </c>
      <c r="BH808" s="72">
        <f t="shared" si="456"/>
        <v>0.59743767817458326</v>
      </c>
      <c r="BI808" s="50">
        <f t="shared" si="457"/>
        <v>1.8142811770236451</v>
      </c>
      <c r="BJ808" s="51">
        <f t="shared" si="458"/>
        <v>1.5967999255895362</v>
      </c>
      <c r="BK808" s="72">
        <f t="shared" si="459"/>
        <v>11.987185569046694</v>
      </c>
      <c r="BL808" s="116">
        <v>0</v>
      </c>
      <c r="BM808" s="74">
        <v>1000</v>
      </c>
      <c r="BN808" s="74">
        <v>3</v>
      </c>
      <c r="BO808" s="71">
        <v>321.39999999999998</v>
      </c>
      <c r="BP808" s="69">
        <v>59.1</v>
      </c>
      <c r="BQ808" s="69">
        <v>75.900000000000006</v>
      </c>
      <c r="BR808" s="72">
        <f t="shared" si="460"/>
        <v>29.55</v>
      </c>
      <c r="BS808" s="54">
        <f t="shared" si="461"/>
        <v>2743.2465590962411</v>
      </c>
      <c r="BT808" s="50">
        <f t="shared" si="462"/>
        <v>210608.72724918154</v>
      </c>
      <c r="BU808" s="50">
        <f t="shared" si="463"/>
        <v>208212.4138354047</v>
      </c>
      <c r="BV808" s="72">
        <f t="shared" si="464"/>
        <v>1.1378034733297826</v>
      </c>
      <c r="BW808" s="75">
        <f t="shared" si="465"/>
        <v>1.5967999255895362</v>
      </c>
      <c r="BX808" s="55">
        <f t="shared" si="466"/>
        <v>1.5436159356668904</v>
      </c>
      <c r="BY808" s="72">
        <f t="shared" si="439"/>
        <v>3.3306608467563894</v>
      </c>
      <c r="BZ808" s="83" t="s">
        <v>117</v>
      </c>
      <c r="CA808" s="124" t="s">
        <v>96</v>
      </c>
      <c r="CB808" s="112">
        <v>5</v>
      </c>
      <c r="CC808" s="125">
        <v>7</v>
      </c>
      <c r="CD808" s="112">
        <v>4</v>
      </c>
      <c r="CE808" s="125">
        <v>6</v>
      </c>
      <c r="CF808" s="83" t="s">
        <v>76</v>
      </c>
      <c r="CG808" s="126" t="s">
        <v>130</v>
      </c>
      <c r="CH808" s="129">
        <f>SUM(CH806:CH807)/2</f>
        <v>20.437380255229261</v>
      </c>
      <c r="CI808" s="63">
        <f>SUM(CI806:CI807)/2</f>
        <v>2.0649999999999999</v>
      </c>
      <c r="CJ808" s="64">
        <f>SUM((AF808-BQ808)/AF808)*100</f>
        <v>0.39370078740157105</v>
      </c>
      <c r="CK808" s="64">
        <f>SUM(BX808*CH808)</f>
        <v>31.547465845255747</v>
      </c>
      <c r="CL808" s="65" t="s">
        <v>76</v>
      </c>
    </row>
    <row r="809" spans="1:90" s="65" customFormat="1" ht="24.75" customHeight="1" x14ac:dyDescent="0.3">
      <c r="A809" s="61" t="s">
        <v>131</v>
      </c>
      <c r="B809" s="35">
        <v>4.165</v>
      </c>
      <c r="C809" s="35">
        <v>2.38</v>
      </c>
      <c r="D809" s="35">
        <v>7.3049999999999997</v>
      </c>
      <c r="E809" s="35">
        <v>5.9249999999999998</v>
      </c>
      <c r="F809" s="35">
        <v>8.9649999999999994E-2</v>
      </c>
      <c r="G809" s="66">
        <v>0.26874999999999999</v>
      </c>
      <c r="H809" s="66">
        <v>8.8849999999999998E-2</v>
      </c>
      <c r="I809" s="66">
        <v>4.8349999999999997E-2</v>
      </c>
      <c r="J809" s="66">
        <v>3.8850000000000003E-2</v>
      </c>
      <c r="K809" s="67">
        <v>6.105E-2</v>
      </c>
      <c r="L809" s="66">
        <v>0.51666699999999999</v>
      </c>
      <c r="M809" s="68">
        <v>1.9599999999999999E-2</v>
      </c>
      <c r="N809" s="35">
        <v>4.7</v>
      </c>
      <c r="O809" s="35">
        <v>13.58</v>
      </c>
      <c r="P809" s="35">
        <v>1.98</v>
      </c>
      <c r="Q809" s="35">
        <v>20.89</v>
      </c>
      <c r="R809" s="35">
        <v>4.8</v>
      </c>
      <c r="S809" s="35">
        <v>1.3</v>
      </c>
      <c r="T809" s="35">
        <v>7.0549999999999997</v>
      </c>
      <c r="U809" s="35">
        <v>1.0249999999999999</v>
      </c>
      <c r="V809" s="35">
        <v>12.155000000000001</v>
      </c>
      <c r="W809" s="35">
        <v>7.17</v>
      </c>
      <c r="X809" s="35">
        <v>6.66</v>
      </c>
      <c r="Y809" s="35">
        <v>2.9299999999999997</v>
      </c>
      <c r="Z809" s="35">
        <v>0</v>
      </c>
      <c r="AA809" s="35">
        <v>6.25</v>
      </c>
      <c r="AB809" s="41">
        <v>1090</v>
      </c>
      <c r="AC809" s="41">
        <v>9</v>
      </c>
      <c r="AD809" s="88">
        <v>385.1</v>
      </c>
      <c r="AE809" s="69">
        <v>59.78</v>
      </c>
      <c r="AF809" s="69">
        <v>77.38</v>
      </c>
      <c r="AG809" s="44">
        <f t="shared" si="473"/>
        <v>29.89</v>
      </c>
      <c r="AH809" s="44">
        <f t="shared" si="443"/>
        <v>2806.7368899882294</v>
      </c>
      <c r="AI809" s="44">
        <f t="shared" si="444"/>
        <v>217185.3005472892</v>
      </c>
      <c r="AJ809" s="44">
        <f t="shared" si="445"/>
        <v>1.7731402587080225</v>
      </c>
      <c r="AK809" s="45">
        <v>0</v>
      </c>
      <c r="AL809" s="43">
        <v>347.8</v>
      </c>
      <c r="AM809" s="43">
        <v>59.75</v>
      </c>
      <c r="AN809" s="69">
        <v>77.31</v>
      </c>
      <c r="AO809" s="44">
        <f t="shared" si="470"/>
        <v>29.875</v>
      </c>
      <c r="AP809" s="44">
        <f t="shared" si="446"/>
        <v>2803.9205307141028</v>
      </c>
      <c r="AQ809" s="46">
        <f t="shared" si="447"/>
        <v>217185.3005472892</v>
      </c>
      <c r="AR809" s="46">
        <f t="shared" si="448"/>
        <v>216771.0962295073</v>
      </c>
      <c r="AS809" s="47">
        <f t="shared" si="449"/>
        <v>0.19071471077376717</v>
      </c>
      <c r="AT809" s="46">
        <f t="shared" si="450"/>
        <v>1.7731402587080225</v>
      </c>
      <c r="AU809" s="46">
        <f t="shared" si="451"/>
        <v>1.6044574486617225</v>
      </c>
      <c r="AV809" s="47">
        <f t="shared" si="452"/>
        <v>9.5132243046135994</v>
      </c>
      <c r="AW809" s="48">
        <v>0</v>
      </c>
      <c r="AX809" s="70">
        <v>150</v>
      </c>
      <c r="AY809" s="70">
        <v>12</v>
      </c>
      <c r="AZ809" s="71">
        <v>324</v>
      </c>
      <c r="BA809" s="43">
        <f t="shared" si="467"/>
        <v>18.858024691358032</v>
      </c>
      <c r="BB809" s="71">
        <v>59</v>
      </c>
      <c r="BC809" s="69">
        <v>76.23</v>
      </c>
      <c r="BD809" s="54">
        <f t="shared" si="453"/>
        <v>29.5</v>
      </c>
      <c r="BE809" s="44">
        <f t="shared" si="454"/>
        <v>2733.9710067865176</v>
      </c>
      <c r="BF809" s="50">
        <f t="shared" si="468"/>
        <v>217185.3005472892</v>
      </c>
      <c r="BG809" s="50">
        <f t="shared" si="455"/>
        <v>208410.60984733625</v>
      </c>
      <c r="BH809" s="72">
        <f t="shared" si="456"/>
        <v>4.0401862731232008</v>
      </c>
      <c r="BI809" s="73">
        <f t="shared" si="457"/>
        <v>1.7731402587080225</v>
      </c>
      <c r="BJ809" s="51">
        <f t="shared" si="458"/>
        <v>1.5546233478100497</v>
      </c>
      <c r="BK809" s="72">
        <f t="shared" si="459"/>
        <v>12.3237239595018</v>
      </c>
      <c r="BL809" s="116">
        <v>0</v>
      </c>
      <c r="BM809" s="74">
        <v>1020</v>
      </c>
      <c r="BN809" s="74">
        <v>3</v>
      </c>
      <c r="BO809" s="71">
        <v>294.2</v>
      </c>
      <c r="BP809" s="71">
        <v>59</v>
      </c>
      <c r="BQ809" s="71">
        <v>75.459999999999994</v>
      </c>
      <c r="BR809" s="72">
        <f t="shared" si="460"/>
        <v>29.5</v>
      </c>
      <c r="BS809" s="54">
        <f t="shared" si="461"/>
        <v>2733.9710067865176</v>
      </c>
      <c r="BT809" s="50">
        <f t="shared" si="462"/>
        <v>208410.60984733625</v>
      </c>
      <c r="BU809" s="50">
        <f t="shared" si="463"/>
        <v>206305.45217211061</v>
      </c>
      <c r="BV809" s="72">
        <f t="shared" si="464"/>
        <v>1.0101010101010188</v>
      </c>
      <c r="BW809" s="75">
        <f t="shared" si="465"/>
        <v>1.5546233478100497</v>
      </c>
      <c r="BX809" s="55">
        <f t="shared" si="466"/>
        <v>1.4260408384872119</v>
      </c>
      <c r="BY809" s="72">
        <f t="shared" ref="BY809:BY872" si="477">((BW809-BX809)/BW809)*100</f>
        <v>8.2709750566893341</v>
      </c>
      <c r="BZ809" s="83" t="s">
        <v>117</v>
      </c>
      <c r="CA809" s="124" t="s">
        <v>96</v>
      </c>
      <c r="CB809" s="112">
        <v>5</v>
      </c>
      <c r="CC809" s="125">
        <v>7</v>
      </c>
      <c r="CD809" s="112">
        <v>4</v>
      </c>
      <c r="CE809" s="125">
        <v>6</v>
      </c>
      <c r="CF809" s="83" t="s">
        <v>76</v>
      </c>
      <c r="CG809" s="126" t="s">
        <v>130</v>
      </c>
      <c r="CH809" s="62">
        <v>22.219236969371302</v>
      </c>
      <c r="CI809" s="63">
        <f>SUM(CI807:CI808)/1.8</f>
        <v>2.2749999999999999</v>
      </c>
      <c r="CJ809" s="64">
        <f>SUM((AF809-BQ809)/AF809)*100</f>
        <v>2.4812613078314834</v>
      </c>
      <c r="CK809" s="64">
        <f>SUM(BX809*CH809)</f>
        <v>31.685539318348308</v>
      </c>
      <c r="CL809" s="65" t="s">
        <v>76</v>
      </c>
    </row>
    <row r="810" spans="1:90" s="65" customFormat="1" ht="24.75" customHeight="1" x14ac:dyDescent="0.3">
      <c r="A810" s="61" t="s">
        <v>131</v>
      </c>
      <c r="B810" s="35">
        <v>3.97</v>
      </c>
      <c r="C810" s="35">
        <v>2.11</v>
      </c>
      <c r="D810" s="35">
        <v>6.72</v>
      </c>
      <c r="E810" s="35">
        <v>5.84</v>
      </c>
      <c r="F810" s="35">
        <v>8.3699999999999997E-2</v>
      </c>
      <c r="G810" s="66">
        <v>0.25835000000000002</v>
      </c>
      <c r="H810" s="66">
        <v>9.0550000000000005E-2</v>
      </c>
      <c r="I810" s="66">
        <v>4.7050000000000002E-2</v>
      </c>
      <c r="J810" s="66">
        <v>3.8600000000000002E-2</v>
      </c>
      <c r="K810" s="67">
        <v>6.2300000000000001E-2</v>
      </c>
      <c r="L810" s="66">
        <v>0.51666699999999999</v>
      </c>
      <c r="M810" s="68">
        <v>2.4649999999999998E-2</v>
      </c>
      <c r="N810" s="35">
        <v>4.8599999999999994</v>
      </c>
      <c r="O810" s="35">
        <v>25.274999999999999</v>
      </c>
      <c r="P810" s="35">
        <v>1.98</v>
      </c>
      <c r="Q810" s="35">
        <v>11.07</v>
      </c>
      <c r="R810" s="35">
        <v>3.6949999999999998</v>
      </c>
      <c r="S810" s="35">
        <v>0.65</v>
      </c>
      <c r="T810" s="35">
        <v>6.69</v>
      </c>
      <c r="U810" s="35">
        <v>0.51249999999999996</v>
      </c>
      <c r="V810" s="35">
        <v>10.445</v>
      </c>
      <c r="W810" s="35">
        <v>3.57</v>
      </c>
      <c r="X810" s="35">
        <v>11.23</v>
      </c>
      <c r="Y810" s="35">
        <v>7.25</v>
      </c>
      <c r="Z810" s="35">
        <v>0</v>
      </c>
      <c r="AA810" s="35">
        <v>3.125</v>
      </c>
      <c r="AB810" s="41">
        <v>1000</v>
      </c>
      <c r="AC810" s="41">
        <v>3</v>
      </c>
      <c r="AD810" s="88">
        <v>388.9</v>
      </c>
      <c r="AE810" s="69">
        <v>59.87</v>
      </c>
      <c r="AF810" s="69">
        <v>76.099999999999994</v>
      </c>
      <c r="AG810" s="44">
        <f t="shared" si="473"/>
        <v>29.934999999999999</v>
      </c>
      <c r="AH810" s="44">
        <f t="shared" si="443"/>
        <v>2815.1944501107746</v>
      </c>
      <c r="AI810" s="44">
        <f t="shared" si="444"/>
        <v>214236.29765342994</v>
      </c>
      <c r="AJ810" s="44">
        <f t="shared" si="445"/>
        <v>1.8152852913334208</v>
      </c>
      <c r="AK810" s="45">
        <v>0</v>
      </c>
      <c r="AL810" s="43">
        <v>355.5</v>
      </c>
      <c r="AM810" s="43">
        <v>59.84</v>
      </c>
      <c r="AN810" s="69">
        <v>76</v>
      </c>
      <c r="AO810" s="44">
        <f t="shared" si="470"/>
        <v>29.92</v>
      </c>
      <c r="AP810" s="44">
        <f t="shared" si="446"/>
        <v>2812.3738496865662</v>
      </c>
      <c r="AQ810" s="46">
        <f t="shared" si="447"/>
        <v>214236.29765342994</v>
      </c>
      <c r="AR810" s="46">
        <f t="shared" si="448"/>
        <v>213740.41257617902</v>
      </c>
      <c r="AS810" s="47">
        <f t="shared" si="449"/>
        <v>0.23146641474037746</v>
      </c>
      <c r="AT810" s="46">
        <f t="shared" si="450"/>
        <v>1.8152852913334208</v>
      </c>
      <c r="AU810" s="46">
        <f t="shared" si="451"/>
        <v>1.6632324964437719</v>
      </c>
      <c r="AV810" s="47">
        <f t="shared" si="452"/>
        <v>8.376247833637116</v>
      </c>
      <c r="AW810" s="48">
        <v>0</v>
      </c>
      <c r="AX810" s="70">
        <v>150</v>
      </c>
      <c r="AY810" s="70">
        <v>12</v>
      </c>
      <c r="AZ810" s="71">
        <v>325.89999999999998</v>
      </c>
      <c r="BA810" s="43">
        <f t="shared" si="467"/>
        <v>19.331083154341826</v>
      </c>
      <c r="BB810" s="71">
        <v>57.4</v>
      </c>
      <c r="BC810" s="69">
        <v>76.62</v>
      </c>
      <c r="BD810" s="54">
        <f t="shared" si="453"/>
        <v>28.7</v>
      </c>
      <c r="BE810" s="44">
        <f t="shared" si="454"/>
        <v>2587.6984528353764</v>
      </c>
      <c r="BF810" s="50">
        <f t="shared" si="468"/>
        <v>214236.29765342994</v>
      </c>
      <c r="BG810" s="50">
        <f t="shared" si="455"/>
        <v>198269.45545624656</v>
      </c>
      <c r="BH810" s="72">
        <f t="shared" si="456"/>
        <v>7.4529117484157306</v>
      </c>
      <c r="BI810" s="73">
        <f t="shared" si="457"/>
        <v>1.8152852913334208</v>
      </c>
      <c r="BJ810" s="51">
        <f t="shared" si="458"/>
        <v>1.6437226765467086</v>
      </c>
      <c r="BK810" s="72">
        <f t="shared" si="459"/>
        <v>9.451000104820471</v>
      </c>
      <c r="BL810" s="116">
        <v>0</v>
      </c>
      <c r="BM810" s="74">
        <v>1020</v>
      </c>
      <c r="BN810" s="74">
        <v>3</v>
      </c>
      <c r="BO810" s="71">
        <v>294.2</v>
      </c>
      <c r="BP810" s="71">
        <v>57</v>
      </c>
      <c r="BQ810" s="71">
        <v>75.16</v>
      </c>
      <c r="BR810" s="72">
        <f t="shared" si="460"/>
        <v>28.5</v>
      </c>
      <c r="BS810" s="54">
        <f t="shared" si="461"/>
        <v>2551.7586328783095</v>
      </c>
      <c r="BT810" s="50">
        <f t="shared" si="462"/>
        <v>198269.45545624656</v>
      </c>
      <c r="BU810" s="50">
        <f t="shared" si="463"/>
        <v>191790.17884713373</v>
      </c>
      <c r="BV810" s="72">
        <f t="shared" si="464"/>
        <v>3.2679146640127095</v>
      </c>
      <c r="BW810" s="75">
        <f t="shared" si="465"/>
        <v>1.6437226765467086</v>
      </c>
      <c r="BX810" s="55">
        <f t="shared" si="466"/>
        <v>1.5339680152991149</v>
      </c>
      <c r="BY810" s="72">
        <f t="shared" si="477"/>
        <v>6.6772006503053722</v>
      </c>
      <c r="BZ810" s="83" t="s">
        <v>117</v>
      </c>
      <c r="CA810" s="124" t="s">
        <v>96</v>
      </c>
      <c r="CB810" s="112">
        <v>5</v>
      </c>
      <c r="CC810" s="125">
        <v>7</v>
      </c>
      <c r="CD810" s="112">
        <v>4</v>
      </c>
      <c r="CE810" s="125">
        <v>6</v>
      </c>
      <c r="CF810" s="83" t="s">
        <v>76</v>
      </c>
      <c r="CG810" s="126" t="s">
        <v>130</v>
      </c>
      <c r="CH810" s="62">
        <v>22.740274599542332</v>
      </c>
      <c r="CI810" s="63">
        <f>SUM(CI808:CI809)/2</f>
        <v>2.17</v>
      </c>
      <c r="CJ810" s="64">
        <f>SUM((AF810-BQ810)/AF810)*100</f>
        <v>1.2352168199737159</v>
      </c>
      <c r="CK810" s="64">
        <f>SUM(BX810*CH810)</f>
        <v>34.882853894816826</v>
      </c>
      <c r="CL810" s="65" t="s">
        <v>76</v>
      </c>
    </row>
    <row r="811" spans="1:90" s="65" customFormat="1" ht="24.75" customHeight="1" x14ac:dyDescent="0.3">
      <c r="A811" s="61" t="s">
        <v>131</v>
      </c>
      <c r="B811" s="35">
        <v>4.18</v>
      </c>
      <c r="C811" s="35">
        <v>2.41</v>
      </c>
      <c r="D811" s="35">
        <v>7.4450000000000003</v>
      </c>
      <c r="E811" s="35">
        <v>5.88</v>
      </c>
      <c r="F811" s="35">
        <v>7.6850000000000002E-2</v>
      </c>
      <c r="G811" s="66">
        <v>0.26795000000000002</v>
      </c>
      <c r="H811" s="66">
        <v>9.64E-2</v>
      </c>
      <c r="I811" s="66">
        <v>5.1749999999999997E-2</v>
      </c>
      <c r="J811" s="66">
        <v>3.9199999999999999E-2</v>
      </c>
      <c r="K811" s="67">
        <v>5.1200000000000002E-2</v>
      </c>
      <c r="L811" s="66">
        <v>0.51666699999999999</v>
      </c>
      <c r="M811" s="68">
        <v>2.2950000000000002E-2</v>
      </c>
      <c r="N811" s="35">
        <v>4.78</v>
      </c>
      <c r="O811" s="35">
        <v>19.427500000000002</v>
      </c>
      <c r="P811" s="35">
        <v>1.98</v>
      </c>
      <c r="Q811" s="35">
        <v>15.98</v>
      </c>
      <c r="R811" s="35">
        <v>4.2474999999999996</v>
      </c>
      <c r="S811" s="35">
        <v>0.97499999999999998</v>
      </c>
      <c r="T811" s="35">
        <v>6.8724999999999996</v>
      </c>
      <c r="U811" s="35">
        <v>0.77</v>
      </c>
      <c r="V811" s="35">
        <v>11.3</v>
      </c>
      <c r="W811" s="35">
        <v>5.37</v>
      </c>
      <c r="X811" s="35">
        <v>8.9450000000000003</v>
      </c>
      <c r="Y811" s="35">
        <v>5.09</v>
      </c>
      <c r="Z811" s="35">
        <v>0</v>
      </c>
      <c r="AA811" s="35">
        <v>4.7</v>
      </c>
      <c r="AB811" s="41">
        <v>1000</v>
      </c>
      <c r="AC811" s="41">
        <v>3</v>
      </c>
      <c r="AD811" s="88">
        <v>386.7</v>
      </c>
      <c r="AE811" s="69">
        <v>60</v>
      </c>
      <c r="AF811" s="69">
        <v>77.98</v>
      </c>
      <c r="AG811" s="44">
        <f t="shared" si="473"/>
        <v>30</v>
      </c>
      <c r="AH811" s="44">
        <f t="shared" si="443"/>
        <v>2827.4333882308138</v>
      </c>
      <c r="AI811" s="44">
        <f t="shared" si="444"/>
        <v>220483.25561423888</v>
      </c>
      <c r="AJ811" s="44">
        <f t="shared" si="445"/>
        <v>1.7538746827857834</v>
      </c>
      <c r="AK811" s="45">
        <v>0</v>
      </c>
      <c r="AL811" s="43">
        <v>352.6</v>
      </c>
      <c r="AM811" s="43">
        <v>59.99</v>
      </c>
      <c r="AN811" s="69">
        <v>77.95</v>
      </c>
      <c r="AO811" s="44">
        <f t="shared" si="470"/>
        <v>29.995000000000001</v>
      </c>
      <c r="AP811" s="44">
        <f t="shared" si="446"/>
        <v>2826.4909889745536</v>
      </c>
      <c r="AQ811" s="46">
        <f t="shared" si="447"/>
        <v>220483.25561423888</v>
      </c>
      <c r="AR811" s="46">
        <f t="shared" si="448"/>
        <v>220324.97259056647</v>
      </c>
      <c r="AS811" s="47">
        <f t="shared" si="449"/>
        <v>7.1789135747045471E-2</v>
      </c>
      <c r="AT811" s="46">
        <f t="shared" si="450"/>
        <v>1.7538746827857834</v>
      </c>
      <c r="AU811" s="46">
        <f t="shared" si="451"/>
        <v>1.6003632990584431</v>
      </c>
      <c r="AV811" s="47">
        <f t="shared" si="452"/>
        <v>8.7526996788338973</v>
      </c>
      <c r="AW811" s="48">
        <v>0</v>
      </c>
      <c r="AX811" s="70">
        <v>150</v>
      </c>
      <c r="AY811" s="70">
        <v>12</v>
      </c>
      <c r="AZ811" s="71">
        <v>327.2</v>
      </c>
      <c r="BA811" s="43">
        <f t="shared" si="467"/>
        <v>18.184596577017114</v>
      </c>
      <c r="BB811" s="71">
        <v>57.4</v>
      </c>
      <c r="BC811" s="69">
        <v>76.92</v>
      </c>
      <c r="BD811" s="54">
        <f t="shared" si="453"/>
        <v>28.7</v>
      </c>
      <c r="BE811" s="44">
        <f t="shared" si="454"/>
        <v>2587.6984528353764</v>
      </c>
      <c r="BF811" s="50">
        <f t="shared" si="468"/>
        <v>220483.25561423888</v>
      </c>
      <c r="BG811" s="50">
        <f t="shared" si="455"/>
        <v>199045.76499209716</v>
      </c>
      <c r="BH811" s="72">
        <f t="shared" si="456"/>
        <v>9.7229563135846941</v>
      </c>
      <c r="BI811" s="73">
        <f t="shared" si="457"/>
        <v>1.7538746827857834</v>
      </c>
      <c r="BJ811" s="51">
        <f t="shared" si="458"/>
        <v>1.6438430629910212</v>
      </c>
      <c r="BK811" s="72">
        <f t="shared" si="459"/>
        <v>6.2736306575788188</v>
      </c>
      <c r="BL811" s="116">
        <v>0</v>
      </c>
      <c r="BM811" s="74">
        <v>1020</v>
      </c>
      <c r="BN811" s="74">
        <v>3</v>
      </c>
      <c r="BO811" s="71">
        <v>298.10000000000002</v>
      </c>
      <c r="BP811" s="71">
        <v>57</v>
      </c>
      <c r="BQ811" s="71">
        <v>76.12</v>
      </c>
      <c r="BR811" s="72">
        <f t="shared" si="460"/>
        <v>28.5</v>
      </c>
      <c r="BS811" s="54">
        <f t="shared" si="461"/>
        <v>2551.7586328783095</v>
      </c>
      <c r="BT811" s="50">
        <f t="shared" si="462"/>
        <v>199045.76499209716</v>
      </c>
      <c r="BU811" s="50">
        <f t="shared" si="463"/>
        <v>194239.86713469692</v>
      </c>
      <c r="BV811" s="72">
        <f t="shared" si="464"/>
        <v>2.4144687818859403</v>
      </c>
      <c r="BW811" s="75">
        <f t="shared" si="465"/>
        <v>1.6438430629910212</v>
      </c>
      <c r="BX811" s="55">
        <f t="shared" si="466"/>
        <v>1.53470039079712</v>
      </c>
      <c r="BY811" s="72">
        <f t="shared" si="477"/>
        <v>6.6394824816982805</v>
      </c>
      <c r="BZ811" s="83" t="s">
        <v>117</v>
      </c>
      <c r="CA811" s="124" t="s">
        <v>96</v>
      </c>
      <c r="CB811" s="112">
        <v>5</v>
      </c>
      <c r="CC811" s="125">
        <v>7</v>
      </c>
      <c r="CD811" s="112">
        <v>4</v>
      </c>
      <c r="CE811" s="125">
        <v>6</v>
      </c>
      <c r="CF811" s="83" t="s">
        <v>76</v>
      </c>
      <c r="CG811" s="126" t="s">
        <v>130</v>
      </c>
      <c r="CH811" s="62">
        <v>21.50567395516191</v>
      </c>
      <c r="CI811" s="63">
        <f>SUM(CI809:CI810)/2</f>
        <v>2.2225000000000001</v>
      </c>
      <c r="CJ811" s="64">
        <f>SUM((AF811-BQ811)/AF811)*100</f>
        <v>2.38522698127725</v>
      </c>
      <c r="CK811" s="64">
        <f>SUM(BX811*CH811)</f>
        <v>33.004766223342429</v>
      </c>
      <c r="CL811" s="65" t="s">
        <v>76</v>
      </c>
    </row>
    <row r="812" spans="1:90" s="65" customFormat="1" ht="24.75" customHeight="1" x14ac:dyDescent="0.3">
      <c r="A812" s="61" t="s">
        <v>131</v>
      </c>
      <c r="B812" s="35">
        <v>3.5649999999999999</v>
      </c>
      <c r="C812" s="35">
        <v>1.625</v>
      </c>
      <c r="D812" s="35">
        <v>9.2449999999999992</v>
      </c>
      <c r="E812" s="35">
        <v>2.7162000000000002</v>
      </c>
      <c r="F812" s="35">
        <v>4.725E-2</v>
      </c>
      <c r="G812" s="66">
        <v>0.27455000000000002</v>
      </c>
      <c r="H812" s="66">
        <v>9.3799999999999994E-2</v>
      </c>
      <c r="I812" s="66">
        <v>0.05</v>
      </c>
      <c r="J812" s="66">
        <v>2.5999999999999999E-2</v>
      </c>
      <c r="K812" s="67">
        <v>4.1450000000000001E-2</v>
      </c>
      <c r="L812" s="66">
        <v>0.51666699999999999</v>
      </c>
      <c r="M812" s="68">
        <v>1.5800000000000002E-2</v>
      </c>
      <c r="N812" s="35">
        <v>4.7</v>
      </c>
      <c r="O812" s="35">
        <v>13.58</v>
      </c>
      <c r="P812" s="35">
        <v>1.98</v>
      </c>
      <c r="Q812" s="35">
        <v>20.89</v>
      </c>
      <c r="R812" s="35">
        <v>4.8</v>
      </c>
      <c r="S812" s="35">
        <v>1.3</v>
      </c>
      <c r="T812" s="35">
        <v>7.0549999999999997</v>
      </c>
      <c r="U812" s="35">
        <v>1.0249999999999999</v>
      </c>
      <c r="V812" s="35">
        <v>12.155000000000001</v>
      </c>
      <c r="W812" s="35">
        <v>7.17</v>
      </c>
      <c r="X812" s="35">
        <v>6.66</v>
      </c>
      <c r="Y812" s="35">
        <v>2.9299999999999997</v>
      </c>
      <c r="Z812" s="35">
        <v>0</v>
      </c>
      <c r="AA812" s="35">
        <v>6.25</v>
      </c>
      <c r="AB812" s="41">
        <v>1000</v>
      </c>
      <c r="AC812" s="41">
        <v>3</v>
      </c>
      <c r="AD812" s="88">
        <v>384.8</v>
      </c>
      <c r="AE812" s="69">
        <v>60.9</v>
      </c>
      <c r="AF812" s="69">
        <v>77.86</v>
      </c>
      <c r="AG812" s="44">
        <f t="shared" si="473"/>
        <v>30.45</v>
      </c>
      <c r="AH812" s="44">
        <f t="shared" si="443"/>
        <v>2912.89256239009</v>
      </c>
      <c r="AI812" s="44">
        <f t="shared" si="444"/>
        <v>226797.8149076924</v>
      </c>
      <c r="AJ812" s="44">
        <f t="shared" si="445"/>
        <v>1.6966653764129742</v>
      </c>
      <c r="AK812" s="45">
        <v>0</v>
      </c>
      <c r="AL812" s="43">
        <v>347.7</v>
      </c>
      <c r="AM812" s="43">
        <v>59.5</v>
      </c>
      <c r="AN812" s="69">
        <v>77.8</v>
      </c>
      <c r="AO812" s="44">
        <f t="shared" si="470"/>
        <v>29.75</v>
      </c>
      <c r="AP812" s="44">
        <f t="shared" si="446"/>
        <v>2780.5058479678164</v>
      </c>
      <c r="AQ812" s="46">
        <f t="shared" si="447"/>
        <v>226797.8149076924</v>
      </c>
      <c r="AR812" s="46">
        <f t="shared" si="448"/>
        <v>216323.3549718961</v>
      </c>
      <c r="AS812" s="47">
        <f t="shared" si="449"/>
        <v>4.6184130742438798</v>
      </c>
      <c r="AT812" s="46">
        <f t="shared" si="450"/>
        <v>1.6966653764129742</v>
      </c>
      <c r="AU812" s="46">
        <f t="shared" si="451"/>
        <v>1.6073160479836857</v>
      </c>
      <c r="AV812" s="47">
        <f t="shared" si="452"/>
        <v>5.2661726744366959</v>
      </c>
      <c r="AW812" s="48">
        <v>0</v>
      </c>
      <c r="AX812" s="70">
        <v>150</v>
      </c>
      <c r="AY812" s="70">
        <v>12</v>
      </c>
      <c r="AZ812" s="71">
        <v>323.7</v>
      </c>
      <c r="BA812" s="43">
        <f t="shared" si="467"/>
        <v>18.875502008032136</v>
      </c>
      <c r="BB812" s="71">
        <v>60.17</v>
      </c>
      <c r="BC812" s="69">
        <v>76.09</v>
      </c>
      <c r="BD812" s="54">
        <f t="shared" si="453"/>
        <v>30.085000000000001</v>
      </c>
      <c r="BE812" s="44">
        <f t="shared" si="454"/>
        <v>2843.4782087710441</v>
      </c>
      <c r="BF812" s="50">
        <f t="shared" si="468"/>
        <v>226797.8149076924</v>
      </c>
      <c r="BG812" s="50">
        <f t="shared" si="455"/>
        <v>216360.25690538876</v>
      </c>
      <c r="BH812" s="72">
        <f t="shared" si="456"/>
        <v>4.6021422237034217</v>
      </c>
      <c r="BI812" s="73">
        <f t="shared" si="457"/>
        <v>1.6966653764129742</v>
      </c>
      <c r="BJ812" s="51">
        <f t="shared" si="458"/>
        <v>1.4961158053234767</v>
      </c>
      <c r="BK812" s="72">
        <f t="shared" si="459"/>
        <v>11.820219465637466</v>
      </c>
      <c r="BL812" s="116">
        <v>0</v>
      </c>
      <c r="BM812" s="74">
        <v>1020</v>
      </c>
      <c r="BN812" s="74">
        <v>3</v>
      </c>
      <c r="BO812" s="71">
        <v>295.5</v>
      </c>
      <c r="BP812" s="71">
        <v>59.45</v>
      </c>
      <c r="BQ812" s="71">
        <v>75.400000000000006</v>
      </c>
      <c r="BR812" s="72">
        <f t="shared" si="460"/>
        <v>29.725000000000001</v>
      </c>
      <c r="BS812" s="54">
        <f t="shared" si="461"/>
        <v>2775.8346923910103</v>
      </c>
      <c r="BT812" s="50">
        <f t="shared" si="462"/>
        <v>216360.25690538876</v>
      </c>
      <c r="BU812" s="50">
        <f t="shared" si="463"/>
        <v>209297.93580628218</v>
      </c>
      <c r="BV812" s="72">
        <f t="shared" si="464"/>
        <v>3.2641489708504197</v>
      </c>
      <c r="BW812" s="75">
        <f t="shared" si="465"/>
        <v>1.4961158053234767</v>
      </c>
      <c r="BX812" s="55">
        <f t="shared" si="466"/>
        <v>1.4118629448572442</v>
      </c>
      <c r="BY812" s="72">
        <f t="shared" si="477"/>
        <v>5.6314397699993615</v>
      </c>
      <c r="BZ812" s="83" t="s">
        <v>117</v>
      </c>
      <c r="CA812" s="124" t="s">
        <v>96</v>
      </c>
      <c r="CB812" s="112">
        <v>5</v>
      </c>
      <c r="CC812" s="125">
        <v>7</v>
      </c>
      <c r="CD812" s="112">
        <v>4</v>
      </c>
      <c r="CE812" s="125">
        <v>6</v>
      </c>
      <c r="CF812" s="83" t="s">
        <v>76</v>
      </c>
      <c r="CG812" s="126" t="s">
        <v>130</v>
      </c>
      <c r="CH812" s="63">
        <f>SUM(CH810:CH811)/2</f>
        <v>22.122974277352121</v>
      </c>
      <c r="CI812" s="63">
        <f>SUM(CI810:CI811)/2</f>
        <v>2.19625</v>
      </c>
      <c r="CJ812" s="64">
        <f>SUM((AF812-BQ812)/AF812)*100</f>
        <v>3.1595170819419391</v>
      </c>
      <c r="CK812" s="64">
        <f>SUM(BX812*CH812)</f>
        <v>31.234607612223428</v>
      </c>
      <c r="CL812" s="65" t="s">
        <v>76</v>
      </c>
    </row>
    <row r="813" spans="1:90" s="65" customFormat="1" ht="24.75" customHeight="1" x14ac:dyDescent="0.3">
      <c r="A813" s="61" t="s">
        <v>131</v>
      </c>
      <c r="B813" s="35">
        <v>3.585</v>
      </c>
      <c r="C813" s="35">
        <v>1.855</v>
      </c>
      <c r="D813" s="35">
        <v>10.175000000000001</v>
      </c>
      <c r="E813" s="35">
        <v>2.7303000000000002</v>
      </c>
      <c r="F813" s="35">
        <v>5.5350000000000003E-2</v>
      </c>
      <c r="G813" s="66">
        <v>0.27665000000000001</v>
      </c>
      <c r="H813" s="66">
        <v>9.665E-2</v>
      </c>
      <c r="I813" s="66">
        <v>5.0700000000000002E-2</v>
      </c>
      <c r="J813" s="66">
        <v>2.5950000000000001E-2</v>
      </c>
      <c r="K813" s="67">
        <v>4.2500000000000003E-2</v>
      </c>
      <c r="L813" s="66">
        <v>0.51666699999999999</v>
      </c>
      <c r="M813" s="68">
        <v>1.6799999999999999E-2</v>
      </c>
      <c r="N813" s="35">
        <v>4.8599999999999994</v>
      </c>
      <c r="O813" s="35">
        <v>25.274999999999999</v>
      </c>
      <c r="P813" s="35">
        <v>1.98</v>
      </c>
      <c r="Q813" s="35">
        <v>11.07</v>
      </c>
      <c r="R813" s="35">
        <v>3.6949999999999998</v>
      </c>
      <c r="S813" s="35">
        <v>0.65</v>
      </c>
      <c r="T813" s="35">
        <v>6.69</v>
      </c>
      <c r="U813" s="35">
        <v>0.51249999999999996</v>
      </c>
      <c r="V813" s="35">
        <v>10.445</v>
      </c>
      <c r="W813" s="35">
        <v>3.57</v>
      </c>
      <c r="X813" s="35">
        <v>11.23</v>
      </c>
      <c r="Y813" s="35">
        <v>7.25</v>
      </c>
      <c r="Z813" s="35">
        <v>0</v>
      </c>
      <c r="AA813" s="35">
        <v>3.125</v>
      </c>
      <c r="AB813" s="41">
        <v>1020</v>
      </c>
      <c r="AC813" s="41">
        <v>3</v>
      </c>
      <c r="AD813" s="88">
        <v>386.3</v>
      </c>
      <c r="AE813" s="69">
        <v>59.9</v>
      </c>
      <c r="AF813" s="69">
        <v>76.8</v>
      </c>
      <c r="AG813" s="44">
        <f t="shared" si="473"/>
        <v>29.95</v>
      </c>
      <c r="AH813" s="44">
        <f t="shared" si="443"/>
        <v>2818.0164642516784</v>
      </c>
      <c r="AI813" s="44">
        <f t="shared" si="444"/>
        <v>216423.66445452889</v>
      </c>
      <c r="AJ813" s="44">
        <f t="shared" si="445"/>
        <v>1.7849249571373123</v>
      </c>
      <c r="AK813" s="45">
        <v>0</v>
      </c>
      <c r="AL813" s="43">
        <v>364.3</v>
      </c>
      <c r="AM813" s="43">
        <v>59.8</v>
      </c>
      <c r="AN813" s="69">
        <v>76.7</v>
      </c>
      <c r="AO813" s="44">
        <f t="shared" si="470"/>
        <v>29.9</v>
      </c>
      <c r="AP813" s="44">
        <f t="shared" si="446"/>
        <v>2808.6152482358107</v>
      </c>
      <c r="AQ813" s="46">
        <f t="shared" si="447"/>
        <v>216423.66445452889</v>
      </c>
      <c r="AR813" s="46">
        <f t="shared" si="448"/>
        <v>215420.7895396867</v>
      </c>
      <c r="AS813" s="47">
        <f t="shared" si="449"/>
        <v>0.4633850542036721</v>
      </c>
      <c r="AT813" s="46">
        <f t="shared" si="450"/>
        <v>1.7849249571373123</v>
      </c>
      <c r="AU813" s="46">
        <f t="shared" si="451"/>
        <v>1.6911088329888675</v>
      </c>
      <c r="AV813" s="47">
        <f t="shared" si="452"/>
        <v>5.2560262420728527</v>
      </c>
      <c r="AW813" s="48">
        <v>0</v>
      </c>
      <c r="AX813" s="70">
        <v>150</v>
      </c>
      <c r="AY813" s="70">
        <v>12</v>
      </c>
      <c r="AZ813" s="71">
        <v>326.89999999999998</v>
      </c>
      <c r="BA813" s="43">
        <f t="shared" si="467"/>
        <v>18.170694401957796</v>
      </c>
      <c r="BB813" s="71">
        <v>59</v>
      </c>
      <c r="BC813" s="69">
        <v>76.430000000000007</v>
      </c>
      <c r="BD813" s="54">
        <f t="shared" si="453"/>
        <v>29.5</v>
      </c>
      <c r="BE813" s="44">
        <f t="shared" si="454"/>
        <v>2733.9710067865176</v>
      </c>
      <c r="BF813" s="50">
        <f t="shared" si="468"/>
        <v>216423.66445452889</v>
      </c>
      <c r="BG813" s="50">
        <f t="shared" si="455"/>
        <v>208957.40404869357</v>
      </c>
      <c r="BH813" s="72">
        <f t="shared" si="456"/>
        <v>3.4498354995758778</v>
      </c>
      <c r="BI813" s="73">
        <f t="shared" si="457"/>
        <v>1.7849249571373123</v>
      </c>
      <c r="BJ813" s="51">
        <f t="shared" si="458"/>
        <v>1.5644336772284084</v>
      </c>
      <c r="BK813" s="72">
        <f t="shared" si="459"/>
        <v>12.352971985025681</v>
      </c>
      <c r="BL813" s="116">
        <v>0</v>
      </c>
      <c r="BM813" s="74">
        <v>1040</v>
      </c>
      <c r="BN813" s="74">
        <v>3</v>
      </c>
      <c r="BO813" s="71">
        <v>295.3</v>
      </c>
      <c r="BP813" s="71">
        <v>58.46</v>
      </c>
      <c r="BQ813" s="71">
        <v>74.67</v>
      </c>
      <c r="BR813" s="72">
        <f t="shared" si="460"/>
        <v>29.23</v>
      </c>
      <c r="BS813" s="54">
        <f t="shared" si="461"/>
        <v>2684.1544579192791</v>
      </c>
      <c r="BT813" s="50">
        <f t="shared" si="462"/>
        <v>208957.40404869357</v>
      </c>
      <c r="BU813" s="50">
        <f t="shared" si="463"/>
        <v>200425.81337283258</v>
      </c>
      <c r="BV813" s="72">
        <f t="shared" si="464"/>
        <v>4.0829329377928465</v>
      </c>
      <c r="BW813" s="75">
        <f t="shared" si="465"/>
        <v>1.5644336772284084</v>
      </c>
      <c r="BX813" s="55">
        <f t="shared" si="466"/>
        <v>1.4733631114205945</v>
      </c>
      <c r="BY813" s="72">
        <f t="shared" si="477"/>
        <v>5.8213120270561367</v>
      </c>
      <c r="BZ813" s="83" t="s">
        <v>74</v>
      </c>
      <c r="CA813" s="83" t="s">
        <v>78</v>
      </c>
      <c r="CB813" s="112">
        <v>4</v>
      </c>
      <c r="CC813" s="112">
        <v>8</v>
      </c>
      <c r="CD813" s="112">
        <v>4</v>
      </c>
      <c r="CE813" s="112">
        <v>6</v>
      </c>
      <c r="CF813" s="83" t="s">
        <v>81</v>
      </c>
      <c r="CG813" s="71" t="s">
        <v>75</v>
      </c>
      <c r="CH813" s="62">
        <v>21.432447097124253</v>
      </c>
      <c r="CI813" s="63">
        <v>2.5</v>
      </c>
      <c r="CJ813" s="64">
        <f>SUM((AF813-BQ813)/AF813)*100</f>
        <v>2.7734374999999942</v>
      </c>
      <c r="CK813" s="64">
        <f>SUM(BX813*CH813)</f>
        <v>31.577776940376278</v>
      </c>
      <c r="CL813" s="65" t="s">
        <v>81</v>
      </c>
    </row>
    <row r="814" spans="1:90" s="65" customFormat="1" ht="24.75" customHeight="1" x14ac:dyDescent="0.3">
      <c r="A814" s="61" t="s">
        <v>131</v>
      </c>
      <c r="B814" s="35">
        <v>3.7650000000000001</v>
      </c>
      <c r="C814" s="35">
        <v>1.825</v>
      </c>
      <c r="D814" s="35">
        <v>10.205</v>
      </c>
      <c r="E814" s="35">
        <v>2.8285999999999998</v>
      </c>
      <c r="F814" s="35">
        <v>5.0950000000000002E-2</v>
      </c>
      <c r="G814" s="66">
        <v>0.27600000000000002</v>
      </c>
      <c r="H814" s="66">
        <v>0.10355</v>
      </c>
      <c r="I814" s="66">
        <v>5.1299999999999998E-2</v>
      </c>
      <c r="J814" s="66">
        <v>2.6849999999999999E-2</v>
      </c>
      <c r="K814" s="67">
        <v>4.4850000000000001E-2</v>
      </c>
      <c r="L814" s="66">
        <v>0.51666699999999999</v>
      </c>
      <c r="M814" s="68">
        <v>1.9599999999999999E-2</v>
      </c>
      <c r="N814" s="35">
        <v>4.78</v>
      </c>
      <c r="O814" s="35">
        <v>19.427500000000002</v>
      </c>
      <c r="P814" s="35">
        <v>1.98</v>
      </c>
      <c r="Q814" s="35">
        <v>15.98</v>
      </c>
      <c r="R814" s="35">
        <v>4.2474999999999996</v>
      </c>
      <c r="S814" s="35">
        <v>0.97499999999999998</v>
      </c>
      <c r="T814" s="35">
        <v>6.8724999999999996</v>
      </c>
      <c r="U814" s="35">
        <v>0.77</v>
      </c>
      <c r="V814" s="35">
        <v>11.3</v>
      </c>
      <c r="W814" s="35">
        <v>5.37</v>
      </c>
      <c r="X814" s="35">
        <v>8.9450000000000003</v>
      </c>
      <c r="Y814" s="35">
        <v>5.09</v>
      </c>
      <c r="Z814" s="35">
        <v>0</v>
      </c>
      <c r="AA814" s="35">
        <v>4.7</v>
      </c>
      <c r="AB814" s="41">
        <v>1020</v>
      </c>
      <c r="AC814" s="41">
        <v>3</v>
      </c>
      <c r="AD814" s="88">
        <v>387.6</v>
      </c>
      <c r="AE814" s="69">
        <v>59.9</v>
      </c>
      <c r="AF814" s="69">
        <v>76.099999999999994</v>
      </c>
      <c r="AG814" s="44">
        <f t="shared" si="473"/>
        <v>29.95</v>
      </c>
      <c r="AH814" s="44">
        <f t="shared" si="443"/>
        <v>2818.0164642516784</v>
      </c>
      <c r="AI814" s="44">
        <f t="shared" si="444"/>
        <v>214451.05292955271</v>
      </c>
      <c r="AJ814" s="44">
        <f t="shared" si="445"/>
        <v>1.8074054414987033</v>
      </c>
      <c r="AK814" s="45">
        <v>0</v>
      </c>
      <c r="AL814" s="43">
        <v>372.1</v>
      </c>
      <c r="AM814" s="43">
        <v>59.86</v>
      </c>
      <c r="AN814" s="69">
        <v>76.06</v>
      </c>
      <c r="AO814" s="44">
        <f t="shared" si="470"/>
        <v>29.93</v>
      </c>
      <c r="AP814" s="44">
        <f t="shared" si="446"/>
        <v>2814.2540928897392</v>
      </c>
      <c r="AQ814" s="46">
        <f t="shared" si="447"/>
        <v>214451.05292955271</v>
      </c>
      <c r="AR814" s="46">
        <f t="shared" si="448"/>
        <v>214052.16630519356</v>
      </c>
      <c r="AS814" s="47">
        <f t="shared" si="449"/>
        <v>0.18600357466660788</v>
      </c>
      <c r="AT814" s="46">
        <f t="shared" si="450"/>
        <v>1.8074054414987033</v>
      </c>
      <c r="AU814" s="46">
        <f t="shared" si="451"/>
        <v>1.7383612902541865</v>
      </c>
      <c r="AV814" s="47">
        <f t="shared" si="452"/>
        <v>3.8200699001583884</v>
      </c>
      <c r="AW814" s="48">
        <v>0</v>
      </c>
      <c r="AX814" s="70">
        <v>150</v>
      </c>
      <c r="AY814" s="70">
        <v>12</v>
      </c>
      <c r="AZ814" s="71">
        <v>328.4</v>
      </c>
      <c r="BA814" s="43">
        <f t="shared" si="467"/>
        <v>18.026796589524984</v>
      </c>
      <c r="BB814" s="71">
        <v>58</v>
      </c>
      <c r="BC814" s="69">
        <v>76.209999999999994</v>
      </c>
      <c r="BD814" s="54">
        <f t="shared" si="453"/>
        <v>29</v>
      </c>
      <c r="BE814" s="44">
        <f t="shared" si="454"/>
        <v>2642.079421669016</v>
      </c>
      <c r="BF814" s="50">
        <f t="shared" si="468"/>
        <v>214451.05292955271</v>
      </c>
      <c r="BG814" s="50">
        <f t="shared" si="455"/>
        <v>201352.87272539569</v>
      </c>
      <c r="BH814" s="72">
        <f t="shared" si="456"/>
        <v>6.1077714589071181</v>
      </c>
      <c r="BI814" s="73">
        <f t="shared" si="457"/>
        <v>1.8074054414987033</v>
      </c>
      <c r="BJ814" s="51">
        <f t="shared" si="458"/>
        <v>1.6309675424788734</v>
      </c>
      <c r="BK814" s="72">
        <f t="shared" si="459"/>
        <v>9.7619435555935521</v>
      </c>
      <c r="BL814" s="116">
        <v>0</v>
      </c>
      <c r="BM814" s="74">
        <v>1040</v>
      </c>
      <c r="BN814" s="74">
        <v>3</v>
      </c>
      <c r="BO814" s="71">
        <v>298.3</v>
      </c>
      <c r="BP814" s="71">
        <v>58.58</v>
      </c>
      <c r="BQ814" s="71">
        <v>74.37</v>
      </c>
      <c r="BR814" s="72">
        <f t="shared" si="460"/>
        <v>29.29</v>
      </c>
      <c r="BS814" s="54">
        <f t="shared" si="461"/>
        <v>2695.185218044563</v>
      </c>
      <c r="BT814" s="50">
        <f t="shared" si="462"/>
        <v>201352.87272539569</v>
      </c>
      <c r="BU814" s="50">
        <f t="shared" si="463"/>
        <v>200440.92466597416</v>
      </c>
      <c r="BV814" s="72">
        <f t="shared" si="464"/>
        <v>0.45291037921531863</v>
      </c>
      <c r="BW814" s="75">
        <f t="shared" si="465"/>
        <v>1.6309675424788734</v>
      </c>
      <c r="BX814" s="55">
        <f t="shared" si="466"/>
        <v>1.4882190375897717</v>
      </c>
      <c r="BY814" s="72">
        <f t="shared" si="477"/>
        <v>8.7523817103154151</v>
      </c>
      <c r="BZ814" s="83" t="s">
        <v>74</v>
      </c>
      <c r="CA814" s="83" t="s">
        <v>78</v>
      </c>
      <c r="CB814" s="112">
        <v>4</v>
      </c>
      <c r="CC814" s="112">
        <v>8</v>
      </c>
      <c r="CD814" s="112">
        <v>4</v>
      </c>
      <c r="CE814" s="112">
        <v>6</v>
      </c>
      <c r="CF814" s="83" t="s">
        <v>81</v>
      </c>
      <c r="CG814" s="71" t="s">
        <v>75</v>
      </c>
      <c r="CH814" s="62">
        <v>21.875877562482458</v>
      </c>
      <c r="CI814" s="63">
        <v>2.4</v>
      </c>
      <c r="CJ814" s="64">
        <f>SUM((AF814-BQ814)/AF814)*100</f>
        <v>2.2733245729303415</v>
      </c>
      <c r="CK814" s="64">
        <f>SUM(BX814*CH814)</f>
        <v>32.556097452469324</v>
      </c>
      <c r="CL814" s="65" t="s">
        <v>81</v>
      </c>
    </row>
    <row r="815" spans="1:90" s="65" customFormat="1" ht="24.75" customHeight="1" x14ac:dyDescent="0.3">
      <c r="A815" s="61" t="s">
        <v>131</v>
      </c>
      <c r="B815" s="35">
        <v>4.165</v>
      </c>
      <c r="C815" s="35">
        <v>2.38</v>
      </c>
      <c r="D815" s="35">
        <v>7.3049999999999997</v>
      </c>
      <c r="E815" s="35">
        <v>5.9249999999999998</v>
      </c>
      <c r="F815" s="35">
        <v>8.9649999999999994E-2</v>
      </c>
      <c r="G815" s="66">
        <v>0.26874999999999999</v>
      </c>
      <c r="H815" s="66">
        <v>8.8849999999999998E-2</v>
      </c>
      <c r="I815" s="66">
        <v>4.8349999999999997E-2</v>
      </c>
      <c r="J815" s="66">
        <v>3.8850000000000003E-2</v>
      </c>
      <c r="K815" s="67">
        <v>6.105E-2</v>
      </c>
      <c r="L815" s="66">
        <v>0.51666699999999999</v>
      </c>
      <c r="M815" s="68">
        <v>1.9599999999999999E-2</v>
      </c>
      <c r="N815" s="35">
        <v>4.7</v>
      </c>
      <c r="O815" s="35">
        <v>13.58</v>
      </c>
      <c r="P815" s="35">
        <v>1.98</v>
      </c>
      <c r="Q815" s="35">
        <v>20.89</v>
      </c>
      <c r="R815" s="35">
        <v>4.8</v>
      </c>
      <c r="S815" s="35">
        <v>1.3</v>
      </c>
      <c r="T815" s="35">
        <v>7.0549999999999997</v>
      </c>
      <c r="U815" s="35">
        <v>1.0249999999999999</v>
      </c>
      <c r="V815" s="35">
        <v>12.155000000000001</v>
      </c>
      <c r="W815" s="35">
        <v>7.17</v>
      </c>
      <c r="X815" s="35">
        <v>6.66</v>
      </c>
      <c r="Y815" s="35">
        <v>2.9299999999999997</v>
      </c>
      <c r="Z815" s="35">
        <v>0</v>
      </c>
      <c r="AA815" s="35">
        <v>6.25</v>
      </c>
      <c r="AB815" s="41">
        <v>1020</v>
      </c>
      <c r="AC815" s="41">
        <v>3</v>
      </c>
      <c r="AD815" s="88">
        <v>382.5</v>
      </c>
      <c r="AE815" s="69">
        <v>60.5</v>
      </c>
      <c r="AF815" s="69">
        <v>76.8</v>
      </c>
      <c r="AG815" s="44">
        <f t="shared" si="473"/>
        <v>30.25</v>
      </c>
      <c r="AH815" s="44">
        <f t="shared" si="443"/>
        <v>2874.7536275755101</v>
      </c>
      <c r="AI815" s="44">
        <f t="shared" si="444"/>
        <v>220781.07859779918</v>
      </c>
      <c r="AJ815" s="44">
        <f t="shared" si="445"/>
        <v>1.7324854214377994</v>
      </c>
      <c r="AK815" s="45">
        <v>0</v>
      </c>
      <c r="AL815" s="43">
        <v>356</v>
      </c>
      <c r="AM815" s="43">
        <v>60.49</v>
      </c>
      <c r="AN815" s="69">
        <v>76.81</v>
      </c>
      <c r="AO815" s="44">
        <f t="shared" si="470"/>
        <v>30.245000000000001</v>
      </c>
      <c r="AP815" s="44">
        <f t="shared" si="446"/>
        <v>2873.8033743376154</v>
      </c>
      <c r="AQ815" s="46">
        <f t="shared" si="447"/>
        <v>220781.07859779918</v>
      </c>
      <c r="AR815" s="46">
        <f t="shared" si="448"/>
        <v>220736.83718287226</v>
      </c>
      <c r="AS815" s="47">
        <f t="shared" si="449"/>
        <v>2.0038589904487439E-2</v>
      </c>
      <c r="AT815" s="46">
        <f t="shared" si="450"/>
        <v>1.7324854214377994</v>
      </c>
      <c r="AU815" s="46">
        <f t="shared" si="451"/>
        <v>1.6127801981010865</v>
      </c>
      <c r="AV815" s="47">
        <f t="shared" si="452"/>
        <v>6.9094505417176215</v>
      </c>
      <c r="AW815" s="48">
        <v>0</v>
      </c>
      <c r="AX815" s="70">
        <v>150</v>
      </c>
      <c r="AY815" s="70">
        <v>12</v>
      </c>
      <c r="AZ815" s="71">
        <v>322.10000000000002</v>
      </c>
      <c r="BA815" s="43">
        <f t="shared" si="467"/>
        <v>18.751940391182853</v>
      </c>
      <c r="BB815" s="71">
        <v>59</v>
      </c>
      <c r="BC815" s="69">
        <v>77.319999999999993</v>
      </c>
      <c r="BD815" s="54">
        <f t="shared" si="453"/>
        <v>29.5</v>
      </c>
      <c r="BE815" s="44">
        <f t="shared" si="454"/>
        <v>2733.9710067865176</v>
      </c>
      <c r="BF815" s="50">
        <f t="shared" si="468"/>
        <v>220781.07859779918</v>
      </c>
      <c r="BG815" s="50">
        <f t="shared" si="455"/>
        <v>211390.63824473353</v>
      </c>
      <c r="BH815" s="72">
        <f t="shared" si="456"/>
        <v>4.253281310475149</v>
      </c>
      <c r="BI815" s="73">
        <f t="shared" si="457"/>
        <v>1.7324854214377994</v>
      </c>
      <c r="BJ815" s="51">
        <f t="shared" si="458"/>
        <v>1.5237193220784677</v>
      </c>
      <c r="BK815" s="72">
        <f t="shared" si="459"/>
        <v>12.050092703583935</v>
      </c>
      <c r="BL815" s="116">
        <v>0</v>
      </c>
      <c r="BM815" s="74">
        <v>1040</v>
      </c>
      <c r="BN815" s="74">
        <v>3</v>
      </c>
      <c r="BO815" s="71">
        <v>290.2</v>
      </c>
      <c r="BP815" s="71">
        <v>59.15</v>
      </c>
      <c r="BQ815" s="71">
        <v>75.13</v>
      </c>
      <c r="BR815" s="72">
        <f t="shared" si="460"/>
        <v>29.574999999999999</v>
      </c>
      <c r="BS815" s="54">
        <f t="shared" si="461"/>
        <v>2747.8902257373288</v>
      </c>
      <c r="BT815" s="50">
        <f t="shared" si="462"/>
        <v>211390.63824473353</v>
      </c>
      <c r="BU815" s="50">
        <f t="shared" si="463"/>
        <v>206448.9926596455</v>
      </c>
      <c r="BV815" s="72">
        <f t="shared" si="464"/>
        <v>2.3376842163497011</v>
      </c>
      <c r="BW815" s="75">
        <f t="shared" si="465"/>
        <v>1.5237193220784677</v>
      </c>
      <c r="BX815" s="55">
        <f t="shared" si="466"/>
        <v>1.4056740905412288</v>
      </c>
      <c r="BY815" s="72">
        <f t="shared" si="477"/>
        <v>7.7471769128855259</v>
      </c>
      <c r="BZ815" s="83" t="s">
        <v>74</v>
      </c>
      <c r="CA815" s="83" t="s">
        <v>78</v>
      </c>
      <c r="CB815" s="112">
        <v>4</v>
      </c>
      <c r="CC815" s="112">
        <v>8</v>
      </c>
      <c r="CD815" s="112">
        <v>4</v>
      </c>
      <c r="CE815" s="112">
        <v>6</v>
      </c>
      <c r="CF815" s="83" t="s">
        <v>81</v>
      </c>
      <c r="CG815" s="71" t="s">
        <v>75</v>
      </c>
      <c r="CH815" s="62">
        <v>20.622462787550742</v>
      </c>
      <c r="CI815" s="63">
        <f>SUM(CI813:CI814)/2</f>
        <v>2.4500000000000002</v>
      </c>
      <c r="CJ815" s="64">
        <f>SUM((AF815-BQ815)/AF815)*100</f>
        <v>2.1744791666666692</v>
      </c>
      <c r="CK815" s="64">
        <f>SUM(BX815*CH815)</f>
        <v>28.988461623610725</v>
      </c>
      <c r="CL815" s="65" t="s">
        <v>81</v>
      </c>
    </row>
    <row r="816" spans="1:90" s="65" customFormat="1" ht="24.75" customHeight="1" x14ac:dyDescent="0.3">
      <c r="A816" s="61" t="s">
        <v>131</v>
      </c>
      <c r="B816" s="35">
        <v>3.97</v>
      </c>
      <c r="C816" s="35">
        <v>2.11</v>
      </c>
      <c r="D816" s="35">
        <v>6.72</v>
      </c>
      <c r="E816" s="35">
        <v>5.84</v>
      </c>
      <c r="F816" s="35">
        <v>8.3699999999999997E-2</v>
      </c>
      <c r="G816" s="66">
        <v>0.25835000000000002</v>
      </c>
      <c r="H816" s="66">
        <v>9.0550000000000005E-2</v>
      </c>
      <c r="I816" s="66">
        <v>4.7050000000000002E-2</v>
      </c>
      <c r="J816" s="66">
        <v>3.8600000000000002E-2</v>
      </c>
      <c r="K816" s="67">
        <v>6.2300000000000001E-2</v>
      </c>
      <c r="L816" s="66">
        <v>0.51666699999999999</v>
      </c>
      <c r="M816" s="68">
        <v>2.4649999999999998E-2</v>
      </c>
      <c r="N816" s="35">
        <v>4.8599999999999994</v>
      </c>
      <c r="O816" s="35">
        <v>25.274999999999999</v>
      </c>
      <c r="P816" s="35">
        <v>1.98</v>
      </c>
      <c r="Q816" s="35">
        <v>11.07</v>
      </c>
      <c r="R816" s="35">
        <v>3.6949999999999998</v>
      </c>
      <c r="S816" s="35">
        <v>0.65</v>
      </c>
      <c r="T816" s="35">
        <v>6.69</v>
      </c>
      <c r="U816" s="35">
        <v>0.51249999999999996</v>
      </c>
      <c r="V816" s="35">
        <v>10.445</v>
      </c>
      <c r="W816" s="35">
        <v>3.57</v>
      </c>
      <c r="X816" s="35">
        <v>11.23</v>
      </c>
      <c r="Y816" s="35">
        <v>7.25</v>
      </c>
      <c r="Z816" s="35">
        <v>0</v>
      </c>
      <c r="AA816" s="35">
        <v>3.125</v>
      </c>
      <c r="AB816" s="41">
        <v>1020</v>
      </c>
      <c r="AC816" s="41">
        <v>3</v>
      </c>
      <c r="AD816" s="88">
        <v>384</v>
      </c>
      <c r="AE816" s="69">
        <v>60.3</v>
      </c>
      <c r="AF816" s="69">
        <v>76.2</v>
      </c>
      <c r="AG816" s="44">
        <f t="shared" si="473"/>
        <v>30.15</v>
      </c>
      <c r="AH816" s="44">
        <f t="shared" si="443"/>
        <v>2855.7784079478274</v>
      </c>
      <c r="AI816" s="44">
        <f t="shared" si="444"/>
        <v>217610.31468562447</v>
      </c>
      <c r="AJ816" s="44">
        <f t="shared" si="445"/>
        <v>1.7646222356451902</v>
      </c>
      <c r="AK816" s="45">
        <v>0</v>
      </c>
      <c r="AL816" s="43">
        <v>369.8</v>
      </c>
      <c r="AM816" s="43">
        <v>60.23</v>
      </c>
      <c r="AN816" s="69">
        <v>75.930000000000007</v>
      </c>
      <c r="AO816" s="44">
        <f t="shared" si="470"/>
        <v>30.114999999999998</v>
      </c>
      <c r="AP816" s="44">
        <f t="shared" si="446"/>
        <v>2849.1519251034269</v>
      </c>
      <c r="AQ816" s="46">
        <f t="shared" si="447"/>
        <v>217610.31468562447</v>
      </c>
      <c r="AR816" s="46">
        <f t="shared" si="448"/>
        <v>216336.10567310321</v>
      </c>
      <c r="AS816" s="47">
        <f t="shared" si="449"/>
        <v>0.5855462386339868</v>
      </c>
      <c r="AT816" s="46">
        <f t="shared" si="450"/>
        <v>1.7646222356451902</v>
      </c>
      <c r="AU816" s="46">
        <f t="shared" si="451"/>
        <v>1.7093771696102817</v>
      </c>
      <c r="AV816" s="47">
        <f t="shared" si="452"/>
        <v>3.1307021366365948</v>
      </c>
      <c r="AW816" s="48">
        <v>0</v>
      </c>
      <c r="AX816" s="70">
        <v>150</v>
      </c>
      <c r="AY816" s="70">
        <v>12</v>
      </c>
      <c r="AZ816" s="71">
        <v>326.8</v>
      </c>
      <c r="BA816" s="43">
        <f t="shared" si="467"/>
        <v>17.503059975520191</v>
      </c>
      <c r="BB816" s="71">
        <v>59.1</v>
      </c>
      <c r="BC816" s="69">
        <v>75.92</v>
      </c>
      <c r="BD816" s="54">
        <f t="shared" si="453"/>
        <v>29.55</v>
      </c>
      <c r="BE816" s="44">
        <f t="shared" si="454"/>
        <v>2743.2465590962411</v>
      </c>
      <c r="BF816" s="50">
        <f t="shared" si="468"/>
        <v>217610.31468562447</v>
      </c>
      <c r="BG816" s="50">
        <f t="shared" si="455"/>
        <v>208267.27876658662</v>
      </c>
      <c r="BH816" s="72">
        <f t="shared" si="456"/>
        <v>4.2934710758244492</v>
      </c>
      <c r="BI816" s="73">
        <f t="shared" si="457"/>
        <v>1.7646222356451902</v>
      </c>
      <c r="BJ816" s="51">
        <f t="shared" si="458"/>
        <v>1.5691375137534576</v>
      </c>
      <c r="BK816" s="72">
        <f t="shared" si="459"/>
        <v>11.077992668513467</v>
      </c>
      <c r="BL816" s="116">
        <v>0</v>
      </c>
      <c r="BM816" s="74">
        <v>1040</v>
      </c>
      <c r="BN816" s="74">
        <v>3</v>
      </c>
      <c r="BO816" s="71">
        <v>297</v>
      </c>
      <c r="BP816" s="71">
        <v>58.29</v>
      </c>
      <c r="BQ816" s="71">
        <v>74.09</v>
      </c>
      <c r="BR816" s="72">
        <f t="shared" si="460"/>
        <v>29.145</v>
      </c>
      <c r="BS816" s="54">
        <f t="shared" si="461"/>
        <v>2668.5662678712479</v>
      </c>
      <c r="BT816" s="50">
        <f t="shared" si="462"/>
        <v>208267.27876658662</v>
      </c>
      <c r="BU816" s="50">
        <f t="shared" si="463"/>
        <v>197714.07478658075</v>
      </c>
      <c r="BV816" s="72">
        <f t="shared" si="464"/>
        <v>5.0671445089716967</v>
      </c>
      <c r="BW816" s="75">
        <f t="shared" si="465"/>
        <v>1.5691375137534576</v>
      </c>
      <c r="BX816" s="55">
        <f t="shared" si="466"/>
        <v>1.5021692326183245</v>
      </c>
      <c r="BY816" s="72">
        <f t="shared" si="477"/>
        <v>4.2678401700397517</v>
      </c>
      <c r="BZ816" s="83" t="s">
        <v>74</v>
      </c>
      <c r="CA816" s="83" t="s">
        <v>78</v>
      </c>
      <c r="CB816" s="112">
        <v>4</v>
      </c>
      <c r="CC816" s="112">
        <v>8</v>
      </c>
      <c r="CD816" s="112">
        <v>4</v>
      </c>
      <c r="CE816" s="112">
        <v>6</v>
      </c>
      <c r="CF816" s="83" t="s">
        <v>81</v>
      </c>
      <c r="CG816" s="71" t="s">
        <v>75</v>
      </c>
      <c r="CH816" s="63">
        <f>SUM(CH814:CH815)/2.1</f>
        <v>20.237304928587239</v>
      </c>
      <c r="CI816" s="63">
        <f>SUM(CI814:CI815)/2</f>
        <v>2.4249999999999998</v>
      </c>
      <c r="CJ816" s="64">
        <f>SUM((AF816-BQ816)/AF816)*100</f>
        <v>2.7690288713910753</v>
      </c>
      <c r="CK816" s="64">
        <f>SUM(BX816*CH816)</f>
        <v>30.39985681483893</v>
      </c>
      <c r="CL816" s="65" t="s">
        <v>81</v>
      </c>
    </row>
    <row r="817" spans="1:90" s="65" customFormat="1" ht="24.75" customHeight="1" x14ac:dyDescent="0.3">
      <c r="A817" s="61" t="s">
        <v>131</v>
      </c>
      <c r="B817" s="35">
        <v>4.18</v>
      </c>
      <c r="C817" s="35">
        <v>2.41</v>
      </c>
      <c r="D817" s="35">
        <v>7.4450000000000003</v>
      </c>
      <c r="E817" s="35">
        <v>5.88</v>
      </c>
      <c r="F817" s="35">
        <v>7.6850000000000002E-2</v>
      </c>
      <c r="G817" s="66">
        <v>0.26795000000000002</v>
      </c>
      <c r="H817" s="66">
        <v>9.64E-2</v>
      </c>
      <c r="I817" s="66">
        <v>5.1749999999999997E-2</v>
      </c>
      <c r="J817" s="66">
        <v>3.9199999999999999E-2</v>
      </c>
      <c r="K817" s="67">
        <v>5.1200000000000002E-2</v>
      </c>
      <c r="L817" s="66">
        <v>0.51666699999999999</v>
      </c>
      <c r="M817" s="68">
        <v>2.2950000000000002E-2</v>
      </c>
      <c r="N817" s="35">
        <v>4.78</v>
      </c>
      <c r="O817" s="35">
        <v>19.427500000000002</v>
      </c>
      <c r="P817" s="35">
        <v>1.98</v>
      </c>
      <c r="Q817" s="35">
        <v>15.98</v>
      </c>
      <c r="R817" s="35">
        <v>4.2474999999999996</v>
      </c>
      <c r="S817" s="35">
        <v>0.97499999999999998</v>
      </c>
      <c r="T817" s="35">
        <v>6.8724999999999996</v>
      </c>
      <c r="U817" s="35">
        <v>0.77</v>
      </c>
      <c r="V817" s="35">
        <v>11.3</v>
      </c>
      <c r="W817" s="35">
        <v>5.37</v>
      </c>
      <c r="X817" s="35">
        <v>8.9450000000000003</v>
      </c>
      <c r="Y817" s="35">
        <v>5.09</v>
      </c>
      <c r="Z817" s="35">
        <v>0</v>
      </c>
      <c r="AA817" s="35">
        <v>4.7</v>
      </c>
      <c r="AB817" s="41">
        <v>1040</v>
      </c>
      <c r="AC817" s="41">
        <v>3</v>
      </c>
      <c r="AD817" s="88">
        <v>389.6</v>
      </c>
      <c r="AE817" s="69">
        <v>60.1</v>
      </c>
      <c r="AF817" s="69">
        <v>76.900000000000006</v>
      </c>
      <c r="AG817" s="44">
        <f t="shared" si="473"/>
        <v>30.05</v>
      </c>
      <c r="AH817" s="44">
        <f t="shared" si="443"/>
        <v>2836.8660201732173</v>
      </c>
      <c r="AI817" s="44">
        <f t="shared" si="444"/>
        <v>218154.99695132041</v>
      </c>
      <c r="AJ817" s="44">
        <f t="shared" si="445"/>
        <v>1.7858862068006456</v>
      </c>
      <c r="AK817" s="45">
        <v>0</v>
      </c>
      <c r="AL817" s="43">
        <v>353.9</v>
      </c>
      <c r="AM817" s="43">
        <v>60.05</v>
      </c>
      <c r="AN817" s="69">
        <v>76.88</v>
      </c>
      <c r="AO817" s="44">
        <f t="shared" si="470"/>
        <v>30.024999999999999</v>
      </c>
      <c r="AP817" s="44">
        <f t="shared" si="446"/>
        <v>2832.1477407066068</v>
      </c>
      <c r="AQ817" s="46">
        <f t="shared" si="447"/>
        <v>218154.99695132041</v>
      </c>
      <c r="AR817" s="46">
        <f t="shared" si="448"/>
        <v>217735.5183055239</v>
      </c>
      <c r="AS817" s="47">
        <f t="shared" si="449"/>
        <v>0.19228468366925036</v>
      </c>
      <c r="AT817" s="46">
        <f t="shared" si="450"/>
        <v>1.7858862068006456</v>
      </c>
      <c r="AU817" s="46">
        <f t="shared" si="451"/>
        <v>1.6253664204818055</v>
      </c>
      <c r="AV817" s="47">
        <f t="shared" si="452"/>
        <v>8.9882426835249412</v>
      </c>
      <c r="AW817" s="48">
        <v>0</v>
      </c>
      <c r="AX817" s="70">
        <v>150</v>
      </c>
      <c r="AY817" s="70">
        <v>12</v>
      </c>
      <c r="AZ817" s="71">
        <v>326</v>
      </c>
      <c r="BA817" s="43">
        <f t="shared" si="467"/>
        <v>19.509202453987736</v>
      </c>
      <c r="BB817" s="71">
        <v>57.6</v>
      </c>
      <c r="BC817" s="69">
        <v>77.040000000000006</v>
      </c>
      <c r="BD817" s="54">
        <f t="shared" si="453"/>
        <v>28.8</v>
      </c>
      <c r="BE817" s="44">
        <f t="shared" si="454"/>
        <v>2605.7626105935183</v>
      </c>
      <c r="BF817" s="50">
        <f t="shared" si="468"/>
        <v>218154.99695132041</v>
      </c>
      <c r="BG817" s="50">
        <f t="shared" si="455"/>
        <v>200747.95152012465</v>
      </c>
      <c r="BH817" s="72">
        <f t="shared" si="456"/>
        <v>7.9792100453605492</v>
      </c>
      <c r="BI817" s="73">
        <f t="shared" si="457"/>
        <v>1.7858862068006456</v>
      </c>
      <c r="BJ817" s="51">
        <f t="shared" si="458"/>
        <v>1.6239269070066651</v>
      </c>
      <c r="BK817" s="72">
        <f t="shared" si="459"/>
        <v>9.0688476778218181</v>
      </c>
      <c r="BL817" s="116">
        <v>0</v>
      </c>
      <c r="BM817" s="74">
        <v>1060</v>
      </c>
      <c r="BN817" s="74">
        <v>3</v>
      </c>
      <c r="BO817" s="71">
        <v>296</v>
      </c>
      <c r="BP817" s="71">
        <v>58.22</v>
      </c>
      <c r="BQ817" s="71">
        <v>73.03</v>
      </c>
      <c r="BR817" s="72">
        <f t="shared" si="460"/>
        <v>29.11</v>
      </c>
      <c r="BS817" s="54">
        <f t="shared" si="461"/>
        <v>2662.1607960700271</v>
      </c>
      <c r="BT817" s="50">
        <f t="shared" si="462"/>
        <v>200747.95152012465</v>
      </c>
      <c r="BU817" s="50">
        <f t="shared" si="463"/>
        <v>194417.60293699408</v>
      </c>
      <c r="BV817" s="72">
        <f t="shared" si="464"/>
        <v>3.1533814094715513</v>
      </c>
      <c r="BW817" s="75">
        <f t="shared" si="465"/>
        <v>1.6239269070066651</v>
      </c>
      <c r="BX817" s="55">
        <f t="shared" si="466"/>
        <v>1.5224958827206929</v>
      </c>
      <c r="BY817" s="72">
        <f t="shared" si="477"/>
        <v>6.2460338484653155</v>
      </c>
      <c r="BZ817" s="83" t="s">
        <v>74</v>
      </c>
      <c r="CA817" s="83" t="s">
        <v>78</v>
      </c>
      <c r="CB817" s="112">
        <v>4</v>
      </c>
      <c r="CC817" s="112">
        <v>8</v>
      </c>
      <c r="CD817" s="112">
        <v>4</v>
      </c>
      <c r="CE817" s="112">
        <v>6</v>
      </c>
      <c r="CF817" s="83" t="s">
        <v>81</v>
      </c>
      <c r="CG817" s="71" t="s">
        <v>75</v>
      </c>
      <c r="CH817" s="62">
        <v>17.846067098956869</v>
      </c>
      <c r="CI817" s="63">
        <v>3.2</v>
      </c>
      <c r="CJ817" s="64">
        <f>SUM((AF817-BQ817)/AF817)*100</f>
        <v>5.0325097529258827</v>
      </c>
      <c r="CK817" s="64">
        <f>SUM(BX817*CH817)</f>
        <v>27.170563680919052</v>
      </c>
      <c r="CL817" s="65" t="s">
        <v>81</v>
      </c>
    </row>
    <row r="818" spans="1:90" s="65" customFormat="1" ht="24.75" customHeight="1" x14ac:dyDescent="0.3">
      <c r="A818" s="61" t="s">
        <v>131</v>
      </c>
      <c r="B818" s="35">
        <v>3.5649999999999999</v>
      </c>
      <c r="C818" s="35">
        <v>1.625</v>
      </c>
      <c r="D818" s="35">
        <v>9.2449999999999992</v>
      </c>
      <c r="E818" s="35">
        <v>2.7162000000000002</v>
      </c>
      <c r="F818" s="35">
        <v>4.725E-2</v>
      </c>
      <c r="G818" s="66">
        <v>0.27455000000000002</v>
      </c>
      <c r="H818" s="66">
        <v>9.3799999999999994E-2</v>
      </c>
      <c r="I818" s="66">
        <v>0.05</v>
      </c>
      <c r="J818" s="66">
        <v>2.5999999999999999E-2</v>
      </c>
      <c r="K818" s="67">
        <v>4.1450000000000001E-2</v>
      </c>
      <c r="L818" s="66">
        <v>0.51666699999999999</v>
      </c>
      <c r="M818" s="68">
        <v>1.5800000000000002E-2</v>
      </c>
      <c r="N818" s="35">
        <v>4.7</v>
      </c>
      <c r="O818" s="35">
        <v>13.58</v>
      </c>
      <c r="P818" s="35">
        <v>1.98</v>
      </c>
      <c r="Q818" s="35">
        <v>20.89</v>
      </c>
      <c r="R818" s="35">
        <v>4.8</v>
      </c>
      <c r="S818" s="35">
        <v>1.3</v>
      </c>
      <c r="T818" s="35">
        <v>7.0549999999999997</v>
      </c>
      <c r="U818" s="35">
        <v>1.0249999999999999</v>
      </c>
      <c r="V818" s="35">
        <v>12.155000000000001</v>
      </c>
      <c r="W818" s="35">
        <v>7.17</v>
      </c>
      <c r="X818" s="35">
        <v>6.66</v>
      </c>
      <c r="Y818" s="35">
        <v>2.9299999999999997</v>
      </c>
      <c r="Z818" s="35">
        <v>0</v>
      </c>
      <c r="AA818" s="35">
        <v>6.25</v>
      </c>
      <c r="AB818" s="41">
        <v>1040</v>
      </c>
      <c r="AC818" s="41">
        <v>3</v>
      </c>
      <c r="AD818" s="88">
        <v>384.5</v>
      </c>
      <c r="AE818" s="69">
        <v>60.7</v>
      </c>
      <c r="AF818" s="69">
        <v>76.5</v>
      </c>
      <c r="AG818" s="44">
        <f t="shared" si="473"/>
        <v>30.35</v>
      </c>
      <c r="AH818" s="44">
        <f t="shared" si="443"/>
        <v>2893.7916790562645</v>
      </c>
      <c r="AI818" s="44">
        <f t="shared" si="444"/>
        <v>221375.06344780422</v>
      </c>
      <c r="AJ818" s="44">
        <f t="shared" si="445"/>
        <v>1.7368713260274564</v>
      </c>
      <c r="AK818" s="45">
        <v>0</v>
      </c>
      <c r="AL818" s="43">
        <v>358.8</v>
      </c>
      <c r="AM818" s="43">
        <v>60.68</v>
      </c>
      <c r="AN818" s="69">
        <v>76.5</v>
      </c>
      <c r="AO818" s="44">
        <f t="shared" si="470"/>
        <v>30.34</v>
      </c>
      <c r="AP818" s="44">
        <f t="shared" si="446"/>
        <v>2891.8850464748002</v>
      </c>
      <c r="AQ818" s="46">
        <f t="shared" si="447"/>
        <v>221375.06344780422</v>
      </c>
      <c r="AR818" s="46">
        <f t="shared" si="448"/>
        <v>221229.20605532223</v>
      </c>
      <c r="AS818" s="47">
        <f t="shared" si="449"/>
        <v>6.5887002000288131E-2</v>
      </c>
      <c r="AT818" s="46">
        <f t="shared" si="450"/>
        <v>1.7368713260274564</v>
      </c>
      <c r="AU818" s="46">
        <f t="shared" si="451"/>
        <v>1.6218473428425892</v>
      </c>
      <c r="AV818" s="47">
        <f t="shared" si="452"/>
        <v>6.6224815541142092</v>
      </c>
      <c r="AW818" s="48">
        <v>0</v>
      </c>
      <c r="AX818" s="70">
        <v>150</v>
      </c>
      <c r="AY818" s="70">
        <v>12</v>
      </c>
      <c r="AZ818" s="71">
        <v>328.1</v>
      </c>
      <c r="BA818" s="43">
        <f t="shared" si="467"/>
        <v>17.189881133800665</v>
      </c>
      <c r="BB818" s="71">
        <v>57.2</v>
      </c>
      <c r="BC818" s="69">
        <v>76.930000000000007</v>
      </c>
      <c r="BD818" s="54">
        <f t="shared" si="453"/>
        <v>28.6</v>
      </c>
      <c r="BE818" s="44">
        <f t="shared" si="454"/>
        <v>2569.6971269303071</v>
      </c>
      <c r="BF818" s="50">
        <f t="shared" si="468"/>
        <v>221375.06344780422</v>
      </c>
      <c r="BG818" s="50">
        <f t="shared" si="455"/>
        <v>197686.79997474854</v>
      </c>
      <c r="BH818" s="72">
        <f t="shared" si="456"/>
        <v>10.700511206692839</v>
      </c>
      <c r="BI818" s="73">
        <f t="shared" si="457"/>
        <v>1.7368713260274564</v>
      </c>
      <c r="BJ818" s="51">
        <f t="shared" si="458"/>
        <v>1.6596960446621107</v>
      </c>
      <c r="BK818" s="72">
        <f t="shared" si="459"/>
        <v>4.4433505354630798</v>
      </c>
      <c r="BL818" s="116">
        <v>0</v>
      </c>
      <c r="BM818" s="74">
        <v>1060</v>
      </c>
      <c r="BN818" s="74">
        <v>3</v>
      </c>
      <c r="BO818" s="71">
        <v>297.89999999999998</v>
      </c>
      <c r="BP818" s="71">
        <v>58</v>
      </c>
      <c r="BQ818" s="71">
        <v>73.66</v>
      </c>
      <c r="BR818" s="72">
        <f t="shared" si="460"/>
        <v>29</v>
      </c>
      <c r="BS818" s="54">
        <f t="shared" si="461"/>
        <v>2642.079421669016</v>
      </c>
      <c r="BT818" s="50">
        <f t="shared" si="462"/>
        <v>197686.79997474854</v>
      </c>
      <c r="BU818" s="50">
        <f t="shared" si="463"/>
        <v>194615.57020013971</v>
      </c>
      <c r="BV818" s="72">
        <f t="shared" si="464"/>
        <v>1.5535836358326061</v>
      </c>
      <c r="BW818" s="75">
        <f t="shared" si="465"/>
        <v>1.6596960446621107</v>
      </c>
      <c r="BX818" s="55">
        <f t="shared" si="466"/>
        <v>1.5307100027692755</v>
      </c>
      <c r="BY818" s="72">
        <f t="shared" si="477"/>
        <v>7.7716665233780722</v>
      </c>
      <c r="BZ818" s="83" t="s">
        <v>74</v>
      </c>
      <c r="CA818" s="83" t="s">
        <v>78</v>
      </c>
      <c r="CB818" s="112">
        <v>4</v>
      </c>
      <c r="CC818" s="112">
        <v>8</v>
      </c>
      <c r="CD818" s="112">
        <v>4</v>
      </c>
      <c r="CE818" s="112">
        <v>6</v>
      </c>
      <c r="CF818" s="83" t="s">
        <v>81</v>
      </c>
      <c r="CG818" s="71" t="s">
        <v>75</v>
      </c>
      <c r="CH818" s="62">
        <v>16.523972602739718</v>
      </c>
      <c r="CI818" s="63">
        <v>3.5</v>
      </c>
      <c r="CJ818" s="64">
        <f>SUM((AF818-BQ818)/AF818)*100</f>
        <v>3.7124183006535993</v>
      </c>
      <c r="CK818" s="64">
        <f>SUM(BX818*CH818)</f>
        <v>25.293410148499145</v>
      </c>
      <c r="CL818" s="65" t="s">
        <v>81</v>
      </c>
    </row>
    <row r="819" spans="1:90" s="65" customFormat="1" ht="24.75" customHeight="1" x14ac:dyDescent="0.3">
      <c r="A819" s="61" t="s">
        <v>131</v>
      </c>
      <c r="B819" s="35">
        <v>3.585</v>
      </c>
      <c r="C819" s="35">
        <v>1.855</v>
      </c>
      <c r="D819" s="35">
        <v>10.175000000000001</v>
      </c>
      <c r="E819" s="35">
        <v>2.7303000000000002</v>
      </c>
      <c r="F819" s="35">
        <v>5.5350000000000003E-2</v>
      </c>
      <c r="G819" s="66">
        <v>0.27665000000000001</v>
      </c>
      <c r="H819" s="66">
        <v>9.665E-2</v>
      </c>
      <c r="I819" s="66">
        <v>5.0700000000000002E-2</v>
      </c>
      <c r="J819" s="66">
        <v>2.5950000000000001E-2</v>
      </c>
      <c r="K819" s="67">
        <v>4.2500000000000003E-2</v>
      </c>
      <c r="L819" s="66">
        <v>0.51666699999999999</v>
      </c>
      <c r="M819" s="68">
        <v>1.6799999999999999E-2</v>
      </c>
      <c r="N819" s="35">
        <v>4.8599999999999994</v>
      </c>
      <c r="O819" s="35">
        <v>25.274999999999999</v>
      </c>
      <c r="P819" s="35">
        <v>1.98</v>
      </c>
      <c r="Q819" s="35">
        <v>11.07</v>
      </c>
      <c r="R819" s="35">
        <v>3.6949999999999998</v>
      </c>
      <c r="S819" s="35">
        <v>0.65</v>
      </c>
      <c r="T819" s="35">
        <v>6.69</v>
      </c>
      <c r="U819" s="35">
        <v>0.51249999999999996</v>
      </c>
      <c r="V819" s="35">
        <v>10.445</v>
      </c>
      <c r="W819" s="35">
        <v>3.57</v>
      </c>
      <c r="X819" s="35">
        <v>11.23</v>
      </c>
      <c r="Y819" s="35">
        <v>7.25</v>
      </c>
      <c r="Z819" s="35">
        <v>0</v>
      </c>
      <c r="AA819" s="35">
        <v>3.125</v>
      </c>
      <c r="AB819" s="41">
        <v>1040</v>
      </c>
      <c r="AC819" s="41">
        <v>3</v>
      </c>
      <c r="AD819" s="88">
        <v>386.3</v>
      </c>
      <c r="AE819" s="69">
        <v>60.5</v>
      </c>
      <c r="AF819" s="69">
        <v>76.400000000000006</v>
      </c>
      <c r="AG819" s="44">
        <f t="shared" si="473"/>
        <v>30.25</v>
      </c>
      <c r="AH819" s="44">
        <f t="shared" si="443"/>
        <v>2874.7536275755101</v>
      </c>
      <c r="AI819" s="44">
        <f t="shared" si="444"/>
        <v>219631.17714676898</v>
      </c>
      <c r="AJ819" s="44">
        <f t="shared" si="445"/>
        <v>1.7588577588046812</v>
      </c>
      <c r="AK819" s="45">
        <v>0</v>
      </c>
      <c r="AL819" s="43">
        <v>358.5</v>
      </c>
      <c r="AM819" s="43">
        <v>60.47</v>
      </c>
      <c r="AN819" s="69">
        <v>76.41</v>
      </c>
      <c r="AO819" s="44">
        <f t="shared" si="470"/>
        <v>30.234999999999999</v>
      </c>
      <c r="AP819" s="44">
        <f t="shared" si="446"/>
        <v>2871.9033391007242</v>
      </c>
      <c r="AQ819" s="46">
        <f t="shared" si="447"/>
        <v>219631.17714676898</v>
      </c>
      <c r="AR819" s="46">
        <f t="shared" si="448"/>
        <v>219442.13414068634</v>
      </c>
      <c r="AS819" s="47">
        <f t="shared" si="449"/>
        <v>8.6072937612276745E-2</v>
      </c>
      <c r="AT819" s="46">
        <f t="shared" si="450"/>
        <v>1.7588577588046812</v>
      </c>
      <c r="AU819" s="46">
        <f t="shared" si="451"/>
        <v>1.6336880854893729</v>
      </c>
      <c r="AV819" s="47">
        <f t="shared" si="452"/>
        <v>7.1165318905818449</v>
      </c>
      <c r="AW819" s="48">
        <v>0</v>
      </c>
      <c r="AX819" s="70">
        <v>150</v>
      </c>
      <c r="AY819" s="70">
        <v>12</v>
      </c>
      <c r="AZ819" s="71">
        <v>327.2</v>
      </c>
      <c r="BA819" s="43">
        <f t="shared" si="467"/>
        <v>18.062347188264066</v>
      </c>
      <c r="BB819" s="71">
        <v>57.5</v>
      </c>
      <c r="BC819" s="69">
        <v>76</v>
      </c>
      <c r="BD819" s="54">
        <f t="shared" si="453"/>
        <v>28.75</v>
      </c>
      <c r="BE819" s="44">
        <f t="shared" si="454"/>
        <v>2596.7226777328133</v>
      </c>
      <c r="BF819" s="50">
        <f t="shared" si="468"/>
        <v>219631.17714676898</v>
      </c>
      <c r="BG819" s="50">
        <f t="shared" si="455"/>
        <v>197350.92350769381</v>
      </c>
      <c r="BH819" s="72">
        <f t="shared" si="456"/>
        <v>10.14439476604287</v>
      </c>
      <c r="BI819" s="73">
        <f t="shared" si="457"/>
        <v>1.7588577588046812</v>
      </c>
      <c r="BJ819" s="51">
        <f t="shared" si="458"/>
        <v>1.6579603185249041</v>
      </c>
      <c r="BK819" s="72">
        <f t="shared" si="459"/>
        <v>5.7365321200474417</v>
      </c>
      <c r="BL819" s="116">
        <v>0</v>
      </c>
      <c r="BM819" s="74">
        <v>1060</v>
      </c>
      <c r="BN819" s="74">
        <v>3</v>
      </c>
      <c r="BO819" s="71">
        <v>298.10000000000002</v>
      </c>
      <c r="BP819" s="71">
        <v>57.5</v>
      </c>
      <c r="BQ819" s="71">
        <v>73.59</v>
      </c>
      <c r="BR819" s="72">
        <f t="shared" si="460"/>
        <v>28.75</v>
      </c>
      <c r="BS819" s="54">
        <f t="shared" si="461"/>
        <v>2596.7226777328133</v>
      </c>
      <c r="BT819" s="50">
        <f t="shared" si="462"/>
        <v>197350.92350769381</v>
      </c>
      <c r="BU819" s="50">
        <f t="shared" si="463"/>
        <v>191092.82185435772</v>
      </c>
      <c r="BV819" s="72">
        <f t="shared" si="464"/>
        <v>3.1710526315789482</v>
      </c>
      <c r="BW819" s="75">
        <f t="shared" si="465"/>
        <v>1.6579603185249041</v>
      </c>
      <c r="BX819" s="55">
        <f t="shared" si="466"/>
        <v>1.5599748703653469</v>
      </c>
      <c r="BY819" s="72">
        <f t="shared" si="477"/>
        <v>5.9099995979840694</v>
      </c>
      <c r="BZ819" s="83" t="s">
        <v>74</v>
      </c>
      <c r="CA819" s="83" t="s">
        <v>78</v>
      </c>
      <c r="CB819" s="112">
        <v>4</v>
      </c>
      <c r="CC819" s="112">
        <v>8</v>
      </c>
      <c r="CD819" s="112">
        <v>4</v>
      </c>
      <c r="CE819" s="112">
        <v>6</v>
      </c>
      <c r="CF819" s="83" t="s">
        <v>81</v>
      </c>
      <c r="CG819" s="71" t="s">
        <v>75</v>
      </c>
      <c r="CH819" s="62">
        <v>16.941913439635535</v>
      </c>
      <c r="CI819" s="63">
        <f>SUM(CI817:CI818)/2</f>
        <v>3.35</v>
      </c>
      <c r="CJ819" s="64">
        <f>SUM((AF819-BQ819)/AF819)*100</f>
        <v>3.6780104712041912</v>
      </c>
      <c r="CK819" s="64">
        <f>SUM(BX819*CH819)</f>
        <v>26.42895922173637</v>
      </c>
      <c r="CL819" s="65" t="s">
        <v>81</v>
      </c>
    </row>
    <row r="820" spans="1:90" s="65" customFormat="1" ht="24.75" customHeight="1" x14ac:dyDescent="0.3">
      <c r="A820" s="61" t="s">
        <v>131</v>
      </c>
      <c r="B820" s="35">
        <v>3.7650000000000001</v>
      </c>
      <c r="C820" s="35">
        <v>1.825</v>
      </c>
      <c r="D820" s="35">
        <v>10.205</v>
      </c>
      <c r="E820" s="35">
        <v>2.8285999999999998</v>
      </c>
      <c r="F820" s="35">
        <v>5.0950000000000002E-2</v>
      </c>
      <c r="G820" s="66">
        <v>0.27600000000000002</v>
      </c>
      <c r="H820" s="66">
        <v>0.10355</v>
      </c>
      <c r="I820" s="66">
        <v>5.1299999999999998E-2</v>
      </c>
      <c r="J820" s="66">
        <v>2.6849999999999999E-2</v>
      </c>
      <c r="K820" s="67">
        <v>4.4850000000000001E-2</v>
      </c>
      <c r="L820" s="66">
        <v>0.51666699999999999</v>
      </c>
      <c r="M820" s="68">
        <v>1.9599999999999999E-2</v>
      </c>
      <c r="N820" s="35">
        <v>4.78</v>
      </c>
      <c r="O820" s="35">
        <v>19.427500000000002</v>
      </c>
      <c r="P820" s="35">
        <v>1.98</v>
      </c>
      <c r="Q820" s="35">
        <v>15.98</v>
      </c>
      <c r="R820" s="35">
        <v>4.2474999999999996</v>
      </c>
      <c r="S820" s="35">
        <v>0.97499999999999998</v>
      </c>
      <c r="T820" s="35">
        <v>6.8724999999999996</v>
      </c>
      <c r="U820" s="35">
        <v>0.77</v>
      </c>
      <c r="V820" s="35">
        <v>11.3</v>
      </c>
      <c r="W820" s="35">
        <v>5.37</v>
      </c>
      <c r="X820" s="35">
        <v>8.9450000000000003</v>
      </c>
      <c r="Y820" s="35">
        <v>5.09</v>
      </c>
      <c r="Z820" s="35">
        <v>0</v>
      </c>
      <c r="AA820" s="35">
        <v>4.7</v>
      </c>
      <c r="AB820" s="41">
        <v>1040</v>
      </c>
      <c r="AC820" s="41">
        <v>3</v>
      </c>
      <c r="AD820" s="88">
        <v>388</v>
      </c>
      <c r="AE820" s="69">
        <v>59.5</v>
      </c>
      <c r="AF820" s="69">
        <v>77.099999999999994</v>
      </c>
      <c r="AG820" s="44">
        <f t="shared" si="473"/>
        <v>29.75</v>
      </c>
      <c r="AH820" s="44">
        <f t="shared" si="443"/>
        <v>2780.5058479678164</v>
      </c>
      <c r="AI820" s="44">
        <f t="shared" si="444"/>
        <v>214377.00087831862</v>
      </c>
      <c r="AJ820" s="44">
        <f t="shared" si="445"/>
        <v>1.8098956437040119</v>
      </c>
      <c r="AK820" s="45">
        <v>0</v>
      </c>
      <c r="AL820" s="43">
        <v>374.3</v>
      </c>
      <c r="AM820" s="43">
        <v>59.47</v>
      </c>
      <c r="AN820" s="69">
        <v>77.069999999999993</v>
      </c>
      <c r="AO820" s="44">
        <f t="shared" si="470"/>
        <v>29.734999999999999</v>
      </c>
      <c r="AP820" s="44">
        <f t="shared" si="446"/>
        <v>2777.7026833828345</v>
      </c>
      <c r="AQ820" s="46">
        <f t="shared" si="447"/>
        <v>214377.00087831862</v>
      </c>
      <c r="AR820" s="46">
        <f t="shared" si="448"/>
        <v>214077.54580831504</v>
      </c>
      <c r="AS820" s="47">
        <f t="shared" si="449"/>
        <v>0.13968619244447225</v>
      </c>
      <c r="AT820" s="46">
        <f t="shared" si="450"/>
        <v>1.8098956437040119</v>
      </c>
      <c r="AU820" s="46">
        <f t="shared" si="451"/>
        <v>1.7484318525173494</v>
      </c>
      <c r="AV820" s="47">
        <f t="shared" si="452"/>
        <v>3.3959853652597753</v>
      </c>
      <c r="AW820" s="48">
        <v>0</v>
      </c>
      <c r="AX820" s="70">
        <v>150</v>
      </c>
      <c r="AY820" s="70">
        <v>12</v>
      </c>
      <c r="AZ820" s="71">
        <v>330.3</v>
      </c>
      <c r="BA820" s="43">
        <f t="shared" si="467"/>
        <v>17.468967605207382</v>
      </c>
      <c r="BB820" s="71">
        <v>57.8</v>
      </c>
      <c r="BC820" s="69">
        <v>77.02</v>
      </c>
      <c r="BD820" s="54">
        <f t="shared" si="453"/>
        <v>28.9</v>
      </c>
      <c r="BE820" s="44">
        <f t="shared" si="454"/>
        <v>2623.8896002047309</v>
      </c>
      <c r="BF820" s="50">
        <f t="shared" si="468"/>
        <v>214377.00087831862</v>
      </c>
      <c r="BG820" s="50">
        <f t="shared" si="455"/>
        <v>202091.97700776835</v>
      </c>
      <c r="BH820" s="72">
        <f t="shared" si="456"/>
        <v>5.7305698933269928</v>
      </c>
      <c r="BI820" s="73">
        <f t="shared" si="457"/>
        <v>1.8098956437040119</v>
      </c>
      <c r="BJ820" s="51">
        <f t="shared" si="458"/>
        <v>1.6344043187192105</v>
      </c>
      <c r="BK820" s="72">
        <f t="shared" si="459"/>
        <v>9.6962123531969215</v>
      </c>
      <c r="BL820" s="116">
        <v>0</v>
      </c>
      <c r="BM820" s="74">
        <v>1060</v>
      </c>
      <c r="BN820" s="74">
        <v>3</v>
      </c>
      <c r="BO820" s="71">
        <v>300.89999999999998</v>
      </c>
      <c r="BP820" s="71">
        <v>57.58</v>
      </c>
      <c r="BQ820" s="71">
        <v>73.75</v>
      </c>
      <c r="BR820" s="72">
        <f t="shared" si="460"/>
        <v>28.79</v>
      </c>
      <c r="BS820" s="54">
        <f t="shared" si="461"/>
        <v>2603.9533673843157</v>
      </c>
      <c r="BT820" s="50">
        <f t="shared" si="462"/>
        <v>202091.97700776835</v>
      </c>
      <c r="BU820" s="50">
        <f t="shared" si="463"/>
        <v>192041.56084459327</v>
      </c>
      <c r="BV820" s="72">
        <f t="shared" si="464"/>
        <v>4.9731890953735096</v>
      </c>
      <c r="BW820" s="75">
        <f t="shared" si="465"/>
        <v>1.6344043187192105</v>
      </c>
      <c r="BX820" s="55">
        <f t="shared" si="466"/>
        <v>1.5668483357282166</v>
      </c>
      <c r="BY820" s="72">
        <f t="shared" si="477"/>
        <v>4.1333703183024957</v>
      </c>
      <c r="BZ820" s="83" t="s">
        <v>74</v>
      </c>
      <c r="CA820" s="83" t="s">
        <v>78</v>
      </c>
      <c r="CB820" s="112">
        <v>4</v>
      </c>
      <c r="CC820" s="112">
        <v>8</v>
      </c>
      <c r="CD820" s="112">
        <v>4</v>
      </c>
      <c r="CE820" s="112">
        <v>6</v>
      </c>
      <c r="CF820" s="83" t="s">
        <v>81</v>
      </c>
      <c r="CG820" s="71" t="s">
        <v>75</v>
      </c>
      <c r="CH820" s="63">
        <f>SUM(CH818:CH819)/2</f>
        <v>16.732943021187626</v>
      </c>
      <c r="CI820" s="63">
        <f>SUM(CI818:CI819)/2</f>
        <v>3.4249999999999998</v>
      </c>
      <c r="CJ820" s="64">
        <f>SUM((AF820-BQ820)/AF820)*100</f>
        <v>4.3450064850842987</v>
      </c>
      <c r="CK820" s="64">
        <f>SUM(BX820*CH820)</f>
        <v>26.21798392458291</v>
      </c>
      <c r="CL820" s="65" t="s">
        <v>81</v>
      </c>
    </row>
    <row r="821" spans="1:90" s="65" customFormat="1" ht="24.75" customHeight="1" x14ac:dyDescent="0.3">
      <c r="A821" s="61" t="s">
        <v>131</v>
      </c>
      <c r="B821" s="35">
        <v>4.165</v>
      </c>
      <c r="C821" s="35">
        <v>2.38</v>
      </c>
      <c r="D821" s="35">
        <v>7.3049999999999997</v>
      </c>
      <c r="E821" s="35">
        <v>5.9249999999999998</v>
      </c>
      <c r="F821" s="35">
        <v>8.9649999999999994E-2</v>
      </c>
      <c r="G821" s="66">
        <v>0.26874999999999999</v>
      </c>
      <c r="H821" s="66">
        <v>8.8849999999999998E-2</v>
      </c>
      <c r="I821" s="66">
        <v>4.8349999999999997E-2</v>
      </c>
      <c r="J821" s="66">
        <v>3.8850000000000003E-2</v>
      </c>
      <c r="K821" s="67">
        <v>6.105E-2</v>
      </c>
      <c r="L821" s="66">
        <v>0.51666699999999999</v>
      </c>
      <c r="M821" s="68">
        <v>1.9599999999999999E-2</v>
      </c>
      <c r="N821" s="35">
        <v>4.7</v>
      </c>
      <c r="O821" s="35">
        <v>13.58</v>
      </c>
      <c r="P821" s="35">
        <v>1.98</v>
      </c>
      <c r="Q821" s="35">
        <v>20.89</v>
      </c>
      <c r="R821" s="35">
        <v>4.8</v>
      </c>
      <c r="S821" s="35">
        <v>1.3</v>
      </c>
      <c r="T821" s="35">
        <v>7.0549999999999997</v>
      </c>
      <c r="U821" s="35">
        <v>1.0249999999999999</v>
      </c>
      <c r="V821" s="35">
        <v>12.155000000000001</v>
      </c>
      <c r="W821" s="35">
        <v>7.17</v>
      </c>
      <c r="X821" s="35">
        <v>6.66</v>
      </c>
      <c r="Y821" s="35">
        <v>2.9299999999999997</v>
      </c>
      <c r="Z821" s="35">
        <v>0</v>
      </c>
      <c r="AA821" s="35">
        <v>6.25</v>
      </c>
      <c r="AB821" s="41">
        <v>1060</v>
      </c>
      <c r="AC821" s="41">
        <v>3</v>
      </c>
      <c r="AD821" s="88">
        <v>388.9</v>
      </c>
      <c r="AE821" s="69">
        <v>60.3</v>
      </c>
      <c r="AF821" s="69">
        <v>76.7</v>
      </c>
      <c r="AG821" s="44">
        <f t="shared" si="473"/>
        <v>30.15</v>
      </c>
      <c r="AH821" s="44">
        <f t="shared" si="443"/>
        <v>2855.7784079478274</v>
      </c>
      <c r="AI821" s="44">
        <f t="shared" si="444"/>
        <v>219038.20388959837</v>
      </c>
      <c r="AJ821" s="44">
        <f t="shared" si="445"/>
        <v>1.7754893579935349</v>
      </c>
      <c r="AK821" s="45">
        <v>0</v>
      </c>
      <c r="AL821" s="43">
        <v>352.9</v>
      </c>
      <c r="AM821" s="43">
        <v>60.27</v>
      </c>
      <c r="AN821" s="69">
        <v>76.7</v>
      </c>
      <c r="AO821" s="44">
        <f t="shared" si="470"/>
        <v>30.135000000000002</v>
      </c>
      <c r="AP821" s="44">
        <f t="shared" si="446"/>
        <v>2852.9375442510031</v>
      </c>
      <c r="AQ821" s="46">
        <f t="shared" si="447"/>
        <v>219038.20388959837</v>
      </c>
      <c r="AR821" s="46">
        <f t="shared" si="448"/>
        <v>218820.30964405194</v>
      </c>
      <c r="AS821" s="47">
        <f t="shared" si="449"/>
        <v>9.9477735699591743E-2</v>
      </c>
      <c r="AT821" s="46">
        <f t="shared" si="450"/>
        <v>1.7754893579935349</v>
      </c>
      <c r="AU821" s="46">
        <f t="shared" si="451"/>
        <v>1.6127387835893809</v>
      </c>
      <c r="AV821" s="47">
        <f t="shared" si="452"/>
        <v>9.1665192850311961</v>
      </c>
      <c r="AW821" s="48">
        <v>0</v>
      </c>
      <c r="AX821" s="70">
        <v>150</v>
      </c>
      <c r="AY821" s="70">
        <v>12</v>
      </c>
      <c r="AZ821" s="71">
        <v>329.7</v>
      </c>
      <c r="BA821" s="43">
        <f t="shared" si="467"/>
        <v>17.955717318774642</v>
      </c>
      <c r="BB821" s="71">
        <v>57.6</v>
      </c>
      <c r="BC821" s="69">
        <v>76.23</v>
      </c>
      <c r="BD821" s="54">
        <f t="shared" si="453"/>
        <v>28.8</v>
      </c>
      <c r="BE821" s="44">
        <f t="shared" si="454"/>
        <v>2605.7626105935183</v>
      </c>
      <c r="BF821" s="50">
        <f t="shared" si="468"/>
        <v>219038.20388959837</v>
      </c>
      <c r="BG821" s="50">
        <f t="shared" si="455"/>
        <v>198637.28380554391</v>
      </c>
      <c r="BH821" s="72">
        <f t="shared" si="456"/>
        <v>9.3138638473940016</v>
      </c>
      <c r="BI821" s="73">
        <f t="shared" si="457"/>
        <v>1.7754893579935349</v>
      </c>
      <c r="BJ821" s="51">
        <f t="shared" si="458"/>
        <v>1.6598092446872161</v>
      </c>
      <c r="BK821" s="72">
        <f t="shared" si="459"/>
        <v>6.5153932230293892</v>
      </c>
      <c r="BL821" s="116">
        <v>0</v>
      </c>
      <c r="BM821" s="74">
        <v>1060</v>
      </c>
      <c r="BN821" s="74">
        <v>3</v>
      </c>
      <c r="BO821" s="71">
        <v>301.89999999999998</v>
      </c>
      <c r="BP821" s="71">
        <v>57.58</v>
      </c>
      <c r="BQ821" s="71">
        <v>73.75</v>
      </c>
      <c r="BR821" s="72">
        <f t="shared" si="460"/>
        <v>28.79</v>
      </c>
      <c r="BS821" s="54">
        <f t="shared" si="461"/>
        <v>2603.9533673843157</v>
      </c>
      <c r="BT821" s="50">
        <f t="shared" si="462"/>
        <v>198637.28380554391</v>
      </c>
      <c r="BU821" s="50">
        <f t="shared" si="463"/>
        <v>192041.56084459327</v>
      </c>
      <c r="BV821" s="72">
        <f t="shared" si="464"/>
        <v>3.3204858798852279</v>
      </c>
      <c r="BW821" s="75">
        <f t="shared" si="465"/>
        <v>1.6598092446872161</v>
      </c>
      <c r="BX821" s="55">
        <f t="shared" si="466"/>
        <v>1.5720555418954754</v>
      </c>
      <c r="BY821" s="72">
        <f t="shared" si="477"/>
        <v>5.286975179384398</v>
      </c>
      <c r="BZ821" s="83" t="s">
        <v>74</v>
      </c>
      <c r="CA821" s="83" t="s">
        <v>78</v>
      </c>
      <c r="CB821" s="112">
        <v>4</v>
      </c>
      <c r="CC821" s="112">
        <v>8</v>
      </c>
      <c r="CD821" s="112">
        <v>4</v>
      </c>
      <c r="CE821" s="112">
        <v>6</v>
      </c>
      <c r="CF821" s="83" t="s">
        <v>81</v>
      </c>
      <c r="CG821" s="71" t="s">
        <v>75</v>
      </c>
      <c r="CH821" s="63">
        <f>SUM(CH819:CH820)/2</f>
        <v>16.837428230411582</v>
      </c>
      <c r="CI821" s="63">
        <f>SUM(CI819:CI820)/2</f>
        <v>3.3875000000000002</v>
      </c>
      <c r="CJ821" s="64">
        <f>SUM((AF821-BQ821)/AF821)*100</f>
        <v>3.8461538461538498</v>
      </c>
      <c r="CK821" s="64">
        <f>SUM(BX821*CH821)</f>
        <v>26.469372360885856</v>
      </c>
      <c r="CL821" s="65" t="s">
        <v>81</v>
      </c>
    </row>
    <row r="822" spans="1:90" s="65" customFormat="1" ht="24.75" customHeight="1" x14ac:dyDescent="0.3">
      <c r="A822" s="61" t="s">
        <v>131</v>
      </c>
      <c r="B822" s="35">
        <v>3.97</v>
      </c>
      <c r="C822" s="35">
        <v>2.11</v>
      </c>
      <c r="D822" s="35">
        <v>6.72</v>
      </c>
      <c r="E822" s="35">
        <v>5.84</v>
      </c>
      <c r="F822" s="35">
        <v>8.3699999999999997E-2</v>
      </c>
      <c r="G822" s="66">
        <v>0.25835000000000002</v>
      </c>
      <c r="H822" s="66">
        <v>9.0550000000000005E-2</v>
      </c>
      <c r="I822" s="66">
        <v>4.7050000000000002E-2</v>
      </c>
      <c r="J822" s="66">
        <v>3.8600000000000002E-2</v>
      </c>
      <c r="K822" s="67">
        <v>6.2300000000000001E-2</v>
      </c>
      <c r="L822" s="66">
        <v>0.51666699999999999</v>
      </c>
      <c r="M822" s="68">
        <v>2.4649999999999998E-2</v>
      </c>
      <c r="N822" s="35">
        <v>4.8599999999999994</v>
      </c>
      <c r="O822" s="35">
        <v>25.274999999999999</v>
      </c>
      <c r="P822" s="35">
        <v>1.98</v>
      </c>
      <c r="Q822" s="35">
        <v>11.07</v>
      </c>
      <c r="R822" s="35">
        <v>3.6949999999999998</v>
      </c>
      <c r="S822" s="35">
        <v>0.65</v>
      </c>
      <c r="T822" s="35">
        <v>6.69</v>
      </c>
      <c r="U822" s="35">
        <v>0.51249999999999996</v>
      </c>
      <c r="V822" s="35">
        <v>10.445</v>
      </c>
      <c r="W822" s="35">
        <v>3.57</v>
      </c>
      <c r="X822" s="35">
        <v>11.23</v>
      </c>
      <c r="Y822" s="35">
        <v>7.25</v>
      </c>
      <c r="Z822" s="35">
        <v>0</v>
      </c>
      <c r="AA822" s="35">
        <v>3.125</v>
      </c>
      <c r="AB822" s="41">
        <v>1060</v>
      </c>
      <c r="AC822" s="41">
        <v>3</v>
      </c>
      <c r="AD822" s="88">
        <v>388.1</v>
      </c>
      <c r="AE822" s="69">
        <v>59.8</v>
      </c>
      <c r="AF822" s="69">
        <v>76.099999999999994</v>
      </c>
      <c r="AG822" s="44">
        <f t="shared" si="473"/>
        <v>29.9</v>
      </c>
      <c r="AH822" s="44">
        <f t="shared" si="443"/>
        <v>2808.6152482358107</v>
      </c>
      <c r="AI822" s="44">
        <f t="shared" si="444"/>
        <v>213735.62039074517</v>
      </c>
      <c r="AJ822" s="44">
        <f t="shared" si="445"/>
        <v>1.8157946686213884</v>
      </c>
      <c r="AK822" s="45">
        <v>0</v>
      </c>
      <c r="AL822" s="43">
        <v>363</v>
      </c>
      <c r="AM822" s="43">
        <v>59.73</v>
      </c>
      <c r="AN822" s="69">
        <v>75.91</v>
      </c>
      <c r="AO822" s="44">
        <f t="shared" si="470"/>
        <v>29.864999999999998</v>
      </c>
      <c r="AP822" s="44">
        <f t="shared" si="446"/>
        <v>2802.0437432628478</v>
      </c>
      <c r="AQ822" s="46">
        <f t="shared" si="447"/>
        <v>213735.62039074517</v>
      </c>
      <c r="AR822" s="46">
        <f t="shared" si="448"/>
        <v>212703.14055108276</v>
      </c>
      <c r="AS822" s="47">
        <f t="shared" si="449"/>
        <v>0.48306400111261794</v>
      </c>
      <c r="AT822" s="46">
        <f t="shared" si="450"/>
        <v>1.8157946686213884</v>
      </c>
      <c r="AU822" s="46">
        <f t="shared" si="451"/>
        <v>1.7066038567156085</v>
      </c>
      <c r="AV822" s="47">
        <f t="shared" si="452"/>
        <v>6.013389828304823</v>
      </c>
      <c r="AW822" s="48">
        <v>0</v>
      </c>
      <c r="AX822" s="70">
        <v>150</v>
      </c>
      <c r="AY822" s="70">
        <v>12</v>
      </c>
      <c r="AZ822" s="71">
        <v>326</v>
      </c>
      <c r="BA822" s="43">
        <f t="shared" si="467"/>
        <v>19.049079754601234</v>
      </c>
      <c r="BB822" s="71">
        <v>57.6</v>
      </c>
      <c r="BC822" s="69">
        <v>77.38</v>
      </c>
      <c r="BD822" s="54">
        <f t="shared" si="453"/>
        <v>28.8</v>
      </c>
      <c r="BE822" s="44">
        <f t="shared" si="454"/>
        <v>2605.7626105935183</v>
      </c>
      <c r="BF822" s="50">
        <f t="shared" si="468"/>
        <v>213735.62039074517</v>
      </c>
      <c r="BG822" s="50">
        <f t="shared" si="455"/>
        <v>201633.91080772644</v>
      </c>
      <c r="BH822" s="72">
        <f t="shared" si="456"/>
        <v>5.6619994182040143</v>
      </c>
      <c r="BI822" s="73">
        <f t="shared" si="457"/>
        <v>1.8157946686213884</v>
      </c>
      <c r="BJ822" s="51">
        <f t="shared" si="458"/>
        <v>1.6167915341922137</v>
      </c>
      <c r="BK822" s="72">
        <f t="shared" si="459"/>
        <v>10.959561555506962</v>
      </c>
      <c r="BL822" s="116">
        <v>0</v>
      </c>
      <c r="BM822" s="74">
        <v>1080</v>
      </c>
      <c r="BN822" s="74">
        <v>3</v>
      </c>
      <c r="BO822" s="71">
        <v>295</v>
      </c>
      <c r="BP822" s="71">
        <v>56.7</v>
      </c>
      <c r="BQ822" s="71">
        <v>74.2</v>
      </c>
      <c r="BR822" s="72">
        <f t="shared" si="460"/>
        <v>28.35</v>
      </c>
      <c r="BS822" s="54">
        <f t="shared" si="461"/>
        <v>2524.9687015248228</v>
      </c>
      <c r="BT822" s="50">
        <f t="shared" si="462"/>
        <v>201633.91080772644</v>
      </c>
      <c r="BU822" s="50">
        <f t="shared" si="463"/>
        <v>187352.67765314187</v>
      </c>
      <c r="BV822" s="72">
        <f t="shared" si="464"/>
        <v>7.0827536386986161</v>
      </c>
      <c r="BW822" s="75">
        <f t="shared" si="465"/>
        <v>1.6167915341922137</v>
      </c>
      <c r="BX822" s="55">
        <f t="shared" si="466"/>
        <v>1.5745705035833679</v>
      </c>
      <c r="BY822" s="72">
        <f t="shared" si="477"/>
        <v>2.6114084417160397</v>
      </c>
      <c r="BZ822" s="83" t="s">
        <v>74</v>
      </c>
      <c r="CA822" s="83" t="s">
        <v>78</v>
      </c>
      <c r="CB822" s="112">
        <v>4</v>
      </c>
      <c r="CC822" s="112">
        <v>8</v>
      </c>
      <c r="CD822" s="112">
        <v>4</v>
      </c>
      <c r="CE822" s="112">
        <v>6</v>
      </c>
      <c r="CF822" s="83" t="s">
        <v>81</v>
      </c>
      <c r="CG822" s="71" t="s">
        <v>75</v>
      </c>
      <c r="CH822" s="62">
        <v>21.021345582275064</v>
      </c>
      <c r="CI822" s="63">
        <v>3.8</v>
      </c>
      <c r="CJ822" s="64">
        <f>SUM((AF822-BQ822)/AF822)*100</f>
        <v>2.4967148488830375</v>
      </c>
      <c r="CK822" s="64">
        <f>SUM(BX822*CH822)</f>
        <v>33.099590699482853</v>
      </c>
      <c r="CL822" s="65" t="s">
        <v>81</v>
      </c>
    </row>
    <row r="823" spans="1:90" s="65" customFormat="1" ht="24.75" customHeight="1" x14ac:dyDescent="0.3">
      <c r="A823" s="61" t="s">
        <v>131</v>
      </c>
      <c r="B823" s="35">
        <v>4.18</v>
      </c>
      <c r="C823" s="35">
        <v>2.41</v>
      </c>
      <c r="D823" s="35">
        <v>7.4450000000000003</v>
      </c>
      <c r="E823" s="35">
        <v>5.88</v>
      </c>
      <c r="F823" s="35">
        <v>7.6850000000000002E-2</v>
      </c>
      <c r="G823" s="66">
        <v>0.26795000000000002</v>
      </c>
      <c r="H823" s="66">
        <v>9.64E-2</v>
      </c>
      <c r="I823" s="66">
        <v>5.1749999999999997E-2</v>
      </c>
      <c r="J823" s="66">
        <v>3.9199999999999999E-2</v>
      </c>
      <c r="K823" s="67">
        <v>5.1200000000000002E-2</v>
      </c>
      <c r="L823" s="66">
        <v>0.51666699999999999</v>
      </c>
      <c r="M823" s="68">
        <v>2.2950000000000002E-2</v>
      </c>
      <c r="N823" s="35">
        <v>4.78</v>
      </c>
      <c r="O823" s="35">
        <v>19.427500000000002</v>
      </c>
      <c r="P823" s="35">
        <v>1.98</v>
      </c>
      <c r="Q823" s="35">
        <v>15.98</v>
      </c>
      <c r="R823" s="35">
        <v>4.2474999999999996</v>
      </c>
      <c r="S823" s="35">
        <v>0.97499999999999998</v>
      </c>
      <c r="T823" s="35">
        <v>6.8724999999999996</v>
      </c>
      <c r="U823" s="35">
        <v>0.77</v>
      </c>
      <c r="V823" s="35">
        <v>11.3</v>
      </c>
      <c r="W823" s="35">
        <v>5.37</v>
      </c>
      <c r="X823" s="35">
        <v>8.9450000000000003</v>
      </c>
      <c r="Y823" s="35">
        <v>5.09</v>
      </c>
      <c r="Z823" s="35">
        <v>0</v>
      </c>
      <c r="AA823" s="35">
        <v>4.7</v>
      </c>
      <c r="AB823" s="41">
        <v>1060</v>
      </c>
      <c r="AC823" s="41">
        <v>3</v>
      </c>
      <c r="AD823" s="88">
        <v>387.7</v>
      </c>
      <c r="AE823" s="69">
        <v>60.1</v>
      </c>
      <c r="AF823" s="69">
        <v>76.099999999999994</v>
      </c>
      <c r="AG823" s="44">
        <f t="shared" si="473"/>
        <v>30.05</v>
      </c>
      <c r="AH823" s="44">
        <f t="shared" si="443"/>
        <v>2836.8660201732173</v>
      </c>
      <c r="AI823" s="44">
        <f t="shared" si="444"/>
        <v>215885.50413518181</v>
      </c>
      <c r="AJ823" s="44">
        <f t="shared" si="445"/>
        <v>1.7958593447628262</v>
      </c>
      <c r="AK823" s="45">
        <v>0</v>
      </c>
      <c r="AL823" s="43">
        <v>356.5</v>
      </c>
      <c r="AM823" s="43">
        <v>59.8</v>
      </c>
      <c r="AN823" s="69">
        <v>76</v>
      </c>
      <c r="AO823" s="44">
        <f t="shared" si="470"/>
        <v>29.9</v>
      </c>
      <c r="AP823" s="44">
        <f t="shared" si="446"/>
        <v>2808.6152482358107</v>
      </c>
      <c r="AQ823" s="46">
        <f t="shared" si="447"/>
        <v>215885.50413518181</v>
      </c>
      <c r="AR823" s="46">
        <f t="shared" si="448"/>
        <v>213454.75886592161</v>
      </c>
      <c r="AS823" s="47">
        <f t="shared" si="449"/>
        <v>1.1259418639512389</v>
      </c>
      <c r="AT823" s="46">
        <f t="shared" si="450"/>
        <v>1.7958593447628262</v>
      </c>
      <c r="AU823" s="46">
        <f t="shared" si="451"/>
        <v>1.6701431342832234</v>
      </c>
      <c r="AV823" s="47">
        <f t="shared" si="452"/>
        <v>7.0003372394515537</v>
      </c>
      <c r="AW823" s="48">
        <v>0</v>
      </c>
      <c r="AX823" s="70">
        <v>150</v>
      </c>
      <c r="AY823" s="70">
        <v>12</v>
      </c>
      <c r="AZ823" s="71">
        <v>323.8</v>
      </c>
      <c r="BA823" s="43">
        <f t="shared" si="467"/>
        <v>19.734403953057438</v>
      </c>
      <c r="BB823" s="71">
        <v>57.4</v>
      </c>
      <c r="BC823" s="69">
        <v>77.02</v>
      </c>
      <c r="BD823" s="54">
        <f t="shared" si="453"/>
        <v>28.7</v>
      </c>
      <c r="BE823" s="44">
        <f t="shared" si="454"/>
        <v>2587.6984528353764</v>
      </c>
      <c r="BF823" s="50">
        <f t="shared" si="468"/>
        <v>215885.50413518181</v>
      </c>
      <c r="BG823" s="50">
        <f t="shared" si="455"/>
        <v>199304.53483738069</v>
      </c>
      <c r="BH823" s="72">
        <f t="shared" si="456"/>
        <v>7.6804458753370257</v>
      </c>
      <c r="BI823" s="73">
        <f t="shared" si="457"/>
        <v>1.7958593447628262</v>
      </c>
      <c r="BJ823" s="51">
        <f t="shared" si="458"/>
        <v>1.6246494354190153</v>
      </c>
      <c r="BK823" s="72">
        <f t="shared" si="459"/>
        <v>9.5335923630712873</v>
      </c>
      <c r="BL823" s="116">
        <v>0</v>
      </c>
      <c r="BM823" s="74">
        <v>1080</v>
      </c>
      <c r="BN823" s="74">
        <v>3</v>
      </c>
      <c r="BO823" s="71">
        <v>294.5</v>
      </c>
      <c r="BP823" s="71">
        <v>55.93</v>
      </c>
      <c r="BQ823" s="71">
        <v>75.2</v>
      </c>
      <c r="BR823" s="72">
        <f t="shared" si="460"/>
        <v>27.965</v>
      </c>
      <c r="BS823" s="54">
        <f t="shared" si="461"/>
        <v>2456.8549672643621</v>
      </c>
      <c r="BT823" s="50">
        <f t="shared" si="462"/>
        <v>199304.53483738069</v>
      </c>
      <c r="BU823" s="50">
        <f t="shared" si="463"/>
        <v>184755.49353828005</v>
      </c>
      <c r="BV823" s="72">
        <f t="shared" si="464"/>
        <v>7.2999047969338484</v>
      </c>
      <c r="BW823" s="75">
        <f t="shared" si="465"/>
        <v>1.6246494354190153</v>
      </c>
      <c r="BX823" s="55">
        <f t="shared" si="466"/>
        <v>1.5939986105960182</v>
      </c>
      <c r="BY823" s="72">
        <f t="shared" si="477"/>
        <v>1.8866116070813694</v>
      </c>
      <c r="BZ823" s="83" t="s">
        <v>74</v>
      </c>
      <c r="CA823" s="83" t="s">
        <v>78</v>
      </c>
      <c r="CB823" s="112">
        <v>4</v>
      </c>
      <c r="CC823" s="112">
        <v>8</v>
      </c>
      <c r="CD823" s="112">
        <v>4</v>
      </c>
      <c r="CE823" s="112">
        <v>6</v>
      </c>
      <c r="CF823" s="83" t="s">
        <v>81</v>
      </c>
      <c r="CG823" s="71" t="s">
        <v>75</v>
      </c>
      <c r="CH823" s="62">
        <v>20.459518599562365</v>
      </c>
      <c r="CI823" s="63">
        <v>3.7</v>
      </c>
      <c r="CJ823" s="64">
        <f>SUM((AF823-BQ823)/AF823)*100</f>
        <v>1.1826544021024856</v>
      </c>
      <c r="CK823" s="64">
        <f>SUM(BX823*CH823)</f>
        <v>32.612444221165802</v>
      </c>
      <c r="CL823" s="65" t="s">
        <v>81</v>
      </c>
    </row>
    <row r="824" spans="1:90" s="65" customFormat="1" ht="24.75" customHeight="1" x14ac:dyDescent="0.3">
      <c r="A824" s="61" t="s">
        <v>131</v>
      </c>
      <c r="B824" s="35">
        <v>3.5649999999999999</v>
      </c>
      <c r="C824" s="35">
        <v>1.625</v>
      </c>
      <c r="D824" s="35">
        <v>9.2449999999999992</v>
      </c>
      <c r="E824" s="35">
        <v>2.7162000000000002</v>
      </c>
      <c r="F824" s="35">
        <v>4.725E-2</v>
      </c>
      <c r="G824" s="66">
        <v>0.27455000000000002</v>
      </c>
      <c r="H824" s="66">
        <v>9.3799999999999994E-2</v>
      </c>
      <c r="I824" s="66">
        <v>0.05</v>
      </c>
      <c r="J824" s="66">
        <v>2.5999999999999999E-2</v>
      </c>
      <c r="K824" s="67">
        <v>4.1450000000000001E-2</v>
      </c>
      <c r="L824" s="66">
        <v>0.51666699999999999</v>
      </c>
      <c r="M824" s="68">
        <v>1.5800000000000002E-2</v>
      </c>
      <c r="N824" s="35">
        <v>4.7</v>
      </c>
      <c r="O824" s="35">
        <v>13.58</v>
      </c>
      <c r="P824" s="35">
        <v>1.98</v>
      </c>
      <c r="Q824" s="35">
        <v>20.89</v>
      </c>
      <c r="R824" s="35">
        <v>4.8</v>
      </c>
      <c r="S824" s="35">
        <v>1.3</v>
      </c>
      <c r="T824" s="35">
        <v>7.0549999999999997</v>
      </c>
      <c r="U824" s="35">
        <v>1.0249999999999999</v>
      </c>
      <c r="V824" s="35">
        <v>12.155000000000001</v>
      </c>
      <c r="W824" s="35">
        <v>7.17</v>
      </c>
      <c r="X824" s="35">
        <v>6.66</v>
      </c>
      <c r="Y824" s="35">
        <v>2.9299999999999997</v>
      </c>
      <c r="Z824" s="35">
        <v>0</v>
      </c>
      <c r="AA824" s="35">
        <v>6.25</v>
      </c>
      <c r="AB824" s="41">
        <v>1060</v>
      </c>
      <c r="AC824" s="41">
        <v>3</v>
      </c>
      <c r="AD824" s="88">
        <v>386</v>
      </c>
      <c r="AE824" s="69">
        <v>60.7</v>
      </c>
      <c r="AF824" s="69">
        <v>76.599999999999994</v>
      </c>
      <c r="AG824" s="44">
        <f t="shared" si="473"/>
        <v>30.35</v>
      </c>
      <c r="AH824" s="44">
        <f t="shared" si="443"/>
        <v>2893.7916790562645</v>
      </c>
      <c r="AI824" s="44">
        <f t="shared" si="444"/>
        <v>221664.44261570985</v>
      </c>
      <c r="AJ824" s="44">
        <f t="shared" si="445"/>
        <v>1.7413708551767668</v>
      </c>
      <c r="AK824" s="45">
        <v>0</v>
      </c>
      <c r="AL824" s="43">
        <v>355.8</v>
      </c>
      <c r="AM824" s="43">
        <v>60.67</v>
      </c>
      <c r="AN824" s="69">
        <v>76.59</v>
      </c>
      <c r="AO824" s="44">
        <f t="shared" si="470"/>
        <v>30.335000000000001</v>
      </c>
      <c r="AP824" s="44">
        <f t="shared" si="446"/>
        <v>2890.9319658035179</v>
      </c>
      <c r="AQ824" s="46">
        <f t="shared" si="447"/>
        <v>221664.44261570985</v>
      </c>
      <c r="AR824" s="46">
        <f t="shared" si="448"/>
        <v>221416.47926089144</v>
      </c>
      <c r="AS824" s="47">
        <f t="shared" si="449"/>
        <v>0.11186428995663954</v>
      </c>
      <c r="AT824" s="46">
        <f t="shared" si="450"/>
        <v>1.7413708551767668</v>
      </c>
      <c r="AU824" s="46">
        <f t="shared" si="451"/>
        <v>1.6069264635933744</v>
      </c>
      <c r="AV824" s="47">
        <f t="shared" si="452"/>
        <v>7.7206065085857274</v>
      </c>
      <c r="AW824" s="48">
        <v>0</v>
      </c>
      <c r="AX824" s="70">
        <v>150</v>
      </c>
      <c r="AY824" s="70">
        <v>12</v>
      </c>
      <c r="AZ824" s="71">
        <v>323.8</v>
      </c>
      <c r="BA824" s="43">
        <f t="shared" si="467"/>
        <v>19.209388511426802</v>
      </c>
      <c r="BB824" s="71">
        <v>57.2</v>
      </c>
      <c r="BC824" s="69">
        <v>78.09</v>
      </c>
      <c r="BD824" s="54">
        <f t="shared" si="453"/>
        <v>28.6</v>
      </c>
      <c r="BE824" s="44">
        <f t="shared" si="454"/>
        <v>2569.6971269303071</v>
      </c>
      <c r="BF824" s="50">
        <f t="shared" si="468"/>
        <v>221664.44261570985</v>
      </c>
      <c r="BG824" s="50">
        <f t="shared" si="455"/>
        <v>200667.6486419877</v>
      </c>
      <c r="BH824" s="72">
        <f t="shared" si="456"/>
        <v>9.4723329217593051</v>
      </c>
      <c r="BI824" s="73">
        <f t="shared" si="457"/>
        <v>1.7413708551767668</v>
      </c>
      <c r="BJ824" s="51">
        <f t="shared" si="458"/>
        <v>1.6136133661370271</v>
      </c>
      <c r="BK824" s="72">
        <f t="shared" si="459"/>
        <v>7.3366042999939278</v>
      </c>
      <c r="BL824" s="116">
        <v>0</v>
      </c>
      <c r="BM824" s="74">
        <v>1080</v>
      </c>
      <c r="BN824" s="74">
        <v>3</v>
      </c>
      <c r="BO824" s="71">
        <v>294.39999999999998</v>
      </c>
      <c r="BP824" s="71">
        <v>56.59</v>
      </c>
      <c r="BQ824" s="71">
        <v>76.2</v>
      </c>
      <c r="BR824" s="72">
        <f t="shared" si="460"/>
        <v>28.295000000000002</v>
      </c>
      <c r="BS824" s="54">
        <f t="shared" si="461"/>
        <v>2515.18114815238</v>
      </c>
      <c r="BT824" s="50">
        <f t="shared" si="462"/>
        <v>200667.6486419877</v>
      </c>
      <c r="BU824" s="50">
        <f t="shared" si="463"/>
        <v>191656.80348921136</v>
      </c>
      <c r="BV824" s="72">
        <f t="shared" si="464"/>
        <v>4.4904324208495803</v>
      </c>
      <c r="BW824" s="75">
        <f t="shared" si="465"/>
        <v>1.6136133661370271</v>
      </c>
      <c r="BX824" s="55">
        <f t="shared" si="466"/>
        <v>1.5360790467142076</v>
      </c>
      <c r="BY824" s="72">
        <f t="shared" si="477"/>
        <v>4.8050122197757847</v>
      </c>
      <c r="BZ824" s="83" t="s">
        <v>74</v>
      </c>
      <c r="CA824" s="83" t="s">
        <v>78</v>
      </c>
      <c r="CB824" s="112">
        <v>4</v>
      </c>
      <c r="CC824" s="112">
        <v>8</v>
      </c>
      <c r="CD824" s="112">
        <v>4</v>
      </c>
      <c r="CE824" s="112">
        <v>6</v>
      </c>
      <c r="CF824" s="83" t="s">
        <v>81</v>
      </c>
      <c r="CG824" s="71" t="s">
        <v>75</v>
      </c>
      <c r="CH824" s="62">
        <v>20.675675675675677</v>
      </c>
      <c r="CI824" s="63">
        <f>SUM(CI822:CI823)/2</f>
        <v>3.75</v>
      </c>
      <c r="CJ824" s="64">
        <f>SUM((AF824-BQ824)/AF824)*100</f>
        <v>0.52219321148823961</v>
      </c>
      <c r="CK824" s="64">
        <f>SUM(BX824*CH824)</f>
        <v>31.759472182064023</v>
      </c>
      <c r="CL824" s="65" t="s">
        <v>81</v>
      </c>
    </row>
    <row r="825" spans="1:90" s="65" customFormat="1" ht="24.75" customHeight="1" x14ac:dyDescent="0.3">
      <c r="A825" s="61" t="s">
        <v>131</v>
      </c>
      <c r="B825" s="35">
        <v>3.585</v>
      </c>
      <c r="C825" s="35">
        <v>1.855</v>
      </c>
      <c r="D825" s="35">
        <v>10.175000000000001</v>
      </c>
      <c r="E825" s="35">
        <v>2.7303000000000002</v>
      </c>
      <c r="F825" s="35">
        <v>5.5350000000000003E-2</v>
      </c>
      <c r="G825" s="66">
        <v>0.27665000000000001</v>
      </c>
      <c r="H825" s="66">
        <v>9.665E-2</v>
      </c>
      <c r="I825" s="66">
        <v>5.0700000000000002E-2</v>
      </c>
      <c r="J825" s="66">
        <v>2.5950000000000001E-2</v>
      </c>
      <c r="K825" s="67">
        <v>4.2500000000000003E-2</v>
      </c>
      <c r="L825" s="66">
        <v>0.51666699999999999</v>
      </c>
      <c r="M825" s="68">
        <v>1.6799999999999999E-2</v>
      </c>
      <c r="N825" s="35">
        <v>4.8599999999999994</v>
      </c>
      <c r="O825" s="35">
        <v>25.274999999999999</v>
      </c>
      <c r="P825" s="35">
        <v>1.98</v>
      </c>
      <c r="Q825" s="35">
        <v>11.07</v>
      </c>
      <c r="R825" s="35">
        <v>3.6949999999999998</v>
      </c>
      <c r="S825" s="35">
        <v>0.65</v>
      </c>
      <c r="T825" s="35">
        <v>6.69</v>
      </c>
      <c r="U825" s="35">
        <v>0.51249999999999996</v>
      </c>
      <c r="V825" s="35">
        <v>10.445</v>
      </c>
      <c r="W825" s="35">
        <v>3.57</v>
      </c>
      <c r="X825" s="35">
        <v>11.23</v>
      </c>
      <c r="Y825" s="35">
        <v>7.25</v>
      </c>
      <c r="Z825" s="35">
        <v>0</v>
      </c>
      <c r="AA825" s="35">
        <v>3.125</v>
      </c>
      <c r="AB825" s="41">
        <v>1060</v>
      </c>
      <c r="AC825" s="41">
        <v>3</v>
      </c>
      <c r="AD825" s="88">
        <v>382.5</v>
      </c>
      <c r="AE825" s="69">
        <v>59.3</v>
      </c>
      <c r="AF825" s="69">
        <v>76.099999999999994</v>
      </c>
      <c r="AG825" s="44">
        <f t="shared" si="473"/>
        <v>29.65</v>
      </c>
      <c r="AH825" s="44">
        <f t="shared" si="443"/>
        <v>2761.8447876054929</v>
      </c>
      <c r="AI825" s="44">
        <f t="shared" si="444"/>
        <v>210176.38833677801</v>
      </c>
      <c r="AJ825" s="44">
        <f t="shared" si="445"/>
        <v>1.8198999565407781</v>
      </c>
      <c r="AK825" s="45">
        <v>0</v>
      </c>
      <c r="AL825" s="43">
        <v>352.2</v>
      </c>
      <c r="AM825" s="43">
        <v>59.27</v>
      </c>
      <c r="AN825" s="69">
        <v>76.040000000000006</v>
      </c>
      <c r="AO825" s="44">
        <f t="shared" si="470"/>
        <v>29.635000000000002</v>
      </c>
      <c r="AP825" s="44">
        <f t="shared" si="446"/>
        <v>2759.0510477984722</v>
      </c>
      <c r="AQ825" s="46">
        <f t="shared" si="447"/>
        <v>210176.38833677801</v>
      </c>
      <c r="AR825" s="46">
        <f t="shared" si="448"/>
        <v>209798.24167459583</v>
      </c>
      <c r="AS825" s="47">
        <f t="shared" si="449"/>
        <v>0.17991871740428231</v>
      </c>
      <c r="AT825" s="46">
        <f t="shared" si="450"/>
        <v>1.8198999565407781</v>
      </c>
      <c r="AU825" s="46">
        <f t="shared" si="451"/>
        <v>1.678755728307171</v>
      </c>
      <c r="AV825" s="47">
        <f t="shared" si="452"/>
        <v>7.7556036927376271</v>
      </c>
      <c r="AW825" s="48">
        <v>0</v>
      </c>
      <c r="AX825" s="70">
        <v>150</v>
      </c>
      <c r="AY825" s="70">
        <v>12</v>
      </c>
      <c r="AZ825" s="71">
        <v>313.10000000000002</v>
      </c>
      <c r="BA825" s="43">
        <f t="shared" si="467"/>
        <v>22.165442350686675</v>
      </c>
      <c r="BB825" s="71">
        <v>59.05</v>
      </c>
      <c r="BC825" s="69">
        <v>75.73</v>
      </c>
      <c r="BD825" s="54">
        <f t="shared" si="453"/>
        <v>29.524999999999999</v>
      </c>
      <c r="BE825" s="44">
        <f t="shared" si="454"/>
        <v>2738.6068194459708</v>
      </c>
      <c r="BF825" s="50">
        <f t="shared" si="468"/>
        <v>210176.38833677801</v>
      </c>
      <c r="BG825" s="50">
        <f t="shared" si="455"/>
        <v>207394.69443664339</v>
      </c>
      <c r="BH825" s="72">
        <f t="shared" si="456"/>
        <v>1.3235044726705201</v>
      </c>
      <c r="BI825" s="73">
        <f t="shared" si="457"/>
        <v>1.8198999565407781</v>
      </c>
      <c r="BJ825" s="51">
        <f t="shared" si="458"/>
        <v>1.5096818211791254</v>
      </c>
      <c r="BK825" s="72">
        <f t="shared" si="459"/>
        <v>17.045889486766502</v>
      </c>
      <c r="BL825" s="116">
        <v>0</v>
      </c>
      <c r="BM825" s="74">
        <v>1080</v>
      </c>
      <c r="BN825" s="74">
        <v>3</v>
      </c>
      <c r="BO825" s="71">
        <v>280.2</v>
      </c>
      <c r="BP825" s="71">
        <v>57.2</v>
      </c>
      <c r="BQ825" s="71">
        <v>74.2</v>
      </c>
      <c r="BR825" s="72">
        <f t="shared" si="460"/>
        <v>28.6</v>
      </c>
      <c r="BS825" s="54">
        <f t="shared" si="461"/>
        <v>2569.6971269303071</v>
      </c>
      <c r="BT825" s="50">
        <f t="shared" si="462"/>
        <v>207394.69443664339</v>
      </c>
      <c r="BU825" s="50">
        <f t="shared" si="463"/>
        <v>190671.5268182288</v>
      </c>
      <c r="BV825" s="72">
        <f t="shared" si="464"/>
        <v>8.0634500626163899</v>
      </c>
      <c r="BW825" s="75">
        <f t="shared" si="465"/>
        <v>1.5096818211791254</v>
      </c>
      <c r="BX825" s="55">
        <f t="shared" si="466"/>
        <v>1.4695429604815646</v>
      </c>
      <c r="BY825" s="72">
        <f t="shared" si="477"/>
        <v>2.6587629349746447</v>
      </c>
      <c r="BZ825" s="83" t="s">
        <v>74</v>
      </c>
      <c r="CA825" s="83" t="s">
        <v>78</v>
      </c>
      <c r="CB825" s="112">
        <v>4</v>
      </c>
      <c r="CC825" s="112">
        <v>8</v>
      </c>
      <c r="CD825" s="112">
        <v>4</v>
      </c>
      <c r="CE825" s="112">
        <v>6</v>
      </c>
      <c r="CF825" s="83" t="s">
        <v>81</v>
      </c>
      <c r="CG825" s="71" t="s">
        <v>75</v>
      </c>
      <c r="CH825" s="63">
        <f>SUM(CH823:CH824)/2</f>
        <v>20.567597137619021</v>
      </c>
      <c r="CI825" s="63">
        <f>SUM(CI823:CI824)/2</f>
        <v>3.7250000000000001</v>
      </c>
      <c r="CJ825" s="64">
        <f>SUM((AF825-BQ825)/AF825)*100</f>
        <v>2.4967148488830375</v>
      </c>
      <c r="CK825" s="64">
        <f>SUM(BX825*CH825)</f>
        <v>30.224967587608813</v>
      </c>
      <c r="CL825" s="65" t="s">
        <v>81</v>
      </c>
    </row>
    <row r="826" spans="1:90" s="65" customFormat="1" ht="24.75" customHeight="1" x14ac:dyDescent="0.3">
      <c r="A826" s="61" t="s">
        <v>131</v>
      </c>
      <c r="B826" s="35">
        <v>3.7650000000000001</v>
      </c>
      <c r="C826" s="35">
        <v>1.825</v>
      </c>
      <c r="D826" s="35">
        <v>10.205</v>
      </c>
      <c r="E826" s="35">
        <v>2.8285999999999998</v>
      </c>
      <c r="F826" s="35">
        <v>5.0950000000000002E-2</v>
      </c>
      <c r="G826" s="66">
        <v>0.27600000000000002</v>
      </c>
      <c r="H826" s="66">
        <v>0.10355</v>
      </c>
      <c r="I826" s="66">
        <v>5.1299999999999998E-2</v>
      </c>
      <c r="J826" s="66">
        <v>2.6849999999999999E-2</v>
      </c>
      <c r="K826" s="67">
        <v>4.4850000000000001E-2</v>
      </c>
      <c r="L826" s="66">
        <v>0.51666699999999999</v>
      </c>
      <c r="M826" s="68">
        <v>1.9599999999999999E-2</v>
      </c>
      <c r="N826" s="35">
        <v>4.78</v>
      </c>
      <c r="O826" s="35">
        <v>19.427500000000002</v>
      </c>
      <c r="P826" s="35">
        <v>1.98</v>
      </c>
      <c r="Q826" s="35">
        <v>15.98</v>
      </c>
      <c r="R826" s="35">
        <v>4.2474999999999996</v>
      </c>
      <c r="S826" s="35">
        <v>0.97499999999999998</v>
      </c>
      <c r="T826" s="35">
        <v>6.8724999999999996</v>
      </c>
      <c r="U826" s="35">
        <v>0.77</v>
      </c>
      <c r="V826" s="35">
        <v>11.3</v>
      </c>
      <c r="W826" s="35">
        <v>5.37</v>
      </c>
      <c r="X826" s="35">
        <v>8.9450000000000003</v>
      </c>
      <c r="Y826" s="35">
        <v>5.09</v>
      </c>
      <c r="Z826" s="35">
        <v>0</v>
      </c>
      <c r="AA826" s="35">
        <v>4.7</v>
      </c>
      <c r="AB826" s="41">
        <v>1080</v>
      </c>
      <c r="AC826" s="41">
        <v>3</v>
      </c>
      <c r="AD826" s="88">
        <v>378</v>
      </c>
      <c r="AE826" s="69">
        <v>59.5</v>
      </c>
      <c r="AF826" s="69">
        <v>76</v>
      </c>
      <c r="AG826" s="44">
        <f t="shared" si="473"/>
        <v>29.75</v>
      </c>
      <c r="AH826" s="44">
        <f t="shared" si="443"/>
        <v>2780.5058479678164</v>
      </c>
      <c r="AI826" s="44">
        <f t="shared" si="444"/>
        <v>211318.44444555405</v>
      </c>
      <c r="AJ826" s="44">
        <f t="shared" si="445"/>
        <v>1.7887695557847589</v>
      </c>
      <c r="AK826" s="45">
        <v>0</v>
      </c>
      <c r="AL826" s="133">
        <v>370</v>
      </c>
      <c r="AM826" s="69">
        <v>59.4</v>
      </c>
      <c r="AN826" s="69">
        <v>75.900000000000006</v>
      </c>
      <c r="AO826" s="44">
        <f t="shared" si="470"/>
        <v>29.7</v>
      </c>
      <c r="AP826" s="44">
        <f t="shared" si="446"/>
        <v>2771.1674638050204</v>
      </c>
      <c r="AQ826" s="46">
        <f t="shared" si="447"/>
        <v>211318.44444555405</v>
      </c>
      <c r="AR826" s="46">
        <f t="shared" si="448"/>
        <v>210331.61050280105</v>
      </c>
      <c r="AS826" s="47">
        <f t="shared" si="449"/>
        <v>0.46698902471206549</v>
      </c>
      <c r="AT826" s="46">
        <f t="shared" si="450"/>
        <v>1.7887695557847589</v>
      </c>
      <c r="AU826" s="46">
        <f t="shared" si="451"/>
        <v>1.7591269287365277</v>
      </c>
      <c r="AV826" s="47">
        <f t="shared" si="452"/>
        <v>1.6571518087597727</v>
      </c>
      <c r="AW826" s="48">
        <v>0</v>
      </c>
      <c r="AX826" s="70">
        <v>150</v>
      </c>
      <c r="AY826" s="70">
        <v>12</v>
      </c>
      <c r="AZ826" s="71">
        <v>327.60000000000002</v>
      </c>
      <c r="BA826" s="43">
        <f t="shared" si="467"/>
        <v>15.384615384615378</v>
      </c>
      <c r="BB826" s="69">
        <v>58.4</v>
      </c>
      <c r="BC826" s="69">
        <v>75.8</v>
      </c>
      <c r="BD826" s="54">
        <f t="shared" si="453"/>
        <v>29.2</v>
      </c>
      <c r="BE826" s="44">
        <f t="shared" si="454"/>
        <v>2678.6475601568013</v>
      </c>
      <c r="BF826" s="50">
        <f t="shared" si="468"/>
        <v>211318.44444555405</v>
      </c>
      <c r="BG826" s="50">
        <f t="shared" si="455"/>
        <v>203041.48505988554</v>
      </c>
      <c r="BH826" s="72">
        <f t="shared" si="456"/>
        <v>3.9168182443255954</v>
      </c>
      <c r="BI826" s="51">
        <f t="shared" si="457"/>
        <v>1.7887695557847589</v>
      </c>
      <c r="BJ826" s="51">
        <f t="shared" si="458"/>
        <v>1.6134633762325805</v>
      </c>
      <c r="BK826" s="47">
        <f t="shared" si="459"/>
        <v>9.8003780858887133</v>
      </c>
      <c r="BL826" s="48">
        <v>0</v>
      </c>
      <c r="BM826" s="74">
        <v>1100</v>
      </c>
      <c r="BN826" s="74">
        <v>3</v>
      </c>
      <c r="BO826" s="71">
        <v>299.89999999999998</v>
      </c>
      <c r="BP826" s="69">
        <v>57.4</v>
      </c>
      <c r="BQ826" s="69">
        <v>75.2</v>
      </c>
      <c r="BR826" s="72">
        <f t="shared" si="460"/>
        <v>28.7</v>
      </c>
      <c r="BS826" s="54">
        <f t="shared" si="461"/>
        <v>2587.6984528353764</v>
      </c>
      <c r="BT826" s="50">
        <f t="shared" si="462"/>
        <v>203041.48505988554</v>
      </c>
      <c r="BU826" s="50">
        <f t="shared" si="463"/>
        <v>194594.92365322032</v>
      </c>
      <c r="BV826" s="72">
        <f t="shared" si="464"/>
        <v>4.1600175472386693</v>
      </c>
      <c r="BW826" s="75">
        <f t="shared" si="465"/>
        <v>1.6134633762325805</v>
      </c>
      <c r="BX826" s="55">
        <f t="shared" si="466"/>
        <v>1.5411501716994405</v>
      </c>
      <c r="BY826" s="72">
        <f t="shared" si="477"/>
        <v>4.4818621605152638</v>
      </c>
      <c r="BZ826" s="83" t="s">
        <v>74</v>
      </c>
      <c r="CA826" s="83" t="s">
        <v>78</v>
      </c>
      <c r="CB826" s="112">
        <v>4</v>
      </c>
      <c r="CC826" s="112">
        <v>8</v>
      </c>
      <c r="CD826" s="112">
        <v>4</v>
      </c>
      <c r="CE826" s="112">
        <v>6</v>
      </c>
      <c r="CF826" s="83" t="s">
        <v>81</v>
      </c>
      <c r="CG826" s="140" t="s">
        <v>75</v>
      </c>
      <c r="CH826" s="129">
        <v>10.9</v>
      </c>
      <c r="CI826" s="63">
        <v>15.2</v>
      </c>
      <c r="CJ826" s="64">
        <f>SUM((AF826-BQ826)/AF826)*100</f>
        <v>1.0526315789473648</v>
      </c>
      <c r="CK826" s="64">
        <f>SUM(BX826*CH826)</f>
        <v>16.798536871523901</v>
      </c>
      <c r="CL826" s="65" t="s">
        <v>81</v>
      </c>
    </row>
    <row r="827" spans="1:90" s="65" customFormat="1" ht="24.75" customHeight="1" x14ac:dyDescent="0.3">
      <c r="A827" s="61" t="s">
        <v>131</v>
      </c>
      <c r="B827" s="35">
        <v>4.165</v>
      </c>
      <c r="C827" s="35">
        <v>2.38</v>
      </c>
      <c r="D827" s="35">
        <v>7.3049999999999997</v>
      </c>
      <c r="E827" s="35">
        <v>5.9249999999999998</v>
      </c>
      <c r="F827" s="35">
        <v>8.9649999999999994E-2</v>
      </c>
      <c r="G827" s="66">
        <v>0.26874999999999999</v>
      </c>
      <c r="H827" s="66">
        <v>8.8849999999999998E-2</v>
      </c>
      <c r="I827" s="66">
        <v>4.8349999999999997E-2</v>
      </c>
      <c r="J827" s="66">
        <v>3.8850000000000003E-2</v>
      </c>
      <c r="K827" s="67">
        <v>6.105E-2</v>
      </c>
      <c r="L827" s="66">
        <v>0.51666699999999999</v>
      </c>
      <c r="M827" s="68">
        <v>1.9599999999999999E-2</v>
      </c>
      <c r="N827" s="35">
        <v>4.7</v>
      </c>
      <c r="O827" s="35">
        <v>13.58</v>
      </c>
      <c r="P827" s="35">
        <v>1.98</v>
      </c>
      <c r="Q827" s="35">
        <v>20.89</v>
      </c>
      <c r="R827" s="35">
        <v>4.8</v>
      </c>
      <c r="S827" s="35">
        <v>1.3</v>
      </c>
      <c r="T827" s="35">
        <v>7.0549999999999997</v>
      </c>
      <c r="U827" s="35">
        <v>1.0249999999999999</v>
      </c>
      <c r="V827" s="35">
        <v>12.155000000000001</v>
      </c>
      <c r="W827" s="35">
        <v>7.17</v>
      </c>
      <c r="X827" s="35">
        <v>6.66</v>
      </c>
      <c r="Y827" s="35">
        <v>2.9299999999999997</v>
      </c>
      <c r="Z827" s="35">
        <v>0</v>
      </c>
      <c r="AA827" s="35">
        <v>6.25</v>
      </c>
      <c r="AB827" s="41">
        <v>1080</v>
      </c>
      <c r="AC827" s="41">
        <v>3</v>
      </c>
      <c r="AD827" s="88">
        <v>386.6</v>
      </c>
      <c r="AE827" s="69">
        <v>59.5</v>
      </c>
      <c r="AF827" s="69">
        <v>76.400000000000006</v>
      </c>
      <c r="AG827" s="44">
        <f t="shared" si="473"/>
        <v>29.75</v>
      </c>
      <c r="AH827" s="44">
        <f t="shared" si="443"/>
        <v>2780.5058479678164</v>
      </c>
      <c r="AI827" s="44">
        <f t="shared" si="444"/>
        <v>212430.6467847412</v>
      </c>
      <c r="AJ827" s="44">
        <f t="shared" si="445"/>
        <v>1.8198880710076966</v>
      </c>
      <c r="AK827" s="45">
        <v>0</v>
      </c>
      <c r="AL827" s="133">
        <v>372.6</v>
      </c>
      <c r="AM827" s="69">
        <v>59.4</v>
      </c>
      <c r="AN827" s="69">
        <v>76.3</v>
      </c>
      <c r="AO827" s="44">
        <f t="shared" si="470"/>
        <v>29.7</v>
      </c>
      <c r="AP827" s="44">
        <f t="shared" si="446"/>
        <v>2771.1674638050204</v>
      </c>
      <c r="AQ827" s="46">
        <f t="shared" si="447"/>
        <v>212430.6467847412</v>
      </c>
      <c r="AR827" s="46">
        <f t="shared" si="448"/>
        <v>211440.07748832303</v>
      </c>
      <c r="AS827" s="47">
        <f t="shared" si="449"/>
        <v>0.46630244336728044</v>
      </c>
      <c r="AT827" s="46">
        <f t="shared" si="450"/>
        <v>1.8198880710076966</v>
      </c>
      <c r="AU827" s="46">
        <f t="shared" si="451"/>
        <v>1.7622013973229704</v>
      </c>
      <c r="AV827" s="47">
        <f t="shared" si="452"/>
        <v>3.169792395682018</v>
      </c>
      <c r="AW827" s="48">
        <v>0</v>
      </c>
      <c r="AX827" s="70">
        <v>150</v>
      </c>
      <c r="AY827" s="70">
        <v>12</v>
      </c>
      <c r="AZ827" s="71">
        <v>328.2</v>
      </c>
      <c r="BA827" s="43">
        <f t="shared" si="467"/>
        <v>17.794028031688004</v>
      </c>
      <c r="BB827" s="69">
        <v>58.3</v>
      </c>
      <c r="BC827" s="69">
        <v>76.099999999999994</v>
      </c>
      <c r="BD827" s="54">
        <f t="shared" si="453"/>
        <v>29.15</v>
      </c>
      <c r="BE827" s="44">
        <f t="shared" si="454"/>
        <v>2669.481963589953</v>
      </c>
      <c r="BF827" s="50">
        <f t="shared" si="468"/>
        <v>212430.6467847412</v>
      </c>
      <c r="BG827" s="50">
        <f t="shared" si="455"/>
        <v>203147.5774291954</v>
      </c>
      <c r="BH827" s="72">
        <f t="shared" si="456"/>
        <v>4.3699294315817134</v>
      </c>
      <c r="BI827" s="51">
        <f t="shared" si="457"/>
        <v>1.8198880710076966</v>
      </c>
      <c r="BJ827" s="51">
        <f t="shared" si="458"/>
        <v>1.615574274393649</v>
      </c>
      <c r="BK827" s="47">
        <f t="shared" si="459"/>
        <v>11.226723218253543</v>
      </c>
      <c r="BL827" s="48">
        <v>0</v>
      </c>
      <c r="BM827" s="74">
        <v>1100</v>
      </c>
      <c r="BN827" s="74">
        <v>3</v>
      </c>
      <c r="BO827" s="71">
        <v>299.89999999999998</v>
      </c>
      <c r="BP827" s="69">
        <v>57.4</v>
      </c>
      <c r="BQ827" s="69">
        <v>74.2</v>
      </c>
      <c r="BR827" s="72">
        <f t="shared" si="460"/>
        <v>28.7</v>
      </c>
      <c r="BS827" s="54">
        <f t="shared" si="461"/>
        <v>2587.6984528353764</v>
      </c>
      <c r="BT827" s="50">
        <f t="shared" si="462"/>
        <v>203147.5774291954</v>
      </c>
      <c r="BU827" s="50">
        <f t="shared" si="463"/>
        <v>192007.22520038494</v>
      </c>
      <c r="BV827" s="72">
        <f t="shared" si="464"/>
        <v>5.483871562629532</v>
      </c>
      <c r="BW827" s="75">
        <f t="shared" si="465"/>
        <v>1.615574274393649</v>
      </c>
      <c r="BX827" s="55">
        <f t="shared" si="466"/>
        <v>1.5619203896468723</v>
      </c>
      <c r="BY827" s="72">
        <f t="shared" si="477"/>
        <v>3.3210410438674414</v>
      </c>
      <c r="BZ827" s="83" t="s">
        <v>74</v>
      </c>
      <c r="CA827" s="83" t="s">
        <v>78</v>
      </c>
      <c r="CB827" s="112">
        <v>4</v>
      </c>
      <c r="CC827" s="112">
        <v>8</v>
      </c>
      <c r="CD827" s="112">
        <v>4</v>
      </c>
      <c r="CE827" s="112">
        <v>6</v>
      </c>
      <c r="CF827" s="83" t="s">
        <v>81</v>
      </c>
      <c r="CG827" s="140" t="s">
        <v>75</v>
      </c>
      <c r="CH827" s="129">
        <v>12.8</v>
      </c>
      <c r="CI827" s="63">
        <v>14.2</v>
      </c>
      <c r="CJ827" s="64">
        <f>SUM((AF827-BQ827)/AF827)*100</f>
        <v>2.8795811518324643</v>
      </c>
      <c r="CK827" s="64">
        <f>SUM(BX827*CH827)</f>
        <v>19.992580987479968</v>
      </c>
      <c r="CL827" s="65" t="s">
        <v>81</v>
      </c>
    </row>
    <row r="828" spans="1:90" s="65" customFormat="1" ht="24.75" customHeight="1" x14ac:dyDescent="0.3">
      <c r="A828" s="61" t="s">
        <v>131</v>
      </c>
      <c r="B828" s="35">
        <v>3.97</v>
      </c>
      <c r="C828" s="35">
        <v>2.11</v>
      </c>
      <c r="D828" s="35">
        <v>6.72</v>
      </c>
      <c r="E828" s="35">
        <v>5.84</v>
      </c>
      <c r="F828" s="35">
        <v>8.3699999999999997E-2</v>
      </c>
      <c r="G828" s="66">
        <v>0.25835000000000002</v>
      </c>
      <c r="H828" s="66">
        <v>9.0550000000000005E-2</v>
      </c>
      <c r="I828" s="66">
        <v>4.7050000000000002E-2</v>
      </c>
      <c r="J828" s="66">
        <v>3.8600000000000002E-2</v>
      </c>
      <c r="K828" s="67">
        <v>6.2300000000000001E-2</v>
      </c>
      <c r="L828" s="66">
        <v>0.51666699999999999</v>
      </c>
      <c r="M828" s="68">
        <v>2.4649999999999998E-2</v>
      </c>
      <c r="N828" s="35">
        <v>4.8599999999999994</v>
      </c>
      <c r="O828" s="35">
        <v>25.274999999999999</v>
      </c>
      <c r="P828" s="35">
        <v>1.98</v>
      </c>
      <c r="Q828" s="35">
        <v>11.07</v>
      </c>
      <c r="R828" s="35">
        <v>3.6949999999999998</v>
      </c>
      <c r="S828" s="35">
        <v>0.65</v>
      </c>
      <c r="T828" s="35">
        <v>6.69</v>
      </c>
      <c r="U828" s="35">
        <v>0.51249999999999996</v>
      </c>
      <c r="V828" s="35">
        <v>10.445</v>
      </c>
      <c r="W828" s="35">
        <v>3.57</v>
      </c>
      <c r="X828" s="35">
        <v>11.23</v>
      </c>
      <c r="Y828" s="35">
        <v>7.25</v>
      </c>
      <c r="Z828" s="35">
        <v>0</v>
      </c>
      <c r="AA828" s="35">
        <v>3.125</v>
      </c>
      <c r="AB828" s="41">
        <v>1080</v>
      </c>
      <c r="AC828" s="41">
        <v>3</v>
      </c>
      <c r="AD828" s="88">
        <v>388.9</v>
      </c>
      <c r="AE828" s="69">
        <v>59.6</v>
      </c>
      <c r="AF828" s="69">
        <v>75.900000000000006</v>
      </c>
      <c r="AG828" s="44">
        <f t="shared" si="473"/>
        <v>29.8</v>
      </c>
      <c r="AH828" s="44">
        <f t="shared" si="443"/>
        <v>2789.8599400938801</v>
      </c>
      <c r="AI828" s="44">
        <f t="shared" si="444"/>
        <v>211750.36945312552</v>
      </c>
      <c r="AJ828" s="44">
        <f t="shared" si="445"/>
        <v>1.8365965594505822</v>
      </c>
      <c r="AK828" s="45">
        <v>0</v>
      </c>
      <c r="AL828" s="133">
        <v>375.3</v>
      </c>
      <c r="AM828" s="69">
        <v>59.5</v>
      </c>
      <c r="AN828" s="69">
        <v>75.8</v>
      </c>
      <c r="AO828" s="44">
        <f t="shared" si="470"/>
        <v>29.75</v>
      </c>
      <c r="AP828" s="44">
        <f t="shared" si="446"/>
        <v>2780.5058479678164</v>
      </c>
      <c r="AQ828" s="46">
        <f t="shared" si="447"/>
        <v>211750.36945312552</v>
      </c>
      <c r="AR828" s="46">
        <f t="shared" si="448"/>
        <v>210762.34327596048</v>
      </c>
      <c r="AS828" s="47">
        <f t="shared" si="449"/>
        <v>0.46659950569000369</v>
      </c>
      <c r="AT828" s="46">
        <f t="shared" si="450"/>
        <v>1.8365965594505822</v>
      </c>
      <c r="AU828" s="46">
        <f t="shared" si="451"/>
        <v>1.7806786267725401</v>
      </c>
      <c r="AV828" s="47">
        <f t="shared" si="452"/>
        <v>3.0446497566547754</v>
      </c>
      <c r="AW828" s="48">
        <v>0</v>
      </c>
      <c r="AX828" s="70">
        <v>150</v>
      </c>
      <c r="AY828" s="70">
        <v>12</v>
      </c>
      <c r="AZ828" s="71">
        <v>328.7</v>
      </c>
      <c r="BA828" s="43">
        <f t="shared" si="467"/>
        <v>18.314572558564038</v>
      </c>
      <c r="BB828" s="69">
        <v>58.4</v>
      </c>
      <c r="BC828" s="69">
        <v>75.599999999999994</v>
      </c>
      <c r="BD828" s="54">
        <f t="shared" si="453"/>
        <v>29.2</v>
      </c>
      <c r="BE828" s="44">
        <f t="shared" si="454"/>
        <v>2678.6475601568013</v>
      </c>
      <c r="BF828" s="50">
        <f t="shared" si="468"/>
        <v>211750.36945312552</v>
      </c>
      <c r="BG828" s="50">
        <f t="shared" si="455"/>
        <v>202505.75554785418</v>
      </c>
      <c r="BH828" s="72">
        <f t="shared" si="456"/>
        <v>4.3658076862613404</v>
      </c>
      <c r="BI828" s="51">
        <f t="shared" si="457"/>
        <v>1.8365965594505822</v>
      </c>
      <c r="BJ828" s="51">
        <f t="shared" si="458"/>
        <v>1.6231637422390439</v>
      </c>
      <c r="BK828" s="47">
        <f t="shared" si="459"/>
        <v>11.621105142186845</v>
      </c>
      <c r="BL828" s="48">
        <v>0</v>
      </c>
      <c r="BM828" s="74">
        <v>1100</v>
      </c>
      <c r="BN828" s="74">
        <v>3</v>
      </c>
      <c r="BO828" s="71">
        <v>300.3</v>
      </c>
      <c r="BP828" s="69">
        <v>58</v>
      </c>
      <c r="BQ828" s="69">
        <v>73.5</v>
      </c>
      <c r="BR828" s="72">
        <f t="shared" si="460"/>
        <v>29</v>
      </c>
      <c r="BS828" s="54">
        <f t="shared" si="461"/>
        <v>2642.079421669016</v>
      </c>
      <c r="BT828" s="50">
        <f t="shared" si="462"/>
        <v>202505.75554785418</v>
      </c>
      <c r="BU828" s="50">
        <f t="shared" si="463"/>
        <v>194192.83749267267</v>
      </c>
      <c r="BV828" s="72">
        <f t="shared" si="464"/>
        <v>4.1050280436187805</v>
      </c>
      <c r="BW828" s="75">
        <f t="shared" si="465"/>
        <v>1.6231637422390439</v>
      </c>
      <c r="BX828" s="55">
        <f t="shared" si="466"/>
        <v>1.5464010098278265</v>
      </c>
      <c r="BY828" s="72">
        <f t="shared" si="477"/>
        <v>4.7292044797235606</v>
      </c>
      <c r="BZ828" s="83" t="s">
        <v>74</v>
      </c>
      <c r="CA828" s="83" t="s">
        <v>78</v>
      </c>
      <c r="CB828" s="112">
        <v>4</v>
      </c>
      <c r="CC828" s="112">
        <v>8</v>
      </c>
      <c r="CD828" s="112">
        <v>4</v>
      </c>
      <c r="CE828" s="112">
        <v>6</v>
      </c>
      <c r="CF828" s="83" t="s">
        <v>81</v>
      </c>
      <c r="CG828" s="140" t="s">
        <v>75</v>
      </c>
      <c r="CH828" s="129">
        <f>SUM(CH826:CH827)/2</f>
        <v>11.850000000000001</v>
      </c>
      <c r="CI828" s="63">
        <f>SUM(CI826:CI827)/2</f>
        <v>14.7</v>
      </c>
      <c r="CJ828" s="64">
        <f>SUM((AF828-BQ828)/AF828)*100</f>
        <v>3.1620553359683869</v>
      </c>
      <c r="CK828" s="64">
        <f>SUM(BX828*CH828)</f>
        <v>18.324851966459747</v>
      </c>
      <c r="CL828" s="65" t="s">
        <v>81</v>
      </c>
    </row>
    <row r="829" spans="1:90" s="65" customFormat="1" ht="24.75" customHeight="1" x14ac:dyDescent="0.3">
      <c r="A829" s="61" t="s">
        <v>131</v>
      </c>
      <c r="B829" s="35">
        <v>4.18</v>
      </c>
      <c r="C829" s="35">
        <v>2.41</v>
      </c>
      <c r="D829" s="35">
        <v>7.4450000000000003</v>
      </c>
      <c r="E829" s="35">
        <v>5.88</v>
      </c>
      <c r="F829" s="35">
        <v>7.6850000000000002E-2</v>
      </c>
      <c r="G829" s="66">
        <v>0.26795000000000002</v>
      </c>
      <c r="H829" s="66">
        <v>9.64E-2</v>
      </c>
      <c r="I829" s="66">
        <v>5.1749999999999997E-2</v>
      </c>
      <c r="J829" s="66">
        <v>3.9199999999999999E-2</v>
      </c>
      <c r="K829" s="67">
        <v>5.1200000000000002E-2</v>
      </c>
      <c r="L829" s="66">
        <v>0.51666699999999999</v>
      </c>
      <c r="M829" s="68">
        <v>2.2950000000000002E-2</v>
      </c>
      <c r="N829" s="35">
        <v>4.78</v>
      </c>
      <c r="O829" s="35">
        <v>19.427500000000002</v>
      </c>
      <c r="P829" s="35">
        <v>1.98</v>
      </c>
      <c r="Q829" s="35">
        <v>15.98</v>
      </c>
      <c r="R829" s="35">
        <v>4.2474999999999996</v>
      </c>
      <c r="S829" s="35">
        <v>0.97499999999999998</v>
      </c>
      <c r="T829" s="35">
        <v>6.8724999999999996</v>
      </c>
      <c r="U829" s="35">
        <v>0.77</v>
      </c>
      <c r="V829" s="35">
        <v>11.3</v>
      </c>
      <c r="W829" s="35">
        <v>5.37</v>
      </c>
      <c r="X829" s="35">
        <v>8.9450000000000003</v>
      </c>
      <c r="Y829" s="35">
        <v>5.09</v>
      </c>
      <c r="Z829" s="35">
        <v>0</v>
      </c>
      <c r="AA829" s="35">
        <v>4.7</v>
      </c>
      <c r="AB829" s="41">
        <v>1080</v>
      </c>
      <c r="AC829" s="41">
        <v>3</v>
      </c>
      <c r="AD829" s="88">
        <v>386.4</v>
      </c>
      <c r="AE829" s="69">
        <v>59.8</v>
      </c>
      <c r="AF829" s="69">
        <v>76.2</v>
      </c>
      <c r="AG829" s="44">
        <f t="shared" si="473"/>
        <v>29.9</v>
      </c>
      <c r="AH829" s="44">
        <f t="shared" si="443"/>
        <v>2808.6152482358107</v>
      </c>
      <c r="AI829" s="44">
        <f t="shared" si="444"/>
        <v>214016.48191556879</v>
      </c>
      <c r="AJ829" s="44">
        <f t="shared" si="445"/>
        <v>1.8054684225322324</v>
      </c>
      <c r="AK829" s="45">
        <v>0</v>
      </c>
      <c r="AL829" s="43">
        <v>350.3</v>
      </c>
      <c r="AM829" s="43">
        <v>59.78</v>
      </c>
      <c r="AN829" s="69">
        <v>76.17</v>
      </c>
      <c r="AO829" s="44">
        <f t="shared" si="470"/>
        <v>29.89</v>
      </c>
      <c r="AP829" s="44">
        <f t="shared" si="446"/>
        <v>2806.7368899882294</v>
      </c>
      <c r="AQ829" s="46">
        <f t="shared" si="447"/>
        <v>214016.48191556879</v>
      </c>
      <c r="AR829" s="46">
        <f t="shared" si="448"/>
        <v>213789.14891040346</v>
      </c>
      <c r="AS829" s="47">
        <f t="shared" si="449"/>
        <v>0.10622219519289952</v>
      </c>
      <c r="AT829" s="46">
        <f t="shared" si="450"/>
        <v>1.8054684225322324</v>
      </c>
      <c r="AU829" s="46">
        <f t="shared" si="451"/>
        <v>1.6385303079475126</v>
      </c>
      <c r="AV829" s="47">
        <f t="shared" si="452"/>
        <v>9.2462494774947785</v>
      </c>
      <c r="AW829" s="48">
        <v>0</v>
      </c>
      <c r="AX829" s="70">
        <v>150</v>
      </c>
      <c r="AY829" s="70">
        <v>12</v>
      </c>
      <c r="AZ829" s="71">
        <v>327.8</v>
      </c>
      <c r="BA829" s="43">
        <f t="shared" si="467"/>
        <v>17.876754118364847</v>
      </c>
      <c r="BB829" s="71">
        <v>57.6</v>
      </c>
      <c r="BC829" s="69">
        <v>75.599999999999994</v>
      </c>
      <c r="BD829" s="54">
        <f t="shared" si="453"/>
        <v>28.8</v>
      </c>
      <c r="BE829" s="44">
        <f t="shared" si="454"/>
        <v>2605.7626105935183</v>
      </c>
      <c r="BF829" s="50">
        <f t="shared" si="468"/>
        <v>214016.48191556879</v>
      </c>
      <c r="BG829" s="50">
        <f t="shared" si="455"/>
        <v>196995.65336086997</v>
      </c>
      <c r="BH829" s="72">
        <f t="shared" si="456"/>
        <v>7.9530456730961836</v>
      </c>
      <c r="BI829" s="73">
        <f t="shared" si="457"/>
        <v>1.8054684225322324</v>
      </c>
      <c r="BJ829" s="51">
        <f t="shared" si="458"/>
        <v>1.6639961055359622</v>
      </c>
      <c r="BK829" s="72">
        <f t="shared" si="459"/>
        <v>7.8357680051723264</v>
      </c>
      <c r="BL829" s="116">
        <v>0</v>
      </c>
      <c r="BM829" s="74">
        <f t="shared" ref="BM829:BM860" si="478">SUM(AB829)</f>
        <v>1080</v>
      </c>
      <c r="BN829" s="74">
        <f t="shared" ref="BN829:BN860" si="479">SUM(AC829)</f>
        <v>3</v>
      </c>
      <c r="BO829" s="71">
        <v>298.5</v>
      </c>
      <c r="BP829" s="71">
        <v>55.8</v>
      </c>
      <c r="BQ829" s="71">
        <v>76.03</v>
      </c>
      <c r="BR829" s="72">
        <f t="shared" si="460"/>
        <v>27.9</v>
      </c>
      <c r="BS829" s="54">
        <f t="shared" si="461"/>
        <v>2445.4471374808309</v>
      </c>
      <c r="BT829" s="50">
        <f t="shared" si="462"/>
        <v>196995.65336086997</v>
      </c>
      <c r="BU829" s="50">
        <f t="shared" si="463"/>
        <v>185927.34586266757</v>
      </c>
      <c r="BV829" s="72">
        <f t="shared" si="464"/>
        <v>5.6185541708002678</v>
      </c>
      <c r="BW829" s="75">
        <f t="shared" si="465"/>
        <v>1.6639961055359622</v>
      </c>
      <c r="BX829" s="55">
        <f t="shared" si="466"/>
        <v>1.6054658265303401</v>
      </c>
      <c r="BY829" s="72">
        <f t="shared" si="477"/>
        <v>3.5174528841081583</v>
      </c>
      <c r="BZ829" s="83" t="s">
        <v>74</v>
      </c>
      <c r="CA829" s="83" t="s">
        <v>78</v>
      </c>
      <c r="CB829" s="112">
        <v>4</v>
      </c>
      <c r="CC829" s="112">
        <v>8</v>
      </c>
      <c r="CD829" s="112">
        <v>4</v>
      </c>
      <c r="CE829" s="112">
        <v>6</v>
      </c>
      <c r="CF829" s="83" t="s">
        <v>81</v>
      </c>
      <c r="CG829" s="71" t="s">
        <v>75</v>
      </c>
      <c r="CH829" s="62">
        <v>22.408293460925044</v>
      </c>
      <c r="CI829" s="63">
        <v>2.2000000000000002</v>
      </c>
      <c r="CJ829" s="64">
        <f>SUM((AF829-BQ829)/AF829)*100</f>
        <v>0.22309711286089459</v>
      </c>
      <c r="CK829" s="64">
        <f>SUM(BX829*CH829)</f>
        <v>35.975749382378439</v>
      </c>
      <c r="CL829" s="65" t="s">
        <v>81</v>
      </c>
    </row>
    <row r="830" spans="1:90" s="65" customFormat="1" ht="24.75" customHeight="1" x14ac:dyDescent="0.3">
      <c r="A830" s="61" t="s">
        <v>131</v>
      </c>
      <c r="B830" s="35">
        <v>3.5649999999999999</v>
      </c>
      <c r="C830" s="35">
        <v>1.625</v>
      </c>
      <c r="D830" s="35">
        <v>9.2449999999999992</v>
      </c>
      <c r="E830" s="35">
        <v>2.7162000000000002</v>
      </c>
      <c r="F830" s="35">
        <v>4.725E-2</v>
      </c>
      <c r="G830" s="66">
        <v>0.27455000000000002</v>
      </c>
      <c r="H830" s="66">
        <v>9.3799999999999994E-2</v>
      </c>
      <c r="I830" s="66">
        <v>0.05</v>
      </c>
      <c r="J830" s="66">
        <v>2.5999999999999999E-2</v>
      </c>
      <c r="K830" s="67">
        <v>4.1450000000000001E-2</v>
      </c>
      <c r="L830" s="66">
        <v>0.51666699999999999</v>
      </c>
      <c r="M830" s="68">
        <v>1.5800000000000002E-2</v>
      </c>
      <c r="N830" s="35">
        <v>4.7</v>
      </c>
      <c r="O830" s="35">
        <v>13.58</v>
      </c>
      <c r="P830" s="35">
        <v>1.98</v>
      </c>
      <c r="Q830" s="35">
        <v>20.89</v>
      </c>
      <c r="R830" s="35">
        <v>4.8</v>
      </c>
      <c r="S830" s="35">
        <v>1.3</v>
      </c>
      <c r="T830" s="35">
        <v>7.0549999999999997</v>
      </c>
      <c r="U830" s="35">
        <v>1.0249999999999999</v>
      </c>
      <c r="V830" s="35">
        <v>12.155000000000001</v>
      </c>
      <c r="W830" s="35">
        <v>7.17</v>
      </c>
      <c r="X830" s="35">
        <v>6.66</v>
      </c>
      <c r="Y830" s="35">
        <v>2.9299999999999997</v>
      </c>
      <c r="Z830" s="35">
        <v>0</v>
      </c>
      <c r="AA830" s="35">
        <v>6.25</v>
      </c>
      <c r="AB830" s="41">
        <v>1100</v>
      </c>
      <c r="AC830" s="41">
        <v>3</v>
      </c>
      <c r="AD830" s="88">
        <v>387.5</v>
      </c>
      <c r="AE830" s="69">
        <v>60.2</v>
      </c>
      <c r="AF830" s="69">
        <v>76</v>
      </c>
      <c r="AG830" s="44">
        <f t="shared" si="473"/>
        <v>30.1</v>
      </c>
      <c r="AH830" s="44">
        <f t="shared" si="443"/>
        <v>2846.314360078889</v>
      </c>
      <c r="AI830" s="44">
        <f t="shared" si="444"/>
        <v>216319.89136599557</v>
      </c>
      <c r="AJ830" s="44">
        <f t="shared" si="445"/>
        <v>1.7913285623113673</v>
      </c>
      <c r="AK830" s="45">
        <v>0</v>
      </c>
      <c r="AL830" s="43">
        <v>352.9</v>
      </c>
      <c r="AM830" s="43">
        <v>60.2</v>
      </c>
      <c r="AN830" s="69">
        <v>72.12</v>
      </c>
      <c r="AO830" s="44">
        <f t="shared" si="470"/>
        <v>30.1</v>
      </c>
      <c r="AP830" s="44">
        <f t="shared" si="446"/>
        <v>2846.314360078889</v>
      </c>
      <c r="AQ830" s="46">
        <f t="shared" si="447"/>
        <v>216319.89136599557</v>
      </c>
      <c r="AR830" s="46">
        <f t="shared" si="448"/>
        <v>205276.19164888948</v>
      </c>
      <c r="AS830" s="47">
        <f t="shared" si="449"/>
        <v>5.1052631578947381</v>
      </c>
      <c r="AT830" s="46">
        <f t="shared" si="450"/>
        <v>1.7913285623113673</v>
      </c>
      <c r="AU830" s="46">
        <f t="shared" si="451"/>
        <v>1.7191472482284291</v>
      </c>
      <c r="AV830" s="47">
        <f t="shared" si="452"/>
        <v>4.029484908664771</v>
      </c>
      <c r="AW830" s="48">
        <v>0</v>
      </c>
      <c r="AX830" s="70">
        <v>150</v>
      </c>
      <c r="AY830" s="70">
        <v>12</v>
      </c>
      <c r="AZ830" s="71">
        <v>328.4</v>
      </c>
      <c r="BA830" s="43">
        <f t="shared" si="467"/>
        <v>17.996345919610242</v>
      </c>
      <c r="BB830" s="71">
        <v>57.2</v>
      </c>
      <c r="BC830" s="69">
        <v>74</v>
      </c>
      <c r="BD830" s="54">
        <f t="shared" si="453"/>
        <v>28.6</v>
      </c>
      <c r="BE830" s="44">
        <f t="shared" si="454"/>
        <v>2569.6971269303071</v>
      </c>
      <c r="BF830" s="50">
        <f t="shared" si="468"/>
        <v>216319.89136599557</v>
      </c>
      <c r="BG830" s="50">
        <f t="shared" si="455"/>
        <v>190157.58739284272</v>
      </c>
      <c r="BH830" s="72">
        <f t="shared" si="456"/>
        <v>12.094266416253131</v>
      </c>
      <c r="BI830" s="73">
        <f t="shared" si="457"/>
        <v>1.7913285623113673</v>
      </c>
      <c r="BJ830" s="51">
        <f t="shared" si="458"/>
        <v>1.7269886755639421</v>
      </c>
      <c r="BK830" s="72">
        <f t="shared" si="459"/>
        <v>3.5917412417299288</v>
      </c>
      <c r="BL830" s="116">
        <v>0</v>
      </c>
      <c r="BM830" s="74">
        <f t="shared" si="478"/>
        <v>1100</v>
      </c>
      <c r="BN830" s="74">
        <f t="shared" si="479"/>
        <v>3</v>
      </c>
      <c r="BO830" s="71">
        <v>299.89999999999998</v>
      </c>
      <c r="BP830" s="71">
        <v>57</v>
      </c>
      <c r="BQ830" s="71">
        <v>73.2</v>
      </c>
      <c r="BR830" s="72">
        <f t="shared" si="460"/>
        <v>28.5</v>
      </c>
      <c r="BS830" s="54">
        <f t="shared" si="461"/>
        <v>2551.7586328783095</v>
      </c>
      <c r="BT830" s="50">
        <f t="shared" si="462"/>
        <v>190157.58739284272</v>
      </c>
      <c r="BU830" s="50">
        <f t="shared" si="463"/>
        <v>186788.73192669227</v>
      </c>
      <c r="BV830" s="72">
        <f t="shared" si="464"/>
        <v>1.7716124359480829</v>
      </c>
      <c r="BW830" s="75">
        <f t="shared" si="465"/>
        <v>1.7269886755639421</v>
      </c>
      <c r="BX830" s="55">
        <f t="shared" si="466"/>
        <v>1.6055572352067777</v>
      </c>
      <c r="BY830" s="72">
        <f t="shared" si="477"/>
        <v>7.0313976041279691</v>
      </c>
      <c r="BZ830" s="83" t="s">
        <v>74</v>
      </c>
      <c r="CA830" s="83" t="s">
        <v>78</v>
      </c>
      <c r="CB830" s="112">
        <v>4</v>
      </c>
      <c r="CC830" s="112">
        <v>8</v>
      </c>
      <c r="CD830" s="112">
        <v>4</v>
      </c>
      <c r="CE830" s="112">
        <v>6</v>
      </c>
      <c r="CF830" s="83" t="s">
        <v>81</v>
      </c>
      <c r="CG830" s="71" t="s">
        <v>75</v>
      </c>
      <c r="CH830" s="62">
        <v>22.342439816067071</v>
      </c>
      <c r="CI830" s="63">
        <v>2.0299999999999998</v>
      </c>
      <c r="CJ830" s="64">
        <f>SUM((AF830-BQ830)/AF830)*100</f>
        <v>3.6842105263157858</v>
      </c>
      <c r="CK830" s="64">
        <f>SUM(BX830*CH830)</f>
        <v>35.872065898858473</v>
      </c>
      <c r="CL830" s="65" t="s">
        <v>81</v>
      </c>
    </row>
    <row r="831" spans="1:90" s="65" customFormat="1" ht="24.75" customHeight="1" x14ac:dyDescent="0.3">
      <c r="A831" s="61" t="s">
        <v>131</v>
      </c>
      <c r="B831" s="35">
        <v>3.585</v>
      </c>
      <c r="C831" s="35">
        <v>1.855</v>
      </c>
      <c r="D831" s="35">
        <v>10.175000000000001</v>
      </c>
      <c r="E831" s="35">
        <v>2.7303000000000002</v>
      </c>
      <c r="F831" s="35">
        <v>5.5350000000000003E-2</v>
      </c>
      <c r="G831" s="66">
        <v>0.27665000000000001</v>
      </c>
      <c r="H831" s="66">
        <v>9.665E-2</v>
      </c>
      <c r="I831" s="66">
        <v>5.0700000000000002E-2</v>
      </c>
      <c r="J831" s="66">
        <v>2.5950000000000001E-2</v>
      </c>
      <c r="K831" s="67">
        <v>4.2500000000000003E-2</v>
      </c>
      <c r="L831" s="66">
        <v>0.51666699999999999</v>
      </c>
      <c r="M831" s="68">
        <v>1.6799999999999999E-2</v>
      </c>
      <c r="N831" s="35">
        <v>4.8599999999999994</v>
      </c>
      <c r="O831" s="35">
        <v>25.274999999999999</v>
      </c>
      <c r="P831" s="35">
        <v>1.98</v>
      </c>
      <c r="Q831" s="35">
        <v>11.07</v>
      </c>
      <c r="R831" s="35">
        <v>3.6949999999999998</v>
      </c>
      <c r="S831" s="35">
        <v>0.65</v>
      </c>
      <c r="T831" s="35">
        <v>6.69</v>
      </c>
      <c r="U831" s="35">
        <v>0.51249999999999996</v>
      </c>
      <c r="V831" s="35">
        <v>10.445</v>
      </c>
      <c r="W831" s="35">
        <v>3.57</v>
      </c>
      <c r="X831" s="35">
        <v>11.23</v>
      </c>
      <c r="Y831" s="35">
        <v>7.25</v>
      </c>
      <c r="Z831" s="35">
        <v>0</v>
      </c>
      <c r="AA831" s="35">
        <v>3.125</v>
      </c>
      <c r="AB831" s="41">
        <v>1100</v>
      </c>
      <c r="AC831" s="41">
        <v>3</v>
      </c>
      <c r="AD831" s="88">
        <v>387.4</v>
      </c>
      <c r="AE831" s="69">
        <v>60.3</v>
      </c>
      <c r="AF831" s="69">
        <v>76.8</v>
      </c>
      <c r="AG831" s="44">
        <f t="shared" si="473"/>
        <v>30.15</v>
      </c>
      <c r="AH831" s="44">
        <f t="shared" si="443"/>
        <v>2855.7784079478274</v>
      </c>
      <c r="AI831" s="44">
        <f t="shared" si="444"/>
        <v>219323.78173039315</v>
      </c>
      <c r="AJ831" s="44">
        <f t="shared" si="445"/>
        <v>1.7663383192809292</v>
      </c>
      <c r="AK831" s="45">
        <v>0</v>
      </c>
      <c r="AL831" s="43">
        <v>356.9</v>
      </c>
      <c r="AM831" s="43">
        <v>60.29</v>
      </c>
      <c r="AN831" s="69">
        <v>76.790000000000006</v>
      </c>
      <c r="AO831" s="44">
        <f t="shared" si="470"/>
        <v>30.145</v>
      </c>
      <c r="AP831" s="44">
        <f t="shared" si="446"/>
        <v>2854.8312963025865</v>
      </c>
      <c r="AQ831" s="46">
        <f t="shared" si="447"/>
        <v>219323.78173039315</v>
      </c>
      <c r="AR831" s="46">
        <f t="shared" si="448"/>
        <v>219222.49524307562</v>
      </c>
      <c r="AS831" s="47">
        <f t="shared" si="449"/>
        <v>4.6181260654184542E-2</v>
      </c>
      <c r="AT831" s="46">
        <f t="shared" si="450"/>
        <v>1.7663383192809292</v>
      </c>
      <c r="AU831" s="46">
        <f t="shared" si="451"/>
        <v>1.6280263556176864</v>
      </c>
      <c r="AV831" s="47">
        <f t="shared" si="452"/>
        <v>7.8304344164117552</v>
      </c>
      <c r="AW831" s="48">
        <v>0</v>
      </c>
      <c r="AX831" s="70">
        <v>150</v>
      </c>
      <c r="AY831" s="70">
        <v>12</v>
      </c>
      <c r="AZ831" s="71">
        <v>326.39999999999998</v>
      </c>
      <c r="BA831" s="43">
        <f t="shared" si="467"/>
        <v>18.688725490196077</v>
      </c>
      <c r="BB831" s="71">
        <v>57.5</v>
      </c>
      <c r="BC831" s="69">
        <v>73</v>
      </c>
      <c r="BD831" s="54">
        <f t="shared" si="453"/>
        <v>28.75</v>
      </c>
      <c r="BE831" s="44">
        <f t="shared" si="454"/>
        <v>2596.7226777328133</v>
      </c>
      <c r="BF831" s="50">
        <f t="shared" si="468"/>
        <v>219323.78173039315</v>
      </c>
      <c r="BG831" s="50">
        <f t="shared" si="455"/>
        <v>189560.75547449538</v>
      </c>
      <c r="BH831" s="72">
        <f t="shared" si="456"/>
        <v>13.570359776343993</v>
      </c>
      <c r="BI831" s="73">
        <f t="shared" si="457"/>
        <v>1.7663383192809292</v>
      </c>
      <c r="BJ831" s="51">
        <f t="shared" si="458"/>
        <v>1.7218753912590086</v>
      </c>
      <c r="BK831" s="72">
        <f t="shared" si="459"/>
        <v>2.5172373568853654</v>
      </c>
      <c r="BL831" s="116">
        <v>0</v>
      </c>
      <c r="BM831" s="74">
        <f t="shared" si="478"/>
        <v>1100</v>
      </c>
      <c r="BN831" s="74">
        <f t="shared" si="479"/>
        <v>3</v>
      </c>
      <c r="BO831" s="71">
        <v>299.39999999999998</v>
      </c>
      <c r="BP831" s="71">
        <v>56.8</v>
      </c>
      <c r="BQ831" s="71">
        <v>71.2</v>
      </c>
      <c r="BR831" s="72">
        <f t="shared" si="460"/>
        <v>28.4</v>
      </c>
      <c r="BS831" s="54">
        <f t="shared" si="461"/>
        <v>2533.8829706793836</v>
      </c>
      <c r="BT831" s="50">
        <f t="shared" si="462"/>
        <v>189560.75547449538</v>
      </c>
      <c r="BU831" s="50">
        <f t="shared" si="463"/>
        <v>180412.46751237212</v>
      </c>
      <c r="BV831" s="72">
        <f t="shared" si="464"/>
        <v>4.8260453168293695</v>
      </c>
      <c r="BW831" s="75">
        <f t="shared" si="465"/>
        <v>1.7218753912590086</v>
      </c>
      <c r="BX831" s="55">
        <f t="shared" si="466"/>
        <v>1.6595305420312378</v>
      </c>
      <c r="BY831" s="72">
        <f t="shared" si="477"/>
        <v>3.6207526714337406</v>
      </c>
      <c r="BZ831" s="83" t="s">
        <v>74</v>
      </c>
      <c r="CA831" s="83" t="s">
        <v>78</v>
      </c>
      <c r="CB831" s="112">
        <v>4</v>
      </c>
      <c r="CC831" s="112">
        <v>8</v>
      </c>
      <c r="CD831" s="112">
        <v>4</v>
      </c>
      <c r="CE831" s="112">
        <v>6</v>
      </c>
      <c r="CF831" s="83" t="s">
        <v>81</v>
      </c>
      <c r="CG831" s="71" t="s">
        <v>75</v>
      </c>
      <c r="CH831" s="62">
        <v>22.225208277344809</v>
      </c>
      <c r="CI831" s="63">
        <f>SUM(CI829:CI830)/2</f>
        <v>2.1150000000000002</v>
      </c>
      <c r="CJ831" s="64">
        <f>SUM((AF831-BQ831)/AF831)*100</f>
        <v>7.2916666666666599</v>
      </c>
      <c r="CK831" s="64">
        <f>SUM(BX831*CH831)</f>
        <v>36.883411939259183</v>
      </c>
      <c r="CL831" s="65" t="s">
        <v>81</v>
      </c>
    </row>
    <row r="832" spans="1:90" s="65" customFormat="1" ht="24.75" customHeight="1" x14ac:dyDescent="0.3">
      <c r="A832" s="61" t="s">
        <v>131</v>
      </c>
      <c r="B832" s="35">
        <v>3.7650000000000001</v>
      </c>
      <c r="C832" s="35">
        <v>1.825</v>
      </c>
      <c r="D832" s="35">
        <v>10.205</v>
      </c>
      <c r="E832" s="35">
        <v>2.8285999999999998</v>
      </c>
      <c r="F832" s="35">
        <v>5.0950000000000002E-2</v>
      </c>
      <c r="G832" s="66">
        <v>0.27600000000000002</v>
      </c>
      <c r="H832" s="66">
        <v>0.10355</v>
      </c>
      <c r="I832" s="66">
        <v>5.1299999999999998E-2</v>
      </c>
      <c r="J832" s="66">
        <v>2.6849999999999999E-2</v>
      </c>
      <c r="K832" s="67">
        <v>4.4850000000000001E-2</v>
      </c>
      <c r="L832" s="66">
        <v>0.51666699999999999</v>
      </c>
      <c r="M832" s="68">
        <v>1.9599999999999999E-2</v>
      </c>
      <c r="N832" s="35">
        <v>4.78</v>
      </c>
      <c r="O832" s="35">
        <v>19.427500000000002</v>
      </c>
      <c r="P832" s="35">
        <v>1.98</v>
      </c>
      <c r="Q832" s="35">
        <v>15.98</v>
      </c>
      <c r="R832" s="35">
        <v>4.2474999999999996</v>
      </c>
      <c r="S832" s="35">
        <v>0.97499999999999998</v>
      </c>
      <c r="T832" s="35">
        <v>6.8724999999999996</v>
      </c>
      <c r="U832" s="35">
        <v>0.77</v>
      </c>
      <c r="V832" s="35">
        <v>11.3</v>
      </c>
      <c r="W832" s="35">
        <v>5.37</v>
      </c>
      <c r="X832" s="35">
        <v>8.9450000000000003</v>
      </c>
      <c r="Y832" s="35">
        <v>5.09</v>
      </c>
      <c r="Z832" s="35">
        <v>0</v>
      </c>
      <c r="AA832" s="35">
        <v>4.7</v>
      </c>
      <c r="AB832" s="41">
        <v>1100</v>
      </c>
      <c r="AC832" s="41">
        <v>3</v>
      </c>
      <c r="AD832" s="88">
        <v>388.2</v>
      </c>
      <c r="AE832" s="69">
        <v>60.6</v>
      </c>
      <c r="AF832" s="69">
        <v>76.7</v>
      </c>
      <c r="AG832" s="44">
        <f t="shared" si="473"/>
        <v>30.3</v>
      </c>
      <c r="AH832" s="44">
        <f t="shared" si="443"/>
        <v>2884.2647993342534</v>
      </c>
      <c r="AI832" s="44">
        <f t="shared" si="444"/>
        <v>221223.11010893725</v>
      </c>
      <c r="AJ832" s="44">
        <f t="shared" si="445"/>
        <v>1.7547895416931714</v>
      </c>
      <c r="AK832" s="45">
        <v>0</v>
      </c>
      <c r="AL832" s="43">
        <v>356.8</v>
      </c>
      <c r="AM832" s="43">
        <v>60.57</v>
      </c>
      <c r="AN832" s="69">
        <v>76.63</v>
      </c>
      <c r="AO832" s="44">
        <f t="shared" si="470"/>
        <v>30.285</v>
      </c>
      <c r="AP832" s="44">
        <f t="shared" si="446"/>
        <v>2881.4097984704872</v>
      </c>
      <c r="AQ832" s="46">
        <f t="shared" si="447"/>
        <v>221223.11010893725</v>
      </c>
      <c r="AR832" s="46">
        <f t="shared" si="448"/>
        <v>220802.43285679343</v>
      </c>
      <c r="AS832" s="47">
        <f t="shared" si="449"/>
        <v>0.19015972243436521</v>
      </c>
      <c r="AT832" s="46">
        <f t="shared" si="450"/>
        <v>1.7547895416931714</v>
      </c>
      <c r="AU832" s="46">
        <f t="shared" si="451"/>
        <v>1.6159242241294096</v>
      </c>
      <c r="AV832" s="47">
        <f t="shared" si="452"/>
        <v>7.913502688748224</v>
      </c>
      <c r="AW832" s="48">
        <v>0</v>
      </c>
      <c r="AX832" s="70">
        <v>150</v>
      </c>
      <c r="AY832" s="70">
        <v>12</v>
      </c>
      <c r="AZ832" s="71">
        <v>326</v>
      </c>
      <c r="BA832" s="43">
        <f t="shared" si="467"/>
        <v>19.079754601226988</v>
      </c>
      <c r="BB832" s="71">
        <v>57.2</v>
      </c>
      <c r="BC832" s="69">
        <v>73.5</v>
      </c>
      <c r="BD832" s="54">
        <f t="shared" si="453"/>
        <v>28.6</v>
      </c>
      <c r="BE832" s="44">
        <f t="shared" si="454"/>
        <v>2569.6971269303071</v>
      </c>
      <c r="BF832" s="50">
        <f t="shared" si="468"/>
        <v>221223.11010893725</v>
      </c>
      <c r="BG832" s="50">
        <f t="shared" si="455"/>
        <v>188872.73882937757</v>
      </c>
      <c r="BH832" s="72">
        <f t="shared" si="456"/>
        <v>14.623414011144376</v>
      </c>
      <c r="BI832" s="73">
        <f t="shared" si="457"/>
        <v>1.7547895416931714</v>
      </c>
      <c r="BJ832" s="51">
        <f t="shared" si="458"/>
        <v>1.7260299290439125</v>
      </c>
      <c r="BK832" s="72">
        <f t="shared" si="459"/>
        <v>1.6389209056665064</v>
      </c>
      <c r="BL832" s="116">
        <v>0</v>
      </c>
      <c r="BM832" s="74">
        <f t="shared" si="478"/>
        <v>1100</v>
      </c>
      <c r="BN832" s="74">
        <f t="shared" si="479"/>
        <v>3</v>
      </c>
      <c r="BO832" s="71">
        <v>298.2</v>
      </c>
      <c r="BP832" s="71">
        <v>57</v>
      </c>
      <c r="BQ832" s="71">
        <v>73.2</v>
      </c>
      <c r="BR832" s="72">
        <f t="shared" si="460"/>
        <v>28.5</v>
      </c>
      <c r="BS832" s="54">
        <f t="shared" si="461"/>
        <v>2551.7586328783095</v>
      </c>
      <c r="BT832" s="50">
        <f t="shared" si="462"/>
        <v>188872.73882937757</v>
      </c>
      <c r="BU832" s="50">
        <f t="shared" si="463"/>
        <v>186788.73192669227</v>
      </c>
      <c r="BV832" s="72">
        <f t="shared" si="464"/>
        <v>1.103392112383109</v>
      </c>
      <c r="BW832" s="75">
        <f t="shared" si="465"/>
        <v>1.7260299290439125</v>
      </c>
      <c r="BX832" s="55">
        <f t="shared" si="466"/>
        <v>1.5964560438101403</v>
      </c>
      <c r="BY832" s="72">
        <f t="shared" si="477"/>
        <v>7.5070474186705543</v>
      </c>
      <c r="BZ832" s="83" t="s">
        <v>74</v>
      </c>
      <c r="CA832" s="83" t="s">
        <v>78</v>
      </c>
      <c r="CB832" s="112">
        <v>4</v>
      </c>
      <c r="CC832" s="112">
        <v>8</v>
      </c>
      <c r="CD832" s="112">
        <v>4</v>
      </c>
      <c r="CE832" s="112">
        <v>6</v>
      </c>
      <c r="CF832" s="83" t="s">
        <v>81</v>
      </c>
      <c r="CG832" s="71" t="s">
        <v>75</v>
      </c>
      <c r="CH832" s="129">
        <f>SUM(CH830:CH831)/2</f>
        <v>22.283824046705938</v>
      </c>
      <c r="CI832" s="129">
        <f>SUM(CI830:CI831)/2</f>
        <v>2.0724999999999998</v>
      </c>
      <c r="CJ832" s="64">
        <f>SUM((AF832-BQ832)/AF832)*100</f>
        <v>4.5632333767926987</v>
      </c>
      <c r="CK832" s="64">
        <f>SUM(BX832*CH832)</f>
        <v>35.575145578565433</v>
      </c>
      <c r="CL832" s="65" t="s">
        <v>81</v>
      </c>
    </row>
    <row r="833" spans="1:90" s="65" customFormat="1" ht="24.75" customHeight="1" x14ac:dyDescent="0.3">
      <c r="A833" s="61" t="s">
        <v>131</v>
      </c>
      <c r="B833" s="35">
        <v>4.165</v>
      </c>
      <c r="C833" s="35">
        <v>2.38</v>
      </c>
      <c r="D833" s="35">
        <v>7.3049999999999997</v>
      </c>
      <c r="E833" s="35">
        <v>5.9249999999999998</v>
      </c>
      <c r="F833" s="35">
        <v>8.9649999999999994E-2</v>
      </c>
      <c r="G833" s="66">
        <v>0.26874999999999999</v>
      </c>
      <c r="H833" s="66">
        <v>8.8849999999999998E-2</v>
      </c>
      <c r="I833" s="66">
        <v>4.8349999999999997E-2</v>
      </c>
      <c r="J833" s="66">
        <v>3.8850000000000003E-2</v>
      </c>
      <c r="K833" s="67">
        <v>6.105E-2</v>
      </c>
      <c r="L833" s="66">
        <v>0.51666699999999999</v>
      </c>
      <c r="M833" s="68">
        <v>1.9599999999999999E-2</v>
      </c>
      <c r="N833" s="35">
        <v>4.7</v>
      </c>
      <c r="O833" s="35">
        <v>13.58</v>
      </c>
      <c r="P833" s="35">
        <v>1.98</v>
      </c>
      <c r="Q833" s="35">
        <v>20.89</v>
      </c>
      <c r="R833" s="35">
        <v>4.8</v>
      </c>
      <c r="S833" s="35">
        <v>1.3</v>
      </c>
      <c r="T833" s="35">
        <v>7.0549999999999997</v>
      </c>
      <c r="U833" s="35">
        <v>1.0249999999999999</v>
      </c>
      <c r="V833" s="35">
        <v>12.155000000000001</v>
      </c>
      <c r="W833" s="35">
        <v>7.17</v>
      </c>
      <c r="X833" s="35">
        <v>6.66</v>
      </c>
      <c r="Y833" s="35">
        <v>2.9299999999999997</v>
      </c>
      <c r="Z833" s="35">
        <v>0</v>
      </c>
      <c r="AA833" s="35">
        <v>6.25</v>
      </c>
      <c r="AB833" s="41">
        <v>1000</v>
      </c>
      <c r="AC833" s="41">
        <v>6</v>
      </c>
      <c r="AD833" s="88">
        <v>386.9</v>
      </c>
      <c r="AE833" s="69">
        <v>59.5</v>
      </c>
      <c r="AF833" s="69">
        <v>76.2</v>
      </c>
      <c r="AG833" s="44">
        <f t="shared" si="473"/>
        <v>29.75</v>
      </c>
      <c r="AH833" s="44">
        <f t="shared" si="443"/>
        <v>2780.5058479678164</v>
      </c>
      <c r="AI833" s="44">
        <f t="shared" si="444"/>
        <v>211874.54561514762</v>
      </c>
      <c r="AJ833" s="44">
        <f t="shared" si="445"/>
        <v>1.8260806123580859</v>
      </c>
      <c r="AK833" s="45">
        <v>0</v>
      </c>
      <c r="AL833" s="43">
        <v>347.2</v>
      </c>
      <c r="AM833" s="43">
        <v>59.4</v>
      </c>
      <c r="AN833" s="69">
        <v>76.099999999999994</v>
      </c>
      <c r="AO833" s="44">
        <f t="shared" si="470"/>
        <v>29.7</v>
      </c>
      <c r="AP833" s="44">
        <f t="shared" si="446"/>
        <v>2771.1674638050204</v>
      </c>
      <c r="AQ833" s="46">
        <f t="shared" si="447"/>
        <v>211874.54561514762</v>
      </c>
      <c r="AR833" s="46">
        <f t="shared" si="448"/>
        <v>210885.84399556203</v>
      </c>
      <c r="AS833" s="47">
        <f t="shared" si="449"/>
        <v>0.46664483301429294</v>
      </c>
      <c r="AT833" s="46">
        <f t="shared" si="450"/>
        <v>1.8260806123580859</v>
      </c>
      <c r="AU833" s="46">
        <f t="shared" si="451"/>
        <v>1.6463883654860523</v>
      </c>
      <c r="AV833" s="47">
        <f t="shared" si="452"/>
        <v>9.8403238967632625</v>
      </c>
      <c r="AW833" s="48">
        <v>0</v>
      </c>
      <c r="AX833" s="70">
        <v>150</v>
      </c>
      <c r="AY833" s="70">
        <v>12</v>
      </c>
      <c r="AZ833" s="71">
        <v>324.5</v>
      </c>
      <c r="BA833" s="43">
        <f t="shared" si="467"/>
        <v>19.229583975346682</v>
      </c>
      <c r="BB833" s="71">
        <v>57.2</v>
      </c>
      <c r="BC833" s="69">
        <v>76.75</v>
      </c>
      <c r="BD833" s="54">
        <f t="shared" si="453"/>
        <v>28.6</v>
      </c>
      <c r="BE833" s="44">
        <f t="shared" si="454"/>
        <v>2569.6971269303071</v>
      </c>
      <c r="BF833" s="50">
        <f t="shared" si="468"/>
        <v>211874.54561514762</v>
      </c>
      <c r="BG833" s="50">
        <f t="shared" si="455"/>
        <v>197224.25449190108</v>
      </c>
      <c r="BH833" s="72">
        <f t="shared" si="456"/>
        <v>6.9146065095792908</v>
      </c>
      <c r="BI833" s="73">
        <f t="shared" si="457"/>
        <v>1.8260806123580859</v>
      </c>
      <c r="BJ833" s="51">
        <f t="shared" si="458"/>
        <v>1.6453351583758955</v>
      </c>
      <c r="BK833" s="72">
        <f t="shared" si="459"/>
        <v>9.8979997246007176</v>
      </c>
      <c r="BL833" s="116">
        <v>0</v>
      </c>
      <c r="BM833" s="74">
        <f t="shared" si="478"/>
        <v>1000</v>
      </c>
      <c r="BN833" s="74">
        <f t="shared" si="479"/>
        <v>6</v>
      </c>
      <c r="BO833" s="71">
        <v>288.10000000000002</v>
      </c>
      <c r="BP833" s="71">
        <v>56.2</v>
      </c>
      <c r="BQ833" s="71">
        <v>75.48</v>
      </c>
      <c r="BR833" s="72">
        <f t="shared" si="460"/>
        <v>28.1</v>
      </c>
      <c r="BS833" s="54">
        <f t="shared" si="461"/>
        <v>2480.632975201037</v>
      </c>
      <c r="BT833" s="50">
        <f t="shared" si="462"/>
        <v>197224.25449190108</v>
      </c>
      <c r="BU833" s="50">
        <f t="shared" si="463"/>
        <v>187238.17696817429</v>
      </c>
      <c r="BV833" s="72">
        <f t="shared" si="464"/>
        <v>5.0633110767503844</v>
      </c>
      <c r="BW833" s="75">
        <f t="shared" si="465"/>
        <v>1.6453351583758955</v>
      </c>
      <c r="BX833" s="55">
        <f t="shared" si="466"/>
        <v>1.5386819326326258</v>
      </c>
      <c r="BY833" s="72">
        <f t="shared" si="477"/>
        <v>6.4821580697604952</v>
      </c>
      <c r="BZ833" s="83" t="s">
        <v>74</v>
      </c>
      <c r="CA833" s="83" t="s">
        <v>78</v>
      </c>
      <c r="CB833" s="112">
        <v>4</v>
      </c>
      <c r="CC833" s="112">
        <v>8</v>
      </c>
      <c r="CD833" s="112">
        <v>4</v>
      </c>
      <c r="CE833" s="112">
        <v>6</v>
      </c>
      <c r="CF833" s="83" t="s">
        <v>81</v>
      </c>
      <c r="CG833" s="71" t="s">
        <v>75</v>
      </c>
      <c r="CH833" s="62">
        <v>22.927736450584472</v>
      </c>
      <c r="CI833" s="63">
        <f>SUM(CI831:CI832)/2</f>
        <v>2.09375</v>
      </c>
      <c r="CJ833" s="64">
        <f>SUM((AF833-BQ833)/AF833)*100</f>
        <v>0.94488188976377796</v>
      </c>
      <c r="CK833" s="64">
        <f>SUM(BX833*CH833)</f>
        <v>35.278493832676816</v>
      </c>
      <c r="CL833" s="65" t="s">
        <v>81</v>
      </c>
    </row>
    <row r="834" spans="1:90" s="65" customFormat="1" ht="24.75" customHeight="1" x14ac:dyDescent="0.3">
      <c r="A834" s="61" t="s">
        <v>131</v>
      </c>
      <c r="B834" s="35">
        <v>3.97</v>
      </c>
      <c r="C834" s="35">
        <v>2.11</v>
      </c>
      <c r="D834" s="35">
        <v>6.72</v>
      </c>
      <c r="E834" s="35">
        <v>5.84</v>
      </c>
      <c r="F834" s="35">
        <v>8.3699999999999997E-2</v>
      </c>
      <c r="G834" s="66">
        <v>0.25835000000000002</v>
      </c>
      <c r="H834" s="66">
        <v>9.0550000000000005E-2</v>
      </c>
      <c r="I834" s="66">
        <v>4.7050000000000002E-2</v>
      </c>
      <c r="J834" s="66">
        <v>3.8600000000000002E-2</v>
      </c>
      <c r="K834" s="67">
        <v>6.2300000000000001E-2</v>
      </c>
      <c r="L834" s="66">
        <v>0.51666699999999999</v>
      </c>
      <c r="M834" s="68">
        <v>2.4649999999999998E-2</v>
      </c>
      <c r="N834" s="35">
        <v>4.8599999999999994</v>
      </c>
      <c r="O834" s="35">
        <v>25.274999999999999</v>
      </c>
      <c r="P834" s="35">
        <v>1.98</v>
      </c>
      <c r="Q834" s="35">
        <v>11.07</v>
      </c>
      <c r="R834" s="35">
        <v>3.6949999999999998</v>
      </c>
      <c r="S834" s="35">
        <v>0.65</v>
      </c>
      <c r="T834" s="35">
        <v>6.69</v>
      </c>
      <c r="U834" s="35">
        <v>0.51249999999999996</v>
      </c>
      <c r="V834" s="35">
        <v>10.445</v>
      </c>
      <c r="W834" s="35">
        <v>3.57</v>
      </c>
      <c r="X834" s="35">
        <v>11.23</v>
      </c>
      <c r="Y834" s="35">
        <v>7.25</v>
      </c>
      <c r="Z834" s="35">
        <v>0</v>
      </c>
      <c r="AA834" s="35">
        <v>3.125</v>
      </c>
      <c r="AB834" s="41">
        <v>1000</v>
      </c>
      <c r="AC834" s="41">
        <v>6</v>
      </c>
      <c r="AD834" s="88">
        <v>386.6</v>
      </c>
      <c r="AE834" s="69">
        <v>59.6</v>
      </c>
      <c r="AF834" s="69">
        <v>76.400000000000006</v>
      </c>
      <c r="AG834" s="44">
        <f t="shared" si="473"/>
        <v>29.8</v>
      </c>
      <c r="AH834" s="44">
        <f t="shared" ref="AH834:AH897" si="480">PI()*(AE834/2)^2</f>
        <v>2789.8599400938801</v>
      </c>
      <c r="AI834" s="44">
        <f t="shared" ref="AI834:AI897" si="481">PI()*(AE834/2)^2*AF834</f>
        <v>213145.29942317246</v>
      </c>
      <c r="AJ834" s="44">
        <f t="shared" ref="AJ834:AJ897" si="482">(AD834*1000/AI834)</f>
        <v>1.8137861873859842</v>
      </c>
      <c r="AK834" s="45">
        <v>0</v>
      </c>
      <c r="AL834" s="43">
        <v>355.8</v>
      </c>
      <c r="AM834" s="43">
        <v>59.5</v>
      </c>
      <c r="AN834" s="69">
        <v>76.37</v>
      </c>
      <c r="AO834" s="44">
        <f t="shared" si="470"/>
        <v>29.75</v>
      </c>
      <c r="AP834" s="44">
        <f t="shared" ref="AP834:AP897" si="483">PI()*(AM834/2)^2</f>
        <v>2780.5058479678164</v>
      </c>
      <c r="AQ834" s="46">
        <f t="shared" ref="AQ834:AQ897" si="484">SUM(AI834)</f>
        <v>213145.29942317246</v>
      </c>
      <c r="AR834" s="46">
        <f t="shared" ref="AR834:AR897" si="485">PI()*(AM834/2)^2*AN834</f>
        <v>212347.23160930217</v>
      </c>
      <c r="AS834" s="47">
        <f t="shared" ref="AS834:AS897" si="486">((AQ834-AR834)/AQ834)*100</f>
        <v>0.37442430868992926</v>
      </c>
      <c r="AT834" s="46">
        <f t="shared" ref="AT834:AT897" si="487">SUM(AJ834)</f>
        <v>1.8137861873859842</v>
      </c>
      <c r="AU834" s="46">
        <f t="shared" ref="AU834:AU897" si="488">(AL834*1000/AR834)</f>
        <v>1.6755575163543299</v>
      </c>
      <c r="AV834" s="47">
        <f t="shared" ref="AV834:AV897" si="489">((AT834-AU834)/AT834)*100</f>
        <v>7.621001416427613</v>
      </c>
      <c r="AW834" s="48">
        <v>0</v>
      </c>
      <c r="AX834" s="70">
        <v>150</v>
      </c>
      <c r="AY834" s="70">
        <v>12</v>
      </c>
      <c r="AZ834" s="71">
        <v>322.60000000000002</v>
      </c>
      <c r="BA834" s="43">
        <f t="shared" si="467"/>
        <v>19.838809671419714</v>
      </c>
      <c r="BB834" s="71">
        <v>57.6</v>
      </c>
      <c r="BC834" s="69">
        <v>77.36</v>
      </c>
      <c r="BD834" s="54">
        <f t="shared" ref="BD834:BD897" si="490">SUM(BB834/2)</f>
        <v>28.8</v>
      </c>
      <c r="BE834" s="44">
        <f t="shared" ref="BE834:BE897" si="491">PI()*(BB834/2)^2</f>
        <v>2605.7626105935183</v>
      </c>
      <c r="BF834" s="50">
        <f t="shared" si="468"/>
        <v>213145.29942317246</v>
      </c>
      <c r="BG834" s="50">
        <f t="shared" ref="BG834:BG897" si="492">PI()*(BB834/2)^2*BC834</f>
        <v>201581.79555551457</v>
      </c>
      <c r="BH834" s="72">
        <f t="shared" ref="BH834:BH897" si="493">((BF834-BG834)/BF834)*100</f>
        <v>5.4251742351118146</v>
      </c>
      <c r="BI834" s="73">
        <f t="shared" ref="BI834:BI897" si="494">SUM(AJ834)</f>
        <v>1.8137861873859842</v>
      </c>
      <c r="BJ834" s="51">
        <f t="shared" ref="BJ834:BJ897" si="495">(AZ834*1000/BG834)</f>
        <v>1.600342923382472</v>
      </c>
      <c r="BK834" s="72">
        <f t="shared" ref="BK834:BK897" si="496">((BI834-BJ834)/BI834)*100</f>
        <v>11.767829388486255</v>
      </c>
      <c r="BL834" s="116">
        <v>0</v>
      </c>
      <c r="BM834" s="74">
        <f t="shared" si="478"/>
        <v>1000</v>
      </c>
      <c r="BN834" s="74">
        <f t="shared" si="479"/>
        <v>6</v>
      </c>
      <c r="BO834" s="71">
        <v>289.60000000000002</v>
      </c>
      <c r="BP834" s="71">
        <v>57.2</v>
      </c>
      <c r="BQ834" s="71">
        <v>74.819999999999993</v>
      </c>
      <c r="BR834" s="72">
        <f t="shared" ref="BR834:BR897" si="497">BP834/2</f>
        <v>28.6</v>
      </c>
      <c r="BS834" s="54">
        <f t="shared" ref="BS834:BS897" si="498">PI()*(BP834/2)^2</f>
        <v>2569.6971269303071</v>
      </c>
      <c r="BT834" s="50">
        <f t="shared" ref="BT834:BT897" si="499">SUM(BG834)</f>
        <v>201581.79555551457</v>
      </c>
      <c r="BU834" s="50">
        <f t="shared" ref="BU834:BU897" si="500">PI()*(BP834/2)^2*BQ834</f>
        <v>192264.73903692557</v>
      </c>
      <c r="BV834" s="72">
        <f t="shared" ref="BV834:BV897" si="501">((BT834-BU834)/BT834)*100</f>
        <v>4.6219731761557465</v>
      </c>
      <c r="BW834" s="75">
        <f t="shared" ref="BW834:BW897" si="502">SUM(BJ834)</f>
        <v>1.600342923382472</v>
      </c>
      <c r="BX834" s="55">
        <f t="shared" ref="BX834:BX897" si="503">(BO834*1000/BU834)</f>
        <v>1.5062564329301205</v>
      </c>
      <c r="BY834" s="72">
        <f t="shared" si="477"/>
        <v>5.8791455929639795</v>
      </c>
      <c r="BZ834" s="83" t="s">
        <v>74</v>
      </c>
      <c r="CA834" s="83" t="s">
        <v>78</v>
      </c>
      <c r="CB834" s="112">
        <v>4</v>
      </c>
      <c r="CC834" s="112">
        <v>8</v>
      </c>
      <c r="CD834" s="112">
        <v>4</v>
      </c>
      <c r="CE834" s="112">
        <v>6</v>
      </c>
      <c r="CF834" s="83" t="s">
        <v>81</v>
      </c>
      <c r="CG834" s="71" t="s">
        <v>75</v>
      </c>
      <c r="CH834" s="62">
        <v>22.828389830508485</v>
      </c>
      <c r="CI834" s="63">
        <f>SUM(CI832:CI833)/1.9</f>
        <v>2.1927631578947366</v>
      </c>
      <c r="CJ834" s="64">
        <f>SUM((AF834-BQ834)/AF834)*100</f>
        <v>2.0680628272251469</v>
      </c>
      <c r="CK834" s="64">
        <f>SUM(BX834*CH834)</f>
        <v>34.385409035639945</v>
      </c>
      <c r="CL834" s="65" t="s">
        <v>81</v>
      </c>
    </row>
    <row r="835" spans="1:90" s="65" customFormat="1" ht="24.75" customHeight="1" x14ac:dyDescent="0.3">
      <c r="A835" s="61" t="s">
        <v>131</v>
      </c>
      <c r="B835" s="35">
        <v>4.18</v>
      </c>
      <c r="C835" s="35">
        <v>2.41</v>
      </c>
      <c r="D835" s="35">
        <v>7.4450000000000003</v>
      </c>
      <c r="E835" s="35">
        <v>5.88</v>
      </c>
      <c r="F835" s="35">
        <v>7.6850000000000002E-2</v>
      </c>
      <c r="G835" s="66">
        <v>0.26795000000000002</v>
      </c>
      <c r="H835" s="66">
        <v>9.64E-2</v>
      </c>
      <c r="I835" s="66">
        <v>5.1749999999999997E-2</v>
      </c>
      <c r="J835" s="66">
        <v>3.9199999999999999E-2</v>
      </c>
      <c r="K835" s="67">
        <v>5.1200000000000002E-2</v>
      </c>
      <c r="L835" s="66">
        <v>0.51666699999999999</v>
      </c>
      <c r="M835" s="68">
        <v>2.2950000000000002E-2</v>
      </c>
      <c r="N835" s="35">
        <v>4.78</v>
      </c>
      <c r="O835" s="35">
        <v>19.427500000000002</v>
      </c>
      <c r="P835" s="35">
        <v>1.98</v>
      </c>
      <c r="Q835" s="35">
        <v>15.98</v>
      </c>
      <c r="R835" s="35">
        <v>4.2474999999999996</v>
      </c>
      <c r="S835" s="35">
        <v>0.97499999999999998</v>
      </c>
      <c r="T835" s="35">
        <v>6.8724999999999996</v>
      </c>
      <c r="U835" s="35">
        <v>0.77</v>
      </c>
      <c r="V835" s="35">
        <v>11.3</v>
      </c>
      <c r="W835" s="35">
        <v>5.37</v>
      </c>
      <c r="X835" s="35">
        <v>8.9450000000000003</v>
      </c>
      <c r="Y835" s="35">
        <v>5.09</v>
      </c>
      <c r="Z835" s="35">
        <v>0</v>
      </c>
      <c r="AA835" s="35">
        <v>4.7</v>
      </c>
      <c r="AB835" s="41">
        <v>1000</v>
      </c>
      <c r="AC835" s="41">
        <v>6</v>
      </c>
      <c r="AD835" s="88">
        <v>388.7</v>
      </c>
      <c r="AE835" s="69">
        <v>59.5</v>
      </c>
      <c r="AF835" s="69">
        <v>76.099999999999994</v>
      </c>
      <c r="AG835" s="44">
        <f t="shared" si="473"/>
        <v>29.75</v>
      </c>
      <c r="AH835" s="44">
        <f t="shared" si="480"/>
        <v>2780.5058479678164</v>
      </c>
      <c r="AI835" s="44">
        <f t="shared" si="481"/>
        <v>211596.49503035081</v>
      </c>
      <c r="AJ835" s="44">
        <f t="shared" si="482"/>
        <v>1.8369869498275289</v>
      </c>
      <c r="AK835" s="45">
        <v>0</v>
      </c>
      <c r="AL835" s="43">
        <v>356.3</v>
      </c>
      <c r="AM835" s="43">
        <v>59.4</v>
      </c>
      <c r="AN835" s="69">
        <v>76</v>
      </c>
      <c r="AO835" s="44">
        <f t="shared" si="470"/>
        <v>29.7</v>
      </c>
      <c r="AP835" s="44">
        <f t="shared" si="483"/>
        <v>2771.1674638050204</v>
      </c>
      <c r="AQ835" s="46">
        <f t="shared" si="484"/>
        <v>211596.49503035081</v>
      </c>
      <c r="AR835" s="46">
        <f t="shared" si="485"/>
        <v>210608.72724918154</v>
      </c>
      <c r="AS835" s="47">
        <f t="shared" si="486"/>
        <v>0.46681670271881753</v>
      </c>
      <c r="AT835" s="46">
        <f t="shared" si="487"/>
        <v>1.8369869498275289</v>
      </c>
      <c r="AU835" s="46">
        <f t="shared" si="488"/>
        <v>1.691762751970121</v>
      </c>
      <c r="AV835" s="47">
        <f t="shared" si="489"/>
        <v>7.9055650270701507</v>
      </c>
      <c r="AW835" s="48">
        <v>0</v>
      </c>
      <c r="AX835" s="70">
        <v>150</v>
      </c>
      <c r="AY835" s="70">
        <v>12</v>
      </c>
      <c r="AZ835" s="71">
        <v>328.5</v>
      </c>
      <c r="BA835" s="43">
        <f t="shared" ref="BA835:BA898" si="504">(AD835-AZ835)/AZ835*100</f>
        <v>18.325722983257226</v>
      </c>
      <c r="BB835" s="71">
        <v>57.2</v>
      </c>
      <c r="BC835" s="69">
        <v>77.48</v>
      </c>
      <c r="BD835" s="54">
        <f t="shared" si="490"/>
        <v>28.6</v>
      </c>
      <c r="BE835" s="44">
        <f t="shared" si="491"/>
        <v>2569.6971269303071</v>
      </c>
      <c r="BF835" s="50">
        <f t="shared" si="468"/>
        <v>211596.49503035081</v>
      </c>
      <c r="BG835" s="50">
        <f t="shared" si="492"/>
        <v>199100.13339456019</v>
      </c>
      <c r="BH835" s="72">
        <f t="shared" si="493"/>
        <v>5.9057507705872778</v>
      </c>
      <c r="BI835" s="73">
        <f t="shared" si="494"/>
        <v>1.8369869498275289</v>
      </c>
      <c r="BJ835" s="51">
        <f t="shared" si="495"/>
        <v>1.6499235555458209</v>
      </c>
      <c r="BK835" s="72">
        <f t="shared" si="496"/>
        <v>10.183164028425512</v>
      </c>
      <c r="BL835" s="116">
        <v>0</v>
      </c>
      <c r="BM835" s="74">
        <f t="shared" si="478"/>
        <v>1000</v>
      </c>
      <c r="BN835" s="74">
        <f t="shared" si="479"/>
        <v>6</v>
      </c>
      <c r="BO835" s="71">
        <v>297</v>
      </c>
      <c r="BP835" s="71">
        <v>57.1</v>
      </c>
      <c r="BQ835" s="71">
        <v>75.34</v>
      </c>
      <c r="BR835" s="72">
        <f t="shared" si="497"/>
        <v>28.55</v>
      </c>
      <c r="BS835" s="54">
        <f t="shared" si="498"/>
        <v>2560.7200259226747</v>
      </c>
      <c r="BT835" s="50">
        <f t="shared" si="499"/>
        <v>199100.13339456019</v>
      </c>
      <c r="BU835" s="50">
        <f t="shared" si="500"/>
        <v>192924.64675301433</v>
      </c>
      <c r="BV835" s="72">
        <f t="shared" si="501"/>
        <v>3.1016988970609067</v>
      </c>
      <c r="BW835" s="75">
        <f t="shared" si="502"/>
        <v>1.6499235555458209</v>
      </c>
      <c r="BX835" s="55">
        <f t="shared" si="503"/>
        <v>1.539461157496506</v>
      </c>
      <c r="BY835" s="72">
        <f t="shared" si="477"/>
        <v>6.6950009700765918</v>
      </c>
      <c r="BZ835" s="83" t="s">
        <v>74</v>
      </c>
      <c r="CA835" s="83" t="s">
        <v>78</v>
      </c>
      <c r="CB835" s="112">
        <v>4</v>
      </c>
      <c r="CC835" s="112">
        <v>8</v>
      </c>
      <c r="CD835" s="112">
        <v>4</v>
      </c>
      <c r="CE835" s="112">
        <v>6</v>
      </c>
      <c r="CF835" s="83" t="s">
        <v>81</v>
      </c>
      <c r="CG835" s="71" t="s">
        <v>75</v>
      </c>
      <c r="CH835" s="62">
        <v>17.855153203342624</v>
      </c>
      <c r="CI835" s="63">
        <f>SUM(CI833:CI834)/2</f>
        <v>2.1432565789473683</v>
      </c>
      <c r="CJ835" s="64">
        <f>SUM((AF835-BQ835)/AF835)*100</f>
        <v>0.99868593955320761</v>
      </c>
      <c r="CK835" s="64">
        <f>SUM(BX835*CH835)</f>
        <v>27.487314817695285</v>
      </c>
      <c r="CL835" s="65" t="s">
        <v>81</v>
      </c>
    </row>
    <row r="836" spans="1:90" s="65" customFormat="1" ht="24.75" customHeight="1" x14ac:dyDescent="0.3">
      <c r="A836" s="61" t="s">
        <v>131</v>
      </c>
      <c r="B836" s="35">
        <v>3.5649999999999999</v>
      </c>
      <c r="C836" s="35">
        <v>1.625</v>
      </c>
      <c r="D836" s="35">
        <v>9.2449999999999992</v>
      </c>
      <c r="E836" s="35">
        <v>2.7162000000000002</v>
      </c>
      <c r="F836" s="35">
        <v>4.725E-2</v>
      </c>
      <c r="G836" s="66">
        <v>0.27455000000000002</v>
      </c>
      <c r="H836" s="66">
        <v>9.3799999999999994E-2</v>
      </c>
      <c r="I836" s="66">
        <v>0.05</v>
      </c>
      <c r="J836" s="66">
        <v>2.5999999999999999E-2</v>
      </c>
      <c r="K836" s="67">
        <v>4.1450000000000001E-2</v>
      </c>
      <c r="L836" s="66">
        <v>0.51666699999999999</v>
      </c>
      <c r="M836" s="68">
        <v>1.5800000000000002E-2</v>
      </c>
      <c r="N836" s="35">
        <v>4.7</v>
      </c>
      <c r="O836" s="35">
        <v>13.58</v>
      </c>
      <c r="P836" s="35">
        <v>1.98</v>
      </c>
      <c r="Q836" s="35">
        <v>20.89</v>
      </c>
      <c r="R836" s="35">
        <v>4.8</v>
      </c>
      <c r="S836" s="35">
        <v>1.3</v>
      </c>
      <c r="T836" s="35">
        <v>7.0549999999999997</v>
      </c>
      <c r="U836" s="35">
        <v>1.0249999999999999</v>
      </c>
      <c r="V836" s="35">
        <v>12.155000000000001</v>
      </c>
      <c r="W836" s="35">
        <v>7.17</v>
      </c>
      <c r="X836" s="35">
        <v>6.66</v>
      </c>
      <c r="Y836" s="35">
        <v>2.9299999999999997</v>
      </c>
      <c r="Z836" s="35">
        <v>0</v>
      </c>
      <c r="AA836" s="35">
        <v>6.25</v>
      </c>
      <c r="AB836" s="41">
        <v>1000</v>
      </c>
      <c r="AC836" s="41">
        <v>6</v>
      </c>
      <c r="AD836" s="88">
        <v>384.8</v>
      </c>
      <c r="AE836" s="69">
        <v>59.6</v>
      </c>
      <c r="AF836" s="69">
        <v>76</v>
      </c>
      <c r="AG836" s="44">
        <f t="shared" si="473"/>
        <v>29.8</v>
      </c>
      <c r="AH836" s="44">
        <f t="shared" si="480"/>
        <v>2789.8599400938801</v>
      </c>
      <c r="AI836" s="44">
        <f t="shared" si="481"/>
        <v>212029.35544713488</v>
      </c>
      <c r="AJ836" s="44">
        <f t="shared" si="482"/>
        <v>1.8148430399579358</v>
      </c>
      <c r="AK836" s="45">
        <v>0</v>
      </c>
      <c r="AL836" s="43">
        <v>351.3</v>
      </c>
      <c r="AM836" s="43">
        <v>59.5</v>
      </c>
      <c r="AN836" s="69">
        <v>75.8</v>
      </c>
      <c r="AO836" s="44">
        <f t="shared" si="470"/>
        <v>29.75</v>
      </c>
      <c r="AP836" s="44">
        <f t="shared" si="483"/>
        <v>2780.5058479678164</v>
      </c>
      <c r="AQ836" s="46">
        <f t="shared" si="484"/>
        <v>212029.35544713488</v>
      </c>
      <c r="AR836" s="46">
        <f t="shared" si="485"/>
        <v>210762.34327596048</v>
      </c>
      <c r="AS836" s="47">
        <f t="shared" si="486"/>
        <v>0.59756450634039815</v>
      </c>
      <c r="AT836" s="46">
        <f t="shared" si="487"/>
        <v>1.8148430399579358</v>
      </c>
      <c r="AU836" s="46">
        <f t="shared" si="488"/>
        <v>1.6668062925264944</v>
      </c>
      <c r="AV836" s="47">
        <f t="shared" si="489"/>
        <v>8.1570000364809871</v>
      </c>
      <c r="AW836" s="48">
        <v>0</v>
      </c>
      <c r="AX836" s="70">
        <v>150</v>
      </c>
      <c r="AY836" s="70">
        <v>12</v>
      </c>
      <c r="AZ836" s="71">
        <v>328.7</v>
      </c>
      <c r="BA836" s="43">
        <f t="shared" si="504"/>
        <v>17.067234560389423</v>
      </c>
      <c r="BB836" s="71">
        <v>57.8</v>
      </c>
      <c r="BC836" s="69">
        <v>77.09</v>
      </c>
      <c r="BD836" s="54">
        <f t="shared" si="490"/>
        <v>28.9</v>
      </c>
      <c r="BE836" s="44">
        <f t="shared" si="491"/>
        <v>2623.8896002047309</v>
      </c>
      <c r="BF836" s="50">
        <f t="shared" si="468"/>
        <v>212029.35544713488</v>
      </c>
      <c r="BG836" s="50">
        <f t="shared" si="492"/>
        <v>202275.64927978272</v>
      </c>
      <c r="BH836" s="72">
        <f t="shared" si="493"/>
        <v>4.6001678148684642</v>
      </c>
      <c r="BI836" s="73">
        <f t="shared" si="494"/>
        <v>1.8148430399579358</v>
      </c>
      <c r="BJ836" s="51">
        <f t="shared" si="495"/>
        <v>1.6250102331662781</v>
      </c>
      <c r="BK836" s="72">
        <f t="shared" si="496"/>
        <v>10.460012387410519</v>
      </c>
      <c r="BL836" s="116">
        <v>0</v>
      </c>
      <c r="BM836" s="74">
        <f t="shared" si="478"/>
        <v>1000</v>
      </c>
      <c r="BN836" s="74">
        <f t="shared" si="479"/>
        <v>6</v>
      </c>
      <c r="BO836" s="71">
        <v>297.2</v>
      </c>
      <c r="BP836" s="71">
        <v>57.2</v>
      </c>
      <c r="BQ836" s="71">
        <v>74.680000000000007</v>
      </c>
      <c r="BR836" s="72">
        <f t="shared" si="497"/>
        <v>28.6</v>
      </c>
      <c r="BS836" s="54">
        <f t="shared" si="498"/>
        <v>2569.6971269303071</v>
      </c>
      <c r="BT836" s="50">
        <f t="shared" si="499"/>
        <v>202275.64927978272</v>
      </c>
      <c r="BU836" s="50">
        <f t="shared" si="500"/>
        <v>191904.98143915535</v>
      </c>
      <c r="BV836" s="72">
        <f t="shared" si="501"/>
        <v>5.1269976774529677</v>
      </c>
      <c r="BW836" s="75">
        <f t="shared" si="502"/>
        <v>1.6250102331662781</v>
      </c>
      <c r="BX836" s="55">
        <f t="shared" si="503"/>
        <v>1.5486830918676755</v>
      </c>
      <c r="BY836" s="72">
        <f t="shared" si="477"/>
        <v>4.6970252704120972</v>
      </c>
      <c r="BZ836" s="83" t="s">
        <v>74</v>
      </c>
      <c r="CA836" s="83" t="s">
        <v>78</v>
      </c>
      <c r="CB836" s="112">
        <v>4</v>
      </c>
      <c r="CC836" s="112">
        <v>8</v>
      </c>
      <c r="CD836" s="112">
        <v>4</v>
      </c>
      <c r="CE836" s="112">
        <v>6</v>
      </c>
      <c r="CF836" s="83" t="s">
        <v>81</v>
      </c>
      <c r="CG836" s="71" t="s">
        <v>75</v>
      </c>
      <c r="CH836" s="63">
        <f>SUM(CH834:CH835)/2</f>
        <v>20.341771516925554</v>
      </c>
      <c r="CI836" s="63">
        <f>SUM(CI834:CI835)/2</f>
        <v>2.1680098684210525</v>
      </c>
      <c r="CJ836" s="64">
        <f>SUM((AF836-BQ836)/AF836)*100</f>
        <v>1.7368421052631489</v>
      </c>
      <c r="CK836" s="64">
        <f>SUM(BX836*CH836)</f>
        <v>31.502957606898082</v>
      </c>
      <c r="CL836" s="65" t="s">
        <v>81</v>
      </c>
    </row>
    <row r="837" spans="1:90" s="65" customFormat="1" ht="24.75" customHeight="1" x14ac:dyDescent="0.3">
      <c r="A837" s="61" t="s">
        <v>131</v>
      </c>
      <c r="B837" s="35">
        <v>3.585</v>
      </c>
      <c r="C837" s="35">
        <v>1.855</v>
      </c>
      <c r="D837" s="35">
        <v>10.175000000000001</v>
      </c>
      <c r="E837" s="35">
        <v>2.7303000000000002</v>
      </c>
      <c r="F837" s="35">
        <v>5.5350000000000003E-2</v>
      </c>
      <c r="G837" s="66">
        <v>0.27665000000000001</v>
      </c>
      <c r="H837" s="66">
        <v>9.665E-2</v>
      </c>
      <c r="I837" s="66">
        <v>5.0700000000000002E-2</v>
      </c>
      <c r="J837" s="66">
        <v>2.5950000000000001E-2</v>
      </c>
      <c r="K837" s="67">
        <v>4.2500000000000003E-2</v>
      </c>
      <c r="L837" s="66">
        <v>0.51666699999999999</v>
      </c>
      <c r="M837" s="68">
        <v>1.6799999999999999E-2</v>
      </c>
      <c r="N837" s="35">
        <v>4.8599999999999994</v>
      </c>
      <c r="O837" s="35">
        <v>25.274999999999999</v>
      </c>
      <c r="P837" s="35">
        <v>1.98</v>
      </c>
      <c r="Q837" s="35">
        <v>11.07</v>
      </c>
      <c r="R837" s="35">
        <v>3.6949999999999998</v>
      </c>
      <c r="S837" s="35">
        <v>0.65</v>
      </c>
      <c r="T837" s="35">
        <v>6.69</v>
      </c>
      <c r="U837" s="35">
        <v>0.51249999999999996</v>
      </c>
      <c r="V837" s="35">
        <v>10.445</v>
      </c>
      <c r="W837" s="35">
        <v>3.57</v>
      </c>
      <c r="X837" s="35">
        <v>11.23</v>
      </c>
      <c r="Y837" s="35">
        <v>7.25</v>
      </c>
      <c r="Z837" s="35">
        <v>0</v>
      </c>
      <c r="AA837" s="35">
        <v>3.125</v>
      </c>
      <c r="AB837" s="41">
        <v>1020</v>
      </c>
      <c r="AC837" s="41">
        <v>6</v>
      </c>
      <c r="AD837" s="88">
        <v>389.6</v>
      </c>
      <c r="AE837" s="69">
        <v>59.6</v>
      </c>
      <c r="AF837" s="69">
        <v>76.2</v>
      </c>
      <c r="AG837" s="44">
        <f t="shared" si="473"/>
        <v>29.8</v>
      </c>
      <c r="AH837" s="44">
        <f t="shared" si="480"/>
        <v>2789.8599400938801</v>
      </c>
      <c r="AI837" s="44">
        <f t="shared" si="481"/>
        <v>212587.32743515368</v>
      </c>
      <c r="AJ837" s="44">
        <f t="shared" si="482"/>
        <v>1.8326586288114524</v>
      </c>
      <c r="AK837" s="45">
        <v>0</v>
      </c>
      <c r="AL837" s="43">
        <v>358.4</v>
      </c>
      <c r="AM837" s="43">
        <v>59.5</v>
      </c>
      <c r="AN837" s="69">
        <v>76.099999999999994</v>
      </c>
      <c r="AO837" s="44">
        <f t="shared" si="470"/>
        <v>29.75</v>
      </c>
      <c r="AP837" s="44">
        <f t="shared" si="483"/>
        <v>2780.5058479678164</v>
      </c>
      <c r="AQ837" s="46">
        <f t="shared" si="484"/>
        <v>212587.32743515368</v>
      </c>
      <c r="AR837" s="46">
        <f t="shared" si="485"/>
        <v>211596.49503035081</v>
      </c>
      <c r="AS837" s="47">
        <f t="shared" si="486"/>
        <v>0.46608253500205032</v>
      </c>
      <c r="AT837" s="46">
        <f t="shared" si="487"/>
        <v>1.8326586288114524</v>
      </c>
      <c r="AU837" s="46">
        <f t="shared" si="488"/>
        <v>1.6937898708983441</v>
      </c>
      <c r="AV837" s="47">
        <f t="shared" si="489"/>
        <v>7.5774481799248035</v>
      </c>
      <c r="AW837" s="48">
        <v>0</v>
      </c>
      <c r="AX837" s="70">
        <v>150</v>
      </c>
      <c r="AY837" s="70">
        <v>12</v>
      </c>
      <c r="AZ837" s="71">
        <v>315</v>
      </c>
      <c r="BA837" s="43">
        <f t="shared" si="504"/>
        <v>23.682539682539691</v>
      </c>
      <c r="BB837" s="71">
        <v>57.2</v>
      </c>
      <c r="BC837" s="69">
        <v>75.930000000000007</v>
      </c>
      <c r="BD837" s="54">
        <f t="shared" si="490"/>
        <v>28.6</v>
      </c>
      <c r="BE837" s="44">
        <f t="shared" si="491"/>
        <v>2569.6971269303071</v>
      </c>
      <c r="BF837" s="50">
        <f t="shared" si="468"/>
        <v>212587.32743515368</v>
      </c>
      <c r="BG837" s="50">
        <f t="shared" si="492"/>
        <v>195117.10284781823</v>
      </c>
      <c r="BH837" s="72">
        <f t="shared" si="493"/>
        <v>8.217904989028316</v>
      </c>
      <c r="BI837" s="73">
        <f t="shared" si="494"/>
        <v>1.8326586288114524</v>
      </c>
      <c r="BJ837" s="51">
        <f t="shared" si="495"/>
        <v>1.6144151148332935</v>
      </c>
      <c r="BK837" s="72">
        <f t="shared" si="496"/>
        <v>11.908574272760115</v>
      </c>
      <c r="BL837" s="116">
        <v>0</v>
      </c>
      <c r="BM837" s="74">
        <f t="shared" si="478"/>
        <v>1020</v>
      </c>
      <c r="BN837" s="74">
        <f t="shared" si="479"/>
        <v>6</v>
      </c>
      <c r="BO837" s="71">
        <v>284.7</v>
      </c>
      <c r="BP837" s="71">
        <v>57.1</v>
      </c>
      <c r="BQ837" s="71">
        <v>74.3</v>
      </c>
      <c r="BR837" s="72">
        <f t="shared" si="497"/>
        <v>28.55</v>
      </c>
      <c r="BS837" s="54">
        <f t="shared" si="498"/>
        <v>2560.7200259226747</v>
      </c>
      <c r="BT837" s="50">
        <f t="shared" si="499"/>
        <v>195117.10284781823</v>
      </c>
      <c r="BU837" s="50">
        <f t="shared" si="500"/>
        <v>190261.49792605473</v>
      </c>
      <c r="BV837" s="72">
        <f t="shared" si="501"/>
        <v>2.4885593578901357</v>
      </c>
      <c r="BW837" s="75">
        <f t="shared" si="502"/>
        <v>1.6144151148332935</v>
      </c>
      <c r="BX837" s="55">
        <f t="shared" si="503"/>
        <v>1.4963616028643318</v>
      </c>
      <c r="BY837" s="72">
        <f t="shared" si="477"/>
        <v>7.3124632496488973</v>
      </c>
      <c r="BZ837" s="83" t="s">
        <v>74</v>
      </c>
      <c r="CA837" s="83" t="s">
        <v>78</v>
      </c>
      <c r="CB837" s="112">
        <v>4</v>
      </c>
      <c r="CC837" s="112">
        <v>8</v>
      </c>
      <c r="CD837" s="112">
        <v>4</v>
      </c>
      <c r="CE837" s="112">
        <v>6</v>
      </c>
      <c r="CF837" s="83" t="s">
        <v>81</v>
      </c>
      <c r="CG837" s="71" t="s">
        <v>75</v>
      </c>
      <c r="CH837" s="62">
        <v>21.684491978609632</v>
      </c>
      <c r="CI837" s="63">
        <f>SUM(CI835:CI836)/1.9</f>
        <v>2.2690876038781167</v>
      </c>
      <c r="CJ837" s="64">
        <f>SUM((AF837-BQ837)/AF837)*100</f>
        <v>2.493438320209981</v>
      </c>
      <c r="CK837" s="64">
        <f>SUM(BX837*CH837)</f>
        <v>32.447841174411053</v>
      </c>
      <c r="CL837" s="65" t="s">
        <v>81</v>
      </c>
    </row>
    <row r="838" spans="1:90" s="65" customFormat="1" ht="24.75" customHeight="1" x14ac:dyDescent="0.3">
      <c r="A838" s="61" t="s">
        <v>131</v>
      </c>
      <c r="B838" s="35">
        <v>3.7650000000000001</v>
      </c>
      <c r="C838" s="35">
        <v>1.825</v>
      </c>
      <c r="D838" s="35">
        <v>10.205</v>
      </c>
      <c r="E838" s="35">
        <v>2.8285999999999998</v>
      </c>
      <c r="F838" s="35">
        <v>5.0950000000000002E-2</v>
      </c>
      <c r="G838" s="66">
        <v>0.27600000000000002</v>
      </c>
      <c r="H838" s="66">
        <v>0.10355</v>
      </c>
      <c r="I838" s="66">
        <v>5.1299999999999998E-2</v>
      </c>
      <c r="J838" s="66">
        <v>2.6849999999999999E-2</v>
      </c>
      <c r="K838" s="67">
        <v>4.4850000000000001E-2</v>
      </c>
      <c r="L838" s="66">
        <v>0.51666699999999999</v>
      </c>
      <c r="M838" s="68">
        <v>1.9599999999999999E-2</v>
      </c>
      <c r="N838" s="35">
        <v>4.78</v>
      </c>
      <c r="O838" s="35">
        <v>19.427500000000002</v>
      </c>
      <c r="P838" s="35">
        <v>1.98</v>
      </c>
      <c r="Q838" s="35">
        <v>15.98</v>
      </c>
      <c r="R838" s="35">
        <v>4.2474999999999996</v>
      </c>
      <c r="S838" s="35">
        <v>0.97499999999999998</v>
      </c>
      <c r="T838" s="35">
        <v>6.8724999999999996</v>
      </c>
      <c r="U838" s="35">
        <v>0.77</v>
      </c>
      <c r="V838" s="35">
        <v>11.3</v>
      </c>
      <c r="W838" s="35">
        <v>5.37</v>
      </c>
      <c r="X838" s="35">
        <v>8.9450000000000003</v>
      </c>
      <c r="Y838" s="35">
        <v>5.09</v>
      </c>
      <c r="Z838" s="35">
        <v>0</v>
      </c>
      <c r="AA838" s="35">
        <v>4.7</v>
      </c>
      <c r="AB838" s="41">
        <v>1020</v>
      </c>
      <c r="AC838" s="41">
        <v>6</v>
      </c>
      <c r="AD838" s="88">
        <v>390.3</v>
      </c>
      <c r="AE838" s="69">
        <v>59.5</v>
      </c>
      <c r="AF838" s="69">
        <v>76</v>
      </c>
      <c r="AG838" s="44">
        <f t="shared" si="473"/>
        <v>29.75</v>
      </c>
      <c r="AH838" s="44">
        <f t="shared" si="480"/>
        <v>2780.5058479678164</v>
      </c>
      <c r="AI838" s="44">
        <f t="shared" si="481"/>
        <v>211318.44444555405</v>
      </c>
      <c r="AJ838" s="44">
        <f t="shared" si="482"/>
        <v>1.846975549266644</v>
      </c>
      <c r="AK838" s="45">
        <v>0</v>
      </c>
      <c r="AL838" s="43">
        <v>353.4</v>
      </c>
      <c r="AM838" s="43">
        <v>59.4</v>
      </c>
      <c r="AN838" s="69">
        <v>75.900000000000006</v>
      </c>
      <c r="AO838" s="44">
        <f t="shared" si="470"/>
        <v>29.7</v>
      </c>
      <c r="AP838" s="44">
        <f t="shared" si="483"/>
        <v>2771.1674638050204</v>
      </c>
      <c r="AQ838" s="46">
        <f t="shared" si="484"/>
        <v>211318.44444555405</v>
      </c>
      <c r="AR838" s="46">
        <f t="shared" si="485"/>
        <v>210331.61050280105</v>
      </c>
      <c r="AS838" s="47">
        <f t="shared" si="486"/>
        <v>0.46698902471206549</v>
      </c>
      <c r="AT838" s="46">
        <f t="shared" si="487"/>
        <v>1.846975549266644</v>
      </c>
      <c r="AU838" s="46">
        <f t="shared" si="488"/>
        <v>1.6802039367986186</v>
      </c>
      <c r="AV838" s="47">
        <f t="shared" si="489"/>
        <v>9.0294434343889041</v>
      </c>
      <c r="AW838" s="48">
        <v>0</v>
      </c>
      <c r="AX838" s="70">
        <v>150</v>
      </c>
      <c r="AY838" s="70">
        <v>12</v>
      </c>
      <c r="AZ838" s="71">
        <v>327.39999999999998</v>
      </c>
      <c r="BA838" s="43">
        <f t="shared" si="504"/>
        <v>19.211973121563847</v>
      </c>
      <c r="BB838" s="71">
        <v>57.9</v>
      </c>
      <c r="BC838" s="69">
        <v>75.400000000000006</v>
      </c>
      <c r="BD838" s="54">
        <f t="shared" si="490"/>
        <v>28.95</v>
      </c>
      <c r="BE838" s="44">
        <f t="shared" si="491"/>
        <v>2632.9766569552394</v>
      </c>
      <c r="BF838" s="50">
        <f t="shared" si="468"/>
        <v>211318.44444555405</v>
      </c>
      <c r="BG838" s="50">
        <f t="shared" si="492"/>
        <v>198526.43993442506</v>
      </c>
      <c r="BH838" s="72">
        <f t="shared" si="493"/>
        <v>6.0534254568700652</v>
      </c>
      <c r="BI838" s="73">
        <f t="shared" si="494"/>
        <v>1.846975549266644</v>
      </c>
      <c r="BJ838" s="51">
        <f t="shared" si="495"/>
        <v>1.6491506124229245</v>
      </c>
      <c r="BK838" s="72">
        <f t="shared" si="496"/>
        <v>10.710750173291002</v>
      </c>
      <c r="BL838" s="116">
        <v>0</v>
      </c>
      <c r="BM838" s="74">
        <f t="shared" si="478"/>
        <v>1020</v>
      </c>
      <c r="BN838" s="74">
        <f t="shared" si="479"/>
        <v>6</v>
      </c>
      <c r="BO838" s="71">
        <v>295.10000000000002</v>
      </c>
      <c r="BP838" s="71">
        <v>57.8</v>
      </c>
      <c r="BQ838" s="71">
        <v>74.900000000000006</v>
      </c>
      <c r="BR838" s="72">
        <f t="shared" si="497"/>
        <v>28.9</v>
      </c>
      <c r="BS838" s="54">
        <f t="shared" si="498"/>
        <v>2623.8896002047309</v>
      </c>
      <c r="BT838" s="50">
        <f t="shared" si="499"/>
        <v>198526.43993442506</v>
      </c>
      <c r="BU838" s="50">
        <f t="shared" si="500"/>
        <v>196529.33105533436</v>
      </c>
      <c r="BV838" s="72">
        <f t="shared" si="501"/>
        <v>1.0059661976260472</v>
      </c>
      <c r="BW838" s="75">
        <f t="shared" si="502"/>
        <v>1.6491506124229245</v>
      </c>
      <c r="BX838" s="55">
        <f t="shared" si="503"/>
        <v>1.5015570368827658</v>
      </c>
      <c r="BY838" s="72">
        <f t="shared" si="477"/>
        <v>8.9496722996885598</v>
      </c>
      <c r="BZ838" s="83" t="s">
        <v>74</v>
      </c>
      <c r="CA838" s="83" t="s">
        <v>78</v>
      </c>
      <c r="CB838" s="112">
        <v>4</v>
      </c>
      <c r="CC838" s="112">
        <v>8</v>
      </c>
      <c r="CD838" s="112">
        <v>4</v>
      </c>
      <c r="CE838" s="112">
        <v>6</v>
      </c>
      <c r="CF838" s="83" t="s">
        <v>81</v>
      </c>
      <c r="CG838" s="71" t="s">
        <v>75</v>
      </c>
      <c r="CH838" s="62">
        <v>21.828752642706124</v>
      </c>
      <c r="CI838" s="63">
        <f t="shared" ref="CI838:CI844" si="505">SUM(CI836:CI837)/2</f>
        <v>2.2185487361495846</v>
      </c>
      <c r="CJ838" s="64">
        <f>SUM((AF838-BQ838)/AF838)*100</f>
        <v>1.4473684210526241</v>
      </c>
      <c r="CK838" s="64">
        <f>SUM(BX838*CH838)</f>
        <v>32.777117137028654</v>
      </c>
      <c r="CL838" s="65" t="s">
        <v>81</v>
      </c>
    </row>
    <row r="839" spans="1:90" s="65" customFormat="1" ht="24.75" customHeight="1" x14ac:dyDescent="0.3">
      <c r="A839" s="61" t="s">
        <v>131</v>
      </c>
      <c r="B839" s="35">
        <v>4.165</v>
      </c>
      <c r="C839" s="35">
        <v>2.38</v>
      </c>
      <c r="D839" s="35">
        <v>7.3049999999999997</v>
      </c>
      <c r="E839" s="35">
        <v>5.9249999999999998</v>
      </c>
      <c r="F839" s="35">
        <v>8.9649999999999994E-2</v>
      </c>
      <c r="G839" s="66">
        <v>0.26874999999999999</v>
      </c>
      <c r="H839" s="66">
        <v>8.8849999999999998E-2</v>
      </c>
      <c r="I839" s="66">
        <v>4.8349999999999997E-2</v>
      </c>
      <c r="J839" s="66">
        <v>3.8850000000000003E-2</v>
      </c>
      <c r="K839" s="67">
        <v>6.105E-2</v>
      </c>
      <c r="L839" s="66">
        <v>0.51666699999999999</v>
      </c>
      <c r="M839" s="68">
        <v>1.9599999999999999E-2</v>
      </c>
      <c r="N839" s="35">
        <v>4.7</v>
      </c>
      <c r="O839" s="35">
        <v>13.58</v>
      </c>
      <c r="P839" s="35">
        <v>1.98</v>
      </c>
      <c r="Q839" s="35">
        <v>20.89</v>
      </c>
      <c r="R839" s="35">
        <v>4.8</v>
      </c>
      <c r="S839" s="35">
        <v>1.3</v>
      </c>
      <c r="T839" s="35">
        <v>7.0549999999999997</v>
      </c>
      <c r="U839" s="35">
        <v>1.0249999999999999</v>
      </c>
      <c r="V839" s="35">
        <v>12.155000000000001</v>
      </c>
      <c r="W839" s="35">
        <v>7.17</v>
      </c>
      <c r="X839" s="35">
        <v>6.66</v>
      </c>
      <c r="Y839" s="35">
        <v>2.9299999999999997</v>
      </c>
      <c r="Z839" s="35">
        <v>0</v>
      </c>
      <c r="AA839" s="35">
        <v>6.25</v>
      </c>
      <c r="AB839" s="41">
        <v>1020</v>
      </c>
      <c r="AC839" s="41">
        <v>6</v>
      </c>
      <c r="AD839" s="88">
        <v>388.7</v>
      </c>
      <c r="AE839" s="69">
        <v>59.5</v>
      </c>
      <c r="AF839" s="69">
        <v>76.099999999999994</v>
      </c>
      <c r="AG839" s="44">
        <f t="shared" si="473"/>
        <v>29.75</v>
      </c>
      <c r="AH839" s="44">
        <f t="shared" si="480"/>
        <v>2780.5058479678164</v>
      </c>
      <c r="AI839" s="44">
        <f t="shared" si="481"/>
        <v>211596.49503035081</v>
      </c>
      <c r="AJ839" s="44">
        <f t="shared" si="482"/>
        <v>1.8369869498275289</v>
      </c>
      <c r="AK839" s="45">
        <v>0</v>
      </c>
      <c r="AL839" s="43">
        <v>352.7</v>
      </c>
      <c r="AM839" s="43">
        <v>59.4</v>
      </c>
      <c r="AN839" s="69">
        <v>76</v>
      </c>
      <c r="AO839" s="44">
        <f t="shared" si="470"/>
        <v>29.7</v>
      </c>
      <c r="AP839" s="44">
        <f t="shared" si="483"/>
        <v>2771.1674638050204</v>
      </c>
      <c r="AQ839" s="46">
        <f t="shared" si="484"/>
        <v>211596.49503035081</v>
      </c>
      <c r="AR839" s="46">
        <f t="shared" si="485"/>
        <v>210608.72724918154</v>
      </c>
      <c r="AS839" s="47">
        <f t="shared" si="486"/>
        <v>0.46681670271881753</v>
      </c>
      <c r="AT839" s="46">
        <f t="shared" si="487"/>
        <v>1.8369869498275289</v>
      </c>
      <c r="AU839" s="46">
        <f t="shared" si="488"/>
        <v>1.6746694432216158</v>
      </c>
      <c r="AV839" s="47">
        <f t="shared" si="489"/>
        <v>8.8360729302487808</v>
      </c>
      <c r="AW839" s="48">
        <v>0</v>
      </c>
      <c r="AX839" s="70">
        <v>150</v>
      </c>
      <c r="AY839" s="70">
        <v>12</v>
      </c>
      <c r="AZ839" s="71">
        <v>326.7</v>
      </c>
      <c r="BA839" s="43">
        <f t="shared" si="504"/>
        <v>18.977655341291705</v>
      </c>
      <c r="BB839" s="71">
        <v>58</v>
      </c>
      <c r="BC839" s="69">
        <v>76.09</v>
      </c>
      <c r="BD839" s="54">
        <f t="shared" si="490"/>
        <v>29</v>
      </c>
      <c r="BE839" s="44">
        <f t="shared" si="491"/>
        <v>2642.079421669016</v>
      </c>
      <c r="BF839" s="50">
        <f t="shared" si="468"/>
        <v>211596.49503035081</v>
      </c>
      <c r="BG839" s="50">
        <f t="shared" si="492"/>
        <v>201035.82319479543</v>
      </c>
      <c r="BH839" s="72">
        <f t="shared" si="493"/>
        <v>4.9909483774958474</v>
      </c>
      <c r="BI839" s="73">
        <f t="shared" si="494"/>
        <v>1.8369869498275289</v>
      </c>
      <c r="BJ839" s="51">
        <f t="shared" si="495"/>
        <v>1.62508350406505</v>
      </c>
      <c r="BK839" s="72">
        <f t="shared" si="496"/>
        <v>11.535381118650522</v>
      </c>
      <c r="BL839" s="116">
        <v>0</v>
      </c>
      <c r="BM839" s="74">
        <f t="shared" si="478"/>
        <v>1020</v>
      </c>
      <c r="BN839" s="74">
        <f t="shared" si="479"/>
        <v>6</v>
      </c>
      <c r="BO839" s="71">
        <v>296.7</v>
      </c>
      <c r="BP839" s="71">
        <v>57.6</v>
      </c>
      <c r="BQ839" s="71">
        <v>74.8</v>
      </c>
      <c r="BR839" s="72">
        <f t="shared" si="497"/>
        <v>28.8</v>
      </c>
      <c r="BS839" s="54">
        <f t="shared" si="498"/>
        <v>2605.7626105935183</v>
      </c>
      <c r="BT839" s="50">
        <f t="shared" si="499"/>
        <v>201035.82319479543</v>
      </c>
      <c r="BU839" s="50">
        <f t="shared" si="500"/>
        <v>194911.04327239515</v>
      </c>
      <c r="BV839" s="72">
        <f t="shared" si="501"/>
        <v>3.0466112084240935</v>
      </c>
      <c r="BW839" s="75">
        <f t="shared" si="502"/>
        <v>1.62508350406505</v>
      </c>
      <c r="BX839" s="55">
        <f t="shared" si="503"/>
        <v>1.522232886442207</v>
      </c>
      <c r="BY839" s="72">
        <f t="shared" si="477"/>
        <v>6.3289435506279066</v>
      </c>
      <c r="BZ839" s="83" t="s">
        <v>74</v>
      </c>
      <c r="CA839" s="83" t="s">
        <v>78</v>
      </c>
      <c r="CB839" s="112">
        <v>4</v>
      </c>
      <c r="CC839" s="112">
        <v>8</v>
      </c>
      <c r="CD839" s="112">
        <v>4</v>
      </c>
      <c r="CE839" s="112">
        <v>6</v>
      </c>
      <c r="CF839" s="83" t="s">
        <v>81</v>
      </c>
      <c r="CG839" s="71" t="s">
        <v>75</v>
      </c>
      <c r="CH839" s="62">
        <v>22.046186895810948</v>
      </c>
      <c r="CI839" s="63">
        <f t="shared" si="505"/>
        <v>2.2438181700138506</v>
      </c>
      <c r="CJ839" s="64">
        <f>SUM((AF839-BQ839)/AF839)*100</f>
        <v>1.7082785808147138</v>
      </c>
      <c r="CK839" s="64">
        <f>SUM(BX839*CH839)</f>
        <v>33.55943071345466</v>
      </c>
      <c r="CL839" s="65" t="s">
        <v>81</v>
      </c>
    </row>
    <row r="840" spans="1:90" s="65" customFormat="1" ht="24.75" customHeight="1" x14ac:dyDescent="0.3">
      <c r="A840" s="61" t="s">
        <v>131</v>
      </c>
      <c r="B840" s="35">
        <v>3.97</v>
      </c>
      <c r="C840" s="35">
        <v>2.11</v>
      </c>
      <c r="D840" s="35">
        <v>6.72</v>
      </c>
      <c r="E840" s="35">
        <v>5.84</v>
      </c>
      <c r="F840" s="35">
        <v>8.3699999999999997E-2</v>
      </c>
      <c r="G840" s="66">
        <v>0.25835000000000002</v>
      </c>
      <c r="H840" s="66">
        <v>9.0550000000000005E-2</v>
      </c>
      <c r="I840" s="66">
        <v>4.7050000000000002E-2</v>
      </c>
      <c r="J840" s="66">
        <v>3.8600000000000002E-2</v>
      </c>
      <c r="K840" s="67">
        <v>6.2300000000000001E-2</v>
      </c>
      <c r="L840" s="66">
        <v>0.51666699999999999</v>
      </c>
      <c r="M840" s="68">
        <v>2.4649999999999998E-2</v>
      </c>
      <c r="N840" s="35">
        <v>4.8599999999999994</v>
      </c>
      <c r="O840" s="35">
        <v>25.274999999999999</v>
      </c>
      <c r="P840" s="35">
        <v>1.98</v>
      </c>
      <c r="Q840" s="35">
        <v>11.07</v>
      </c>
      <c r="R840" s="35">
        <v>3.6949999999999998</v>
      </c>
      <c r="S840" s="35">
        <v>0.65</v>
      </c>
      <c r="T840" s="35">
        <v>6.69</v>
      </c>
      <c r="U840" s="35">
        <v>0.51249999999999996</v>
      </c>
      <c r="V840" s="35">
        <v>10.445</v>
      </c>
      <c r="W840" s="35">
        <v>3.57</v>
      </c>
      <c r="X840" s="35">
        <v>11.23</v>
      </c>
      <c r="Y840" s="35">
        <v>7.25</v>
      </c>
      <c r="Z840" s="35">
        <v>0</v>
      </c>
      <c r="AA840" s="35">
        <v>3.125</v>
      </c>
      <c r="AB840" s="41">
        <v>1020</v>
      </c>
      <c r="AC840" s="41">
        <v>6</v>
      </c>
      <c r="AD840" s="88">
        <v>388.9</v>
      </c>
      <c r="AE840" s="69">
        <v>59.6</v>
      </c>
      <c r="AF840" s="69">
        <v>75.900000000000006</v>
      </c>
      <c r="AG840" s="44">
        <f t="shared" si="473"/>
        <v>29.8</v>
      </c>
      <c r="AH840" s="44">
        <f t="shared" si="480"/>
        <v>2789.8599400938801</v>
      </c>
      <c r="AI840" s="44">
        <f t="shared" si="481"/>
        <v>211750.36945312552</v>
      </c>
      <c r="AJ840" s="44">
        <f t="shared" si="482"/>
        <v>1.8365965594505822</v>
      </c>
      <c r="AK840" s="45">
        <v>0</v>
      </c>
      <c r="AL840" s="43">
        <v>355.8</v>
      </c>
      <c r="AM840" s="43">
        <v>59.5</v>
      </c>
      <c r="AN840" s="69">
        <v>75.8</v>
      </c>
      <c r="AO840" s="44">
        <f t="shared" si="470"/>
        <v>29.75</v>
      </c>
      <c r="AP840" s="44">
        <f t="shared" si="483"/>
        <v>2780.5058479678164</v>
      </c>
      <c r="AQ840" s="46">
        <f t="shared" si="484"/>
        <v>211750.36945312552</v>
      </c>
      <c r="AR840" s="46">
        <f t="shared" si="485"/>
        <v>210762.34327596048</v>
      </c>
      <c r="AS840" s="47">
        <f t="shared" si="486"/>
        <v>0.46659950569000369</v>
      </c>
      <c r="AT840" s="46">
        <f t="shared" si="487"/>
        <v>1.8365965594505822</v>
      </c>
      <c r="AU840" s="46">
        <f t="shared" si="488"/>
        <v>1.6881573551976279</v>
      </c>
      <c r="AV840" s="47">
        <f t="shared" si="489"/>
        <v>8.0822978508333865</v>
      </c>
      <c r="AW840" s="48">
        <v>0</v>
      </c>
      <c r="AX840" s="70">
        <v>150</v>
      </c>
      <c r="AY840" s="70">
        <v>12</v>
      </c>
      <c r="AZ840" s="71">
        <v>327.7</v>
      </c>
      <c r="BA840" s="43">
        <f t="shared" si="504"/>
        <v>18.675617943240766</v>
      </c>
      <c r="BB840" s="71">
        <v>57.87</v>
      </c>
      <c r="BC840" s="69">
        <v>76.400000000000006</v>
      </c>
      <c r="BD840" s="54">
        <f t="shared" si="490"/>
        <v>28.934999999999999</v>
      </c>
      <c r="BE840" s="44">
        <f t="shared" si="491"/>
        <v>2630.2488905939435</v>
      </c>
      <c r="BF840" s="50">
        <f t="shared" ref="BF840:BF903" si="506">SUM(AI840)</f>
        <v>211750.36945312552</v>
      </c>
      <c r="BG840" s="50">
        <f t="shared" si="492"/>
        <v>200951.01524137729</v>
      </c>
      <c r="BH840" s="72">
        <f t="shared" si="493"/>
        <v>5.1000403161699541</v>
      </c>
      <c r="BI840" s="73">
        <f t="shared" si="494"/>
        <v>1.8365965594505822</v>
      </c>
      <c r="BJ840" s="51">
        <f t="shared" si="495"/>
        <v>1.630745680017466</v>
      </c>
      <c r="BK840" s="72">
        <f t="shared" si="496"/>
        <v>11.208279704863243</v>
      </c>
      <c r="BL840" s="116">
        <v>0</v>
      </c>
      <c r="BM840" s="74">
        <f t="shared" si="478"/>
        <v>1020</v>
      </c>
      <c r="BN840" s="74">
        <f t="shared" si="479"/>
        <v>6</v>
      </c>
      <c r="BO840" s="71">
        <v>291.2</v>
      </c>
      <c r="BP840" s="71">
        <v>57.2</v>
      </c>
      <c r="BQ840" s="71">
        <v>74.8</v>
      </c>
      <c r="BR840" s="72">
        <f t="shared" si="497"/>
        <v>28.6</v>
      </c>
      <c r="BS840" s="54">
        <f t="shared" si="498"/>
        <v>2569.6971269303071</v>
      </c>
      <c r="BT840" s="50">
        <f t="shared" si="499"/>
        <v>200951.01524137729</v>
      </c>
      <c r="BU840" s="50">
        <f t="shared" si="500"/>
        <v>192213.34509438695</v>
      </c>
      <c r="BV840" s="72">
        <f t="shared" si="501"/>
        <v>4.348159244925867</v>
      </c>
      <c r="BW840" s="75">
        <f t="shared" si="502"/>
        <v>1.630745680017466</v>
      </c>
      <c r="BX840" s="55">
        <f t="shared" si="503"/>
        <v>1.5149832591332582</v>
      </c>
      <c r="BY840" s="72">
        <f t="shared" si="477"/>
        <v>7.098741532951232</v>
      </c>
      <c r="BZ840" s="83" t="s">
        <v>74</v>
      </c>
      <c r="CA840" s="83" t="s">
        <v>78</v>
      </c>
      <c r="CB840" s="112">
        <v>4</v>
      </c>
      <c r="CC840" s="112">
        <v>8</v>
      </c>
      <c r="CD840" s="112">
        <v>4</v>
      </c>
      <c r="CE840" s="112">
        <v>6</v>
      </c>
      <c r="CF840" s="83" t="s">
        <v>81</v>
      </c>
      <c r="CG840" s="71" t="s">
        <v>75</v>
      </c>
      <c r="CH840" s="129">
        <f>SUM(CH838:CH839)/2</f>
        <v>21.937469769258534</v>
      </c>
      <c r="CI840" s="129">
        <f t="shared" si="505"/>
        <v>2.2311834530817176</v>
      </c>
      <c r="CJ840" s="64">
        <f>SUM((AF840-BQ840)/AF840)*100</f>
        <v>1.4492753623188517</v>
      </c>
      <c r="CK840" s="64">
        <f>SUM(BX840*CH840)</f>
        <v>33.234899448168619</v>
      </c>
      <c r="CL840" s="65" t="s">
        <v>81</v>
      </c>
    </row>
    <row r="841" spans="1:90" s="65" customFormat="1" ht="24.75" customHeight="1" x14ac:dyDescent="0.3">
      <c r="A841" s="61" t="s">
        <v>131</v>
      </c>
      <c r="B841" s="35">
        <v>4.18</v>
      </c>
      <c r="C841" s="35">
        <v>2.41</v>
      </c>
      <c r="D841" s="35">
        <v>7.4450000000000003</v>
      </c>
      <c r="E841" s="35">
        <v>5.88</v>
      </c>
      <c r="F841" s="35">
        <v>7.6850000000000002E-2</v>
      </c>
      <c r="G841" s="66">
        <v>0.26795000000000002</v>
      </c>
      <c r="H841" s="66">
        <v>9.64E-2</v>
      </c>
      <c r="I841" s="66">
        <v>5.1749999999999997E-2</v>
      </c>
      <c r="J841" s="66">
        <v>3.9199999999999999E-2</v>
      </c>
      <c r="K841" s="67">
        <v>5.1200000000000002E-2</v>
      </c>
      <c r="L841" s="66">
        <v>0.51666699999999999</v>
      </c>
      <c r="M841" s="68">
        <v>2.2950000000000002E-2</v>
      </c>
      <c r="N841" s="35">
        <v>4.78</v>
      </c>
      <c r="O841" s="35">
        <v>19.427500000000002</v>
      </c>
      <c r="P841" s="35">
        <v>1.98</v>
      </c>
      <c r="Q841" s="35">
        <v>15.98</v>
      </c>
      <c r="R841" s="35">
        <v>4.2474999999999996</v>
      </c>
      <c r="S841" s="35">
        <v>0.97499999999999998</v>
      </c>
      <c r="T841" s="35">
        <v>6.8724999999999996</v>
      </c>
      <c r="U841" s="35">
        <v>0.77</v>
      </c>
      <c r="V841" s="35">
        <v>11.3</v>
      </c>
      <c r="W841" s="35">
        <v>5.37</v>
      </c>
      <c r="X841" s="35">
        <v>8.9450000000000003</v>
      </c>
      <c r="Y841" s="35">
        <v>5.09</v>
      </c>
      <c r="Z841" s="35">
        <v>0</v>
      </c>
      <c r="AA841" s="35">
        <v>4.7</v>
      </c>
      <c r="AB841" s="41">
        <v>1040</v>
      </c>
      <c r="AC841" s="41">
        <v>6</v>
      </c>
      <c r="AD841" s="88">
        <v>387.4</v>
      </c>
      <c r="AE841" s="69">
        <v>59.5</v>
      </c>
      <c r="AF841" s="69">
        <v>76</v>
      </c>
      <c r="AG841" s="44">
        <f t="shared" si="473"/>
        <v>29.75</v>
      </c>
      <c r="AH841" s="44">
        <f t="shared" si="480"/>
        <v>2780.5058479678164</v>
      </c>
      <c r="AI841" s="44">
        <f t="shared" si="481"/>
        <v>211318.44444555405</v>
      </c>
      <c r="AJ841" s="44">
        <f t="shared" si="482"/>
        <v>1.8332521849497769</v>
      </c>
      <c r="AK841" s="45">
        <v>0</v>
      </c>
      <c r="AL841" s="43">
        <v>351.9</v>
      </c>
      <c r="AM841" s="43">
        <v>59.4</v>
      </c>
      <c r="AN841" s="69">
        <v>75.900000000000006</v>
      </c>
      <c r="AO841" s="44">
        <f t="shared" si="470"/>
        <v>29.7</v>
      </c>
      <c r="AP841" s="44">
        <f t="shared" si="483"/>
        <v>2771.1674638050204</v>
      </c>
      <c r="AQ841" s="46">
        <f t="shared" si="484"/>
        <v>211318.44444555405</v>
      </c>
      <c r="AR841" s="46">
        <f t="shared" si="485"/>
        <v>210331.61050280105</v>
      </c>
      <c r="AS841" s="47">
        <f t="shared" si="486"/>
        <v>0.46698902471206549</v>
      </c>
      <c r="AT841" s="46">
        <f t="shared" si="487"/>
        <v>1.8332521849497769</v>
      </c>
      <c r="AU841" s="46">
        <f t="shared" si="488"/>
        <v>1.6730723411415787</v>
      </c>
      <c r="AV841" s="47">
        <f t="shared" si="489"/>
        <v>8.7374691339907766</v>
      </c>
      <c r="AW841" s="48">
        <v>0</v>
      </c>
      <c r="AX841" s="70">
        <v>150</v>
      </c>
      <c r="AY841" s="70">
        <v>12</v>
      </c>
      <c r="AZ841" s="71">
        <v>325.39999999999998</v>
      </c>
      <c r="BA841" s="43">
        <f t="shared" si="504"/>
        <v>19.053472649047329</v>
      </c>
      <c r="BB841" s="71">
        <v>57.2</v>
      </c>
      <c r="BC841" s="69">
        <v>76.67</v>
      </c>
      <c r="BD841" s="54">
        <f t="shared" si="490"/>
        <v>28.6</v>
      </c>
      <c r="BE841" s="44">
        <f t="shared" si="491"/>
        <v>2569.6971269303071</v>
      </c>
      <c r="BF841" s="50">
        <f t="shared" si="506"/>
        <v>211318.44444555405</v>
      </c>
      <c r="BG841" s="50">
        <f t="shared" si="492"/>
        <v>197018.67872174666</v>
      </c>
      <c r="BH841" s="72">
        <f t="shared" si="493"/>
        <v>6.7669274025399639</v>
      </c>
      <c r="BI841" s="73">
        <f t="shared" si="494"/>
        <v>1.8332521849497769</v>
      </c>
      <c r="BJ841" s="51">
        <f t="shared" si="495"/>
        <v>1.6516200499931724</v>
      </c>
      <c r="BK841" s="72">
        <f t="shared" si="496"/>
        <v>9.9076459009691842</v>
      </c>
      <c r="BL841" s="116">
        <v>0</v>
      </c>
      <c r="BM841" s="74">
        <f t="shared" si="478"/>
        <v>1040</v>
      </c>
      <c r="BN841" s="74">
        <f t="shared" si="479"/>
        <v>6</v>
      </c>
      <c r="BO841" s="71">
        <v>298.39999999999998</v>
      </c>
      <c r="BP841" s="71">
        <v>57.3</v>
      </c>
      <c r="BQ841" s="71">
        <v>74.3</v>
      </c>
      <c r="BR841" s="72">
        <f t="shared" si="497"/>
        <v>28.65</v>
      </c>
      <c r="BS841" s="54">
        <f t="shared" si="498"/>
        <v>2578.6899359012077</v>
      </c>
      <c r="BT841" s="50">
        <f t="shared" si="499"/>
        <v>197018.67872174666</v>
      </c>
      <c r="BU841" s="50">
        <f t="shared" si="500"/>
        <v>191596.66223745974</v>
      </c>
      <c r="BV841" s="72">
        <f t="shared" si="501"/>
        <v>2.7520316954031285</v>
      </c>
      <c r="BW841" s="75">
        <f t="shared" si="502"/>
        <v>1.6516200499931724</v>
      </c>
      <c r="BX841" s="55">
        <f t="shared" si="503"/>
        <v>1.5574384047994065</v>
      </c>
      <c r="BY841" s="72">
        <f t="shared" si="477"/>
        <v>5.7023796238217832</v>
      </c>
      <c r="BZ841" s="83" t="s">
        <v>74</v>
      </c>
      <c r="CA841" s="83" t="s">
        <v>78</v>
      </c>
      <c r="CB841" s="112">
        <v>4</v>
      </c>
      <c r="CC841" s="112">
        <v>8</v>
      </c>
      <c r="CD841" s="112">
        <v>4</v>
      </c>
      <c r="CE841" s="112">
        <v>6</v>
      </c>
      <c r="CF841" s="83" t="s">
        <v>81</v>
      </c>
      <c r="CG841" s="71" t="s">
        <v>75</v>
      </c>
      <c r="CH841" s="129">
        <f>SUM(CH839:CH840)/2</f>
        <v>21.991828332534741</v>
      </c>
      <c r="CI841" s="129">
        <f t="shared" si="505"/>
        <v>2.2375008115477844</v>
      </c>
      <c r="CJ841" s="64">
        <f>SUM((AF841-BQ841)/AF841)*100</f>
        <v>2.2368421052631615</v>
      </c>
      <c r="CK841" s="64">
        <f>SUM(BX841*CH841)</f>
        <v>34.250918036845299</v>
      </c>
      <c r="CL841" s="65" t="s">
        <v>81</v>
      </c>
    </row>
    <row r="842" spans="1:90" s="65" customFormat="1" ht="24.75" customHeight="1" x14ac:dyDescent="0.3">
      <c r="A842" s="61" t="s">
        <v>131</v>
      </c>
      <c r="B842" s="35">
        <v>3.5649999999999999</v>
      </c>
      <c r="C842" s="35">
        <v>1.625</v>
      </c>
      <c r="D842" s="35">
        <v>9.2449999999999992</v>
      </c>
      <c r="E842" s="35">
        <v>2.7162000000000002</v>
      </c>
      <c r="F842" s="35">
        <v>4.725E-2</v>
      </c>
      <c r="G842" s="66">
        <v>0.27455000000000002</v>
      </c>
      <c r="H842" s="66">
        <v>9.3799999999999994E-2</v>
      </c>
      <c r="I842" s="66">
        <v>0.05</v>
      </c>
      <c r="J842" s="66">
        <v>2.5999999999999999E-2</v>
      </c>
      <c r="K842" s="67">
        <v>4.1450000000000001E-2</v>
      </c>
      <c r="L842" s="66">
        <v>0.51666699999999999</v>
      </c>
      <c r="M842" s="68">
        <v>1.5800000000000002E-2</v>
      </c>
      <c r="N842" s="35">
        <v>4.7</v>
      </c>
      <c r="O842" s="35">
        <v>13.58</v>
      </c>
      <c r="P842" s="35">
        <v>1.98</v>
      </c>
      <c r="Q842" s="35">
        <v>20.89</v>
      </c>
      <c r="R842" s="35">
        <v>4.8</v>
      </c>
      <c r="S842" s="35">
        <v>1.3</v>
      </c>
      <c r="T842" s="35">
        <v>7.0549999999999997</v>
      </c>
      <c r="U842" s="35">
        <v>1.0249999999999999</v>
      </c>
      <c r="V842" s="35">
        <v>12.155000000000001</v>
      </c>
      <c r="W842" s="35">
        <v>7.17</v>
      </c>
      <c r="X842" s="35">
        <v>6.66</v>
      </c>
      <c r="Y842" s="35">
        <v>2.9299999999999997</v>
      </c>
      <c r="Z842" s="35">
        <v>0</v>
      </c>
      <c r="AA842" s="35">
        <v>6.25</v>
      </c>
      <c r="AB842" s="41">
        <v>1040</v>
      </c>
      <c r="AC842" s="41">
        <v>6</v>
      </c>
      <c r="AD842" s="88">
        <v>386</v>
      </c>
      <c r="AE842" s="69">
        <v>59.6</v>
      </c>
      <c r="AF842" s="69">
        <v>76.099999999999994</v>
      </c>
      <c r="AG842" s="44">
        <f t="shared" si="473"/>
        <v>29.8</v>
      </c>
      <c r="AH842" s="44">
        <f t="shared" si="480"/>
        <v>2789.8599400938801</v>
      </c>
      <c r="AI842" s="44">
        <f t="shared" si="481"/>
        <v>212308.34144114426</v>
      </c>
      <c r="AJ842" s="44">
        <f t="shared" si="482"/>
        <v>1.8181103831335155</v>
      </c>
      <c r="AK842" s="45">
        <v>0</v>
      </c>
      <c r="AL842" s="43">
        <v>363</v>
      </c>
      <c r="AM842" s="43">
        <v>59.5</v>
      </c>
      <c r="AN842" s="69">
        <v>76</v>
      </c>
      <c r="AO842" s="44">
        <f t="shared" si="470"/>
        <v>29.75</v>
      </c>
      <c r="AP842" s="44">
        <f t="shared" si="483"/>
        <v>2780.5058479678164</v>
      </c>
      <c r="AQ842" s="46">
        <f t="shared" si="484"/>
        <v>212308.34144114426</v>
      </c>
      <c r="AR842" s="46">
        <f t="shared" si="485"/>
        <v>211318.44444555405</v>
      </c>
      <c r="AS842" s="47">
        <f t="shared" si="486"/>
        <v>0.46625440567752324</v>
      </c>
      <c r="AT842" s="46">
        <f t="shared" si="487"/>
        <v>1.8181103831335155</v>
      </c>
      <c r="AU842" s="46">
        <f t="shared" si="488"/>
        <v>1.7177866369044115</v>
      </c>
      <c r="AV842" s="47">
        <f t="shared" si="489"/>
        <v>5.5180228417262489</v>
      </c>
      <c r="AW842" s="48">
        <v>0</v>
      </c>
      <c r="AX842" s="70">
        <v>150</v>
      </c>
      <c r="AY842" s="70">
        <v>12</v>
      </c>
      <c r="AZ842" s="71">
        <v>328.1</v>
      </c>
      <c r="BA842" s="43">
        <f t="shared" si="504"/>
        <v>17.647058823529406</v>
      </c>
      <c r="BB842" s="71">
        <v>58</v>
      </c>
      <c r="BC842" s="69">
        <v>70.349999999999994</v>
      </c>
      <c r="BD842" s="54">
        <f t="shared" si="490"/>
        <v>29</v>
      </c>
      <c r="BE842" s="44">
        <f t="shared" si="491"/>
        <v>2642.079421669016</v>
      </c>
      <c r="BF842" s="50">
        <f t="shared" si="506"/>
        <v>212308.34144114426</v>
      </c>
      <c r="BG842" s="50">
        <f t="shared" si="492"/>
        <v>185870.28731441527</v>
      </c>
      <c r="BH842" s="72">
        <f t="shared" si="493"/>
        <v>12.452668579702557</v>
      </c>
      <c r="BI842" s="73">
        <f t="shared" si="494"/>
        <v>1.8181103831335155</v>
      </c>
      <c r="BJ842" s="51">
        <f t="shared" si="495"/>
        <v>1.7652095164892663</v>
      </c>
      <c r="BK842" s="72">
        <f t="shared" si="496"/>
        <v>2.9096619839481082</v>
      </c>
      <c r="BL842" s="116">
        <v>0</v>
      </c>
      <c r="BM842" s="74">
        <f t="shared" si="478"/>
        <v>1040</v>
      </c>
      <c r="BN842" s="74">
        <f t="shared" si="479"/>
        <v>6</v>
      </c>
      <c r="BO842" s="71">
        <v>296.2</v>
      </c>
      <c r="BP842" s="71">
        <v>57.1</v>
      </c>
      <c r="BQ842" s="71">
        <v>69.2</v>
      </c>
      <c r="BR842" s="72">
        <f t="shared" si="497"/>
        <v>28.55</v>
      </c>
      <c r="BS842" s="54">
        <f t="shared" si="498"/>
        <v>2560.7200259226747</v>
      </c>
      <c r="BT842" s="50">
        <f t="shared" si="499"/>
        <v>185870.28731441527</v>
      </c>
      <c r="BU842" s="50">
        <f t="shared" si="500"/>
        <v>177201.8257938491</v>
      </c>
      <c r="BV842" s="72">
        <f t="shared" si="501"/>
        <v>4.663715565200981</v>
      </c>
      <c r="BW842" s="75">
        <f t="shared" si="502"/>
        <v>1.7652095164892663</v>
      </c>
      <c r="BX842" s="55">
        <f t="shared" si="503"/>
        <v>1.6715403392321113</v>
      </c>
      <c r="BY842" s="72">
        <f t="shared" si="477"/>
        <v>5.3064056352612878</v>
      </c>
      <c r="BZ842" s="83" t="s">
        <v>74</v>
      </c>
      <c r="CA842" s="83" t="s">
        <v>78</v>
      </c>
      <c r="CB842" s="112">
        <v>4</v>
      </c>
      <c r="CC842" s="112">
        <v>8</v>
      </c>
      <c r="CD842" s="112">
        <v>4</v>
      </c>
      <c r="CE842" s="112">
        <v>6</v>
      </c>
      <c r="CF842" s="83" t="s">
        <v>81</v>
      </c>
      <c r="CG842" s="71" t="s">
        <v>75</v>
      </c>
      <c r="CH842" s="129">
        <f>SUM(CH840:CH841)/2</f>
        <v>21.964649050896639</v>
      </c>
      <c r="CI842" s="129">
        <f t="shared" si="505"/>
        <v>2.234342132314751</v>
      </c>
      <c r="CJ842" s="64">
        <f>SUM((AF842-BQ842)/AF842)*100</f>
        <v>9.0670170827857977</v>
      </c>
      <c r="CK842" s="64">
        <f>SUM(BX842*CH842)</f>
        <v>36.714796925650042</v>
      </c>
      <c r="CL842" s="65" t="s">
        <v>81</v>
      </c>
    </row>
    <row r="843" spans="1:90" s="65" customFormat="1" ht="24.75" customHeight="1" x14ac:dyDescent="0.3">
      <c r="A843" s="61" t="s">
        <v>131</v>
      </c>
      <c r="B843" s="35">
        <v>3.585</v>
      </c>
      <c r="C843" s="35">
        <v>1.855</v>
      </c>
      <c r="D843" s="35">
        <v>10.175000000000001</v>
      </c>
      <c r="E843" s="35">
        <v>2.7303000000000002</v>
      </c>
      <c r="F843" s="35">
        <v>5.5350000000000003E-2</v>
      </c>
      <c r="G843" s="66">
        <v>0.27665000000000001</v>
      </c>
      <c r="H843" s="66">
        <v>9.665E-2</v>
      </c>
      <c r="I843" s="66">
        <v>5.0700000000000002E-2</v>
      </c>
      <c r="J843" s="66">
        <v>2.5950000000000001E-2</v>
      </c>
      <c r="K843" s="67">
        <v>4.2500000000000003E-2</v>
      </c>
      <c r="L843" s="66">
        <v>0.51666699999999999</v>
      </c>
      <c r="M843" s="68">
        <v>1.6799999999999999E-2</v>
      </c>
      <c r="N843" s="35">
        <v>4.8599999999999994</v>
      </c>
      <c r="O843" s="35">
        <v>25.274999999999999</v>
      </c>
      <c r="P843" s="35">
        <v>1.98</v>
      </c>
      <c r="Q843" s="35">
        <v>11.07</v>
      </c>
      <c r="R843" s="35">
        <v>3.6949999999999998</v>
      </c>
      <c r="S843" s="35">
        <v>0.65</v>
      </c>
      <c r="T843" s="35">
        <v>6.69</v>
      </c>
      <c r="U843" s="35">
        <v>0.51249999999999996</v>
      </c>
      <c r="V843" s="35">
        <v>10.445</v>
      </c>
      <c r="W843" s="35">
        <v>3.57</v>
      </c>
      <c r="X843" s="35">
        <v>11.23</v>
      </c>
      <c r="Y843" s="35">
        <v>7.25</v>
      </c>
      <c r="Z843" s="35">
        <v>0</v>
      </c>
      <c r="AA843" s="35">
        <v>3.125</v>
      </c>
      <c r="AB843" s="41">
        <v>1040</v>
      </c>
      <c r="AC843" s="41">
        <v>6</v>
      </c>
      <c r="AD843" s="88">
        <v>388.2</v>
      </c>
      <c r="AE843" s="69">
        <v>60.6</v>
      </c>
      <c r="AF843" s="69">
        <v>76.7</v>
      </c>
      <c r="AG843" s="44">
        <f t="shared" si="473"/>
        <v>30.3</v>
      </c>
      <c r="AH843" s="44">
        <f t="shared" si="480"/>
        <v>2884.2647993342534</v>
      </c>
      <c r="AI843" s="44">
        <f t="shared" si="481"/>
        <v>221223.11010893725</v>
      </c>
      <c r="AJ843" s="44">
        <f t="shared" si="482"/>
        <v>1.7547895416931714</v>
      </c>
      <c r="AK843" s="45">
        <v>0</v>
      </c>
      <c r="AL843" s="43">
        <v>349.3</v>
      </c>
      <c r="AM843" s="43">
        <v>60.1</v>
      </c>
      <c r="AN843" s="69">
        <v>76.91</v>
      </c>
      <c r="AO843" s="44">
        <f t="shared" si="470"/>
        <v>30.05</v>
      </c>
      <c r="AP843" s="44">
        <f t="shared" si="483"/>
        <v>2836.8660201732173</v>
      </c>
      <c r="AQ843" s="46">
        <f t="shared" si="484"/>
        <v>221223.11010893725</v>
      </c>
      <c r="AR843" s="46">
        <f t="shared" si="485"/>
        <v>218183.36561152214</v>
      </c>
      <c r="AS843" s="47">
        <f t="shared" si="486"/>
        <v>1.3740628164563136</v>
      </c>
      <c r="AT843" s="46">
        <f t="shared" si="487"/>
        <v>1.7547895416931714</v>
      </c>
      <c r="AU843" s="46">
        <f t="shared" si="488"/>
        <v>1.600946978799165</v>
      </c>
      <c r="AV843" s="47">
        <f t="shared" si="489"/>
        <v>8.7670093329577199</v>
      </c>
      <c r="AW843" s="48">
        <v>0</v>
      </c>
      <c r="AX843" s="70">
        <v>150</v>
      </c>
      <c r="AY843" s="70">
        <v>12</v>
      </c>
      <c r="AZ843" s="71">
        <v>328.4</v>
      </c>
      <c r="BA843" s="43">
        <f t="shared" si="504"/>
        <v>18.209500609013404</v>
      </c>
      <c r="BB843" s="71">
        <v>58.4</v>
      </c>
      <c r="BC843" s="69">
        <v>76.25</v>
      </c>
      <c r="BD843" s="54">
        <f t="shared" si="490"/>
        <v>29.2</v>
      </c>
      <c r="BE843" s="44">
        <f t="shared" si="491"/>
        <v>2678.6475601568013</v>
      </c>
      <c r="BF843" s="50">
        <f t="shared" si="506"/>
        <v>221223.11010893725</v>
      </c>
      <c r="BG843" s="50">
        <f t="shared" si="492"/>
        <v>204246.8764619561</v>
      </c>
      <c r="BH843" s="72">
        <f t="shared" si="493"/>
        <v>7.6738066102684854</v>
      </c>
      <c r="BI843" s="73">
        <f t="shared" si="494"/>
        <v>1.7547895416931714</v>
      </c>
      <c r="BJ843" s="51">
        <f t="shared" si="495"/>
        <v>1.607858125855693</v>
      </c>
      <c r="BK843" s="72">
        <f t="shared" si="496"/>
        <v>8.3731645503030716</v>
      </c>
      <c r="BL843" s="116">
        <v>0</v>
      </c>
      <c r="BM843" s="74">
        <f t="shared" si="478"/>
        <v>1040</v>
      </c>
      <c r="BN843" s="74">
        <f t="shared" si="479"/>
        <v>6</v>
      </c>
      <c r="BO843" s="71">
        <v>296.2</v>
      </c>
      <c r="BP843" s="71">
        <v>58.1</v>
      </c>
      <c r="BQ843" s="71">
        <v>75.099999999999994</v>
      </c>
      <c r="BR843" s="72">
        <f t="shared" si="497"/>
        <v>29.05</v>
      </c>
      <c r="BS843" s="54">
        <f t="shared" si="498"/>
        <v>2651.1978943460604</v>
      </c>
      <c r="BT843" s="50">
        <f t="shared" si="499"/>
        <v>204246.8764619561</v>
      </c>
      <c r="BU843" s="50">
        <f t="shared" si="500"/>
        <v>199104.96186538911</v>
      </c>
      <c r="BV843" s="72">
        <f t="shared" si="501"/>
        <v>2.5174997462077435</v>
      </c>
      <c r="BW843" s="75">
        <f t="shared" si="502"/>
        <v>1.607858125855693</v>
      </c>
      <c r="BX843" s="55">
        <f t="shared" si="503"/>
        <v>1.4876575511978196</v>
      </c>
      <c r="BY843" s="72">
        <f t="shared" si="477"/>
        <v>7.4758197085270384</v>
      </c>
      <c r="BZ843" s="83" t="s">
        <v>74</v>
      </c>
      <c r="CA843" s="83" t="s">
        <v>78</v>
      </c>
      <c r="CB843" s="112">
        <v>4</v>
      </c>
      <c r="CC843" s="112">
        <v>8</v>
      </c>
      <c r="CD843" s="112">
        <v>4</v>
      </c>
      <c r="CE843" s="112">
        <v>6</v>
      </c>
      <c r="CF843" s="83" t="s">
        <v>81</v>
      </c>
      <c r="CG843" s="71" t="s">
        <v>75</v>
      </c>
      <c r="CH843" s="129">
        <f>SUM(CH841:CH842)/2</f>
        <v>21.978238691715688</v>
      </c>
      <c r="CI843" s="129">
        <f t="shared" si="505"/>
        <v>2.2359214719312677</v>
      </c>
      <c r="CJ843" s="64">
        <f>SUM((AF843-BQ843)/AF843)*100</f>
        <v>2.0860495436766735</v>
      </c>
      <c r="CK843" s="64">
        <f>SUM(BX843*CH843)</f>
        <v>32.696092751758933</v>
      </c>
      <c r="CL843" s="65" t="s">
        <v>81</v>
      </c>
    </row>
    <row r="844" spans="1:90" s="65" customFormat="1" ht="24.75" customHeight="1" x14ac:dyDescent="0.3">
      <c r="A844" s="61" t="s">
        <v>131</v>
      </c>
      <c r="B844" s="35">
        <v>3.7650000000000001</v>
      </c>
      <c r="C844" s="35">
        <v>1.825</v>
      </c>
      <c r="D844" s="35">
        <v>10.205</v>
      </c>
      <c r="E844" s="35">
        <v>2.8285999999999998</v>
      </c>
      <c r="F844" s="35">
        <v>5.0950000000000002E-2</v>
      </c>
      <c r="G844" s="66">
        <v>0.27600000000000002</v>
      </c>
      <c r="H844" s="66">
        <v>0.10355</v>
      </c>
      <c r="I844" s="66">
        <v>5.1299999999999998E-2</v>
      </c>
      <c r="J844" s="66">
        <v>2.6849999999999999E-2</v>
      </c>
      <c r="K844" s="67">
        <v>4.4850000000000001E-2</v>
      </c>
      <c r="L844" s="66">
        <v>0.51666699999999999</v>
      </c>
      <c r="M844" s="68">
        <v>1.9599999999999999E-2</v>
      </c>
      <c r="N844" s="35">
        <v>4.78</v>
      </c>
      <c r="O844" s="35">
        <v>19.427500000000002</v>
      </c>
      <c r="P844" s="35">
        <v>1.98</v>
      </c>
      <c r="Q844" s="35">
        <v>15.98</v>
      </c>
      <c r="R844" s="35">
        <v>4.2474999999999996</v>
      </c>
      <c r="S844" s="35">
        <v>0.97499999999999998</v>
      </c>
      <c r="T844" s="35">
        <v>6.8724999999999996</v>
      </c>
      <c r="U844" s="35">
        <v>0.77</v>
      </c>
      <c r="V844" s="35">
        <v>11.3</v>
      </c>
      <c r="W844" s="35">
        <v>5.37</v>
      </c>
      <c r="X844" s="35">
        <v>8.9450000000000003</v>
      </c>
      <c r="Y844" s="35">
        <v>5.09</v>
      </c>
      <c r="Z844" s="35">
        <v>0</v>
      </c>
      <c r="AA844" s="35">
        <v>4.7</v>
      </c>
      <c r="AB844" s="41">
        <v>1040</v>
      </c>
      <c r="AC844" s="41">
        <v>6</v>
      </c>
      <c r="AD844" s="88">
        <v>386.1</v>
      </c>
      <c r="AE844" s="69">
        <v>59.7</v>
      </c>
      <c r="AF844" s="69">
        <v>76.2</v>
      </c>
      <c r="AG844" s="44">
        <f t="shared" si="473"/>
        <v>29.85</v>
      </c>
      <c r="AH844" s="44">
        <f t="shared" si="480"/>
        <v>2799.2297401832116</v>
      </c>
      <c r="AI844" s="44">
        <f t="shared" si="481"/>
        <v>213301.30620196072</v>
      </c>
      <c r="AJ844" s="44">
        <f t="shared" si="482"/>
        <v>1.8101154975320581</v>
      </c>
      <c r="AK844" s="45">
        <v>0</v>
      </c>
      <c r="AL844" s="43">
        <v>354.5</v>
      </c>
      <c r="AM844" s="43">
        <v>59.6</v>
      </c>
      <c r="AN844" s="69">
        <v>76.099999999999994</v>
      </c>
      <c r="AO844" s="44">
        <f t="shared" ref="AO844:AO907" si="507">SUM(AM844/2)</f>
        <v>29.8</v>
      </c>
      <c r="AP844" s="44">
        <f t="shared" si="483"/>
        <v>2789.8599400938801</v>
      </c>
      <c r="AQ844" s="46">
        <f t="shared" si="484"/>
        <v>213301.30620196072</v>
      </c>
      <c r="AR844" s="46">
        <f t="shared" si="485"/>
        <v>212308.34144114426</v>
      </c>
      <c r="AS844" s="47">
        <f t="shared" si="486"/>
        <v>0.46552211915490121</v>
      </c>
      <c r="AT844" s="46">
        <f t="shared" si="487"/>
        <v>1.8101154975320581</v>
      </c>
      <c r="AU844" s="46">
        <f t="shared" si="488"/>
        <v>1.6697412715565576</v>
      </c>
      <c r="AV844" s="47">
        <f t="shared" si="489"/>
        <v>7.7549872462220835</v>
      </c>
      <c r="AW844" s="48">
        <v>0</v>
      </c>
      <c r="AX844" s="70">
        <v>150</v>
      </c>
      <c r="AY844" s="70">
        <v>12</v>
      </c>
      <c r="AZ844" s="71">
        <v>326.39999999999998</v>
      </c>
      <c r="BA844" s="43">
        <f t="shared" si="504"/>
        <v>18.290441176470605</v>
      </c>
      <c r="BB844" s="71">
        <v>58.2</v>
      </c>
      <c r="BC844" s="69">
        <v>76.25</v>
      </c>
      <c r="BD844" s="54">
        <f t="shared" si="490"/>
        <v>29.1</v>
      </c>
      <c r="BE844" s="44">
        <f t="shared" si="491"/>
        <v>2660.3320749863728</v>
      </c>
      <c r="BF844" s="50">
        <f t="shared" si="506"/>
        <v>213301.30620196072</v>
      </c>
      <c r="BG844" s="50">
        <f t="shared" si="492"/>
        <v>202850.32071771094</v>
      </c>
      <c r="BH844" s="72">
        <f t="shared" si="493"/>
        <v>4.8996350141214959</v>
      </c>
      <c r="BI844" s="73">
        <f t="shared" si="494"/>
        <v>1.8101154975320581</v>
      </c>
      <c r="BJ844" s="51">
        <f t="shared" si="495"/>
        <v>1.6090681978966273</v>
      </c>
      <c r="BK844" s="72">
        <f t="shared" si="496"/>
        <v>11.106876876616004</v>
      </c>
      <c r="BL844" s="116">
        <v>0</v>
      </c>
      <c r="BM844" s="74">
        <f t="shared" si="478"/>
        <v>1040</v>
      </c>
      <c r="BN844" s="74">
        <f t="shared" si="479"/>
        <v>6</v>
      </c>
      <c r="BO844" s="71">
        <v>297.39999999999998</v>
      </c>
      <c r="BP844" s="71">
        <v>58.7</v>
      </c>
      <c r="BQ844" s="71">
        <v>74.3</v>
      </c>
      <c r="BR844" s="72">
        <f t="shared" si="497"/>
        <v>29.35</v>
      </c>
      <c r="BS844" s="54">
        <f t="shared" si="498"/>
        <v>2706.2385976369542</v>
      </c>
      <c r="BT844" s="50">
        <f t="shared" si="499"/>
        <v>202850.32071771094</v>
      </c>
      <c r="BU844" s="50">
        <f t="shared" si="500"/>
        <v>201073.52780442568</v>
      </c>
      <c r="BV844" s="72">
        <f t="shared" si="501"/>
        <v>0.8759132876885446</v>
      </c>
      <c r="BW844" s="75">
        <f t="shared" si="502"/>
        <v>1.6090681978966273</v>
      </c>
      <c r="BX844" s="55">
        <f t="shared" si="503"/>
        <v>1.4790609348102071</v>
      </c>
      <c r="BY844" s="72">
        <f t="shared" si="477"/>
        <v>8.079661462227989</v>
      </c>
      <c r="BZ844" s="83" t="s">
        <v>74</v>
      </c>
      <c r="CA844" s="83" t="s">
        <v>78</v>
      </c>
      <c r="CB844" s="112">
        <v>4</v>
      </c>
      <c r="CC844" s="112">
        <v>8</v>
      </c>
      <c r="CD844" s="112">
        <v>4</v>
      </c>
      <c r="CE844" s="112">
        <v>6</v>
      </c>
      <c r="CF844" s="83" t="s">
        <v>81</v>
      </c>
      <c r="CG844" s="71" t="s">
        <v>75</v>
      </c>
      <c r="CH844" s="129">
        <f>SUM(CH842:CH843)/2</f>
        <v>21.971443871306164</v>
      </c>
      <c r="CI844" s="129">
        <f t="shared" si="505"/>
        <v>2.2351318021230093</v>
      </c>
      <c r="CJ844" s="64">
        <f>SUM((AF844-BQ844)/AF844)*100</f>
        <v>2.493438320209981</v>
      </c>
      <c r="CK844" s="64">
        <f>SUM(BX844*CH844)</f>
        <v>32.497104311424089</v>
      </c>
      <c r="CL844" s="65" t="s">
        <v>81</v>
      </c>
    </row>
    <row r="845" spans="1:90" s="65" customFormat="1" ht="24.75" customHeight="1" x14ac:dyDescent="0.3">
      <c r="A845" s="61" t="s">
        <v>131</v>
      </c>
      <c r="B845" s="35">
        <v>4.165</v>
      </c>
      <c r="C845" s="35">
        <v>2.38</v>
      </c>
      <c r="D845" s="35">
        <v>7.3049999999999997</v>
      </c>
      <c r="E845" s="35">
        <v>5.9249999999999998</v>
      </c>
      <c r="F845" s="35">
        <v>8.9649999999999994E-2</v>
      </c>
      <c r="G845" s="66">
        <v>0.26874999999999999</v>
      </c>
      <c r="H845" s="66">
        <v>8.8849999999999998E-2</v>
      </c>
      <c r="I845" s="66">
        <v>4.8349999999999997E-2</v>
      </c>
      <c r="J845" s="66">
        <v>3.8850000000000003E-2</v>
      </c>
      <c r="K845" s="67">
        <v>6.105E-2</v>
      </c>
      <c r="L845" s="66">
        <v>0.51666699999999999</v>
      </c>
      <c r="M845" s="68">
        <v>1.9599999999999999E-2</v>
      </c>
      <c r="N845" s="35">
        <v>4.7</v>
      </c>
      <c r="O845" s="35">
        <v>13.58</v>
      </c>
      <c r="P845" s="35">
        <v>1.98</v>
      </c>
      <c r="Q845" s="35">
        <v>20.89</v>
      </c>
      <c r="R845" s="35">
        <v>4.8</v>
      </c>
      <c r="S845" s="35">
        <v>1.3</v>
      </c>
      <c r="T845" s="35">
        <v>7.0549999999999997</v>
      </c>
      <c r="U845" s="35">
        <v>1.0249999999999999</v>
      </c>
      <c r="V845" s="35">
        <v>12.155000000000001</v>
      </c>
      <c r="W845" s="35">
        <v>7.17</v>
      </c>
      <c r="X845" s="35">
        <v>6.66</v>
      </c>
      <c r="Y845" s="35">
        <v>2.9299999999999997</v>
      </c>
      <c r="Z845" s="35">
        <v>0</v>
      </c>
      <c r="AA845" s="35">
        <v>6.25</v>
      </c>
      <c r="AB845" s="41">
        <v>1040</v>
      </c>
      <c r="AC845" s="41">
        <v>6</v>
      </c>
      <c r="AD845" s="88">
        <v>383.3</v>
      </c>
      <c r="AE845" s="69">
        <v>59.7</v>
      </c>
      <c r="AF845" s="69">
        <v>74.52</v>
      </c>
      <c r="AG845" s="44">
        <f t="shared" si="473"/>
        <v>29.85</v>
      </c>
      <c r="AH845" s="44">
        <f t="shared" si="480"/>
        <v>2799.2297401832116</v>
      </c>
      <c r="AI845" s="44">
        <f t="shared" si="481"/>
        <v>208598.60023845293</v>
      </c>
      <c r="AJ845" s="44">
        <f t="shared" si="482"/>
        <v>1.8375003454569814</v>
      </c>
      <c r="AK845" s="45">
        <v>0</v>
      </c>
      <c r="AL845" s="43">
        <v>362.5</v>
      </c>
      <c r="AM845" s="43">
        <v>59</v>
      </c>
      <c r="AN845" s="69">
        <v>74.73</v>
      </c>
      <c r="AO845" s="44">
        <f t="shared" si="507"/>
        <v>29.5</v>
      </c>
      <c r="AP845" s="44">
        <f t="shared" si="483"/>
        <v>2733.9710067865176</v>
      </c>
      <c r="AQ845" s="46">
        <f t="shared" si="484"/>
        <v>208598.60023845293</v>
      </c>
      <c r="AR845" s="46">
        <f t="shared" si="485"/>
        <v>204309.65333715646</v>
      </c>
      <c r="AS845" s="47">
        <f t="shared" si="486"/>
        <v>2.0560765491205091</v>
      </c>
      <c r="AT845" s="46">
        <f t="shared" si="487"/>
        <v>1.8375003454569814</v>
      </c>
      <c r="AU845" s="46">
        <f t="shared" si="488"/>
        <v>1.7742676084022042</v>
      </c>
      <c r="AV845" s="47">
        <f t="shared" si="489"/>
        <v>3.44123674377059</v>
      </c>
      <c r="AW845" s="48">
        <v>0</v>
      </c>
      <c r="AX845" s="70">
        <v>150</v>
      </c>
      <c r="AY845" s="70">
        <v>12</v>
      </c>
      <c r="AZ845" s="71">
        <v>328</v>
      </c>
      <c r="BA845" s="43">
        <f t="shared" si="504"/>
        <v>16.859756097560979</v>
      </c>
      <c r="BB845" s="71">
        <v>57.2</v>
      </c>
      <c r="BC845" s="69">
        <v>74.39</v>
      </c>
      <c r="BD845" s="54">
        <f t="shared" si="490"/>
        <v>28.6</v>
      </c>
      <c r="BE845" s="44">
        <f t="shared" si="491"/>
        <v>2569.6971269303071</v>
      </c>
      <c r="BF845" s="50">
        <f t="shared" si="506"/>
        <v>208598.60023845293</v>
      </c>
      <c r="BG845" s="50">
        <f t="shared" si="492"/>
        <v>191159.76927234555</v>
      </c>
      <c r="BH845" s="72">
        <f t="shared" si="493"/>
        <v>8.3599942406961123</v>
      </c>
      <c r="BI845" s="73">
        <f t="shared" si="494"/>
        <v>1.8375003454569814</v>
      </c>
      <c r="BJ845" s="51">
        <f t="shared" si="495"/>
        <v>1.7158422049186406</v>
      </c>
      <c r="BK845" s="72">
        <f t="shared" si="496"/>
        <v>6.6208499410150985</v>
      </c>
      <c r="BL845" s="116">
        <v>0</v>
      </c>
      <c r="BM845" s="74">
        <f t="shared" si="478"/>
        <v>1040</v>
      </c>
      <c r="BN845" s="74">
        <f t="shared" si="479"/>
        <v>6</v>
      </c>
      <c r="BO845" s="71">
        <v>306.2</v>
      </c>
      <c r="BP845" s="71">
        <v>57</v>
      </c>
      <c r="BQ845" s="71">
        <v>73.8</v>
      </c>
      <c r="BR845" s="72">
        <f t="shared" si="497"/>
        <v>28.5</v>
      </c>
      <c r="BS845" s="54">
        <f t="shared" si="498"/>
        <v>2551.7586328783095</v>
      </c>
      <c r="BT845" s="50">
        <f t="shared" si="499"/>
        <v>191159.76927234555</v>
      </c>
      <c r="BU845" s="50">
        <f t="shared" si="500"/>
        <v>188319.78710641924</v>
      </c>
      <c r="BV845" s="72">
        <f t="shared" si="501"/>
        <v>1.4856589211928712</v>
      </c>
      <c r="BW845" s="75">
        <f t="shared" si="502"/>
        <v>1.7158422049186406</v>
      </c>
      <c r="BX845" s="55">
        <f t="shared" si="503"/>
        <v>1.6259576580073702</v>
      </c>
      <c r="BY845" s="72">
        <f t="shared" si="477"/>
        <v>5.238508917288951</v>
      </c>
      <c r="BZ845" s="83" t="s">
        <v>74</v>
      </c>
      <c r="CA845" s="83" t="s">
        <v>78</v>
      </c>
      <c r="CB845" s="112">
        <v>4</v>
      </c>
      <c r="CC845" s="112">
        <v>8</v>
      </c>
      <c r="CD845" s="112">
        <v>4</v>
      </c>
      <c r="CE845" s="112">
        <v>6</v>
      </c>
      <c r="CF845" s="83" t="s">
        <v>81</v>
      </c>
      <c r="CG845" s="71" t="s">
        <v>75</v>
      </c>
      <c r="CH845" s="62">
        <v>23.099415204678358</v>
      </c>
      <c r="CI845" s="63">
        <f>SUM(CI843:CI844)/1.9</f>
        <v>2.3531859337127776</v>
      </c>
      <c r="CJ845" s="64">
        <f>SUM((AF845-BQ845)/AF845)*100</f>
        <v>0.96618357487922557</v>
      </c>
      <c r="CK845" s="64">
        <f>SUM(BX845*CH845)</f>
        <v>37.55867104753866</v>
      </c>
      <c r="CL845" s="65" t="s">
        <v>81</v>
      </c>
    </row>
    <row r="846" spans="1:90" s="65" customFormat="1" ht="24.75" customHeight="1" x14ac:dyDescent="0.3">
      <c r="A846" s="61" t="s">
        <v>131</v>
      </c>
      <c r="B846" s="35">
        <v>3.97</v>
      </c>
      <c r="C846" s="35">
        <v>2.11</v>
      </c>
      <c r="D846" s="35">
        <v>6.72</v>
      </c>
      <c r="E846" s="35">
        <v>5.84</v>
      </c>
      <c r="F846" s="35">
        <v>8.3699999999999997E-2</v>
      </c>
      <c r="G846" s="66">
        <v>0.25835000000000002</v>
      </c>
      <c r="H846" s="66">
        <v>9.0550000000000005E-2</v>
      </c>
      <c r="I846" s="66">
        <v>4.7050000000000002E-2</v>
      </c>
      <c r="J846" s="66">
        <v>3.8600000000000002E-2</v>
      </c>
      <c r="K846" s="67">
        <v>6.2300000000000001E-2</v>
      </c>
      <c r="L846" s="66">
        <v>0.51666699999999999</v>
      </c>
      <c r="M846" s="68">
        <v>2.4649999999999998E-2</v>
      </c>
      <c r="N846" s="35">
        <v>4.8599999999999994</v>
      </c>
      <c r="O846" s="35">
        <v>25.274999999999999</v>
      </c>
      <c r="P846" s="35">
        <v>1.98</v>
      </c>
      <c r="Q846" s="35">
        <v>11.07</v>
      </c>
      <c r="R846" s="35">
        <v>3.6949999999999998</v>
      </c>
      <c r="S846" s="35">
        <v>0.65</v>
      </c>
      <c r="T846" s="35">
        <v>6.69</v>
      </c>
      <c r="U846" s="35">
        <v>0.51249999999999996</v>
      </c>
      <c r="V846" s="35">
        <v>10.445</v>
      </c>
      <c r="W846" s="35">
        <v>3.57</v>
      </c>
      <c r="X846" s="35">
        <v>11.23</v>
      </c>
      <c r="Y846" s="35">
        <v>7.25</v>
      </c>
      <c r="Z846" s="35">
        <v>0</v>
      </c>
      <c r="AA846" s="35">
        <v>3.125</v>
      </c>
      <c r="AB846" s="41">
        <v>1040</v>
      </c>
      <c r="AC846" s="41">
        <v>6</v>
      </c>
      <c r="AD846" s="88">
        <v>385.5</v>
      </c>
      <c r="AE846" s="69">
        <v>59.88</v>
      </c>
      <c r="AF846" s="69">
        <v>74.7</v>
      </c>
      <c r="AG846" s="44">
        <f t="shared" si="473"/>
        <v>29.94</v>
      </c>
      <c r="AH846" s="44">
        <f t="shared" si="480"/>
        <v>2816.1349644114439</v>
      </c>
      <c r="AI846" s="44">
        <f t="shared" si="481"/>
        <v>210365.28184153486</v>
      </c>
      <c r="AJ846" s="44">
        <f t="shared" si="482"/>
        <v>1.8325267203092552</v>
      </c>
      <c r="AK846" s="45">
        <v>0</v>
      </c>
      <c r="AL846" s="43">
        <v>368.8</v>
      </c>
      <c r="AM846" s="43">
        <v>59</v>
      </c>
      <c r="AN846" s="69">
        <v>74.260000000000005</v>
      </c>
      <c r="AO846" s="44">
        <f t="shared" si="507"/>
        <v>29.5</v>
      </c>
      <c r="AP846" s="44">
        <f t="shared" si="483"/>
        <v>2733.9710067865176</v>
      </c>
      <c r="AQ846" s="46">
        <f t="shared" si="484"/>
        <v>210365.28184153486</v>
      </c>
      <c r="AR846" s="46">
        <f t="shared" si="485"/>
        <v>203024.68696396681</v>
      </c>
      <c r="AS846" s="47">
        <f t="shared" si="486"/>
        <v>3.4894516877065338</v>
      </c>
      <c r="AT846" s="46">
        <f t="shared" si="487"/>
        <v>1.8325267203092552</v>
      </c>
      <c r="AU846" s="46">
        <f t="shared" si="488"/>
        <v>1.816527859321144</v>
      </c>
      <c r="AV846" s="47">
        <f t="shared" si="489"/>
        <v>0.87304926093581081</v>
      </c>
      <c r="AW846" s="48">
        <v>0</v>
      </c>
      <c r="AX846" s="70">
        <v>150</v>
      </c>
      <c r="AY846" s="70">
        <v>12</v>
      </c>
      <c r="AZ846" s="71">
        <v>329.7</v>
      </c>
      <c r="BA846" s="43">
        <f t="shared" si="504"/>
        <v>16.924476797088268</v>
      </c>
      <c r="BB846" s="71">
        <v>58.74</v>
      </c>
      <c r="BC846" s="69">
        <v>74.42</v>
      </c>
      <c r="BD846" s="54">
        <f t="shared" si="490"/>
        <v>29.37</v>
      </c>
      <c r="BE846" s="44">
        <f t="shared" si="491"/>
        <v>2709.9280840493293</v>
      </c>
      <c r="BF846" s="50">
        <f t="shared" si="506"/>
        <v>210365.28184153486</v>
      </c>
      <c r="BG846" s="50">
        <f t="shared" si="492"/>
        <v>201672.8480149511</v>
      </c>
      <c r="BH846" s="72">
        <f t="shared" si="493"/>
        <v>4.1320667319675133</v>
      </c>
      <c r="BI846" s="73">
        <f t="shared" si="494"/>
        <v>1.8325267203092552</v>
      </c>
      <c r="BJ846" s="51">
        <f t="shared" si="495"/>
        <v>1.6348259234954501</v>
      </c>
      <c r="BK846" s="72">
        <f t="shared" si="496"/>
        <v>10.788426418166571</v>
      </c>
      <c r="BL846" s="116">
        <v>0</v>
      </c>
      <c r="BM846" s="74">
        <f t="shared" si="478"/>
        <v>1040</v>
      </c>
      <c r="BN846" s="74">
        <f t="shared" si="479"/>
        <v>6</v>
      </c>
      <c r="BO846" s="71">
        <v>308.8</v>
      </c>
      <c r="BP846" s="71">
        <v>58.6</v>
      </c>
      <c r="BQ846" s="71">
        <v>73.400000000000006</v>
      </c>
      <c r="BR846" s="72">
        <f t="shared" si="497"/>
        <v>29.3</v>
      </c>
      <c r="BS846" s="54">
        <f t="shared" si="498"/>
        <v>2697.0258771803014</v>
      </c>
      <c r="BT846" s="50">
        <f t="shared" si="499"/>
        <v>201672.8480149511</v>
      </c>
      <c r="BU846" s="50">
        <f t="shared" si="500"/>
        <v>197961.69938503415</v>
      </c>
      <c r="BV846" s="72">
        <f t="shared" si="501"/>
        <v>1.8401825860275551</v>
      </c>
      <c r="BW846" s="75">
        <f t="shared" si="502"/>
        <v>1.6348259234954501</v>
      </c>
      <c r="BX846" s="55">
        <f t="shared" si="503"/>
        <v>1.5598977022286826</v>
      </c>
      <c r="BY846" s="72">
        <f t="shared" si="477"/>
        <v>4.5832538002922112</v>
      </c>
      <c r="BZ846" s="83" t="s">
        <v>74</v>
      </c>
      <c r="CA846" s="83" t="s">
        <v>78</v>
      </c>
      <c r="CB846" s="112">
        <v>4</v>
      </c>
      <c r="CC846" s="112">
        <v>8</v>
      </c>
      <c r="CD846" s="112">
        <v>4</v>
      </c>
      <c r="CE846" s="112">
        <v>6</v>
      </c>
      <c r="CF846" s="83" t="s">
        <v>81</v>
      </c>
      <c r="CG846" s="71" t="s">
        <v>75</v>
      </c>
      <c r="CH846" s="62">
        <v>23.166226912928764</v>
      </c>
      <c r="CI846" s="63">
        <f>SUM(CI844:CI845)/1.9</f>
        <v>2.4149040714925194</v>
      </c>
      <c r="CJ846" s="64">
        <f>SUM((AF846-BQ846)/AF846)*100</f>
        <v>1.7402945113788446</v>
      </c>
      <c r="CK846" s="64">
        <f>SUM(BX846*CH846)</f>
        <v>36.136944130785849</v>
      </c>
      <c r="CL846" s="65" t="s">
        <v>81</v>
      </c>
    </row>
    <row r="847" spans="1:90" s="65" customFormat="1" ht="24.75" customHeight="1" x14ac:dyDescent="0.3">
      <c r="A847" s="61" t="s">
        <v>131</v>
      </c>
      <c r="B847" s="35">
        <v>4.18</v>
      </c>
      <c r="C847" s="35">
        <v>2.41</v>
      </c>
      <c r="D847" s="35">
        <v>7.4450000000000003</v>
      </c>
      <c r="E847" s="35">
        <v>5.88</v>
      </c>
      <c r="F847" s="35">
        <v>7.6850000000000002E-2</v>
      </c>
      <c r="G847" s="66">
        <v>0.26795000000000002</v>
      </c>
      <c r="H847" s="66">
        <v>9.64E-2</v>
      </c>
      <c r="I847" s="66">
        <v>5.1749999999999997E-2</v>
      </c>
      <c r="J847" s="66">
        <v>3.9199999999999999E-2</v>
      </c>
      <c r="K847" s="67">
        <v>5.1200000000000002E-2</v>
      </c>
      <c r="L847" s="66">
        <v>0.51666699999999999</v>
      </c>
      <c r="M847" s="68">
        <v>2.2950000000000002E-2</v>
      </c>
      <c r="N847" s="35">
        <v>4.78</v>
      </c>
      <c r="O847" s="35">
        <v>19.427500000000002</v>
      </c>
      <c r="P847" s="35">
        <v>1.98</v>
      </c>
      <c r="Q847" s="35">
        <v>15.98</v>
      </c>
      <c r="R847" s="35">
        <v>4.2474999999999996</v>
      </c>
      <c r="S847" s="35">
        <v>0.97499999999999998</v>
      </c>
      <c r="T847" s="35">
        <v>6.8724999999999996</v>
      </c>
      <c r="U847" s="35">
        <v>0.77</v>
      </c>
      <c r="V847" s="35">
        <v>11.3</v>
      </c>
      <c r="W847" s="35">
        <v>5.37</v>
      </c>
      <c r="X847" s="35">
        <v>8.9450000000000003</v>
      </c>
      <c r="Y847" s="35">
        <v>5.09</v>
      </c>
      <c r="Z847" s="35">
        <v>0</v>
      </c>
      <c r="AA847" s="35">
        <v>4.7</v>
      </c>
      <c r="AB847" s="41">
        <v>1040</v>
      </c>
      <c r="AC847" s="41">
        <v>6</v>
      </c>
      <c r="AD847" s="88">
        <v>377.7</v>
      </c>
      <c r="AE847" s="69">
        <v>59.67</v>
      </c>
      <c r="AF847" s="69">
        <v>74.290000000000006</v>
      </c>
      <c r="AG847" s="44">
        <f t="shared" si="473"/>
        <v>29.835000000000001</v>
      </c>
      <c r="AH847" s="44">
        <f t="shared" si="480"/>
        <v>2796.4171508202689</v>
      </c>
      <c r="AI847" s="44">
        <f t="shared" si="481"/>
        <v>207745.8301344378</v>
      </c>
      <c r="AJ847" s="44">
        <f t="shared" si="482"/>
        <v>1.8180870333502259</v>
      </c>
      <c r="AK847" s="45">
        <v>0</v>
      </c>
      <c r="AL847" s="43">
        <v>360.7</v>
      </c>
      <c r="AM847" s="43">
        <v>59</v>
      </c>
      <c r="AN847" s="69">
        <v>74.180000000000007</v>
      </c>
      <c r="AO847" s="44">
        <f t="shared" si="507"/>
        <v>29.5</v>
      </c>
      <c r="AP847" s="44">
        <f t="shared" si="483"/>
        <v>2733.9710067865176</v>
      </c>
      <c r="AQ847" s="46">
        <f t="shared" si="484"/>
        <v>207745.8301344378</v>
      </c>
      <c r="AR847" s="46">
        <f t="shared" si="485"/>
        <v>202805.96928342388</v>
      </c>
      <c r="AS847" s="47">
        <f t="shared" si="486"/>
        <v>2.3778387502734484</v>
      </c>
      <c r="AT847" s="46">
        <f t="shared" si="487"/>
        <v>1.8180870333502259</v>
      </c>
      <c r="AU847" s="46">
        <f t="shared" si="488"/>
        <v>1.7785472551644534</v>
      </c>
      <c r="AV847" s="47">
        <f t="shared" si="489"/>
        <v>2.1748011762072648</v>
      </c>
      <c r="AW847" s="48">
        <v>0</v>
      </c>
      <c r="AX847" s="70">
        <v>150</v>
      </c>
      <c r="AY847" s="70">
        <v>12</v>
      </c>
      <c r="AZ847" s="71">
        <v>324.10000000000002</v>
      </c>
      <c r="BA847" s="43">
        <f t="shared" si="504"/>
        <v>16.538105522986722</v>
      </c>
      <c r="BB847" s="71">
        <v>59.32</v>
      </c>
      <c r="BC847" s="69">
        <v>73.72</v>
      </c>
      <c r="BD847" s="54">
        <f t="shared" si="490"/>
        <v>29.66</v>
      </c>
      <c r="BE847" s="44">
        <f t="shared" si="491"/>
        <v>2763.7080662083372</v>
      </c>
      <c r="BF847" s="50">
        <f t="shared" si="506"/>
        <v>207745.8301344378</v>
      </c>
      <c r="BG847" s="50">
        <f t="shared" si="492"/>
        <v>203740.55864087862</v>
      </c>
      <c r="BH847" s="72">
        <f t="shared" si="493"/>
        <v>1.9279672140553976</v>
      </c>
      <c r="BI847" s="73">
        <f t="shared" si="494"/>
        <v>1.8180870333502259</v>
      </c>
      <c r="BJ847" s="51">
        <f t="shared" si="495"/>
        <v>1.5907485586670636</v>
      </c>
      <c r="BK847" s="72">
        <f t="shared" si="496"/>
        <v>12.504267975787778</v>
      </c>
      <c r="BL847" s="116">
        <v>0</v>
      </c>
      <c r="BM847" s="74">
        <f t="shared" si="478"/>
        <v>1040</v>
      </c>
      <c r="BN847" s="74">
        <f t="shared" si="479"/>
        <v>6</v>
      </c>
      <c r="BO847" s="71">
        <v>303.7</v>
      </c>
      <c r="BP847" s="71">
        <v>58</v>
      </c>
      <c r="BQ847" s="71">
        <v>73.3</v>
      </c>
      <c r="BR847" s="72">
        <f t="shared" si="497"/>
        <v>29</v>
      </c>
      <c r="BS847" s="54">
        <f t="shared" si="498"/>
        <v>2642.079421669016</v>
      </c>
      <c r="BT847" s="50">
        <f t="shared" si="499"/>
        <v>203740.55864087862</v>
      </c>
      <c r="BU847" s="50">
        <f t="shared" si="500"/>
        <v>193664.42160833886</v>
      </c>
      <c r="BV847" s="72">
        <f t="shared" si="501"/>
        <v>4.9455724965888441</v>
      </c>
      <c r="BW847" s="75">
        <f t="shared" si="502"/>
        <v>1.5907485586670636</v>
      </c>
      <c r="BX847" s="55">
        <f t="shared" si="503"/>
        <v>1.5681765265805705</v>
      </c>
      <c r="BY847" s="72">
        <f t="shared" si="477"/>
        <v>1.4189566266466929</v>
      </c>
      <c r="BZ847" s="83" t="s">
        <v>74</v>
      </c>
      <c r="CA847" s="83" t="s">
        <v>78</v>
      </c>
      <c r="CB847" s="112">
        <v>4</v>
      </c>
      <c r="CC847" s="112">
        <v>8</v>
      </c>
      <c r="CD847" s="112">
        <v>4</v>
      </c>
      <c r="CE847" s="112">
        <v>6</v>
      </c>
      <c r="CF847" s="83" t="s">
        <v>81</v>
      </c>
      <c r="CG847" s="71" t="s">
        <v>75</v>
      </c>
      <c r="CH847" s="62">
        <v>23.01001581444385</v>
      </c>
      <c r="CI847" s="63">
        <f t="shared" ref="CI847:CI852" si="508">SUM(CI845:CI846)/2</f>
        <v>2.3840450026026483</v>
      </c>
      <c r="CJ847" s="64">
        <f>SUM((AF847-BQ847)/AF847)*100</f>
        <v>1.3326154260331255</v>
      </c>
      <c r="CK847" s="64">
        <f>SUM(BX847*CH847)</f>
        <v>36.083766676458552</v>
      </c>
      <c r="CL847" s="65" t="s">
        <v>81</v>
      </c>
    </row>
    <row r="848" spans="1:90" s="65" customFormat="1" ht="24.75" customHeight="1" x14ac:dyDescent="0.3">
      <c r="A848" s="61" t="s">
        <v>131</v>
      </c>
      <c r="B848" s="35">
        <v>3.5649999999999999</v>
      </c>
      <c r="C848" s="35">
        <v>1.625</v>
      </c>
      <c r="D848" s="35">
        <v>9.2449999999999992</v>
      </c>
      <c r="E848" s="35">
        <v>2.7162000000000002</v>
      </c>
      <c r="F848" s="35">
        <v>4.725E-2</v>
      </c>
      <c r="G848" s="66">
        <v>0.27455000000000002</v>
      </c>
      <c r="H848" s="66">
        <v>9.3799999999999994E-2</v>
      </c>
      <c r="I848" s="66">
        <v>0.05</v>
      </c>
      <c r="J848" s="66">
        <v>2.5999999999999999E-2</v>
      </c>
      <c r="K848" s="67">
        <v>4.1450000000000001E-2</v>
      </c>
      <c r="L848" s="66">
        <v>0.51666699999999999</v>
      </c>
      <c r="M848" s="68">
        <v>1.5800000000000002E-2</v>
      </c>
      <c r="N848" s="35">
        <v>4.7</v>
      </c>
      <c r="O848" s="35">
        <v>13.58</v>
      </c>
      <c r="P848" s="35">
        <v>1.98</v>
      </c>
      <c r="Q848" s="35">
        <v>20.89</v>
      </c>
      <c r="R848" s="35">
        <v>4.8</v>
      </c>
      <c r="S848" s="35">
        <v>1.3</v>
      </c>
      <c r="T848" s="35">
        <v>7.0549999999999997</v>
      </c>
      <c r="U848" s="35">
        <v>1.0249999999999999</v>
      </c>
      <c r="V848" s="35">
        <v>12.155000000000001</v>
      </c>
      <c r="W848" s="35">
        <v>7.17</v>
      </c>
      <c r="X848" s="35">
        <v>6.66</v>
      </c>
      <c r="Y848" s="35">
        <v>2.9299999999999997</v>
      </c>
      <c r="Z848" s="35">
        <v>0</v>
      </c>
      <c r="AA848" s="35">
        <v>6.25</v>
      </c>
      <c r="AB848" s="41">
        <v>1040</v>
      </c>
      <c r="AC848" s="41">
        <v>6</v>
      </c>
      <c r="AD848" s="88">
        <v>387.6</v>
      </c>
      <c r="AE848" s="69">
        <v>59.85</v>
      </c>
      <c r="AF848" s="69">
        <v>74.47</v>
      </c>
      <c r="AG848" s="44">
        <f t="shared" ref="AG848:AG911" si="509">SUM(AE848/2)</f>
        <v>29.925000000000001</v>
      </c>
      <c r="AH848" s="44">
        <f t="shared" si="480"/>
        <v>2813.313892748336</v>
      </c>
      <c r="AI848" s="44">
        <f t="shared" si="481"/>
        <v>209507.48559296859</v>
      </c>
      <c r="AJ848" s="44">
        <f t="shared" si="482"/>
        <v>1.8500532279454194</v>
      </c>
      <c r="AK848" s="45">
        <v>0</v>
      </c>
      <c r="AL848" s="43">
        <v>369.2</v>
      </c>
      <c r="AM848" s="43">
        <v>59.08</v>
      </c>
      <c r="AN848" s="69">
        <v>73.819999999999993</v>
      </c>
      <c r="AO848" s="44">
        <f t="shared" si="507"/>
        <v>29.54</v>
      </c>
      <c r="AP848" s="44">
        <f t="shared" si="483"/>
        <v>2741.390191997235</v>
      </c>
      <c r="AQ848" s="46">
        <f t="shared" si="484"/>
        <v>209507.48559296859</v>
      </c>
      <c r="AR848" s="46">
        <f t="shared" si="485"/>
        <v>202369.42397323585</v>
      </c>
      <c r="AS848" s="47">
        <f t="shared" si="486"/>
        <v>3.4070675802012</v>
      </c>
      <c r="AT848" s="46">
        <f t="shared" si="487"/>
        <v>1.8500532279454194</v>
      </c>
      <c r="AU848" s="46">
        <f t="shared" si="488"/>
        <v>1.8243862770930659</v>
      </c>
      <c r="AV848" s="47">
        <f t="shared" si="489"/>
        <v>1.3873628317633853</v>
      </c>
      <c r="AW848" s="48">
        <v>0</v>
      </c>
      <c r="AX848" s="70">
        <v>150</v>
      </c>
      <c r="AY848" s="70">
        <v>12</v>
      </c>
      <c r="AZ848" s="71">
        <v>329.9</v>
      </c>
      <c r="BA848" s="43">
        <f t="shared" si="504"/>
        <v>17.490148529857546</v>
      </c>
      <c r="BB848" s="71">
        <v>59.35</v>
      </c>
      <c r="BC848" s="69">
        <v>73.89</v>
      </c>
      <c r="BD848" s="54">
        <f t="shared" si="490"/>
        <v>29.675000000000001</v>
      </c>
      <c r="BE848" s="44">
        <f t="shared" si="491"/>
        <v>2766.5041622098483</v>
      </c>
      <c r="BF848" s="50">
        <f t="shared" si="506"/>
        <v>209507.48559296859</v>
      </c>
      <c r="BG848" s="50">
        <f t="shared" si="492"/>
        <v>204416.9925456857</v>
      </c>
      <c r="BH848" s="72">
        <f t="shared" si="493"/>
        <v>2.4297428002991275</v>
      </c>
      <c r="BI848" s="73">
        <f t="shared" si="494"/>
        <v>1.8500532279454194</v>
      </c>
      <c r="BJ848" s="51">
        <f t="shared" si="495"/>
        <v>1.6138580060866015</v>
      </c>
      <c r="BK848" s="72">
        <f t="shared" si="496"/>
        <v>12.766941960968605</v>
      </c>
      <c r="BL848" s="116">
        <v>0</v>
      </c>
      <c r="BM848" s="74">
        <f t="shared" si="478"/>
        <v>1040</v>
      </c>
      <c r="BN848" s="74">
        <f t="shared" si="479"/>
        <v>6</v>
      </c>
      <c r="BO848" s="71">
        <v>307.7</v>
      </c>
      <c r="BP848" s="71">
        <v>58.2</v>
      </c>
      <c r="BQ848" s="71">
        <v>73.7</v>
      </c>
      <c r="BR848" s="72">
        <f t="shared" si="497"/>
        <v>29.1</v>
      </c>
      <c r="BS848" s="54">
        <f t="shared" si="498"/>
        <v>2660.3320749863728</v>
      </c>
      <c r="BT848" s="50">
        <f t="shared" si="499"/>
        <v>204416.9925456857</v>
      </c>
      <c r="BU848" s="50">
        <f t="shared" si="500"/>
        <v>196066.47392649567</v>
      </c>
      <c r="BV848" s="72">
        <f t="shared" si="501"/>
        <v>4.0850413242058385</v>
      </c>
      <c r="BW848" s="75">
        <f t="shared" si="502"/>
        <v>1.6138580060866015</v>
      </c>
      <c r="BX848" s="55">
        <f t="shared" si="503"/>
        <v>1.5693657045893281</v>
      </c>
      <c r="BY848" s="72">
        <f t="shared" si="477"/>
        <v>2.7568907134005838</v>
      </c>
      <c r="BZ848" s="83" t="s">
        <v>74</v>
      </c>
      <c r="CA848" s="83" t="s">
        <v>78</v>
      </c>
      <c r="CB848" s="112">
        <v>4</v>
      </c>
      <c r="CC848" s="112">
        <v>8</v>
      </c>
      <c r="CD848" s="112">
        <v>4</v>
      </c>
      <c r="CE848" s="112">
        <v>6</v>
      </c>
      <c r="CF848" s="83" t="s">
        <v>81</v>
      </c>
      <c r="CG848" s="71" t="s">
        <v>75</v>
      </c>
      <c r="CH848" s="63">
        <v>22.3</v>
      </c>
      <c r="CI848" s="63">
        <f t="shared" si="508"/>
        <v>2.3994745370475838</v>
      </c>
      <c r="CJ848" s="64">
        <f>SUM((AF848-BQ848)/AF848)*100</f>
        <v>1.0339734121122546</v>
      </c>
      <c r="CK848" s="64">
        <f>SUM(BX848*CH848)</f>
        <v>34.99685521234202</v>
      </c>
      <c r="CL848" s="65" t="s">
        <v>81</v>
      </c>
    </row>
    <row r="849" spans="1:90" s="65" customFormat="1" ht="24.75" customHeight="1" x14ac:dyDescent="0.3">
      <c r="A849" s="61" t="s">
        <v>131</v>
      </c>
      <c r="B849" s="35">
        <v>3.585</v>
      </c>
      <c r="C849" s="35">
        <v>1.855</v>
      </c>
      <c r="D849" s="35">
        <v>10.175000000000001</v>
      </c>
      <c r="E849" s="35">
        <v>2.7303000000000002</v>
      </c>
      <c r="F849" s="35">
        <v>5.5350000000000003E-2</v>
      </c>
      <c r="G849" s="66">
        <v>0.27665000000000001</v>
      </c>
      <c r="H849" s="66">
        <v>9.665E-2</v>
      </c>
      <c r="I849" s="66">
        <v>5.0700000000000002E-2</v>
      </c>
      <c r="J849" s="66">
        <v>2.5950000000000001E-2</v>
      </c>
      <c r="K849" s="67">
        <v>4.2500000000000003E-2</v>
      </c>
      <c r="L849" s="66">
        <v>0.51666699999999999</v>
      </c>
      <c r="M849" s="68">
        <v>1.6799999999999999E-2</v>
      </c>
      <c r="N849" s="35">
        <v>4.8599999999999994</v>
      </c>
      <c r="O849" s="35">
        <v>25.274999999999999</v>
      </c>
      <c r="P849" s="35">
        <v>1.98</v>
      </c>
      <c r="Q849" s="35">
        <v>11.07</v>
      </c>
      <c r="R849" s="35">
        <v>3.6949999999999998</v>
      </c>
      <c r="S849" s="35">
        <v>0.65</v>
      </c>
      <c r="T849" s="35">
        <v>6.69</v>
      </c>
      <c r="U849" s="35">
        <v>0.51249999999999996</v>
      </c>
      <c r="V849" s="35">
        <v>10.445</v>
      </c>
      <c r="W849" s="35">
        <v>3.57</v>
      </c>
      <c r="X849" s="35">
        <v>11.23</v>
      </c>
      <c r="Y849" s="35">
        <v>7.25</v>
      </c>
      <c r="Z849" s="35">
        <v>0</v>
      </c>
      <c r="AA849" s="35">
        <v>3.125</v>
      </c>
      <c r="AB849" s="41">
        <v>1060</v>
      </c>
      <c r="AC849" s="41">
        <v>6</v>
      </c>
      <c r="AD849" s="88">
        <v>385.7</v>
      </c>
      <c r="AE849" s="69">
        <v>59.75</v>
      </c>
      <c r="AF849" s="69">
        <v>74.28</v>
      </c>
      <c r="AG849" s="44">
        <f t="shared" si="509"/>
        <v>29.875</v>
      </c>
      <c r="AH849" s="44">
        <f t="shared" si="480"/>
        <v>2803.9205307141028</v>
      </c>
      <c r="AI849" s="44">
        <f t="shared" si="481"/>
        <v>208275.21702144356</v>
      </c>
      <c r="AJ849" s="44">
        <f t="shared" si="482"/>
        <v>1.851876596341701</v>
      </c>
      <c r="AK849" s="45">
        <v>0</v>
      </c>
      <c r="AL849" s="43">
        <v>367.7</v>
      </c>
      <c r="AM849" s="43">
        <v>59.2</v>
      </c>
      <c r="AN849" s="69">
        <v>74.37</v>
      </c>
      <c r="AO849" s="44">
        <f t="shared" si="507"/>
        <v>29.6</v>
      </c>
      <c r="AP849" s="44">
        <f t="shared" si="483"/>
        <v>2752.5378193692336</v>
      </c>
      <c r="AQ849" s="46">
        <f t="shared" si="484"/>
        <v>208275.21702144356</v>
      </c>
      <c r="AR849" s="46">
        <f t="shared" si="485"/>
        <v>204706.23762648992</v>
      </c>
      <c r="AS849" s="47">
        <f t="shared" si="486"/>
        <v>1.7135881292041508</v>
      </c>
      <c r="AT849" s="46">
        <f t="shared" si="487"/>
        <v>1.851876596341701</v>
      </c>
      <c r="AU849" s="46">
        <f t="shared" si="488"/>
        <v>1.7962325147654317</v>
      </c>
      <c r="AV849" s="47">
        <f t="shared" si="489"/>
        <v>3.0047402557055749</v>
      </c>
      <c r="AW849" s="48">
        <v>0</v>
      </c>
      <c r="AX849" s="70">
        <v>150</v>
      </c>
      <c r="AY849" s="70">
        <v>12</v>
      </c>
      <c r="AZ849" s="71">
        <v>331.4</v>
      </c>
      <c r="BA849" s="43">
        <f t="shared" si="504"/>
        <v>16.385033192516602</v>
      </c>
      <c r="BB849" s="71">
        <v>58.8</v>
      </c>
      <c r="BC849" s="69">
        <v>73.709999999999994</v>
      </c>
      <c r="BD849" s="54">
        <f t="shared" si="490"/>
        <v>29.4</v>
      </c>
      <c r="BE849" s="44">
        <f t="shared" si="491"/>
        <v>2715.4670260568732</v>
      </c>
      <c r="BF849" s="50">
        <f t="shared" si="506"/>
        <v>208275.21702144356</v>
      </c>
      <c r="BG849" s="50">
        <f t="shared" si="492"/>
        <v>200157.0744906521</v>
      </c>
      <c r="BH849" s="72">
        <f t="shared" si="493"/>
        <v>3.8977957372410921</v>
      </c>
      <c r="BI849" s="73">
        <f t="shared" si="494"/>
        <v>1.851876596341701</v>
      </c>
      <c r="BJ849" s="51">
        <f t="shared" si="495"/>
        <v>1.6556996590968724</v>
      </c>
      <c r="BK849" s="72">
        <f t="shared" si="496"/>
        <v>10.593413061775674</v>
      </c>
      <c r="BL849" s="116">
        <v>0</v>
      </c>
      <c r="BM849" s="74">
        <f t="shared" si="478"/>
        <v>1060</v>
      </c>
      <c r="BN849" s="74">
        <f t="shared" si="479"/>
        <v>6</v>
      </c>
      <c r="BO849" s="71">
        <v>309.60000000000002</v>
      </c>
      <c r="BP849" s="71">
        <v>58</v>
      </c>
      <c r="BQ849" s="71">
        <v>72.900000000000006</v>
      </c>
      <c r="BR849" s="72">
        <f t="shared" si="497"/>
        <v>29</v>
      </c>
      <c r="BS849" s="54">
        <f t="shared" si="498"/>
        <v>2642.079421669016</v>
      </c>
      <c r="BT849" s="50">
        <f t="shared" si="499"/>
        <v>200157.0744906521</v>
      </c>
      <c r="BU849" s="50">
        <f t="shared" si="500"/>
        <v>192607.58983967127</v>
      </c>
      <c r="BV849" s="72">
        <f t="shared" si="501"/>
        <v>3.7717800733210702</v>
      </c>
      <c r="BW849" s="75">
        <f t="shared" si="502"/>
        <v>1.6556996590968724</v>
      </c>
      <c r="BX849" s="55">
        <f t="shared" si="503"/>
        <v>1.6074132917488586</v>
      </c>
      <c r="BY849" s="72">
        <f t="shared" si="477"/>
        <v>2.9163723675797821</v>
      </c>
      <c r="BZ849" s="83" t="s">
        <v>74</v>
      </c>
      <c r="CA849" s="83" t="s">
        <v>78</v>
      </c>
      <c r="CB849" s="112">
        <v>4</v>
      </c>
      <c r="CC849" s="112">
        <v>8</v>
      </c>
      <c r="CD849" s="112">
        <v>4</v>
      </c>
      <c r="CE849" s="112">
        <v>6</v>
      </c>
      <c r="CF849" s="83" t="s">
        <v>81</v>
      </c>
      <c r="CG849" s="71" t="s">
        <v>75</v>
      </c>
      <c r="CH849" s="63">
        <f>SUM(CH847:CH848)/2</f>
        <v>22.655007907221925</v>
      </c>
      <c r="CI849" s="63">
        <f t="shared" si="508"/>
        <v>2.3917597698251161</v>
      </c>
      <c r="CJ849" s="64">
        <f>SUM((AF849-BQ849)/AF849)*100</f>
        <v>1.8578352180936935</v>
      </c>
      <c r="CK849" s="64">
        <f>SUM(BX849*CH849)</f>
        <v>36.415960834744013</v>
      </c>
      <c r="CL849" s="65" t="s">
        <v>81</v>
      </c>
    </row>
    <row r="850" spans="1:90" s="65" customFormat="1" ht="24.75" customHeight="1" x14ac:dyDescent="0.3">
      <c r="A850" s="61" t="s">
        <v>131</v>
      </c>
      <c r="B850" s="35">
        <v>3.7650000000000001</v>
      </c>
      <c r="C850" s="35">
        <v>1.825</v>
      </c>
      <c r="D850" s="35">
        <v>10.205</v>
      </c>
      <c r="E850" s="35">
        <v>2.8285999999999998</v>
      </c>
      <c r="F850" s="35">
        <v>5.0950000000000002E-2</v>
      </c>
      <c r="G850" s="66">
        <v>0.27600000000000002</v>
      </c>
      <c r="H850" s="66">
        <v>0.10355</v>
      </c>
      <c r="I850" s="66">
        <v>5.1299999999999998E-2</v>
      </c>
      <c r="J850" s="66">
        <v>2.6849999999999999E-2</v>
      </c>
      <c r="K850" s="67">
        <v>4.4850000000000001E-2</v>
      </c>
      <c r="L850" s="66">
        <v>0.51666699999999999</v>
      </c>
      <c r="M850" s="68">
        <v>1.9599999999999999E-2</v>
      </c>
      <c r="N850" s="35">
        <v>4.78</v>
      </c>
      <c r="O850" s="35">
        <v>19.427500000000002</v>
      </c>
      <c r="P850" s="35">
        <v>1.98</v>
      </c>
      <c r="Q850" s="35">
        <v>15.98</v>
      </c>
      <c r="R850" s="35">
        <v>4.2474999999999996</v>
      </c>
      <c r="S850" s="35">
        <v>0.97499999999999998</v>
      </c>
      <c r="T850" s="35">
        <v>6.8724999999999996</v>
      </c>
      <c r="U850" s="35">
        <v>0.77</v>
      </c>
      <c r="V850" s="35">
        <v>11.3</v>
      </c>
      <c r="W850" s="35">
        <v>5.37</v>
      </c>
      <c r="X850" s="35">
        <v>8.9450000000000003</v>
      </c>
      <c r="Y850" s="35">
        <v>5.09</v>
      </c>
      <c r="Z850" s="35">
        <v>0</v>
      </c>
      <c r="AA850" s="35">
        <v>4.7</v>
      </c>
      <c r="AB850" s="41">
        <v>1060</v>
      </c>
      <c r="AC850" s="41">
        <v>6</v>
      </c>
      <c r="AD850" s="88">
        <v>384.8</v>
      </c>
      <c r="AE850" s="69">
        <v>59.68</v>
      </c>
      <c r="AF850" s="69">
        <v>74.569999999999993</v>
      </c>
      <c r="AG850" s="44">
        <f t="shared" si="509"/>
        <v>29.84</v>
      </c>
      <c r="AH850" s="44">
        <f t="shared" si="480"/>
        <v>2797.3545235282836</v>
      </c>
      <c r="AI850" s="44">
        <f t="shared" si="481"/>
        <v>208598.72681950408</v>
      </c>
      <c r="AJ850" s="44">
        <f t="shared" si="482"/>
        <v>1.8446900701026763</v>
      </c>
      <c r="AK850" s="45">
        <v>0</v>
      </c>
      <c r="AL850" s="43">
        <v>372</v>
      </c>
      <c r="AM850" s="43">
        <v>59.5</v>
      </c>
      <c r="AN850" s="69">
        <v>74.180000000000007</v>
      </c>
      <c r="AO850" s="44">
        <f t="shared" si="507"/>
        <v>29.75</v>
      </c>
      <c r="AP850" s="44">
        <f t="shared" si="483"/>
        <v>2780.5058479678164</v>
      </c>
      <c r="AQ850" s="46">
        <f t="shared" si="484"/>
        <v>208598.72681950408</v>
      </c>
      <c r="AR850" s="46">
        <f t="shared" si="485"/>
        <v>206257.92380225263</v>
      </c>
      <c r="AS850" s="47">
        <f t="shared" si="486"/>
        <v>1.122155946463135</v>
      </c>
      <c r="AT850" s="46">
        <f t="shared" si="487"/>
        <v>1.8446900701026763</v>
      </c>
      <c r="AU850" s="46">
        <f t="shared" si="488"/>
        <v>1.8035670734116893</v>
      </c>
      <c r="AV850" s="47">
        <f t="shared" si="489"/>
        <v>2.2292631893821619</v>
      </c>
      <c r="AW850" s="48">
        <v>0</v>
      </c>
      <c r="AX850" s="70">
        <v>150</v>
      </c>
      <c r="AY850" s="70">
        <v>12</v>
      </c>
      <c r="AZ850" s="71">
        <v>330.5</v>
      </c>
      <c r="BA850" s="43">
        <f t="shared" si="504"/>
        <v>16.429652042360061</v>
      </c>
      <c r="BB850" s="71">
        <v>59.01</v>
      </c>
      <c r="BC850" s="69">
        <v>73.650000000000006</v>
      </c>
      <c r="BD850" s="54">
        <f t="shared" si="490"/>
        <v>29.504999999999999</v>
      </c>
      <c r="BE850" s="44">
        <f t="shared" si="491"/>
        <v>2734.8978551591426</v>
      </c>
      <c r="BF850" s="50">
        <f t="shared" si="506"/>
        <v>208598.72681950408</v>
      </c>
      <c r="BG850" s="50">
        <f t="shared" si="492"/>
        <v>201425.22703247087</v>
      </c>
      <c r="BH850" s="72">
        <f t="shared" si="493"/>
        <v>3.4388991229271921</v>
      </c>
      <c r="BI850" s="73">
        <f t="shared" si="494"/>
        <v>1.8446900701026763</v>
      </c>
      <c r="BJ850" s="51">
        <f t="shared" si="495"/>
        <v>1.6408073848005222</v>
      </c>
      <c r="BK850" s="72">
        <f t="shared" si="496"/>
        <v>11.052408673225299</v>
      </c>
      <c r="BL850" s="116">
        <v>0</v>
      </c>
      <c r="BM850" s="74">
        <f t="shared" si="478"/>
        <v>1060</v>
      </c>
      <c r="BN850" s="74">
        <f t="shared" si="479"/>
        <v>6</v>
      </c>
      <c r="BO850" s="71">
        <v>308.7</v>
      </c>
      <c r="BP850" s="71">
        <v>58.3</v>
      </c>
      <c r="BQ850" s="71">
        <v>73.7</v>
      </c>
      <c r="BR850" s="72">
        <f t="shared" si="497"/>
        <v>29.15</v>
      </c>
      <c r="BS850" s="54">
        <f t="shared" si="498"/>
        <v>2669.481963589953</v>
      </c>
      <c r="BT850" s="50">
        <f t="shared" si="499"/>
        <v>201425.22703247087</v>
      </c>
      <c r="BU850" s="50">
        <f t="shared" si="500"/>
        <v>196740.82071657953</v>
      </c>
      <c r="BV850" s="72">
        <f t="shared" si="501"/>
        <v>2.3256304013678393</v>
      </c>
      <c r="BW850" s="75">
        <f t="shared" si="502"/>
        <v>1.6408073848005222</v>
      </c>
      <c r="BX850" s="55">
        <f t="shared" si="503"/>
        <v>1.5690693922879704</v>
      </c>
      <c r="BY850" s="72">
        <f t="shared" si="477"/>
        <v>4.37211540958985</v>
      </c>
      <c r="BZ850" s="83" t="s">
        <v>74</v>
      </c>
      <c r="CA850" s="83" t="s">
        <v>78</v>
      </c>
      <c r="CB850" s="112">
        <v>4</v>
      </c>
      <c r="CC850" s="112">
        <v>8</v>
      </c>
      <c r="CD850" s="112">
        <v>4</v>
      </c>
      <c r="CE850" s="112">
        <v>6</v>
      </c>
      <c r="CF850" s="83" t="s">
        <v>81</v>
      </c>
      <c r="CG850" s="71" t="s">
        <v>75</v>
      </c>
      <c r="CH850" s="63">
        <f>SUM(CH848:CH849)/2</f>
        <v>22.477503953610963</v>
      </c>
      <c r="CI850" s="63">
        <f t="shared" si="508"/>
        <v>2.39561715343635</v>
      </c>
      <c r="CJ850" s="64">
        <f>SUM((AF850-BQ850)/AF850)*100</f>
        <v>1.1666890170309647</v>
      </c>
      <c r="CK850" s="64">
        <f>SUM(BX850*CH850)</f>
        <v>35.268763468642803</v>
      </c>
      <c r="CL850" s="65" t="s">
        <v>81</v>
      </c>
    </row>
    <row r="851" spans="1:90" s="65" customFormat="1" ht="24.75" customHeight="1" x14ac:dyDescent="0.3">
      <c r="A851" s="61" t="s">
        <v>131</v>
      </c>
      <c r="B851" s="35">
        <v>4.165</v>
      </c>
      <c r="C851" s="35">
        <v>2.38</v>
      </c>
      <c r="D851" s="35">
        <v>7.3049999999999997</v>
      </c>
      <c r="E851" s="35">
        <v>5.9249999999999998</v>
      </c>
      <c r="F851" s="35">
        <v>8.9649999999999994E-2</v>
      </c>
      <c r="G851" s="66">
        <v>0.26874999999999999</v>
      </c>
      <c r="H851" s="66">
        <v>8.8849999999999998E-2</v>
      </c>
      <c r="I851" s="66">
        <v>4.8349999999999997E-2</v>
      </c>
      <c r="J851" s="66">
        <v>3.8850000000000003E-2</v>
      </c>
      <c r="K851" s="67">
        <v>6.105E-2</v>
      </c>
      <c r="L851" s="66">
        <v>0.51666699999999999</v>
      </c>
      <c r="M851" s="68">
        <v>1.9599999999999999E-2</v>
      </c>
      <c r="N851" s="35">
        <v>4.7</v>
      </c>
      <c r="O851" s="35">
        <v>13.58</v>
      </c>
      <c r="P851" s="35">
        <v>1.98</v>
      </c>
      <c r="Q851" s="35">
        <v>20.89</v>
      </c>
      <c r="R851" s="35">
        <v>4.8</v>
      </c>
      <c r="S851" s="35">
        <v>1.3</v>
      </c>
      <c r="T851" s="35">
        <v>7.0549999999999997</v>
      </c>
      <c r="U851" s="35">
        <v>1.0249999999999999</v>
      </c>
      <c r="V851" s="35">
        <v>12.155000000000001</v>
      </c>
      <c r="W851" s="35">
        <v>7.17</v>
      </c>
      <c r="X851" s="35">
        <v>6.66</v>
      </c>
      <c r="Y851" s="35">
        <v>2.9299999999999997</v>
      </c>
      <c r="Z851" s="35">
        <v>0</v>
      </c>
      <c r="AA851" s="35">
        <v>6.25</v>
      </c>
      <c r="AB851" s="41">
        <v>1060</v>
      </c>
      <c r="AC851" s="41">
        <v>6</v>
      </c>
      <c r="AD851" s="88">
        <v>385</v>
      </c>
      <c r="AE851" s="69">
        <v>59.84</v>
      </c>
      <c r="AF851" s="69">
        <v>74.28</v>
      </c>
      <c r="AG851" s="44">
        <f t="shared" si="509"/>
        <v>29.92</v>
      </c>
      <c r="AH851" s="44">
        <f t="shared" si="480"/>
        <v>2812.3738496865662</v>
      </c>
      <c r="AI851" s="44">
        <f t="shared" si="481"/>
        <v>208903.12955471815</v>
      </c>
      <c r="AJ851" s="44">
        <f t="shared" si="482"/>
        <v>1.8429594655696944</v>
      </c>
      <c r="AK851" s="45">
        <v>0</v>
      </c>
      <c r="AL851" s="43">
        <v>370.7</v>
      </c>
      <c r="AM851" s="43">
        <v>59.41</v>
      </c>
      <c r="AN851" s="69">
        <v>74.2</v>
      </c>
      <c r="AO851" s="44">
        <f t="shared" si="507"/>
        <v>29.704999999999998</v>
      </c>
      <c r="AP851" s="44">
        <f t="shared" si="483"/>
        <v>2772.1005953629528</v>
      </c>
      <c r="AQ851" s="46">
        <f t="shared" si="484"/>
        <v>208903.12955471815</v>
      </c>
      <c r="AR851" s="46">
        <f t="shared" si="485"/>
        <v>205689.86417593111</v>
      </c>
      <c r="AS851" s="47">
        <f t="shared" si="486"/>
        <v>1.5381604792786905</v>
      </c>
      <c r="AT851" s="46">
        <f t="shared" si="487"/>
        <v>1.8429594655696944</v>
      </c>
      <c r="AU851" s="46">
        <f t="shared" si="488"/>
        <v>1.8022278418295421</v>
      </c>
      <c r="AV851" s="47">
        <f t="shared" si="489"/>
        <v>2.2101204340683278</v>
      </c>
      <c r="AW851" s="48">
        <v>0</v>
      </c>
      <c r="AX851" s="70">
        <v>150</v>
      </c>
      <c r="AY851" s="70">
        <v>12</v>
      </c>
      <c r="AZ851" s="71">
        <v>328.9</v>
      </c>
      <c r="BA851" s="43">
        <f t="shared" si="504"/>
        <v>17.056856187290979</v>
      </c>
      <c r="BB851" s="71">
        <v>58.83</v>
      </c>
      <c r="BC851" s="69">
        <v>73.319999999999993</v>
      </c>
      <c r="BD851" s="54">
        <f t="shared" si="490"/>
        <v>29.414999999999999</v>
      </c>
      <c r="BE851" s="44">
        <f t="shared" si="491"/>
        <v>2718.2386176356868</v>
      </c>
      <c r="BF851" s="50">
        <f t="shared" si="506"/>
        <v>208903.12955471815</v>
      </c>
      <c r="BG851" s="50">
        <f t="shared" si="492"/>
        <v>199301.25544504853</v>
      </c>
      <c r="BH851" s="72">
        <f t="shared" si="493"/>
        <v>4.5963285136686247</v>
      </c>
      <c r="BI851" s="73">
        <f t="shared" si="494"/>
        <v>1.8429594655696944</v>
      </c>
      <c r="BJ851" s="51">
        <f t="shared" si="495"/>
        <v>1.6502655704077314</v>
      </c>
      <c r="BK851" s="72">
        <f t="shared" si="496"/>
        <v>10.455677336473464</v>
      </c>
      <c r="BL851" s="116">
        <v>0</v>
      </c>
      <c r="BM851" s="74">
        <f t="shared" si="478"/>
        <v>1060</v>
      </c>
      <c r="BN851" s="74">
        <f t="shared" si="479"/>
        <v>6</v>
      </c>
      <c r="BO851" s="71">
        <v>306.3</v>
      </c>
      <c r="BP851" s="71">
        <v>58.2</v>
      </c>
      <c r="BQ851" s="71">
        <v>73.099999999999994</v>
      </c>
      <c r="BR851" s="72">
        <f t="shared" si="497"/>
        <v>29.1</v>
      </c>
      <c r="BS851" s="54">
        <f t="shared" si="498"/>
        <v>2660.3320749863728</v>
      </c>
      <c r="BT851" s="50">
        <f t="shared" si="499"/>
        <v>199301.25544504853</v>
      </c>
      <c r="BU851" s="50">
        <f t="shared" si="500"/>
        <v>194470.27468150383</v>
      </c>
      <c r="BV851" s="72">
        <f t="shared" si="501"/>
        <v>2.4239590226147412</v>
      </c>
      <c r="BW851" s="75">
        <f t="shared" si="502"/>
        <v>1.6502655704077314</v>
      </c>
      <c r="BX851" s="55">
        <f t="shared" si="503"/>
        <v>1.5750479115723302</v>
      </c>
      <c r="BY851" s="72">
        <f t="shared" si="477"/>
        <v>4.5579123859935571</v>
      </c>
      <c r="BZ851" s="83" t="s">
        <v>74</v>
      </c>
      <c r="CA851" s="83" t="s">
        <v>78</v>
      </c>
      <c r="CB851" s="112">
        <v>4</v>
      </c>
      <c r="CC851" s="112">
        <v>8</v>
      </c>
      <c r="CD851" s="112">
        <v>4</v>
      </c>
      <c r="CE851" s="112">
        <v>6</v>
      </c>
      <c r="CF851" s="83" t="s">
        <v>81</v>
      </c>
      <c r="CG851" s="71" t="s">
        <v>75</v>
      </c>
      <c r="CH851" s="63">
        <f>SUM(CH849:CH850)/2</f>
        <v>22.566255930416446</v>
      </c>
      <c r="CI851" s="63">
        <f t="shared" si="508"/>
        <v>2.3936884616307328</v>
      </c>
      <c r="CJ851" s="64">
        <f>SUM((AF851-BQ851)/AF851)*100</f>
        <v>1.5885837372105638</v>
      </c>
      <c r="CK851" s="64">
        <f>SUM(BX851*CH851)</f>
        <v>35.542934275209134</v>
      </c>
      <c r="CL851" s="65" t="s">
        <v>81</v>
      </c>
    </row>
    <row r="852" spans="1:90" s="65" customFormat="1" ht="24.75" customHeight="1" x14ac:dyDescent="0.3">
      <c r="A852" s="61" t="s">
        <v>131</v>
      </c>
      <c r="B852" s="35">
        <v>3.97</v>
      </c>
      <c r="C852" s="35">
        <v>2.11</v>
      </c>
      <c r="D852" s="35">
        <v>6.72</v>
      </c>
      <c r="E852" s="35">
        <v>5.84</v>
      </c>
      <c r="F852" s="35">
        <v>8.3699999999999997E-2</v>
      </c>
      <c r="G852" s="66">
        <v>0.25835000000000002</v>
      </c>
      <c r="H852" s="66">
        <v>9.0550000000000005E-2</v>
      </c>
      <c r="I852" s="66">
        <v>4.7050000000000002E-2</v>
      </c>
      <c r="J852" s="66">
        <v>3.8600000000000002E-2</v>
      </c>
      <c r="K852" s="67">
        <v>6.2300000000000001E-2</v>
      </c>
      <c r="L852" s="66">
        <v>0.51666699999999999</v>
      </c>
      <c r="M852" s="68">
        <v>2.4649999999999998E-2</v>
      </c>
      <c r="N852" s="35">
        <v>4.8599999999999994</v>
      </c>
      <c r="O852" s="35">
        <v>25.274999999999999</v>
      </c>
      <c r="P852" s="35">
        <v>1.98</v>
      </c>
      <c r="Q852" s="35">
        <v>11.07</v>
      </c>
      <c r="R852" s="35">
        <v>3.6949999999999998</v>
      </c>
      <c r="S852" s="35">
        <v>0.65</v>
      </c>
      <c r="T852" s="35">
        <v>6.69</v>
      </c>
      <c r="U852" s="35">
        <v>0.51249999999999996</v>
      </c>
      <c r="V852" s="35">
        <v>10.445</v>
      </c>
      <c r="W852" s="35">
        <v>3.57</v>
      </c>
      <c r="X852" s="35">
        <v>11.23</v>
      </c>
      <c r="Y852" s="35">
        <v>7.25</v>
      </c>
      <c r="Z852" s="35">
        <v>0</v>
      </c>
      <c r="AA852" s="35">
        <v>3.125</v>
      </c>
      <c r="AB852" s="41">
        <v>1060</v>
      </c>
      <c r="AC852" s="41">
        <v>6</v>
      </c>
      <c r="AD852" s="88">
        <v>384.4</v>
      </c>
      <c r="AE852" s="69">
        <v>59.73</v>
      </c>
      <c r="AF852" s="69">
        <v>74.41</v>
      </c>
      <c r="AG852" s="44">
        <f t="shared" si="509"/>
        <v>29.864999999999998</v>
      </c>
      <c r="AH852" s="44">
        <f t="shared" si="480"/>
        <v>2802.0437432628478</v>
      </c>
      <c r="AI852" s="44">
        <f t="shared" si="481"/>
        <v>208500.0749361885</v>
      </c>
      <c r="AJ852" s="44">
        <f t="shared" si="482"/>
        <v>1.8436444213156553</v>
      </c>
      <c r="AK852" s="45">
        <v>0</v>
      </c>
      <c r="AL852" s="43">
        <v>371.1</v>
      </c>
      <c r="AM852" s="43">
        <v>59.65</v>
      </c>
      <c r="AN852" s="69">
        <v>74.5</v>
      </c>
      <c r="AO852" s="44">
        <f t="shared" si="507"/>
        <v>29.824999999999999</v>
      </c>
      <c r="AP852" s="44">
        <f t="shared" si="483"/>
        <v>2794.5428766431373</v>
      </c>
      <c r="AQ852" s="46">
        <f t="shared" si="484"/>
        <v>208500.0749361885</v>
      </c>
      <c r="AR852" s="46">
        <f t="shared" si="485"/>
        <v>208193.44430991373</v>
      </c>
      <c r="AS852" s="47">
        <f t="shared" si="486"/>
        <v>0.14706499571696172</v>
      </c>
      <c r="AT852" s="46">
        <f t="shared" si="487"/>
        <v>1.8436444213156553</v>
      </c>
      <c r="AU852" s="46">
        <f t="shared" si="488"/>
        <v>1.7824768749566675</v>
      </c>
      <c r="AV852" s="47">
        <f t="shared" si="489"/>
        <v>3.3177518208927523</v>
      </c>
      <c r="AW852" s="48">
        <v>0</v>
      </c>
      <c r="AX852" s="70">
        <v>150</v>
      </c>
      <c r="AY852" s="70">
        <v>12</v>
      </c>
      <c r="AZ852" s="71">
        <v>332.9</v>
      </c>
      <c r="BA852" s="43">
        <f t="shared" si="504"/>
        <v>15.470111144487836</v>
      </c>
      <c r="BB852" s="71">
        <v>59.09</v>
      </c>
      <c r="BC852" s="69">
        <v>73.569999999999993</v>
      </c>
      <c r="BD852" s="54">
        <f t="shared" si="490"/>
        <v>29.545000000000002</v>
      </c>
      <c r="BE852" s="44">
        <f t="shared" si="491"/>
        <v>2742.318297006922</v>
      </c>
      <c r="BF852" s="50">
        <f t="shared" si="506"/>
        <v>208500.0749361885</v>
      </c>
      <c r="BG852" s="50">
        <f t="shared" si="492"/>
        <v>201752.35711079923</v>
      </c>
      <c r="BH852" s="72">
        <f t="shared" si="493"/>
        <v>3.2363143406324459</v>
      </c>
      <c r="BI852" s="73">
        <f t="shared" si="494"/>
        <v>1.8436444213156553</v>
      </c>
      <c r="BJ852" s="51">
        <f t="shared" si="495"/>
        <v>1.6500426798839161</v>
      </c>
      <c r="BK852" s="72">
        <f t="shared" si="496"/>
        <v>10.501034754499017</v>
      </c>
      <c r="BL852" s="116">
        <v>0</v>
      </c>
      <c r="BM852" s="74">
        <f t="shared" si="478"/>
        <v>1060</v>
      </c>
      <c r="BN852" s="74">
        <f t="shared" si="479"/>
        <v>6</v>
      </c>
      <c r="BO852" s="71">
        <v>309.8</v>
      </c>
      <c r="BP852" s="71">
        <v>58.4</v>
      </c>
      <c r="BQ852" s="71">
        <v>73.400000000000006</v>
      </c>
      <c r="BR852" s="72">
        <f t="shared" si="497"/>
        <v>29.2</v>
      </c>
      <c r="BS852" s="54">
        <f t="shared" si="498"/>
        <v>2678.6475601568013</v>
      </c>
      <c r="BT852" s="50">
        <f t="shared" si="499"/>
        <v>201752.35711079923</v>
      </c>
      <c r="BU852" s="50">
        <f t="shared" si="500"/>
        <v>196612.73091550922</v>
      </c>
      <c r="BV852" s="72">
        <f t="shared" si="501"/>
        <v>2.5474925145322622</v>
      </c>
      <c r="BW852" s="75">
        <f t="shared" si="502"/>
        <v>1.6500426798839161</v>
      </c>
      <c r="BX852" s="55">
        <f t="shared" si="503"/>
        <v>1.5756863686163383</v>
      </c>
      <c r="BY852" s="72">
        <f t="shared" si="477"/>
        <v>4.5063265437963658</v>
      </c>
      <c r="BZ852" s="83" t="s">
        <v>74</v>
      </c>
      <c r="CA852" s="83" t="s">
        <v>78</v>
      </c>
      <c r="CB852" s="112">
        <v>4</v>
      </c>
      <c r="CC852" s="112">
        <v>8</v>
      </c>
      <c r="CD852" s="112">
        <v>4</v>
      </c>
      <c r="CE852" s="112">
        <v>6</v>
      </c>
      <c r="CF852" s="83" t="s">
        <v>81</v>
      </c>
      <c r="CG852" s="71" t="s">
        <v>75</v>
      </c>
      <c r="CH852" s="63">
        <f>SUM(CH850:CH851)/2</f>
        <v>22.521879942013705</v>
      </c>
      <c r="CI852" s="63">
        <f t="shared" si="508"/>
        <v>2.3946528075335412</v>
      </c>
      <c r="CJ852" s="64">
        <f>SUM((AF852-BQ852)/AF852)*100</f>
        <v>1.357344442951204</v>
      </c>
      <c r="CK852" s="64">
        <f>SUM(BX852*CH852)</f>
        <v>35.487419220244718</v>
      </c>
      <c r="CL852" s="65" t="s">
        <v>81</v>
      </c>
    </row>
    <row r="853" spans="1:90" s="65" customFormat="1" ht="24.75" customHeight="1" x14ac:dyDescent="0.3">
      <c r="A853" s="61" t="s">
        <v>131</v>
      </c>
      <c r="B853" s="35">
        <v>4.18</v>
      </c>
      <c r="C853" s="35">
        <v>2.41</v>
      </c>
      <c r="D853" s="35">
        <v>7.4450000000000003</v>
      </c>
      <c r="E853" s="35">
        <v>5.88</v>
      </c>
      <c r="F853" s="35">
        <v>7.6850000000000002E-2</v>
      </c>
      <c r="G853" s="66">
        <v>0.26795000000000002</v>
      </c>
      <c r="H853" s="66">
        <v>9.64E-2</v>
      </c>
      <c r="I853" s="66">
        <v>5.1749999999999997E-2</v>
      </c>
      <c r="J853" s="66">
        <v>3.9199999999999999E-2</v>
      </c>
      <c r="K853" s="67">
        <v>5.1200000000000002E-2</v>
      </c>
      <c r="L853" s="66">
        <v>0.51666699999999999</v>
      </c>
      <c r="M853" s="68">
        <v>2.2950000000000002E-2</v>
      </c>
      <c r="N853" s="35">
        <v>4.78</v>
      </c>
      <c r="O853" s="35">
        <v>19.427500000000002</v>
      </c>
      <c r="P853" s="35">
        <v>1.98</v>
      </c>
      <c r="Q853" s="35">
        <v>15.98</v>
      </c>
      <c r="R853" s="35">
        <v>4.2474999999999996</v>
      </c>
      <c r="S853" s="35">
        <v>0.97499999999999998</v>
      </c>
      <c r="T853" s="35">
        <v>6.8724999999999996</v>
      </c>
      <c r="U853" s="35">
        <v>0.77</v>
      </c>
      <c r="V853" s="35">
        <v>11.3</v>
      </c>
      <c r="W853" s="35">
        <v>5.37</v>
      </c>
      <c r="X853" s="35">
        <v>8.9450000000000003</v>
      </c>
      <c r="Y853" s="35">
        <v>5.09</v>
      </c>
      <c r="Z853" s="35">
        <v>0</v>
      </c>
      <c r="AA853" s="35">
        <v>4.7</v>
      </c>
      <c r="AB853" s="41">
        <v>1060</v>
      </c>
      <c r="AC853" s="41">
        <v>6</v>
      </c>
      <c r="AD853" s="88">
        <v>387</v>
      </c>
      <c r="AE853" s="69">
        <v>56.9</v>
      </c>
      <c r="AF853" s="69">
        <v>76.099999999999994</v>
      </c>
      <c r="AG853" s="44">
        <f t="shared" si="509"/>
        <v>28.45</v>
      </c>
      <c r="AH853" s="44">
        <f t="shared" si="480"/>
        <v>2542.8129477972125</v>
      </c>
      <c r="AI853" s="44">
        <f t="shared" si="481"/>
        <v>193508.06532736786</v>
      </c>
      <c r="AJ853" s="44">
        <f t="shared" si="482"/>
        <v>1.9999166409177394</v>
      </c>
      <c r="AK853" s="45">
        <v>0</v>
      </c>
      <c r="AL853" s="43">
        <v>383.5</v>
      </c>
      <c r="AM853" s="43">
        <v>59.5</v>
      </c>
      <c r="AN853" s="69">
        <v>76.400000000000006</v>
      </c>
      <c r="AO853" s="44">
        <f t="shared" si="507"/>
        <v>29.75</v>
      </c>
      <c r="AP853" s="44">
        <f t="shared" si="483"/>
        <v>2780.5058479678164</v>
      </c>
      <c r="AQ853" s="46">
        <f t="shared" si="484"/>
        <v>193508.06532736786</v>
      </c>
      <c r="AR853" s="46">
        <f t="shared" si="485"/>
        <v>212430.6467847412</v>
      </c>
      <c r="AS853" s="47">
        <f t="shared" si="486"/>
        <v>-9.7787042753804609</v>
      </c>
      <c r="AT853" s="46">
        <f t="shared" si="487"/>
        <v>1.9999166409177394</v>
      </c>
      <c r="AU853" s="46">
        <f t="shared" si="488"/>
        <v>1.8052950730249655</v>
      </c>
      <c r="AV853" s="47">
        <f t="shared" si="489"/>
        <v>9.7314839984262651</v>
      </c>
      <c r="AW853" s="48">
        <v>0</v>
      </c>
      <c r="AX853" s="70">
        <v>150</v>
      </c>
      <c r="AY853" s="70">
        <v>12</v>
      </c>
      <c r="AZ853" s="43">
        <v>362.4</v>
      </c>
      <c r="BA853" s="43">
        <f t="shared" si="504"/>
        <v>6.7880794701986824</v>
      </c>
      <c r="BB853" s="43">
        <v>56</v>
      </c>
      <c r="BC853" s="69">
        <v>74.180000000000007</v>
      </c>
      <c r="BD853" s="54">
        <f t="shared" si="490"/>
        <v>28</v>
      </c>
      <c r="BE853" s="44">
        <f t="shared" si="491"/>
        <v>2463.0086404143976</v>
      </c>
      <c r="BF853" s="50">
        <f t="shared" si="506"/>
        <v>193508.06532736786</v>
      </c>
      <c r="BG853" s="50">
        <f t="shared" si="492"/>
        <v>182705.98094594004</v>
      </c>
      <c r="BH853" s="72">
        <f t="shared" si="493"/>
        <v>5.5822398736473131</v>
      </c>
      <c r="BI853" s="73">
        <f t="shared" si="494"/>
        <v>1.9999166409177394</v>
      </c>
      <c r="BJ853" s="51">
        <f t="shared" si="495"/>
        <v>1.9835147055597961</v>
      </c>
      <c r="BK853" s="72">
        <f t="shared" si="496"/>
        <v>0.82013095057884744</v>
      </c>
      <c r="BL853" s="116">
        <v>0</v>
      </c>
      <c r="BM853" s="74">
        <f t="shared" si="478"/>
        <v>1060</v>
      </c>
      <c r="BN853" s="74">
        <f t="shared" si="479"/>
        <v>6</v>
      </c>
      <c r="BO853" s="71">
        <v>349.1</v>
      </c>
      <c r="BP853" s="71">
        <v>55.9</v>
      </c>
      <c r="BQ853" s="71">
        <v>73</v>
      </c>
      <c r="BR853" s="72">
        <f t="shared" si="497"/>
        <v>27.95</v>
      </c>
      <c r="BS853" s="54">
        <f t="shared" si="498"/>
        <v>2454.2200349659802</v>
      </c>
      <c r="BT853" s="50">
        <f t="shared" si="499"/>
        <v>182705.98094594004</v>
      </c>
      <c r="BU853" s="50">
        <f t="shared" si="500"/>
        <v>179158.06255251655</v>
      </c>
      <c r="BV853" s="72">
        <f t="shared" si="501"/>
        <v>1.9418731532785813</v>
      </c>
      <c r="BW853" s="75">
        <f t="shared" si="502"/>
        <v>1.9835147055597961</v>
      </c>
      <c r="BX853" s="55">
        <f t="shared" si="503"/>
        <v>1.9485586918404434</v>
      </c>
      <c r="BY853" s="72">
        <f t="shared" si="477"/>
        <v>1.7623269250977049</v>
      </c>
      <c r="BZ853" s="83" t="s">
        <v>96</v>
      </c>
      <c r="CA853" s="83" t="s">
        <v>73</v>
      </c>
      <c r="CB853" s="112">
        <v>4</v>
      </c>
      <c r="CC853" s="112">
        <v>7</v>
      </c>
      <c r="CD853" s="112">
        <v>3</v>
      </c>
      <c r="CE853" s="112">
        <v>6</v>
      </c>
      <c r="CF853" s="83" t="s">
        <v>76</v>
      </c>
      <c r="CG853" s="71" t="s">
        <v>75</v>
      </c>
      <c r="CH853" s="62">
        <v>14.594594594594589</v>
      </c>
      <c r="CI853" s="63">
        <v>4.7250032049489565</v>
      </c>
      <c r="CJ853" s="64">
        <f>SUM((AF853-BQ853)/AF853)*100</f>
        <v>4.073587385019704</v>
      </c>
      <c r="CK853" s="64">
        <f>SUM(BX853*CH853)</f>
        <v>28.43842415118484</v>
      </c>
      <c r="CL853" s="65" t="s">
        <v>76</v>
      </c>
    </row>
    <row r="854" spans="1:90" s="65" customFormat="1" ht="24.75" customHeight="1" x14ac:dyDescent="0.3">
      <c r="A854" s="61" t="s">
        <v>131</v>
      </c>
      <c r="B854" s="35">
        <v>3.5649999999999999</v>
      </c>
      <c r="C854" s="35">
        <v>1.625</v>
      </c>
      <c r="D854" s="35">
        <v>9.2449999999999992</v>
      </c>
      <c r="E854" s="35">
        <v>2.7162000000000002</v>
      </c>
      <c r="F854" s="35">
        <v>4.725E-2</v>
      </c>
      <c r="G854" s="66">
        <v>0.27455000000000002</v>
      </c>
      <c r="H854" s="66">
        <v>9.3799999999999994E-2</v>
      </c>
      <c r="I854" s="66">
        <v>0.05</v>
      </c>
      <c r="J854" s="66">
        <v>2.5999999999999999E-2</v>
      </c>
      <c r="K854" s="67">
        <v>4.1450000000000001E-2</v>
      </c>
      <c r="L854" s="66">
        <v>0.51666699999999999</v>
      </c>
      <c r="M854" s="68">
        <v>1.5800000000000002E-2</v>
      </c>
      <c r="N854" s="35">
        <v>4.7</v>
      </c>
      <c r="O854" s="35">
        <v>13.58</v>
      </c>
      <c r="P854" s="35">
        <v>1.98</v>
      </c>
      <c r="Q854" s="35">
        <v>20.89</v>
      </c>
      <c r="R854" s="35">
        <v>4.8</v>
      </c>
      <c r="S854" s="35">
        <v>1.3</v>
      </c>
      <c r="T854" s="35">
        <v>7.0549999999999997</v>
      </c>
      <c r="U854" s="35">
        <v>1.0249999999999999</v>
      </c>
      <c r="V854" s="35">
        <v>12.155000000000001</v>
      </c>
      <c r="W854" s="35">
        <v>7.17</v>
      </c>
      <c r="X854" s="35">
        <v>6.66</v>
      </c>
      <c r="Y854" s="35">
        <v>2.9299999999999997</v>
      </c>
      <c r="Z854" s="35">
        <v>0</v>
      </c>
      <c r="AA854" s="35">
        <v>6.25</v>
      </c>
      <c r="AB854" s="41">
        <v>1060</v>
      </c>
      <c r="AC854" s="41">
        <v>6</v>
      </c>
      <c r="AD854" s="88">
        <v>388.9</v>
      </c>
      <c r="AE854" s="69">
        <v>56.8</v>
      </c>
      <c r="AF854" s="69">
        <v>76.7</v>
      </c>
      <c r="AG854" s="44">
        <f t="shared" si="509"/>
        <v>28.4</v>
      </c>
      <c r="AH854" s="44">
        <f t="shared" si="480"/>
        <v>2533.8829706793836</v>
      </c>
      <c r="AI854" s="44">
        <f t="shared" si="481"/>
        <v>194348.82385110873</v>
      </c>
      <c r="AJ854" s="44">
        <f t="shared" si="482"/>
        <v>2.0010411809743576</v>
      </c>
      <c r="AK854" s="45">
        <v>0</v>
      </c>
      <c r="AL854" s="43">
        <v>389.5</v>
      </c>
      <c r="AM854" s="43">
        <v>59.4</v>
      </c>
      <c r="AN854" s="69">
        <v>76.2</v>
      </c>
      <c r="AO854" s="44">
        <f t="shared" si="507"/>
        <v>29.7</v>
      </c>
      <c r="AP854" s="44">
        <f t="shared" si="483"/>
        <v>2771.1674638050204</v>
      </c>
      <c r="AQ854" s="46">
        <f t="shared" si="484"/>
        <v>194348.82385110873</v>
      </c>
      <c r="AR854" s="46">
        <f t="shared" si="485"/>
        <v>211162.96074194257</v>
      </c>
      <c r="AS854" s="47">
        <f t="shared" si="486"/>
        <v>-8.6515249012853381</v>
      </c>
      <c r="AT854" s="46">
        <f t="shared" si="487"/>
        <v>2.0010411809743576</v>
      </c>
      <c r="AU854" s="46">
        <f t="shared" si="488"/>
        <v>1.8445469727808896</v>
      </c>
      <c r="AV854" s="47">
        <f t="shared" si="489"/>
        <v>7.8206390593754271</v>
      </c>
      <c r="AW854" s="48">
        <v>0</v>
      </c>
      <c r="AX854" s="70">
        <v>150</v>
      </c>
      <c r="AY854" s="70">
        <v>12</v>
      </c>
      <c r="AZ854" s="43">
        <v>362.5</v>
      </c>
      <c r="BA854" s="43">
        <f t="shared" si="504"/>
        <v>7.2827586206896484</v>
      </c>
      <c r="BB854" s="43">
        <v>56</v>
      </c>
      <c r="BC854" s="69">
        <v>74.2</v>
      </c>
      <c r="BD854" s="54">
        <f t="shared" si="490"/>
        <v>28</v>
      </c>
      <c r="BE854" s="44">
        <f t="shared" si="491"/>
        <v>2463.0086404143976</v>
      </c>
      <c r="BF854" s="50">
        <f t="shared" si="506"/>
        <v>194348.82385110873</v>
      </c>
      <c r="BG854" s="50">
        <f t="shared" si="492"/>
        <v>182755.24111874832</v>
      </c>
      <c r="BH854" s="72">
        <f t="shared" si="493"/>
        <v>5.9653475141389505</v>
      </c>
      <c r="BI854" s="73">
        <f t="shared" si="494"/>
        <v>2.0010411809743576</v>
      </c>
      <c r="BJ854" s="51">
        <f t="shared" si="495"/>
        <v>1.9835272454072026</v>
      </c>
      <c r="BK854" s="72">
        <f t="shared" si="496"/>
        <v>0.87524113614828214</v>
      </c>
      <c r="BL854" s="116">
        <v>0</v>
      </c>
      <c r="BM854" s="74">
        <f t="shared" si="478"/>
        <v>1060</v>
      </c>
      <c r="BN854" s="74">
        <f t="shared" si="479"/>
        <v>6</v>
      </c>
      <c r="BO854" s="71">
        <v>355.8</v>
      </c>
      <c r="BP854" s="71">
        <v>55.9</v>
      </c>
      <c r="BQ854" s="71">
        <v>74.099999999999994</v>
      </c>
      <c r="BR854" s="72">
        <f t="shared" si="497"/>
        <v>27.95</v>
      </c>
      <c r="BS854" s="54">
        <f t="shared" si="498"/>
        <v>2454.2200349659802</v>
      </c>
      <c r="BT854" s="50">
        <f t="shared" si="499"/>
        <v>182755.24111874832</v>
      </c>
      <c r="BU854" s="50">
        <f t="shared" si="500"/>
        <v>181857.70459097912</v>
      </c>
      <c r="BV854" s="72">
        <f t="shared" si="501"/>
        <v>0.49111397422852238</v>
      </c>
      <c r="BW854" s="75">
        <f t="shared" si="502"/>
        <v>1.9835272454072026</v>
      </c>
      <c r="BX854" s="55">
        <f t="shared" si="503"/>
        <v>1.9564747108198632</v>
      </c>
      <c r="BY854" s="72">
        <f t="shared" si="477"/>
        <v>1.3638599948641335</v>
      </c>
      <c r="BZ854" s="83" t="s">
        <v>96</v>
      </c>
      <c r="CA854" s="83" t="s">
        <v>73</v>
      </c>
      <c r="CB854" s="112">
        <v>4</v>
      </c>
      <c r="CC854" s="112">
        <v>7</v>
      </c>
      <c r="CD854" s="112">
        <v>3</v>
      </c>
      <c r="CE854" s="112">
        <v>6</v>
      </c>
      <c r="CF854" s="83" t="s">
        <v>76</v>
      </c>
      <c r="CG854" s="71" t="s">
        <v>75</v>
      </c>
      <c r="CH854" s="62">
        <v>14.686182088811719</v>
      </c>
      <c r="CI854" s="63">
        <v>4.5761842063678868</v>
      </c>
      <c r="CJ854" s="64">
        <f>SUM((AF854-BQ854)/AF854)*100</f>
        <v>3.3898305084745872</v>
      </c>
      <c r="CK854" s="64">
        <f>SUM(BX854*CH854)</f>
        <v>28.733143855255765</v>
      </c>
      <c r="CL854" s="65" t="s">
        <v>76</v>
      </c>
    </row>
    <row r="855" spans="1:90" s="65" customFormat="1" ht="24.75" customHeight="1" x14ac:dyDescent="0.3">
      <c r="A855" s="61" t="s">
        <v>131</v>
      </c>
      <c r="B855" s="35">
        <v>3.585</v>
      </c>
      <c r="C855" s="35">
        <v>1.855</v>
      </c>
      <c r="D855" s="35">
        <v>10.175000000000001</v>
      </c>
      <c r="E855" s="35">
        <v>2.7303000000000002</v>
      </c>
      <c r="F855" s="35">
        <v>5.5350000000000003E-2</v>
      </c>
      <c r="G855" s="66">
        <v>0.27665000000000001</v>
      </c>
      <c r="H855" s="66">
        <v>9.665E-2</v>
      </c>
      <c r="I855" s="66">
        <v>5.0700000000000002E-2</v>
      </c>
      <c r="J855" s="66">
        <v>2.5950000000000001E-2</v>
      </c>
      <c r="K855" s="67">
        <v>4.2500000000000003E-2</v>
      </c>
      <c r="L855" s="66">
        <v>0.51666699999999999</v>
      </c>
      <c r="M855" s="68">
        <v>1.6799999999999999E-2</v>
      </c>
      <c r="N855" s="35">
        <v>4.8599999999999994</v>
      </c>
      <c r="O855" s="35">
        <v>25.274999999999999</v>
      </c>
      <c r="P855" s="35">
        <v>1.98</v>
      </c>
      <c r="Q855" s="35">
        <v>11.07</v>
      </c>
      <c r="R855" s="35">
        <v>3.6949999999999998</v>
      </c>
      <c r="S855" s="35">
        <v>0.65</v>
      </c>
      <c r="T855" s="35">
        <v>6.69</v>
      </c>
      <c r="U855" s="35">
        <v>0.51249999999999996</v>
      </c>
      <c r="V855" s="35">
        <v>10.445</v>
      </c>
      <c r="W855" s="35">
        <v>3.57</v>
      </c>
      <c r="X855" s="35">
        <v>11.23</v>
      </c>
      <c r="Y855" s="35">
        <v>7.25</v>
      </c>
      <c r="Z855" s="35">
        <v>0</v>
      </c>
      <c r="AA855" s="35">
        <v>3.125</v>
      </c>
      <c r="AB855" s="41">
        <v>1060</v>
      </c>
      <c r="AC855" s="41">
        <v>6</v>
      </c>
      <c r="AD855" s="88">
        <v>387.2</v>
      </c>
      <c r="AE855" s="69">
        <v>57.9</v>
      </c>
      <c r="AF855" s="69">
        <v>76</v>
      </c>
      <c r="AG855" s="44">
        <f t="shared" si="509"/>
        <v>28.95</v>
      </c>
      <c r="AH855" s="44">
        <f t="shared" si="480"/>
        <v>2632.9766569552394</v>
      </c>
      <c r="AI855" s="44">
        <f t="shared" si="481"/>
        <v>200106.2259285982</v>
      </c>
      <c r="AJ855" s="44">
        <f t="shared" si="482"/>
        <v>1.9349722788643293</v>
      </c>
      <c r="AK855" s="45">
        <v>0</v>
      </c>
      <c r="AL855" s="43">
        <v>387.3</v>
      </c>
      <c r="AM855" s="43">
        <v>59.4</v>
      </c>
      <c r="AN855" s="69">
        <v>76.599999999999994</v>
      </c>
      <c r="AO855" s="44">
        <f t="shared" si="507"/>
        <v>29.7</v>
      </c>
      <c r="AP855" s="44">
        <f t="shared" si="483"/>
        <v>2771.1674638050204</v>
      </c>
      <c r="AQ855" s="46">
        <f t="shared" si="484"/>
        <v>200106.2259285982</v>
      </c>
      <c r="AR855" s="46">
        <f t="shared" si="485"/>
        <v>212271.42772746456</v>
      </c>
      <c r="AS855" s="47">
        <f t="shared" si="486"/>
        <v>-6.0793719647719202</v>
      </c>
      <c r="AT855" s="46">
        <f t="shared" si="487"/>
        <v>1.9349722788643293</v>
      </c>
      <c r="AU855" s="46">
        <f t="shared" si="488"/>
        <v>1.8245507845608631</v>
      </c>
      <c r="AV855" s="47">
        <f t="shared" si="489"/>
        <v>5.7066189272889565</v>
      </c>
      <c r="AW855" s="48">
        <v>0</v>
      </c>
      <c r="AX855" s="70">
        <v>150</v>
      </c>
      <c r="AY855" s="70">
        <v>12</v>
      </c>
      <c r="AZ855" s="43">
        <v>362.4</v>
      </c>
      <c r="BA855" s="43">
        <f t="shared" si="504"/>
        <v>6.8432671081677734</v>
      </c>
      <c r="BB855" s="43">
        <v>57</v>
      </c>
      <c r="BC855" s="69">
        <v>74.260000000000005</v>
      </c>
      <c r="BD855" s="54">
        <f t="shared" si="490"/>
        <v>28.5</v>
      </c>
      <c r="BE855" s="44">
        <f t="shared" si="491"/>
        <v>2551.7586328783095</v>
      </c>
      <c r="BF855" s="50">
        <f t="shared" si="506"/>
        <v>200106.2259285982</v>
      </c>
      <c r="BG855" s="50">
        <f t="shared" si="492"/>
        <v>189493.59607754328</v>
      </c>
      <c r="BH855" s="72">
        <f t="shared" si="493"/>
        <v>5.3034980804853706</v>
      </c>
      <c r="BI855" s="73">
        <f t="shared" si="494"/>
        <v>1.9349722788643293</v>
      </c>
      <c r="BJ855" s="51">
        <f t="shared" si="495"/>
        <v>1.9124656848651558</v>
      </c>
      <c r="BK855" s="72">
        <f t="shared" si="496"/>
        <v>1.1631481362814702</v>
      </c>
      <c r="BL855" s="116">
        <v>0</v>
      </c>
      <c r="BM855" s="74">
        <f t="shared" si="478"/>
        <v>1060</v>
      </c>
      <c r="BN855" s="74">
        <f t="shared" si="479"/>
        <v>6</v>
      </c>
      <c r="BO855" s="71">
        <v>346.5</v>
      </c>
      <c r="BP855" s="71">
        <v>56.7</v>
      </c>
      <c r="BQ855" s="71">
        <v>74.099999999999994</v>
      </c>
      <c r="BR855" s="72">
        <f t="shared" si="497"/>
        <v>28.35</v>
      </c>
      <c r="BS855" s="54">
        <f t="shared" si="498"/>
        <v>2524.9687015248228</v>
      </c>
      <c r="BT855" s="50">
        <f t="shared" si="499"/>
        <v>189493.59607754328</v>
      </c>
      <c r="BU855" s="50">
        <f t="shared" si="500"/>
        <v>187100.18078298937</v>
      </c>
      <c r="BV855" s="72">
        <f t="shared" si="501"/>
        <v>1.2630586701064519</v>
      </c>
      <c r="BW855" s="75">
        <f t="shared" si="502"/>
        <v>1.9124656848651558</v>
      </c>
      <c r="BX855" s="55">
        <f t="shared" si="503"/>
        <v>1.8519490390118469</v>
      </c>
      <c r="BY855" s="72">
        <f t="shared" si="477"/>
        <v>3.1643258403130909</v>
      </c>
      <c r="BZ855" s="83" t="s">
        <v>96</v>
      </c>
      <c r="CA855" s="83" t="s">
        <v>73</v>
      </c>
      <c r="CB855" s="112">
        <v>4</v>
      </c>
      <c r="CC855" s="112">
        <v>7</v>
      </c>
      <c r="CD855" s="112">
        <v>3</v>
      </c>
      <c r="CE855" s="112">
        <v>6</v>
      </c>
      <c r="CF855" s="83" t="s">
        <v>76</v>
      </c>
      <c r="CG855" s="71" t="s">
        <v>75</v>
      </c>
      <c r="CH855" s="129">
        <f t="shared" ref="CH855:CI860" si="510">SUM(CH853:CH854)/2</f>
        <v>14.640388341703154</v>
      </c>
      <c r="CI855" s="129">
        <f t="shared" si="510"/>
        <v>4.6505937056584212</v>
      </c>
      <c r="CJ855" s="64">
        <f>SUM((AF855-BQ855)/AF855)*100</f>
        <v>2.5000000000000075</v>
      </c>
      <c r="CK855" s="64">
        <f>SUM(BX855*CH855)</f>
        <v>27.113253120177404</v>
      </c>
      <c r="CL855" s="65" t="s">
        <v>76</v>
      </c>
    </row>
    <row r="856" spans="1:90" s="65" customFormat="1" ht="24.75" customHeight="1" x14ac:dyDescent="0.3">
      <c r="A856" s="61" t="s">
        <v>131</v>
      </c>
      <c r="B856" s="35">
        <v>3.7650000000000001</v>
      </c>
      <c r="C856" s="35">
        <v>1.825</v>
      </c>
      <c r="D856" s="35">
        <v>10.205</v>
      </c>
      <c r="E856" s="35">
        <v>2.8285999999999998</v>
      </c>
      <c r="F856" s="35">
        <v>5.0950000000000002E-2</v>
      </c>
      <c r="G856" s="66">
        <v>0.27600000000000002</v>
      </c>
      <c r="H856" s="66">
        <v>0.10355</v>
      </c>
      <c r="I856" s="66">
        <v>5.1299999999999998E-2</v>
      </c>
      <c r="J856" s="66">
        <v>2.6849999999999999E-2</v>
      </c>
      <c r="K856" s="67">
        <v>4.4850000000000001E-2</v>
      </c>
      <c r="L856" s="66">
        <v>0.51666699999999999</v>
      </c>
      <c r="M856" s="68">
        <v>1.9599999999999999E-2</v>
      </c>
      <c r="N856" s="35">
        <v>4.78</v>
      </c>
      <c r="O856" s="35">
        <v>19.427500000000002</v>
      </c>
      <c r="P856" s="35">
        <v>1.98</v>
      </c>
      <c r="Q856" s="35">
        <v>15.98</v>
      </c>
      <c r="R856" s="35">
        <v>4.2474999999999996</v>
      </c>
      <c r="S856" s="35">
        <v>0.97499999999999998</v>
      </c>
      <c r="T856" s="35">
        <v>6.8724999999999996</v>
      </c>
      <c r="U856" s="35">
        <v>0.77</v>
      </c>
      <c r="V856" s="35">
        <v>11.3</v>
      </c>
      <c r="W856" s="35">
        <v>5.37</v>
      </c>
      <c r="X856" s="35">
        <v>8.9450000000000003</v>
      </c>
      <c r="Y856" s="35">
        <v>5.09</v>
      </c>
      <c r="Z856" s="35">
        <v>0</v>
      </c>
      <c r="AA856" s="35">
        <v>4.7</v>
      </c>
      <c r="AB856" s="41">
        <v>1060</v>
      </c>
      <c r="AC856" s="41">
        <v>6</v>
      </c>
      <c r="AD856" s="88">
        <v>387.8</v>
      </c>
      <c r="AE856" s="69">
        <v>59.7</v>
      </c>
      <c r="AF856" s="69">
        <v>76.2</v>
      </c>
      <c r="AG856" s="44">
        <f t="shared" si="509"/>
        <v>29.85</v>
      </c>
      <c r="AH856" s="44">
        <f t="shared" si="480"/>
        <v>2799.2297401832116</v>
      </c>
      <c r="AI856" s="44">
        <f t="shared" si="481"/>
        <v>213301.30620196072</v>
      </c>
      <c r="AJ856" s="44">
        <f t="shared" si="482"/>
        <v>1.8180854440376384</v>
      </c>
      <c r="AK856" s="45">
        <v>0</v>
      </c>
      <c r="AL856" s="43">
        <v>380.7</v>
      </c>
      <c r="AM856" s="43">
        <v>59</v>
      </c>
      <c r="AN856" s="69">
        <v>77.900000000000006</v>
      </c>
      <c r="AO856" s="44">
        <f t="shared" si="507"/>
        <v>29.5</v>
      </c>
      <c r="AP856" s="44">
        <f t="shared" si="483"/>
        <v>2733.9710067865176</v>
      </c>
      <c r="AQ856" s="46">
        <f t="shared" si="484"/>
        <v>213301.30620196072</v>
      </c>
      <c r="AR856" s="46">
        <f t="shared" si="485"/>
        <v>212976.34142866972</v>
      </c>
      <c r="AS856" s="47">
        <f t="shared" si="486"/>
        <v>0.15235010937218874</v>
      </c>
      <c r="AT856" s="46">
        <f t="shared" si="487"/>
        <v>1.8180854440376384</v>
      </c>
      <c r="AU856" s="46">
        <f t="shared" si="488"/>
        <v>1.7875224893348283</v>
      </c>
      <c r="AV856" s="47">
        <f t="shared" si="489"/>
        <v>1.6810516141054037</v>
      </c>
      <c r="AW856" s="48">
        <v>0</v>
      </c>
      <c r="AX856" s="70">
        <v>150</v>
      </c>
      <c r="AY856" s="70">
        <v>12</v>
      </c>
      <c r="AZ856" s="43">
        <v>362.4</v>
      </c>
      <c r="BA856" s="43">
        <f t="shared" si="504"/>
        <v>7.008830022075065</v>
      </c>
      <c r="BB856" s="43">
        <v>59</v>
      </c>
      <c r="BC856" s="69">
        <v>74.180000000000007</v>
      </c>
      <c r="BD856" s="54">
        <f t="shared" si="490"/>
        <v>29.5</v>
      </c>
      <c r="BE856" s="44">
        <f t="shared" si="491"/>
        <v>2733.9710067865176</v>
      </c>
      <c r="BF856" s="50">
        <f t="shared" si="506"/>
        <v>213301.30620196072</v>
      </c>
      <c r="BG856" s="50">
        <f t="shared" si="492"/>
        <v>202805.96928342388</v>
      </c>
      <c r="BH856" s="72">
        <f t="shared" si="493"/>
        <v>4.9204278705164164</v>
      </c>
      <c r="BI856" s="73">
        <f t="shared" si="494"/>
        <v>1.8180854440376384</v>
      </c>
      <c r="BJ856" s="51">
        <f t="shared" si="495"/>
        <v>1.7869296514322095</v>
      </c>
      <c r="BK856" s="72">
        <f t="shared" si="496"/>
        <v>1.7136594271519781</v>
      </c>
      <c r="BL856" s="116">
        <v>0</v>
      </c>
      <c r="BM856" s="74">
        <f t="shared" si="478"/>
        <v>1060</v>
      </c>
      <c r="BN856" s="74">
        <f t="shared" si="479"/>
        <v>6</v>
      </c>
      <c r="BO856" s="71">
        <v>353.7</v>
      </c>
      <c r="BP856" s="71">
        <v>58</v>
      </c>
      <c r="BQ856" s="71">
        <v>75.2</v>
      </c>
      <c r="BR856" s="72">
        <f t="shared" si="497"/>
        <v>29</v>
      </c>
      <c r="BS856" s="54">
        <f t="shared" si="498"/>
        <v>2642.079421669016</v>
      </c>
      <c r="BT856" s="50">
        <f t="shared" si="499"/>
        <v>202805.96928342388</v>
      </c>
      <c r="BU856" s="50">
        <f t="shared" si="500"/>
        <v>198684.37250951002</v>
      </c>
      <c r="BV856" s="72">
        <f t="shared" si="501"/>
        <v>2.0322857302853223</v>
      </c>
      <c r="BW856" s="75">
        <f t="shared" si="502"/>
        <v>1.7869296514322095</v>
      </c>
      <c r="BX856" s="55">
        <f t="shared" si="503"/>
        <v>1.7802104691604277</v>
      </c>
      <c r="BY856" s="72">
        <f t="shared" si="477"/>
        <v>0.37601828736774495</v>
      </c>
      <c r="BZ856" s="83" t="s">
        <v>96</v>
      </c>
      <c r="CA856" s="83" t="s">
        <v>73</v>
      </c>
      <c r="CB856" s="112">
        <v>4</v>
      </c>
      <c r="CC856" s="112">
        <v>7</v>
      </c>
      <c r="CD856" s="112">
        <v>3</v>
      </c>
      <c r="CE856" s="112">
        <v>6</v>
      </c>
      <c r="CF856" s="83" t="s">
        <v>76</v>
      </c>
      <c r="CG856" s="71" t="s">
        <v>75</v>
      </c>
      <c r="CH856" s="129">
        <f t="shared" si="510"/>
        <v>14.663285215257437</v>
      </c>
      <c r="CI856" s="129">
        <f t="shared" si="510"/>
        <v>4.6133889560131536</v>
      </c>
      <c r="CJ856" s="64">
        <f>SUM((AF856-BQ856)/AF856)*100</f>
        <v>1.3123359580052494</v>
      </c>
      <c r="CK856" s="64">
        <f>SUM(BX856*CH856)</f>
        <v>26.103733852486606</v>
      </c>
      <c r="CL856" s="65" t="s">
        <v>76</v>
      </c>
    </row>
    <row r="857" spans="1:90" s="65" customFormat="1" ht="24.75" customHeight="1" x14ac:dyDescent="0.3">
      <c r="A857" s="61" t="s">
        <v>131</v>
      </c>
      <c r="B857" s="35">
        <v>4.165</v>
      </c>
      <c r="C857" s="35">
        <v>2.38</v>
      </c>
      <c r="D857" s="35">
        <v>7.3049999999999997</v>
      </c>
      <c r="E857" s="35">
        <v>5.9249999999999998</v>
      </c>
      <c r="F857" s="35">
        <v>8.9649999999999994E-2</v>
      </c>
      <c r="G857" s="66">
        <v>0.26874999999999999</v>
      </c>
      <c r="H857" s="66">
        <v>8.8849999999999998E-2</v>
      </c>
      <c r="I857" s="66">
        <v>4.8349999999999997E-2</v>
      </c>
      <c r="J857" s="66">
        <v>3.8850000000000003E-2</v>
      </c>
      <c r="K857" s="67">
        <v>6.105E-2</v>
      </c>
      <c r="L857" s="66">
        <v>0.51666699999999999</v>
      </c>
      <c r="M857" s="68">
        <v>1.9599999999999999E-2</v>
      </c>
      <c r="N857" s="35">
        <v>4.7</v>
      </c>
      <c r="O857" s="35">
        <v>13.58</v>
      </c>
      <c r="P857" s="35">
        <v>1.98</v>
      </c>
      <c r="Q857" s="35">
        <v>20.89</v>
      </c>
      <c r="R857" s="35">
        <v>4.8</v>
      </c>
      <c r="S857" s="35">
        <v>1.3</v>
      </c>
      <c r="T857" s="35">
        <v>7.0549999999999997</v>
      </c>
      <c r="U857" s="35">
        <v>1.0249999999999999</v>
      </c>
      <c r="V857" s="35">
        <v>12.155000000000001</v>
      </c>
      <c r="W857" s="35">
        <v>7.17</v>
      </c>
      <c r="X857" s="35">
        <v>6.66</v>
      </c>
      <c r="Y857" s="35">
        <v>2.9299999999999997</v>
      </c>
      <c r="Z857" s="35">
        <v>0</v>
      </c>
      <c r="AA857" s="35">
        <v>6.25</v>
      </c>
      <c r="AB857" s="41">
        <v>1080</v>
      </c>
      <c r="AC857" s="41">
        <v>6</v>
      </c>
      <c r="AD857" s="88">
        <v>384.8</v>
      </c>
      <c r="AE857" s="69">
        <v>60.9</v>
      </c>
      <c r="AF857" s="69">
        <v>76.5</v>
      </c>
      <c r="AG857" s="44">
        <f t="shared" si="509"/>
        <v>30.45</v>
      </c>
      <c r="AH857" s="44">
        <f t="shared" si="480"/>
        <v>2912.89256239009</v>
      </c>
      <c r="AI857" s="44">
        <f t="shared" si="481"/>
        <v>222836.2810228419</v>
      </c>
      <c r="AJ857" s="44">
        <f t="shared" si="482"/>
        <v>1.7268283164380938</v>
      </c>
      <c r="AK857" s="45">
        <v>0</v>
      </c>
      <c r="AL857" s="43">
        <v>378</v>
      </c>
      <c r="AM857" s="43">
        <v>60.7</v>
      </c>
      <c r="AN857" s="69">
        <v>76.3</v>
      </c>
      <c r="AO857" s="44">
        <f t="shared" si="507"/>
        <v>30.35</v>
      </c>
      <c r="AP857" s="44">
        <f t="shared" si="483"/>
        <v>2893.7916790562645</v>
      </c>
      <c r="AQ857" s="46">
        <f t="shared" si="484"/>
        <v>222836.2810228419</v>
      </c>
      <c r="AR857" s="46">
        <f t="shared" si="485"/>
        <v>220796.30511199296</v>
      </c>
      <c r="AS857" s="47">
        <f t="shared" si="486"/>
        <v>0.91545950304197987</v>
      </c>
      <c r="AT857" s="46">
        <f t="shared" si="487"/>
        <v>1.7268283164380938</v>
      </c>
      <c r="AU857" s="46">
        <f t="shared" si="488"/>
        <v>1.7119851702602982</v>
      </c>
      <c r="AV857" s="47">
        <f t="shared" si="489"/>
        <v>0.85956119878855997</v>
      </c>
      <c r="AW857" s="48">
        <v>0</v>
      </c>
      <c r="AX857" s="70">
        <v>150</v>
      </c>
      <c r="AY857" s="70">
        <v>12</v>
      </c>
      <c r="AZ857" s="43">
        <v>366.5</v>
      </c>
      <c r="BA857" s="43">
        <f t="shared" si="504"/>
        <v>4.9931787175989122</v>
      </c>
      <c r="BB857" s="43">
        <v>60</v>
      </c>
      <c r="BC857" s="69">
        <v>76</v>
      </c>
      <c r="BD857" s="54">
        <f t="shared" si="490"/>
        <v>30</v>
      </c>
      <c r="BE857" s="44">
        <f t="shared" si="491"/>
        <v>2827.4333882308138</v>
      </c>
      <c r="BF857" s="50">
        <f t="shared" si="506"/>
        <v>222836.2810228419</v>
      </c>
      <c r="BG857" s="50">
        <f t="shared" si="492"/>
        <v>214884.93750554183</v>
      </c>
      <c r="BH857" s="72">
        <f t="shared" si="493"/>
        <v>3.56824457884621</v>
      </c>
      <c r="BI857" s="73">
        <f t="shared" si="494"/>
        <v>1.7268283164380938</v>
      </c>
      <c r="BJ857" s="51">
        <f t="shared" si="495"/>
        <v>1.7055639369350775</v>
      </c>
      <c r="BK857" s="72">
        <f t="shared" si="496"/>
        <v>1.2314124861513769</v>
      </c>
      <c r="BL857" s="116">
        <v>0</v>
      </c>
      <c r="BM857" s="74">
        <f t="shared" si="478"/>
        <v>1080</v>
      </c>
      <c r="BN857" s="74">
        <f t="shared" si="479"/>
        <v>6</v>
      </c>
      <c r="BO857" s="71">
        <v>350</v>
      </c>
      <c r="BP857" s="71">
        <v>59.2</v>
      </c>
      <c r="BQ857" s="71">
        <v>75.2</v>
      </c>
      <c r="BR857" s="72">
        <f t="shared" si="497"/>
        <v>29.6</v>
      </c>
      <c r="BS857" s="54">
        <f t="shared" si="498"/>
        <v>2752.5378193692336</v>
      </c>
      <c r="BT857" s="50">
        <f t="shared" si="499"/>
        <v>214884.93750554183</v>
      </c>
      <c r="BU857" s="50">
        <f t="shared" si="500"/>
        <v>206990.84401656638</v>
      </c>
      <c r="BV857" s="72">
        <f t="shared" si="501"/>
        <v>3.6736374269005569</v>
      </c>
      <c r="BW857" s="75">
        <f t="shared" si="502"/>
        <v>1.7055639369350775</v>
      </c>
      <c r="BX857" s="55">
        <f t="shared" si="503"/>
        <v>1.6908960474212471</v>
      </c>
      <c r="BY857" s="72">
        <f t="shared" si="477"/>
        <v>0.86000232510712926</v>
      </c>
      <c r="BZ857" s="83" t="s">
        <v>96</v>
      </c>
      <c r="CA857" s="83" t="s">
        <v>73</v>
      </c>
      <c r="CB857" s="112">
        <v>4</v>
      </c>
      <c r="CC857" s="112">
        <v>7</v>
      </c>
      <c r="CD857" s="112">
        <v>3</v>
      </c>
      <c r="CE857" s="112">
        <v>6</v>
      </c>
      <c r="CF857" s="83" t="s">
        <v>76</v>
      </c>
      <c r="CG857" s="71" t="s">
        <v>75</v>
      </c>
      <c r="CH857" s="129">
        <f t="shared" si="510"/>
        <v>14.651836778480295</v>
      </c>
      <c r="CI857" s="129">
        <f t="shared" si="510"/>
        <v>4.6319913308357874</v>
      </c>
      <c r="CJ857" s="64">
        <f>SUM((AF857-BQ857)/AF857)*100</f>
        <v>1.6993464052287546</v>
      </c>
      <c r="CK857" s="64">
        <f>SUM(BX857*CH857)</f>
        <v>24.774732896193591</v>
      </c>
      <c r="CL857" s="65" t="s">
        <v>76</v>
      </c>
    </row>
    <row r="858" spans="1:90" s="65" customFormat="1" ht="24.75" customHeight="1" x14ac:dyDescent="0.3">
      <c r="A858" s="61" t="s">
        <v>131</v>
      </c>
      <c r="B858" s="35">
        <v>3.97</v>
      </c>
      <c r="C858" s="35">
        <v>2.11</v>
      </c>
      <c r="D858" s="35">
        <v>6.72</v>
      </c>
      <c r="E858" s="35">
        <v>5.84</v>
      </c>
      <c r="F858" s="35">
        <v>8.3699999999999997E-2</v>
      </c>
      <c r="G858" s="66">
        <v>0.25835000000000002</v>
      </c>
      <c r="H858" s="66">
        <v>9.0550000000000005E-2</v>
      </c>
      <c r="I858" s="66">
        <v>4.7050000000000002E-2</v>
      </c>
      <c r="J858" s="66">
        <v>3.8600000000000002E-2</v>
      </c>
      <c r="K858" s="67">
        <v>6.2300000000000001E-2</v>
      </c>
      <c r="L858" s="66">
        <v>0.51666699999999999</v>
      </c>
      <c r="M858" s="68">
        <v>2.4649999999999998E-2</v>
      </c>
      <c r="N858" s="35">
        <v>4.8599999999999994</v>
      </c>
      <c r="O858" s="35">
        <v>25.274999999999999</v>
      </c>
      <c r="P858" s="35">
        <v>1.98</v>
      </c>
      <c r="Q858" s="35">
        <v>11.07</v>
      </c>
      <c r="R858" s="35">
        <v>3.6949999999999998</v>
      </c>
      <c r="S858" s="35">
        <v>0.65</v>
      </c>
      <c r="T858" s="35">
        <v>6.69</v>
      </c>
      <c r="U858" s="35">
        <v>0.51249999999999996</v>
      </c>
      <c r="V858" s="35">
        <v>10.445</v>
      </c>
      <c r="W858" s="35">
        <v>3.57</v>
      </c>
      <c r="X858" s="35">
        <v>11.23</v>
      </c>
      <c r="Y858" s="35">
        <v>7.25</v>
      </c>
      <c r="Z858" s="35">
        <v>0</v>
      </c>
      <c r="AA858" s="35">
        <v>3.125</v>
      </c>
      <c r="AB858" s="41">
        <v>1080</v>
      </c>
      <c r="AC858" s="41">
        <v>6</v>
      </c>
      <c r="AD858" s="88">
        <v>388.2</v>
      </c>
      <c r="AE858" s="69">
        <v>59.2</v>
      </c>
      <c r="AF858" s="69">
        <v>76.7</v>
      </c>
      <c r="AG858" s="44">
        <f t="shared" si="509"/>
        <v>29.6</v>
      </c>
      <c r="AH858" s="44">
        <f t="shared" si="480"/>
        <v>2752.5378193692336</v>
      </c>
      <c r="AI858" s="44">
        <f t="shared" si="481"/>
        <v>211119.65074562022</v>
      </c>
      <c r="AJ858" s="44">
        <f t="shared" si="482"/>
        <v>1.8387677254532091</v>
      </c>
      <c r="AK858" s="45">
        <v>0</v>
      </c>
      <c r="AL858" s="43">
        <v>383</v>
      </c>
      <c r="AM858" s="43">
        <v>59</v>
      </c>
      <c r="AN858" s="69">
        <v>76.599999999999994</v>
      </c>
      <c r="AO858" s="44">
        <f t="shared" si="507"/>
        <v>29.5</v>
      </c>
      <c r="AP858" s="44">
        <f t="shared" si="483"/>
        <v>2733.9710067865176</v>
      </c>
      <c r="AQ858" s="46">
        <f t="shared" si="484"/>
        <v>211119.65074562022</v>
      </c>
      <c r="AR858" s="46">
        <f t="shared" si="485"/>
        <v>209422.17911984722</v>
      </c>
      <c r="AS858" s="47">
        <f t="shared" si="486"/>
        <v>0.80403298308706506</v>
      </c>
      <c r="AT858" s="46">
        <f t="shared" si="487"/>
        <v>1.8387677254532091</v>
      </c>
      <c r="AU858" s="46">
        <f t="shared" si="488"/>
        <v>1.8288416327709893</v>
      </c>
      <c r="AV858" s="47">
        <f t="shared" si="489"/>
        <v>0.53982308612542407</v>
      </c>
      <c r="AW858" s="48">
        <v>0</v>
      </c>
      <c r="AX858" s="70">
        <v>150</v>
      </c>
      <c r="AY858" s="70">
        <v>12</v>
      </c>
      <c r="AZ858" s="43">
        <v>364.5</v>
      </c>
      <c r="BA858" s="43">
        <f t="shared" si="504"/>
        <v>6.5020576131687218</v>
      </c>
      <c r="BB858" s="43">
        <v>57.81</v>
      </c>
      <c r="BC858" s="69">
        <v>76</v>
      </c>
      <c r="BD858" s="54">
        <f t="shared" si="490"/>
        <v>28.905000000000001</v>
      </c>
      <c r="BE858" s="44">
        <f t="shared" si="491"/>
        <v>2624.797599021435</v>
      </c>
      <c r="BF858" s="50">
        <f t="shared" si="506"/>
        <v>211119.65074562022</v>
      </c>
      <c r="BG858" s="50">
        <f t="shared" si="492"/>
        <v>199484.61752562906</v>
      </c>
      <c r="BH858" s="72">
        <f t="shared" si="493"/>
        <v>5.51110859595458</v>
      </c>
      <c r="BI858" s="73">
        <f t="shared" si="494"/>
        <v>1.8387677254532091</v>
      </c>
      <c r="BJ858" s="51">
        <f t="shared" si="495"/>
        <v>1.827208556334778</v>
      </c>
      <c r="BK858" s="72">
        <f t="shared" si="496"/>
        <v>0.62863672003934568</v>
      </c>
      <c r="BL858" s="116">
        <v>0</v>
      </c>
      <c r="BM858" s="74">
        <f t="shared" si="478"/>
        <v>1080</v>
      </c>
      <c r="BN858" s="74">
        <f t="shared" si="479"/>
        <v>6</v>
      </c>
      <c r="BO858" s="71">
        <v>351.5</v>
      </c>
      <c r="BP858" s="71">
        <v>57.7</v>
      </c>
      <c r="BQ858" s="71">
        <v>74.099999999999994</v>
      </c>
      <c r="BR858" s="72">
        <f t="shared" si="497"/>
        <v>28.85</v>
      </c>
      <c r="BS858" s="54">
        <f t="shared" si="498"/>
        <v>2614.818251417491</v>
      </c>
      <c r="BT858" s="50">
        <f t="shared" si="499"/>
        <v>199484.61752562906</v>
      </c>
      <c r="BU858" s="50">
        <f t="shared" si="500"/>
        <v>193758.03243003605</v>
      </c>
      <c r="BV858" s="72">
        <f t="shared" si="501"/>
        <v>2.8706900645395761</v>
      </c>
      <c r="BW858" s="75">
        <f t="shared" si="502"/>
        <v>1.827208556334778</v>
      </c>
      <c r="BX858" s="55">
        <f t="shared" si="503"/>
        <v>1.8141183392070359</v>
      </c>
      <c r="BY858" s="72">
        <f t="shared" si="477"/>
        <v>0.71640520083815151</v>
      </c>
      <c r="BZ858" s="83" t="s">
        <v>96</v>
      </c>
      <c r="CA858" s="83" t="s">
        <v>73</v>
      </c>
      <c r="CB858" s="112">
        <v>4</v>
      </c>
      <c r="CC858" s="112">
        <v>7</v>
      </c>
      <c r="CD858" s="112">
        <v>3</v>
      </c>
      <c r="CE858" s="112">
        <v>6</v>
      </c>
      <c r="CF858" s="83" t="s">
        <v>76</v>
      </c>
      <c r="CG858" s="71" t="s">
        <v>75</v>
      </c>
      <c r="CH858" s="129">
        <f t="shared" si="510"/>
        <v>14.657560996868867</v>
      </c>
      <c r="CI858" s="129">
        <f t="shared" si="510"/>
        <v>4.6226901434244709</v>
      </c>
      <c r="CJ858" s="64">
        <f>SUM((AF858-BQ858)/AF858)*100</f>
        <v>3.3898305084745872</v>
      </c>
      <c r="CK858" s="64">
        <f>SUM(BX858*CH858)</f>
        <v>26.590550212465573</v>
      </c>
      <c r="CL858" s="65" t="s">
        <v>76</v>
      </c>
    </row>
    <row r="859" spans="1:90" s="65" customFormat="1" ht="24.75" customHeight="1" x14ac:dyDescent="0.3">
      <c r="A859" s="61" t="s">
        <v>131</v>
      </c>
      <c r="B859" s="35">
        <v>4.18</v>
      </c>
      <c r="C859" s="35">
        <v>2.41</v>
      </c>
      <c r="D859" s="35">
        <v>7.4450000000000003</v>
      </c>
      <c r="E859" s="35">
        <v>5.88</v>
      </c>
      <c r="F859" s="35">
        <v>7.6850000000000002E-2</v>
      </c>
      <c r="G859" s="66">
        <v>0.26795000000000002</v>
      </c>
      <c r="H859" s="66">
        <v>9.64E-2</v>
      </c>
      <c r="I859" s="66">
        <v>5.1749999999999997E-2</v>
      </c>
      <c r="J859" s="66">
        <v>3.9199999999999999E-2</v>
      </c>
      <c r="K859" s="67">
        <v>5.1200000000000002E-2</v>
      </c>
      <c r="L859" s="66">
        <v>0.51666699999999999</v>
      </c>
      <c r="M859" s="68">
        <v>2.2950000000000002E-2</v>
      </c>
      <c r="N859" s="35">
        <v>4.78</v>
      </c>
      <c r="O859" s="35">
        <v>19.427500000000002</v>
      </c>
      <c r="P859" s="35">
        <v>1.98</v>
      </c>
      <c r="Q859" s="35">
        <v>15.98</v>
      </c>
      <c r="R859" s="35">
        <v>4.2474999999999996</v>
      </c>
      <c r="S859" s="35">
        <v>0.97499999999999998</v>
      </c>
      <c r="T859" s="35">
        <v>6.8724999999999996</v>
      </c>
      <c r="U859" s="35">
        <v>0.77</v>
      </c>
      <c r="V859" s="35">
        <v>11.3</v>
      </c>
      <c r="W859" s="35">
        <v>5.37</v>
      </c>
      <c r="X859" s="35">
        <v>8.9450000000000003</v>
      </c>
      <c r="Y859" s="35">
        <v>5.09</v>
      </c>
      <c r="Z859" s="35">
        <v>0</v>
      </c>
      <c r="AA859" s="35">
        <v>4.7</v>
      </c>
      <c r="AB859" s="41">
        <v>1080</v>
      </c>
      <c r="AC859" s="41">
        <v>6</v>
      </c>
      <c r="AD859" s="88">
        <v>386.1</v>
      </c>
      <c r="AE859" s="69">
        <v>60.7</v>
      </c>
      <c r="AF859" s="69">
        <v>76</v>
      </c>
      <c r="AG859" s="44">
        <f t="shared" si="509"/>
        <v>30.35</v>
      </c>
      <c r="AH859" s="44">
        <f t="shared" si="480"/>
        <v>2893.7916790562645</v>
      </c>
      <c r="AI859" s="44">
        <f t="shared" si="481"/>
        <v>219928.1676082761</v>
      </c>
      <c r="AJ859" s="44">
        <f t="shared" si="482"/>
        <v>1.7555732137399516</v>
      </c>
      <c r="AK859" s="45">
        <v>0</v>
      </c>
      <c r="AL859" s="43">
        <v>383</v>
      </c>
      <c r="AM859" s="43">
        <v>60.6</v>
      </c>
      <c r="AN859" s="69">
        <v>75.8</v>
      </c>
      <c r="AO859" s="44">
        <f t="shared" si="507"/>
        <v>30.3</v>
      </c>
      <c r="AP859" s="44">
        <f t="shared" si="483"/>
        <v>2884.2647993342534</v>
      </c>
      <c r="AQ859" s="46">
        <f t="shared" si="484"/>
        <v>219928.1676082761</v>
      </c>
      <c r="AR859" s="46">
        <f t="shared" si="485"/>
        <v>218627.2717895364</v>
      </c>
      <c r="AS859" s="47">
        <f t="shared" si="486"/>
        <v>0.59150941550005398</v>
      </c>
      <c r="AT859" s="46">
        <f t="shared" si="487"/>
        <v>1.7555732137399516</v>
      </c>
      <c r="AU859" s="46">
        <f t="shared" si="488"/>
        <v>1.7518400008609107</v>
      </c>
      <c r="AV859" s="47">
        <f t="shared" si="489"/>
        <v>0.21264922760400565</v>
      </c>
      <c r="AW859" s="48">
        <v>0</v>
      </c>
      <c r="AX859" s="70">
        <v>150</v>
      </c>
      <c r="AY859" s="70">
        <v>12</v>
      </c>
      <c r="AZ859" s="43">
        <v>365.6</v>
      </c>
      <c r="BA859" s="43">
        <f t="shared" si="504"/>
        <v>5.6072210065645516</v>
      </c>
      <c r="BB859" s="43">
        <v>59.07</v>
      </c>
      <c r="BC859" s="69">
        <v>76</v>
      </c>
      <c r="BD859" s="54">
        <f t="shared" si="490"/>
        <v>29.535</v>
      </c>
      <c r="BE859" s="44">
        <f t="shared" si="491"/>
        <v>2740.462244067181</v>
      </c>
      <c r="BF859" s="50">
        <f t="shared" si="506"/>
        <v>219928.1676082761</v>
      </c>
      <c r="BG859" s="50">
        <f t="shared" si="492"/>
        <v>208275.13054910576</v>
      </c>
      <c r="BH859" s="72">
        <f t="shared" si="493"/>
        <v>5.2985650659928583</v>
      </c>
      <c r="BI859" s="73">
        <f t="shared" si="494"/>
        <v>1.7555732137399516</v>
      </c>
      <c r="BJ859" s="51">
        <f t="shared" si="495"/>
        <v>1.7553704037352709</v>
      </c>
      <c r="BK859" s="72">
        <f t="shared" si="496"/>
        <v>1.155235242218384E-2</v>
      </c>
      <c r="BL859" s="116">
        <v>0</v>
      </c>
      <c r="BM859" s="74">
        <f t="shared" si="478"/>
        <v>1080</v>
      </c>
      <c r="BN859" s="74">
        <f t="shared" si="479"/>
        <v>6</v>
      </c>
      <c r="BO859" s="71">
        <v>339.4</v>
      </c>
      <c r="BP859" s="71">
        <v>58.6</v>
      </c>
      <c r="BQ859" s="71">
        <v>74.099999999999994</v>
      </c>
      <c r="BR859" s="72">
        <f t="shared" si="497"/>
        <v>29.3</v>
      </c>
      <c r="BS859" s="54">
        <f t="shared" si="498"/>
        <v>2697.0258771803014</v>
      </c>
      <c r="BT859" s="50">
        <f t="shared" si="499"/>
        <v>208275.13054910576</v>
      </c>
      <c r="BU859" s="50">
        <f t="shared" si="500"/>
        <v>199849.61749906032</v>
      </c>
      <c r="BV859" s="72">
        <f t="shared" si="501"/>
        <v>4.0453764344461316</v>
      </c>
      <c r="BW859" s="75">
        <f t="shared" si="502"/>
        <v>1.7553704037352709</v>
      </c>
      <c r="BX859" s="55">
        <f t="shared" si="503"/>
        <v>1.6982769556794166</v>
      </c>
      <c r="BY859" s="72">
        <f t="shared" si="477"/>
        <v>3.2525014626180613</v>
      </c>
      <c r="BZ859" s="83" t="s">
        <v>96</v>
      </c>
      <c r="CA859" s="83" t="s">
        <v>73</v>
      </c>
      <c r="CB859" s="112">
        <v>4</v>
      </c>
      <c r="CC859" s="112">
        <v>7</v>
      </c>
      <c r="CD859" s="112">
        <v>3</v>
      </c>
      <c r="CE859" s="112">
        <v>6</v>
      </c>
      <c r="CF859" s="83" t="s">
        <v>76</v>
      </c>
      <c r="CG859" s="71" t="s">
        <v>75</v>
      </c>
      <c r="CH859" s="129">
        <f t="shared" si="510"/>
        <v>14.654698887674581</v>
      </c>
      <c r="CI859" s="129">
        <f t="shared" si="510"/>
        <v>4.6273407371301296</v>
      </c>
      <c r="CJ859" s="64">
        <f>SUM((AF859-BQ859)/AF859)*100</f>
        <v>2.5000000000000075</v>
      </c>
      <c r="CK859" s="64">
        <f>SUM(BX859*CH859)</f>
        <v>24.887737413358519</v>
      </c>
      <c r="CL859" s="65" t="s">
        <v>76</v>
      </c>
    </row>
    <row r="860" spans="1:90" s="65" customFormat="1" ht="24.75" customHeight="1" x14ac:dyDescent="0.3">
      <c r="A860" s="61" t="s">
        <v>131</v>
      </c>
      <c r="B860" s="35">
        <v>3.5649999999999999</v>
      </c>
      <c r="C860" s="35">
        <v>1.625</v>
      </c>
      <c r="D860" s="35">
        <v>9.2449999999999992</v>
      </c>
      <c r="E860" s="35">
        <v>2.7162000000000002</v>
      </c>
      <c r="F860" s="35">
        <v>4.725E-2</v>
      </c>
      <c r="G860" s="66">
        <v>0.27455000000000002</v>
      </c>
      <c r="H860" s="66">
        <v>9.3799999999999994E-2</v>
      </c>
      <c r="I860" s="66">
        <v>0.05</v>
      </c>
      <c r="J860" s="66">
        <v>2.5999999999999999E-2</v>
      </c>
      <c r="K860" s="67">
        <v>4.1450000000000001E-2</v>
      </c>
      <c r="L860" s="66">
        <v>0.51666699999999999</v>
      </c>
      <c r="M860" s="68">
        <v>1.5800000000000002E-2</v>
      </c>
      <c r="N860" s="35">
        <v>4.7</v>
      </c>
      <c r="O860" s="35">
        <v>13.58</v>
      </c>
      <c r="P860" s="35">
        <v>1.98</v>
      </c>
      <c r="Q860" s="35">
        <v>20.89</v>
      </c>
      <c r="R860" s="35">
        <v>4.8</v>
      </c>
      <c r="S860" s="35">
        <v>1.3</v>
      </c>
      <c r="T860" s="35">
        <v>7.0549999999999997</v>
      </c>
      <c r="U860" s="35">
        <v>1.0249999999999999</v>
      </c>
      <c r="V860" s="35">
        <v>12.155000000000001</v>
      </c>
      <c r="W860" s="35">
        <v>7.17</v>
      </c>
      <c r="X860" s="35">
        <v>6.66</v>
      </c>
      <c r="Y860" s="35">
        <v>2.9299999999999997</v>
      </c>
      <c r="Z860" s="35">
        <v>0</v>
      </c>
      <c r="AA860" s="35">
        <v>6.25</v>
      </c>
      <c r="AB860" s="41">
        <v>1080</v>
      </c>
      <c r="AC860" s="41">
        <v>6</v>
      </c>
      <c r="AD860" s="88">
        <v>386.7</v>
      </c>
      <c r="AE860" s="69">
        <v>60</v>
      </c>
      <c r="AF860" s="69">
        <v>77.98</v>
      </c>
      <c r="AG860" s="44">
        <f t="shared" si="509"/>
        <v>30</v>
      </c>
      <c r="AH860" s="44">
        <f t="shared" si="480"/>
        <v>2827.4333882308138</v>
      </c>
      <c r="AI860" s="44">
        <f t="shared" si="481"/>
        <v>220483.25561423888</v>
      </c>
      <c r="AJ860" s="44">
        <f t="shared" si="482"/>
        <v>1.7538746827857834</v>
      </c>
      <c r="AK860" s="45">
        <v>0</v>
      </c>
      <c r="AL860" s="43">
        <v>369</v>
      </c>
      <c r="AM860" s="43">
        <v>59.5</v>
      </c>
      <c r="AN860" s="69">
        <v>76</v>
      </c>
      <c r="AO860" s="44">
        <f t="shared" si="507"/>
        <v>29.75</v>
      </c>
      <c r="AP860" s="44">
        <f t="shared" si="483"/>
        <v>2780.5058479678164</v>
      </c>
      <c r="AQ860" s="46">
        <f t="shared" si="484"/>
        <v>220483.25561423888</v>
      </c>
      <c r="AR860" s="46">
        <f t="shared" si="485"/>
        <v>211318.44444555405</v>
      </c>
      <c r="AS860" s="47">
        <f t="shared" si="486"/>
        <v>4.1566925992419721</v>
      </c>
      <c r="AT860" s="46">
        <f t="shared" si="487"/>
        <v>1.7538746827857834</v>
      </c>
      <c r="AU860" s="46">
        <f t="shared" si="488"/>
        <v>1.7461798044565504</v>
      </c>
      <c r="AV860" s="47">
        <f t="shared" si="489"/>
        <v>0.43873592593347427</v>
      </c>
      <c r="AW860" s="48">
        <v>0</v>
      </c>
      <c r="AX860" s="70">
        <v>150</v>
      </c>
      <c r="AY860" s="70">
        <v>12</v>
      </c>
      <c r="AZ860" s="43">
        <v>367.7</v>
      </c>
      <c r="BA860" s="43">
        <f t="shared" si="504"/>
        <v>5.1672559151482185</v>
      </c>
      <c r="BB860" s="43">
        <v>60</v>
      </c>
      <c r="BC860" s="69">
        <v>74.2</v>
      </c>
      <c r="BD860" s="54">
        <f t="shared" si="490"/>
        <v>30</v>
      </c>
      <c r="BE860" s="44">
        <f t="shared" si="491"/>
        <v>2827.4333882308138</v>
      </c>
      <c r="BF860" s="50">
        <f t="shared" si="506"/>
        <v>220483.25561423888</v>
      </c>
      <c r="BG860" s="50">
        <f t="shared" si="492"/>
        <v>209795.55740672638</v>
      </c>
      <c r="BH860" s="72">
        <f t="shared" si="493"/>
        <v>4.8473967684021639</v>
      </c>
      <c r="BI860" s="73">
        <f t="shared" si="494"/>
        <v>1.7538746827857834</v>
      </c>
      <c r="BJ860" s="51">
        <f t="shared" si="495"/>
        <v>1.7526586575288985</v>
      </c>
      <c r="BK860" s="72">
        <f t="shared" si="496"/>
        <v>6.9333645603084165E-2</v>
      </c>
      <c r="BL860" s="116">
        <v>0</v>
      </c>
      <c r="BM860" s="74">
        <f t="shared" si="478"/>
        <v>1080</v>
      </c>
      <c r="BN860" s="74">
        <f t="shared" si="479"/>
        <v>6</v>
      </c>
      <c r="BO860" s="71">
        <v>344.9</v>
      </c>
      <c r="BP860" s="71">
        <v>58.8</v>
      </c>
      <c r="BQ860" s="71">
        <v>73.7</v>
      </c>
      <c r="BR860" s="72">
        <f t="shared" si="497"/>
        <v>29.4</v>
      </c>
      <c r="BS860" s="54">
        <f t="shared" si="498"/>
        <v>2715.4670260568732</v>
      </c>
      <c r="BT860" s="50">
        <f t="shared" si="499"/>
        <v>209795.55740672638</v>
      </c>
      <c r="BU860" s="50">
        <f t="shared" si="500"/>
        <v>200129.91982039157</v>
      </c>
      <c r="BV860" s="72">
        <f t="shared" si="501"/>
        <v>4.607169811320758</v>
      </c>
      <c r="BW860" s="75">
        <f t="shared" si="502"/>
        <v>1.7526586575288985</v>
      </c>
      <c r="BX860" s="55">
        <f t="shared" si="503"/>
        <v>1.7233804935790393</v>
      </c>
      <c r="BY860" s="72">
        <f t="shared" si="477"/>
        <v>1.6705000613832537</v>
      </c>
      <c r="BZ860" s="83" t="s">
        <v>96</v>
      </c>
      <c r="CA860" s="83" t="s">
        <v>73</v>
      </c>
      <c r="CB860" s="112">
        <v>4</v>
      </c>
      <c r="CC860" s="112">
        <v>7</v>
      </c>
      <c r="CD860" s="112">
        <v>3</v>
      </c>
      <c r="CE860" s="112">
        <v>6</v>
      </c>
      <c r="CF860" s="83" t="s">
        <v>76</v>
      </c>
      <c r="CG860" s="71" t="s">
        <v>75</v>
      </c>
      <c r="CH860" s="129">
        <f t="shared" si="510"/>
        <v>14.656129942271724</v>
      </c>
      <c r="CI860" s="129">
        <f t="shared" si="510"/>
        <v>4.6250154402773003</v>
      </c>
      <c r="CJ860" s="64">
        <f>SUM((AF860-BQ860)/AF860)*100</f>
        <v>5.4885868171325995</v>
      </c>
      <c r="CK860" s="64">
        <f>SUM(BX860*CH860)</f>
        <v>25.25808845387078</v>
      </c>
      <c r="CL860" s="65" t="s">
        <v>76</v>
      </c>
    </row>
    <row r="861" spans="1:90" s="65" customFormat="1" ht="24.75" customHeight="1" x14ac:dyDescent="0.3">
      <c r="A861" s="61" t="s">
        <v>131</v>
      </c>
      <c r="B861" s="35">
        <v>3.585</v>
      </c>
      <c r="C861" s="35">
        <v>1.855</v>
      </c>
      <c r="D861" s="35">
        <v>10.175000000000001</v>
      </c>
      <c r="E861" s="35">
        <v>2.7303000000000002</v>
      </c>
      <c r="F861" s="35">
        <v>5.5350000000000003E-2</v>
      </c>
      <c r="G861" s="66">
        <v>0.27665000000000001</v>
      </c>
      <c r="H861" s="66">
        <v>9.665E-2</v>
      </c>
      <c r="I861" s="66">
        <v>5.0700000000000002E-2</v>
      </c>
      <c r="J861" s="66">
        <v>2.5950000000000001E-2</v>
      </c>
      <c r="K861" s="67">
        <v>4.2500000000000003E-2</v>
      </c>
      <c r="L861" s="66">
        <v>0.51666699999999999</v>
      </c>
      <c r="M861" s="68">
        <v>1.6799999999999999E-2</v>
      </c>
      <c r="N861" s="35">
        <v>4.8599999999999994</v>
      </c>
      <c r="O861" s="35">
        <v>25.274999999999999</v>
      </c>
      <c r="P861" s="35">
        <v>1.98</v>
      </c>
      <c r="Q861" s="35">
        <v>11.07</v>
      </c>
      <c r="R861" s="35">
        <v>3.6949999999999998</v>
      </c>
      <c r="S861" s="35">
        <v>0.65</v>
      </c>
      <c r="T861" s="35">
        <v>6.69</v>
      </c>
      <c r="U861" s="35">
        <v>0.51249999999999996</v>
      </c>
      <c r="V861" s="35">
        <v>10.445</v>
      </c>
      <c r="W861" s="35">
        <v>3.57</v>
      </c>
      <c r="X861" s="35">
        <v>11.23</v>
      </c>
      <c r="Y861" s="35">
        <v>7.25</v>
      </c>
      <c r="Z861" s="35">
        <v>0</v>
      </c>
      <c r="AA861" s="35">
        <v>3.125</v>
      </c>
      <c r="AB861" s="41">
        <v>1080</v>
      </c>
      <c r="AC861" s="41">
        <v>6</v>
      </c>
      <c r="AD861" s="88">
        <v>394.9</v>
      </c>
      <c r="AE861" s="69">
        <v>59.3</v>
      </c>
      <c r="AF861" s="69">
        <v>74.3</v>
      </c>
      <c r="AG861" s="44">
        <f t="shared" si="509"/>
        <v>29.65</v>
      </c>
      <c r="AH861" s="44">
        <f t="shared" si="480"/>
        <v>2761.8447876054929</v>
      </c>
      <c r="AI861" s="44">
        <f t="shared" si="481"/>
        <v>205205.06771908811</v>
      </c>
      <c r="AJ861" s="44">
        <f t="shared" si="482"/>
        <v>1.9244164112973636</v>
      </c>
      <c r="AK861" s="45">
        <v>0</v>
      </c>
      <c r="AL861" s="43">
        <v>386.1</v>
      </c>
      <c r="AM861" s="43">
        <v>59</v>
      </c>
      <c r="AN861" s="69">
        <v>74.3</v>
      </c>
      <c r="AO861" s="44">
        <f t="shared" si="507"/>
        <v>29.5</v>
      </c>
      <c r="AP861" s="44">
        <f t="shared" si="483"/>
        <v>2733.9710067865176</v>
      </c>
      <c r="AQ861" s="46">
        <f t="shared" si="484"/>
        <v>205205.06771908811</v>
      </c>
      <c r="AR861" s="46">
        <f t="shared" si="485"/>
        <v>203134.04580423824</v>
      </c>
      <c r="AS861" s="47">
        <f t="shared" si="486"/>
        <v>1.009245014204504</v>
      </c>
      <c r="AT861" s="46">
        <f t="shared" si="487"/>
        <v>1.9244164112973636</v>
      </c>
      <c r="AU861" s="46">
        <f t="shared" si="488"/>
        <v>1.9007153550817739</v>
      </c>
      <c r="AV861" s="47">
        <f t="shared" si="489"/>
        <v>1.2315970741286404</v>
      </c>
      <c r="AW861" s="48">
        <v>0</v>
      </c>
      <c r="AX861" s="70">
        <v>150</v>
      </c>
      <c r="AY861" s="70">
        <v>12</v>
      </c>
      <c r="AZ861" s="71">
        <v>330.4</v>
      </c>
      <c r="BA861" s="43">
        <f t="shared" si="504"/>
        <v>19.521791767554479</v>
      </c>
      <c r="BB861" s="71">
        <v>58.7</v>
      </c>
      <c r="BC861" s="69">
        <v>73.8</v>
      </c>
      <c r="BD861" s="54">
        <f t="shared" si="490"/>
        <v>29.35</v>
      </c>
      <c r="BE861" s="44">
        <f t="shared" si="491"/>
        <v>2706.2385976369542</v>
      </c>
      <c r="BF861" s="50">
        <f t="shared" si="506"/>
        <v>205205.06771908811</v>
      </c>
      <c r="BG861" s="50">
        <f t="shared" si="492"/>
        <v>199720.40850560722</v>
      </c>
      <c r="BH861" s="72">
        <f t="shared" si="493"/>
        <v>2.6727698659903552</v>
      </c>
      <c r="BI861" s="73">
        <f t="shared" si="494"/>
        <v>1.9244164112973636</v>
      </c>
      <c r="BJ861" s="51">
        <f t="shared" si="495"/>
        <v>1.6543126587422532</v>
      </c>
      <c r="BK861" s="72">
        <f t="shared" si="496"/>
        <v>14.035618848886111</v>
      </c>
      <c r="BL861" s="116">
        <v>0</v>
      </c>
      <c r="BM861" s="74">
        <f t="shared" ref="BM861:BM892" si="511">SUM(AB861)</f>
        <v>1080</v>
      </c>
      <c r="BN861" s="74">
        <f t="shared" ref="BN861:BN892" si="512">SUM(AC861)</f>
        <v>6</v>
      </c>
      <c r="BO861" s="71">
        <v>310.2</v>
      </c>
      <c r="BP861" s="71">
        <v>58</v>
      </c>
      <c r="BQ861" s="71">
        <v>72.099999999999994</v>
      </c>
      <c r="BR861" s="72">
        <f t="shared" si="497"/>
        <v>29</v>
      </c>
      <c r="BS861" s="54">
        <f t="shared" si="498"/>
        <v>2642.079421669016</v>
      </c>
      <c r="BT861" s="50">
        <f t="shared" si="499"/>
        <v>199720.40850560722</v>
      </c>
      <c r="BU861" s="50">
        <f t="shared" si="500"/>
        <v>190493.92630233604</v>
      </c>
      <c r="BV861" s="72">
        <f t="shared" si="501"/>
        <v>4.6196992447129634</v>
      </c>
      <c r="BW861" s="75">
        <f t="shared" si="502"/>
        <v>1.6543126587422532</v>
      </c>
      <c r="BX861" s="55">
        <f t="shared" si="503"/>
        <v>1.6283983748000264</v>
      </c>
      <c r="BY861" s="72">
        <f t="shared" si="477"/>
        <v>1.566468333859516</v>
      </c>
      <c r="BZ861" s="83" t="s">
        <v>96</v>
      </c>
      <c r="CA861" s="83" t="s">
        <v>73</v>
      </c>
      <c r="CB861" s="112">
        <v>4</v>
      </c>
      <c r="CC861" s="112">
        <v>7</v>
      </c>
      <c r="CD861" s="112">
        <v>3</v>
      </c>
      <c r="CE861" s="112">
        <v>6</v>
      </c>
      <c r="CF861" s="83" t="s">
        <v>76</v>
      </c>
      <c r="CG861" s="71" t="s">
        <v>75</v>
      </c>
      <c r="CH861" s="62">
        <v>12.292077812235682</v>
      </c>
      <c r="CI861" s="63">
        <v>8.5305739195974599</v>
      </c>
      <c r="CJ861" s="64">
        <f>SUM((AF861-BQ861)/AF861)*100</f>
        <v>2.9609690444145396</v>
      </c>
      <c r="CK861" s="64">
        <f>SUM(BX861*CH861)</f>
        <v>20.016399532360047</v>
      </c>
      <c r="CL861" s="65" t="s">
        <v>76</v>
      </c>
    </row>
    <row r="862" spans="1:90" s="65" customFormat="1" ht="24.75" customHeight="1" x14ac:dyDescent="0.3">
      <c r="A862" s="61" t="s">
        <v>131</v>
      </c>
      <c r="B862" s="35">
        <v>3.7650000000000001</v>
      </c>
      <c r="C862" s="35">
        <v>1.825</v>
      </c>
      <c r="D862" s="35">
        <v>10.205</v>
      </c>
      <c r="E862" s="35">
        <v>2.8285999999999998</v>
      </c>
      <c r="F862" s="35">
        <v>5.0950000000000002E-2</v>
      </c>
      <c r="G862" s="66">
        <v>0.27600000000000002</v>
      </c>
      <c r="H862" s="66">
        <v>0.10355</v>
      </c>
      <c r="I862" s="66">
        <v>5.1299999999999998E-2</v>
      </c>
      <c r="J862" s="66">
        <v>2.6849999999999999E-2</v>
      </c>
      <c r="K862" s="67">
        <v>4.4850000000000001E-2</v>
      </c>
      <c r="L862" s="66">
        <v>0.51666699999999999</v>
      </c>
      <c r="M862" s="68">
        <v>1.9599999999999999E-2</v>
      </c>
      <c r="N862" s="35">
        <v>4.78</v>
      </c>
      <c r="O862" s="35">
        <v>19.427500000000002</v>
      </c>
      <c r="P862" s="35">
        <v>1.98</v>
      </c>
      <c r="Q862" s="35">
        <v>15.98</v>
      </c>
      <c r="R862" s="35">
        <v>4.2474999999999996</v>
      </c>
      <c r="S862" s="35">
        <v>0.97499999999999998</v>
      </c>
      <c r="T862" s="35">
        <v>6.8724999999999996</v>
      </c>
      <c r="U862" s="35">
        <v>0.77</v>
      </c>
      <c r="V862" s="35">
        <v>11.3</v>
      </c>
      <c r="W862" s="35">
        <v>5.37</v>
      </c>
      <c r="X862" s="35">
        <v>8.9450000000000003</v>
      </c>
      <c r="Y862" s="35">
        <v>5.09</v>
      </c>
      <c r="Z862" s="35">
        <v>0</v>
      </c>
      <c r="AA862" s="35">
        <v>4.7</v>
      </c>
      <c r="AB862" s="41">
        <v>1080</v>
      </c>
      <c r="AC862" s="41">
        <v>6</v>
      </c>
      <c r="AD862" s="88">
        <v>390.7</v>
      </c>
      <c r="AE862" s="69">
        <v>59.3</v>
      </c>
      <c r="AF862" s="69">
        <v>74.3</v>
      </c>
      <c r="AG862" s="44">
        <f t="shared" si="509"/>
        <v>29.65</v>
      </c>
      <c r="AH862" s="44">
        <f t="shared" si="480"/>
        <v>2761.8447876054929</v>
      </c>
      <c r="AI862" s="44">
        <f t="shared" si="481"/>
        <v>205205.06771908811</v>
      </c>
      <c r="AJ862" s="44">
        <f t="shared" si="482"/>
        <v>1.9039490805112178</v>
      </c>
      <c r="AK862" s="45">
        <v>0</v>
      </c>
      <c r="AL862" s="43">
        <v>380.1</v>
      </c>
      <c r="AM862" s="43">
        <v>59</v>
      </c>
      <c r="AN862" s="69">
        <v>74.3</v>
      </c>
      <c r="AO862" s="44">
        <f t="shared" si="507"/>
        <v>29.5</v>
      </c>
      <c r="AP862" s="44">
        <f t="shared" si="483"/>
        <v>2733.9710067865176</v>
      </c>
      <c r="AQ862" s="46">
        <f t="shared" si="484"/>
        <v>205205.06771908811</v>
      </c>
      <c r="AR862" s="46">
        <f t="shared" si="485"/>
        <v>203134.04580423824</v>
      </c>
      <c r="AS862" s="47">
        <f t="shared" si="486"/>
        <v>1.009245014204504</v>
      </c>
      <c r="AT862" s="46">
        <f t="shared" si="487"/>
        <v>1.9039490805112178</v>
      </c>
      <c r="AU862" s="46">
        <f t="shared" si="488"/>
        <v>1.8711782089266569</v>
      </c>
      <c r="AV862" s="47">
        <f t="shared" si="489"/>
        <v>1.7212052528086428</v>
      </c>
      <c r="AW862" s="48">
        <v>0</v>
      </c>
      <c r="AX862" s="70">
        <v>150</v>
      </c>
      <c r="AY862" s="70">
        <v>12</v>
      </c>
      <c r="AZ862" s="71">
        <v>328.3</v>
      </c>
      <c r="BA862" s="43">
        <f t="shared" si="504"/>
        <v>19.007005787389573</v>
      </c>
      <c r="BB862" s="71">
        <v>58.8</v>
      </c>
      <c r="BC862" s="69">
        <v>73.900000000000006</v>
      </c>
      <c r="BD862" s="54">
        <f t="shared" si="490"/>
        <v>29.4</v>
      </c>
      <c r="BE862" s="44">
        <f t="shared" si="491"/>
        <v>2715.4670260568732</v>
      </c>
      <c r="BF862" s="50">
        <f t="shared" si="506"/>
        <v>205205.06771908811</v>
      </c>
      <c r="BG862" s="50">
        <f t="shared" si="492"/>
        <v>200673.01322560295</v>
      </c>
      <c r="BH862" s="72">
        <f t="shared" si="493"/>
        <v>2.2085490109285413</v>
      </c>
      <c r="BI862" s="73">
        <f t="shared" si="494"/>
        <v>1.9039490805112178</v>
      </c>
      <c r="BJ862" s="51">
        <f t="shared" si="495"/>
        <v>1.6359947694158294</v>
      </c>
      <c r="BK862" s="72">
        <f t="shared" si="496"/>
        <v>14.073607001267154</v>
      </c>
      <c r="BL862" s="116">
        <v>0</v>
      </c>
      <c r="BM862" s="74">
        <f t="shared" si="511"/>
        <v>1080</v>
      </c>
      <c r="BN862" s="74">
        <f t="shared" si="512"/>
        <v>6</v>
      </c>
      <c r="BO862" s="71">
        <v>305</v>
      </c>
      <c r="BP862" s="71">
        <v>57.4</v>
      </c>
      <c r="BQ862" s="71">
        <v>72.3</v>
      </c>
      <c r="BR862" s="72">
        <f t="shared" si="497"/>
        <v>28.7</v>
      </c>
      <c r="BS862" s="54">
        <f t="shared" si="498"/>
        <v>2587.6984528353764</v>
      </c>
      <c r="BT862" s="50">
        <f t="shared" si="499"/>
        <v>200673.01322560295</v>
      </c>
      <c r="BU862" s="50">
        <f t="shared" si="500"/>
        <v>187090.59813999772</v>
      </c>
      <c r="BV862" s="72">
        <f t="shared" si="501"/>
        <v>6.7684313238150509</v>
      </c>
      <c r="BW862" s="75">
        <f t="shared" si="502"/>
        <v>1.6359947694158294</v>
      </c>
      <c r="BX862" s="55">
        <f t="shared" si="503"/>
        <v>1.630226227465327</v>
      </c>
      <c r="BY862" s="72">
        <f t="shared" si="477"/>
        <v>0.35260149105258232</v>
      </c>
      <c r="BZ862" s="83" t="s">
        <v>96</v>
      </c>
      <c r="CA862" s="83" t="s">
        <v>73</v>
      </c>
      <c r="CB862" s="112">
        <v>4</v>
      </c>
      <c r="CC862" s="112">
        <v>7</v>
      </c>
      <c r="CD862" s="112">
        <v>3</v>
      </c>
      <c r="CE862" s="112">
        <v>6</v>
      </c>
      <c r="CF862" s="83" t="s">
        <v>76</v>
      </c>
      <c r="CG862" s="71" t="s">
        <v>75</v>
      </c>
      <c r="CH862" s="62">
        <v>13.175675675675681</v>
      </c>
      <c r="CI862" s="63">
        <v>9.4390343011286859</v>
      </c>
      <c r="CJ862" s="64">
        <f>SUM((AF862-BQ862)/AF862)*100</f>
        <v>2.6917900403768504</v>
      </c>
      <c r="CK862" s="64">
        <f>SUM(BX862*CH862)</f>
        <v>21.479332051063437</v>
      </c>
      <c r="CL862" s="65" t="s">
        <v>76</v>
      </c>
    </row>
    <row r="863" spans="1:90" s="65" customFormat="1" ht="24.75" customHeight="1" x14ac:dyDescent="0.3">
      <c r="A863" s="61" t="s">
        <v>131</v>
      </c>
      <c r="B863" s="35">
        <v>4.165</v>
      </c>
      <c r="C863" s="35">
        <v>2.38</v>
      </c>
      <c r="D863" s="35">
        <v>7.3049999999999997</v>
      </c>
      <c r="E863" s="35">
        <v>5.9249999999999998</v>
      </c>
      <c r="F863" s="35">
        <v>8.9649999999999994E-2</v>
      </c>
      <c r="G863" s="66">
        <v>0.26874999999999999</v>
      </c>
      <c r="H863" s="66">
        <v>8.8849999999999998E-2</v>
      </c>
      <c r="I863" s="66">
        <v>4.8349999999999997E-2</v>
      </c>
      <c r="J863" s="66">
        <v>3.8850000000000003E-2</v>
      </c>
      <c r="K863" s="67">
        <v>6.105E-2</v>
      </c>
      <c r="L863" s="66">
        <v>0.51666699999999999</v>
      </c>
      <c r="M863" s="68">
        <v>1.9599999999999999E-2</v>
      </c>
      <c r="N863" s="35">
        <v>4.7</v>
      </c>
      <c r="O863" s="35">
        <v>13.58</v>
      </c>
      <c r="P863" s="35">
        <v>1.98</v>
      </c>
      <c r="Q863" s="35">
        <v>20.89</v>
      </c>
      <c r="R863" s="35">
        <v>4.8</v>
      </c>
      <c r="S863" s="35">
        <v>1.3</v>
      </c>
      <c r="T863" s="35">
        <v>7.0549999999999997</v>
      </c>
      <c r="U863" s="35">
        <v>1.0249999999999999</v>
      </c>
      <c r="V863" s="35">
        <v>12.155000000000001</v>
      </c>
      <c r="W863" s="35">
        <v>7.17</v>
      </c>
      <c r="X863" s="35">
        <v>6.66</v>
      </c>
      <c r="Y863" s="35">
        <v>2.9299999999999997</v>
      </c>
      <c r="Z863" s="35">
        <v>0</v>
      </c>
      <c r="AA863" s="35">
        <v>6.25</v>
      </c>
      <c r="AB863" s="41">
        <v>1080</v>
      </c>
      <c r="AC863" s="41">
        <v>6</v>
      </c>
      <c r="AD863" s="88">
        <v>396.5</v>
      </c>
      <c r="AE863" s="69">
        <v>59.4</v>
      </c>
      <c r="AF863" s="69">
        <v>74.3</v>
      </c>
      <c r="AG863" s="44">
        <f t="shared" si="509"/>
        <v>29.7</v>
      </c>
      <c r="AH863" s="44">
        <f t="shared" si="480"/>
        <v>2771.1674638050204</v>
      </c>
      <c r="AI863" s="44">
        <f t="shared" si="481"/>
        <v>205897.742560713</v>
      </c>
      <c r="AJ863" s="44">
        <f t="shared" si="482"/>
        <v>1.9257131966033294</v>
      </c>
      <c r="AK863" s="45">
        <v>0</v>
      </c>
      <c r="AL863" s="43">
        <v>388.2</v>
      </c>
      <c r="AM863" s="43">
        <v>59</v>
      </c>
      <c r="AN863" s="69">
        <v>74.3</v>
      </c>
      <c r="AO863" s="44">
        <f t="shared" si="507"/>
        <v>29.5</v>
      </c>
      <c r="AP863" s="44">
        <f t="shared" si="483"/>
        <v>2733.9710067865176</v>
      </c>
      <c r="AQ863" s="46">
        <f t="shared" si="484"/>
        <v>205897.742560713</v>
      </c>
      <c r="AR863" s="46">
        <f t="shared" si="485"/>
        <v>203134.04580423824</v>
      </c>
      <c r="AS863" s="47">
        <f t="shared" si="486"/>
        <v>1.342266662131971</v>
      </c>
      <c r="AT863" s="46">
        <f t="shared" si="487"/>
        <v>1.9257131966033294</v>
      </c>
      <c r="AU863" s="46">
        <f t="shared" si="488"/>
        <v>1.9110533562360648</v>
      </c>
      <c r="AV863" s="47">
        <f t="shared" si="489"/>
        <v>0.76126810540232115</v>
      </c>
      <c r="AW863" s="48">
        <v>0</v>
      </c>
      <c r="AX863" s="70">
        <v>150</v>
      </c>
      <c r="AY863" s="70">
        <v>12</v>
      </c>
      <c r="AZ863" s="71">
        <v>333.1</v>
      </c>
      <c r="BA863" s="43">
        <f t="shared" si="504"/>
        <v>19.033323326328421</v>
      </c>
      <c r="BB863" s="71">
        <v>59</v>
      </c>
      <c r="BC863" s="69">
        <v>74</v>
      </c>
      <c r="BD863" s="54">
        <f t="shared" si="490"/>
        <v>29.5</v>
      </c>
      <c r="BE863" s="44">
        <f t="shared" si="491"/>
        <v>2733.9710067865176</v>
      </c>
      <c r="BF863" s="50">
        <f t="shared" si="506"/>
        <v>205897.742560713</v>
      </c>
      <c r="BG863" s="50">
        <f t="shared" si="492"/>
        <v>202313.8545022023</v>
      </c>
      <c r="BH863" s="72">
        <f t="shared" si="493"/>
        <v>1.7406155181395038</v>
      </c>
      <c r="BI863" s="73">
        <f t="shared" si="494"/>
        <v>1.9257131966033294</v>
      </c>
      <c r="BJ863" s="51">
        <f t="shared" si="495"/>
        <v>1.6464517510162608</v>
      </c>
      <c r="BK863" s="72">
        <f t="shared" si="496"/>
        <v>14.501715316675611</v>
      </c>
      <c r="BL863" s="116">
        <v>0</v>
      </c>
      <c r="BM863" s="74">
        <f t="shared" si="511"/>
        <v>1080</v>
      </c>
      <c r="BN863" s="74">
        <f t="shared" si="512"/>
        <v>6</v>
      </c>
      <c r="BO863" s="71">
        <v>312.60000000000002</v>
      </c>
      <c r="BP863" s="71">
        <v>58</v>
      </c>
      <c r="BQ863" s="71">
        <v>73.2</v>
      </c>
      <c r="BR863" s="72">
        <f t="shared" si="497"/>
        <v>29</v>
      </c>
      <c r="BS863" s="54">
        <f t="shared" si="498"/>
        <v>2642.079421669016</v>
      </c>
      <c r="BT863" s="50">
        <f t="shared" si="499"/>
        <v>202313.8545022023</v>
      </c>
      <c r="BU863" s="50">
        <f t="shared" si="500"/>
        <v>193400.21366617197</v>
      </c>
      <c r="BV863" s="72">
        <f t="shared" si="501"/>
        <v>4.4058479622972646</v>
      </c>
      <c r="BW863" s="75">
        <f t="shared" si="502"/>
        <v>1.6464517510162608</v>
      </c>
      <c r="BX863" s="55">
        <f t="shared" si="503"/>
        <v>1.6163374076699766</v>
      </c>
      <c r="BY863" s="72">
        <f t="shared" si="477"/>
        <v>1.829044994953323</v>
      </c>
      <c r="BZ863" s="83" t="s">
        <v>96</v>
      </c>
      <c r="CA863" s="83" t="s">
        <v>73</v>
      </c>
      <c r="CB863" s="112">
        <v>4</v>
      </c>
      <c r="CC863" s="112">
        <v>7</v>
      </c>
      <c r="CD863" s="112">
        <v>3</v>
      </c>
      <c r="CE863" s="112">
        <v>6</v>
      </c>
      <c r="CF863" s="83" t="s">
        <v>76</v>
      </c>
      <c r="CG863" s="71" t="s">
        <v>75</v>
      </c>
      <c r="CH863" s="63">
        <f t="shared" ref="CH863:CI868" si="513">SUM(CH861:CH862)/2</f>
        <v>12.733876743955681</v>
      </c>
      <c r="CI863" s="63">
        <f t="shared" si="513"/>
        <v>8.984804110363072</v>
      </c>
      <c r="CJ863" s="64">
        <f>SUM((AF863-BQ863)/AF863)*100</f>
        <v>1.4804845222072602</v>
      </c>
      <c r="CK863" s="64">
        <f>SUM(BX863*CH863)</f>
        <v>20.582241325914328</v>
      </c>
      <c r="CL863" s="65" t="s">
        <v>76</v>
      </c>
    </row>
    <row r="864" spans="1:90" s="65" customFormat="1" ht="24.75" customHeight="1" x14ac:dyDescent="0.3">
      <c r="A864" s="61" t="s">
        <v>131</v>
      </c>
      <c r="B864" s="35">
        <v>3.97</v>
      </c>
      <c r="C864" s="35">
        <v>2.11</v>
      </c>
      <c r="D864" s="35">
        <v>6.72</v>
      </c>
      <c r="E864" s="35">
        <v>5.84</v>
      </c>
      <c r="F864" s="35">
        <v>8.3699999999999997E-2</v>
      </c>
      <c r="G864" s="66">
        <v>0.25835000000000002</v>
      </c>
      <c r="H864" s="66">
        <v>9.0550000000000005E-2</v>
      </c>
      <c r="I864" s="66">
        <v>4.7050000000000002E-2</v>
      </c>
      <c r="J864" s="66">
        <v>3.8600000000000002E-2</v>
      </c>
      <c r="K864" s="67">
        <v>6.2300000000000001E-2</v>
      </c>
      <c r="L864" s="66">
        <v>0.51666699999999999</v>
      </c>
      <c r="M864" s="68">
        <v>2.4649999999999998E-2</v>
      </c>
      <c r="N864" s="35">
        <v>4.8599999999999994</v>
      </c>
      <c r="O864" s="35">
        <v>25.274999999999999</v>
      </c>
      <c r="P864" s="35">
        <v>1.98</v>
      </c>
      <c r="Q864" s="35">
        <v>11.07</v>
      </c>
      <c r="R864" s="35">
        <v>3.6949999999999998</v>
      </c>
      <c r="S864" s="35">
        <v>0.65</v>
      </c>
      <c r="T864" s="35">
        <v>6.69</v>
      </c>
      <c r="U864" s="35">
        <v>0.51249999999999996</v>
      </c>
      <c r="V864" s="35">
        <v>10.445</v>
      </c>
      <c r="W864" s="35">
        <v>3.57</v>
      </c>
      <c r="X864" s="35">
        <v>11.23</v>
      </c>
      <c r="Y864" s="35">
        <v>7.25</v>
      </c>
      <c r="Z864" s="35">
        <v>0</v>
      </c>
      <c r="AA864" s="35">
        <v>3.125</v>
      </c>
      <c r="AB864" s="41">
        <v>1080</v>
      </c>
      <c r="AC864" s="41">
        <v>6</v>
      </c>
      <c r="AD864" s="88">
        <v>390.5</v>
      </c>
      <c r="AE864" s="69">
        <v>59.3</v>
      </c>
      <c r="AF864" s="69">
        <v>74.3</v>
      </c>
      <c r="AG864" s="44">
        <f t="shared" si="509"/>
        <v>29.65</v>
      </c>
      <c r="AH864" s="44">
        <f t="shared" si="480"/>
        <v>2761.8447876054929</v>
      </c>
      <c r="AI864" s="44">
        <f t="shared" si="481"/>
        <v>205205.06771908811</v>
      </c>
      <c r="AJ864" s="44">
        <f t="shared" si="482"/>
        <v>1.9029744457118776</v>
      </c>
      <c r="AK864" s="45">
        <v>0</v>
      </c>
      <c r="AL864" s="43">
        <v>384.3</v>
      </c>
      <c r="AM864" s="43">
        <v>59</v>
      </c>
      <c r="AN864" s="69">
        <v>74.099999999999994</v>
      </c>
      <c r="AO864" s="44">
        <f t="shared" si="507"/>
        <v>29.5</v>
      </c>
      <c r="AP864" s="44">
        <f t="shared" si="483"/>
        <v>2733.9710067865176</v>
      </c>
      <c r="AQ864" s="46">
        <f t="shared" si="484"/>
        <v>205205.06771908811</v>
      </c>
      <c r="AR864" s="46">
        <f t="shared" si="485"/>
        <v>202587.25160288095</v>
      </c>
      <c r="AS864" s="47">
        <f t="shared" si="486"/>
        <v>1.2757073425646468</v>
      </c>
      <c r="AT864" s="46">
        <f t="shared" si="487"/>
        <v>1.9029744457118776</v>
      </c>
      <c r="AU864" s="46">
        <f t="shared" si="488"/>
        <v>1.8969604304288561</v>
      </c>
      <c r="AV864" s="47">
        <f t="shared" si="489"/>
        <v>0.31603237219361163</v>
      </c>
      <c r="AW864" s="48">
        <v>0</v>
      </c>
      <c r="AX864" s="70">
        <v>150</v>
      </c>
      <c r="AY864" s="70">
        <v>12</v>
      </c>
      <c r="AZ864" s="71">
        <v>331.2</v>
      </c>
      <c r="BA864" s="43">
        <f t="shared" si="504"/>
        <v>17.904589371980681</v>
      </c>
      <c r="BB864" s="71">
        <v>59.1</v>
      </c>
      <c r="BC864" s="69">
        <v>73.8</v>
      </c>
      <c r="BD864" s="54">
        <f t="shared" si="490"/>
        <v>29.55</v>
      </c>
      <c r="BE864" s="44">
        <f t="shared" si="491"/>
        <v>2743.2465590962411</v>
      </c>
      <c r="BF864" s="50">
        <f t="shared" si="506"/>
        <v>205205.06771908811</v>
      </c>
      <c r="BG864" s="50">
        <f t="shared" si="492"/>
        <v>202451.59606130258</v>
      </c>
      <c r="BH864" s="72">
        <f t="shared" si="493"/>
        <v>1.34181464833746</v>
      </c>
      <c r="BI864" s="73">
        <f t="shared" si="494"/>
        <v>1.9029744457118776</v>
      </c>
      <c r="BJ864" s="51">
        <f t="shared" si="495"/>
        <v>1.6359465988092889</v>
      </c>
      <c r="BK864" s="72">
        <f t="shared" si="496"/>
        <v>14.032129937651213</v>
      </c>
      <c r="BL864" s="116">
        <v>0</v>
      </c>
      <c r="BM864" s="74">
        <f t="shared" si="511"/>
        <v>1080</v>
      </c>
      <c r="BN864" s="74">
        <f t="shared" si="512"/>
        <v>6</v>
      </c>
      <c r="BO864" s="71">
        <v>310.5</v>
      </c>
      <c r="BP864" s="71">
        <v>57.5</v>
      </c>
      <c r="BQ864" s="71">
        <v>73.2</v>
      </c>
      <c r="BR864" s="72">
        <f t="shared" si="497"/>
        <v>28.75</v>
      </c>
      <c r="BS864" s="54">
        <f t="shared" si="498"/>
        <v>2596.7226777328133</v>
      </c>
      <c r="BT864" s="50">
        <f t="shared" si="499"/>
        <v>202451.59606130258</v>
      </c>
      <c r="BU864" s="50">
        <f t="shared" si="500"/>
        <v>190080.10001004193</v>
      </c>
      <c r="BV864" s="72">
        <f t="shared" si="501"/>
        <v>6.110841451462079</v>
      </c>
      <c r="BW864" s="75">
        <f t="shared" si="502"/>
        <v>1.6359465988092889</v>
      </c>
      <c r="BX864" s="55">
        <f t="shared" si="503"/>
        <v>1.6335218677999237</v>
      </c>
      <c r="BY864" s="72">
        <f t="shared" si="477"/>
        <v>0.14821577985064219</v>
      </c>
      <c r="BZ864" s="83" t="s">
        <v>96</v>
      </c>
      <c r="CA864" s="83" t="s">
        <v>73</v>
      </c>
      <c r="CB864" s="112">
        <v>4</v>
      </c>
      <c r="CC864" s="112">
        <v>7</v>
      </c>
      <c r="CD864" s="112">
        <v>3</v>
      </c>
      <c r="CE864" s="112">
        <v>6</v>
      </c>
      <c r="CF864" s="83" t="s">
        <v>76</v>
      </c>
      <c r="CG864" s="71" t="s">
        <v>75</v>
      </c>
      <c r="CH864" s="63">
        <f t="shared" si="513"/>
        <v>12.95477620981568</v>
      </c>
      <c r="CI864" s="63">
        <f t="shared" si="513"/>
        <v>9.211919205745879</v>
      </c>
      <c r="CJ864" s="64">
        <f>SUM((AF864-BQ864)/AF864)*100</f>
        <v>1.4804845222072602</v>
      </c>
      <c r="CK864" s="64">
        <f>SUM(BX864*CH864)</f>
        <v>21.161910231188127</v>
      </c>
      <c r="CL864" s="65" t="s">
        <v>76</v>
      </c>
    </row>
    <row r="865" spans="1:90" s="65" customFormat="1" ht="24.75" customHeight="1" x14ac:dyDescent="0.3">
      <c r="A865" s="61" t="s">
        <v>131</v>
      </c>
      <c r="B865" s="35">
        <v>4.18</v>
      </c>
      <c r="C865" s="35">
        <v>2.41</v>
      </c>
      <c r="D865" s="35">
        <v>7.4450000000000003</v>
      </c>
      <c r="E865" s="35">
        <v>5.88</v>
      </c>
      <c r="F865" s="35">
        <v>7.6850000000000002E-2</v>
      </c>
      <c r="G865" s="66">
        <v>0.26795000000000002</v>
      </c>
      <c r="H865" s="66">
        <v>9.64E-2</v>
      </c>
      <c r="I865" s="66">
        <v>5.1749999999999997E-2</v>
      </c>
      <c r="J865" s="66">
        <v>3.9199999999999999E-2</v>
      </c>
      <c r="K865" s="67">
        <v>5.1200000000000002E-2</v>
      </c>
      <c r="L865" s="66">
        <v>0.51666699999999999</v>
      </c>
      <c r="M865" s="68">
        <v>2.2950000000000002E-2</v>
      </c>
      <c r="N865" s="35">
        <v>4.78</v>
      </c>
      <c r="O865" s="35">
        <v>19.427500000000002</v>
      </c>
      <c r="P865" s="35">
        <v>1.98</v>
      </c>
      <c r="Q865" s="35">
        <v>15.98</v>
      </c>
      <c r="R865" s="35">
        <v>4.2474999999999996</v>
      </c>
      <c r="S865" s="35">
        <v>0.97499999999999998</v>
      </c>
      <c r="T865" s="35">
        <v>6.8724999999999996</v>
      </c>
      <c r="U865" s="35">
        <v>0.77</v>
      </c>
      <c r="V865" s="35">
        <v>11.3</v>
      </c>
      <c r="W865" s="35">
        <v>5.37</v>
      </c>
      <c r="X865" s="35">
        <v>8.9450000000000003</v>
      </c>
      <c r="Y865" s="35">
        <v>5.09</v>
      </c>
      <c r="Z865" s="35">
        <v>0</v>
      </c>
      <c r="AA865" s="35">
        <v>4.7</v>
      </c>
      <c r="AB865" s="41">
        <v>1100</v>
      </c>
      <c r="AC865" s="41">
        <v>6</v>
      </c>
      <c r="AD865" s="88">
        <v>394.7</v>
      </c>
      <c r="AE865" s="69">
        <v>59.4</v>
      </c>
      <c r="AF865" s="69">
        <v>74.3</v>
      </c>
      <c r="AG865" s="44">
        <f t="shared" si="509"/>
        <v>29.7</v>
      </c>
      <c r="AH865" s="44">
        <f t="shared" si="480"/>
        <v>2771.1674638050204</v>
      </c>
      <c r="AI865" s="44">
        <f t="shared" si="481"/>
        <v>205897.742560713</v>
      </c>
      <c r="AJ865" s="44">
        <f t="shared" si="482"/>
        <v>1.9169709929365299</v>
      </c>
      <c r="AK865" s="45">
        <v>0</v>
      </c>
      <c r="AL865" s="43">
        <v>382.5</v>
      </c>
      <c r="AM865" s="43">
        <v>59.1</v>
      </c>
      <c r="AN865" s="69">
        <v>74.599999999999994</v>
      </c>
      <c r="AO865" s="44">
        <f t="shared" si="507"/>
        <v>29.55</v>
      </c>
      <c r="AP865" s="44">
        <f t="shared" si="483"/>
        <v>2743.2465590962411</v>
      </c>
      <c r="AQ865" s="46">
        <f t="shared" si="484"/>
        <v>205897.742560713</v>
      </c>
      <c r="AR865" s="46">
        <f t="shared" si="485"/>
        <v>204646.19330857956</v>
      </c>
      <c r="AS865" s="47">
        <f t="shared" si="486"/>
        <v>0.60784991451006032</v>
      </c>
      <c r="AT865" s="46">
        <f t="shared" si="487"/>
        <v>1.9169709929365299</v>
      </c>
      <c r="AU865" s="46">
        <f t="shared" si="488"/>
        <v>1.8690794771991692</v>
      </c>
      <c r="AV865" s="47">
        <f t="shared" si="489"/>
        <v>2.4982911016299552</v>
      </c>
      <c r="AW865" s="48">
        <v>0</v>
      </c>
      <c r="AX865" s="70">
        <v>150</v>
      </c>
      <c r="AY865" s="70">
        <v>12</v>
      </c>
      <c r="AZ865" s="71">
        <v>328.5</v>
      </c>
      <c r="BA865" s="43">
        <f t="shared" si="504"/>
        <v>20.152207001522065</v>
      </c>
      <c r="BB865" s="71">
        <v>58.8</v>
      </c>
      <c r="BC865" s="69">
        <v>73.900000000000006</v>
      </c>
      <c r="BD865" s="54">
        <f t="shared" si="490"/>
        <v>29.4</v>
      </c>
      <c r="BE865" s="44">
        <f t="shared" si="491"/>
        <v>2715.4670260568732</v>
      </c>
      <c r="BF865" s="50">
        <f t="shared" si="506"/>
        <v>205897.742560713</v>
      </c>
      <c r="BG865" s="50">
        <f t="shared" si="492"/>
        <v>200673.01322560295</v>
      </c>
      <c r="BH865" s="72">
        <f t="shared" si="493"/>
        <v>2.5375359973018834</v>
      </c>
      <c r="BI865" s="73">
        <f t="shared" si="494"/>
        <v>1.9169709929365299</v>
      </c>
      <c r="BJ865" s="51">
        <f t="shared" si="495"/>
        <v>1.6369914156353944</v>
      </c>
      <c r="BK865" s="72">
        <f t="shared" si="496"/>
        <v>14.605311104486052</v>
      </c>
      <c r="BL865" s="116">
        <v>0</v>
      </c>
      <c r="BM865" s="74">
        <f t="shared" si="511"/>
        <v>1100</v>
      </c>
      <c r="BN865" s="74">
        <f t="shared" si="512"/>
        <v>6</v>
      </c>
      <c r="BO865" s="71">
        <v>307.7</v>
      </c>
      <c r="BP865" s="71">
        <v>57.8</v>
      </c>
      <c r="BQ865" s="71">
        <v>72.5</v>
      </c>
      <c r="BR865" s="72">
        <f t="shared" si="497"/>
        <v>28.9</v>
      </c>
      <c r="BS865" s="54">
        <f t="shared" si="498"/>
        <v>2623.8896002047309</v>
      </c>
      <c r="BT865" s="50">
        <f t="shared" si="499"/>
        <v>200673.01322560295</v>
      </c>
      <c r="BU865" s="50">
        <f t="shared" si="500"/>
        <v>190231.996014843</v>
      </c>
      <c r="BV865" s="72">
        <f t="shared" si="501"/>
        <v>5.2030001657581275</v>
      </c>
      <c r="BW865" s="75">
        <f t="shared" si="502"/>
        <v>1.6369914156353944</v>
      </c>
      <c r="BX865" s="55">
        <f t="shared" si="503"/>
        <v>1.6174986671326914</v>
      </c>
      <c r="BY865" s="72">
        <f t="shared" si="477"/>
        <v>1.1907666904372207</v>
      </c>
      <c r="BZ865" s="83" t="s">
        <v>96</v>
      </c>
      <c r="CA865" s="83" t="s">
        <v>73</v>
      </c>
      <c r="CB865" s="112">
        <v>4</v>
      </c>
      <c r="CC865" s="112">
        <v>7</v>
      </c>
      <c r="CD865" s="112">
        <v>3</v>
      </c>
      <c r="CE865" s="112">
        <v>6</v>
      </c>
      <c r="CF865" s="83" t="s">
        <v>76</v>
      </c>
      <c r="CG865" s="71" t="s">
        <v>75</v>
      </c>
      <c r="CH865" s="63">
        <f t="shared" si="513"/>
        <v>12.84432647688568</v>
      </c>
      <c r="CI865" s="63">
        <f t="shared" si="513"/>
        <v>9.0983616580544755</v>
      </c>
      <c r="CJ865" s="64">
        <f>SUM((AF865-BQ865)/AF865)*100</f>
        <v>2.4226110363391617</v>
      </c>
      <c r="CK865" s="64">
        <f>SUM(BX865*CH865)</f>
        <v>20.775680956579727</v>
      </c>
      <c r="CL865" s="65" t="s">
        <v>76</v>
      </c>
    </row>
    <row r="866" spans="1:90" s="65" customFormat="1" ht="24.75" customHeight="1" x14ac:dyDescent="0.3">
      <c r="A866" s="61" t="s">
        <v>131</v>
      </c>
      <c r="B866" s="35">
        <v>3.5649999999999999</v>
      </c>
      <c r="C866" s="35">
        <v>1.625</v>
      </c>
      <c r="D866" s="35">
        <v>9.2449999999999992</v>
      </c>
      <c r="E866" s="35">
        <v>2.7162000000000002</v>
      </c>
      <c r="F866" s="35">
        <v>4.725E-2</v>
      </c>
      <c r="G866" s="66">
        <v>0.27455000000000002</v>
      </c>
      <c r="H866" s="66">
        <v>9.3799999999999994E-2</v>
      </c>
      <c r="I866" s="66">
        <v>0.05</v>
      </c>
      <c r="J866" s="66">
        <v>2.5999999999999999E-2</v>
      </c>
      <c r="K866" s="67">
        <v>4.1450000000000001E-2</v>
      </c>
      <c r="L866" s="66">
        <v>0.51666699999999999</v>
      </c>
      <c r="M866" s="68">
        <v>1.5800000000000002E-2</v>
      </c>
      <c r="N866" s="35">
        <v>4.7</v>
      </c>
      <c r="O866" s="35">
        <v>13.58</v>
      </c>
      <c r="P866" s="35">
        <v>1.98</v>
      </c>
      <c r="Q866" s="35">
        <v>20.89</v>
      </c>
      <c r="R866" s="35">
        <v>4.8</v>
      </c>
      <c r="S866" s="35">
        <v>1.3</v>
      </c>
      <c r="T866" s="35">
        <v>7.0549999999999997</v>
      </c>
      <c r="U866" s="35">
        <v>1.0249999999999999</v>
      </c>
      <c r="V866" s="35">
        <v>12.155000000000001</v>
      </c>
      <c r="W866" s="35">
        <v>7.17</v>
      </c>
      <c r="X866" s="35">
        <v>6.66</v>
      </c>
      <c r="Y866" s="35">
        <v>2.9299999999999997</v>
      </c>
      <c r="Z866" s="35">
        <v>0</v>
      </c>
      <c r="AA866" s="35">
        <v>6.25</v>
      </c>
      <c r="AB866" s="41">
        <v>1100</v>
      </c>
      <c r="AC866" s="41">
        <v>6</v>
      </c>
      <c r="AD866" s="88">
        <v>392</v>
      </c>
      <c r="AE866" s="69">
        <v>59.4</v>
      </c>
      <c r="AF866" s="69">
        <v>74.400000000000006</v>
      </c>
      <c r="AG866" s="44">
        <f t="shared" si="509"/>
        <v>29.7</v>
      </c>
      <c r="AH866" s="44">
        <f t="shared" si="480"/>
        <v>2771.1674638050204</v>
      </c>
      <c r="AI866" s="44">
        <f t="shared" si="481"/>
        <v>206174.85930709352</v>
      </c>
      <c r="AJ866" s="44">
        <f t="shared" si="482"/>
        <v>1.9012987389317118</v>
      </c>
      <c r="AK866" s="45">
        <v>0</v>
      </c>
      <c r="AL866" s="43">
        <v>383.6</v>
      </c>
      <c r="AM866" s="43">
        <v>59.1</v>
      </c>
      <c r="AN866" s="69">
        <v>74.599999999999994</v>
      </c>
      <c r="AO866" s="44">
        <f t="shared" si="507"/>
        <v>29.55</v>
      </c>
      <c r="AP866" s="44">
        <f t="shared" si="483"/>
        <v>2743.2465590962411</v>
      </c>
      <c r="AQ866" s="46">
        <f t="shared" si="484"/>
        <v>206174.85930709352</v>
      </c>
      <c r="AR866" s="46">
        <f t="shared" si="485"/>
        <v>204646.19330857956</v>
      </c>
      <c r="AS866" s="47">
        <f t="shared" si="486"/>
        <v>0.74144151408733938</v>
      </c>
      <c r="AT866" s="46">
        <f t="shared" si="487"/>
        <v>1.9012987389317118</v>
      </c>
      <c r="AU866" s="46">
        <f t="shared" si="488"/>
        <v>1.8744546077218334</v>
      </c>
      <c r="AV866" s="47">
        <f t="shared" si="489"/>
        <v>1.411883922300468</v>
      </c>
      <c r="AW866" s="48">
        <v>0</v>
      </c>
      <c r="AX866" s="70">
        <v>150</v>
      </c>
      <c r="AY866" s="70">
        <v>12</v>
      </c>
      <c r="AZ866" s="71">
        <v>329</v>
      </c>
      <c r="BA866" s="43">
        <f t="shared" si="504"/>
        <v>19.148936170212767</v>
      </c>
      <c r="BB866" s="71">
        <v>59</v>
      </c>
      <c r="BC866" s="69">
        <v>73.5</v>
      </c>
      <c r="BD866" s="54">
        <f t="shared" si="490"/>
        <v>29.5</v>
      </c>
      <c r="BE866" s="44">
        <f t="shared" si="491"/>
        <v>2733.9710067865176</v>
      </c>
      <c r="BF866" s="50">
        <f t="shared" si="506"/>
        <v>206174.85930709352</v>
      </c>
      <c r="BG866" s="50">
        <f t="shared" si="492"/>
        <v>200946.86899880905</v>
      </c>
      <c r="BH866" s="72">
        <f t="shared" si="493"/>
        <v>2.5357069847674669</v>
      </c>
      <c r="BI866" s="73">
        <f t="shared" si="494"/>
        <v>1.9012987389317118</v>
      </c>
      <c r="BJ866" s="51">
        <f t="shared" si="495"/>
        <v>1.6372486998140283</v>
      </c>
      <c r="BK866" s="72">
        <f t="shared" si="496"/>
        <v>13.887877465592071</v>
      </c>
      <c r="BL866" s="116">
        <v>0</v>
      </c>
      <c r="BM866" s="74">
        <f t="shared" si="511"/>
        <v>1100</v>
      </c>
      <c r="BN866" s="74">
        <f t="shared" si="512"/>
        <v>6</v>
      </c>
      <c r="BO866" s="71">
        <v>308.2</v>
      </c>
      <c r="BP866" s="71">
        <v>58</v>
      </c>
      <c r="BQ866" s="71">
        <v>71.5</v>
      </c>
      <c r="BR866" s="72">
        <f t="shared" si="497"/>
        <v>29</v>
      </c>
      <c r="BS866" s="54">
        <f t="shared" si="498"/>
        <v>2642.079421669016</v>
      </c>
      <c r="BT866" s="50">
        <f t="shared" si="499"/>
        <v>200946.86899880905</v>
      </c>
      <c r="BU866" s="50">
        <f t="shared" si="500"/>
        <v>188908.67864933464</v>
      </c>
      <c r="BV866" s="72">
        <f t="shared" si="501"/>
        <v>5.9907329780519003</v>
      </c>
      <c r="BW866" s="75">
        <f t="shared" si="502"/>
        <v>1.6372486998140283</v>
      </c>
      <c r="BX866" s="55">
        <f t="shared" si="503"/>
        <v>1.631476130178763</v>
      </c>
      <c r="BY866" s="72">
        <f t="shared" si="477"/>
        <v>0.35257744507117245</v>
      </c>
      <c r="BZ866" s="83" t="s">
        <v>96</v>
      </c>
      <c r="CA866" s="83" t="s">
        <v>73</v>
      </c>
      <c r="CB866" s="112">
        <v>4</v>
      </c>
      <c r="CC866" s="112">
        <v>7</v>
      </c>
      <c r="CD866" s="112">
        <v>3</v>
      </c>
      <c r="CE866" s="112">
        <v>6</v>
      </c>
      <c r="CF866" s="83" t="s">
        <v>76</v>
      </c>
      <c r="CG866" s="71" t="s">
        <v>75</v>
      </c>
      <c r="CH866" s="63">
        <f t="shared" si="513"/>
        <v>12.89955134335068</v>
      </c>
      <c r="CI866" s="63">
        <f t="shared" si="513"/>
        <v>9.1551404319001772</v>
      </c>
      <c r="CJ866" s="64">
        <f>SUM((AF866-BQ866)/AF866)*100</f>
        <v>3.897849462365599</v>
      </c>
      <c r="CK866" s="64">
        <f>SUM(BX866*CH866)</f>
        <v>21.045310106692032</v>
      </c>
      <c r="CL866" s="65" t="s">
        <v>76</v>
      </c>
    </row>
    <row r="867" spans="1:90" s="65" customFormat="1" ht="24.75" customHeight="1" x14ac:dyDescent="0.3">
      <c r="A867" s="61" t="s">
        <v>131</v>
      </c>
      <c r="B867" s="35">
        <v>3.585</v>
      </c>
      <c r="C867" s="35">
        <v>1.855</v>
      </c>
      <c r="D867" s="35">
        <v>10.175000000000001</v>
      </c>
      <c r="E867" s="35">
        <v>2.7303000000000002</v>
      </c>
      <c r="F867" s="35">
        <v>5.5350000000000003E-2</v>
      </c>
      <c r="G867" s="66">
        <v>0.27665000000000001</v>
      </c>
      <c r="H867" s="66">
        <v>9.665E-2</v>
      </c>
      <c r="I867" s="66">
        <v>5.0700000000000002E-2</v>
      </c>
      <c r="J867" s="66">
        <v>2.5950000000000001E-2</v>
      </c>
      <c r="K867" s="67">
        <v>4.2500000000000003E-2</v>
      </c>
      <c r="L867" s="66">
        <v>0.51666699999999999</v>
      </c>
      <c r="M867" s="68">
        <v>1.6799999999999999E-2</v>
      </c>
      <c r="N867" s="35">
        <v>4.8599999999999994</v>
      </c>
      <c r="O867" s="35">
        <v>25.274999999999999</v>
      </c>
      <c r="P867" s="35">
        <v>1.98</v>
      </c>
      <c r="Q867" s="35">
        <v>11.07</v>
      </c>
      <c r="R867" s="35">
        <v>3.6949999999999998</v>
      </c>
      <c r="S867" s="35">
        <v>0.65</v>
      </c>
      <c r="T867" s="35">
        <v>6.69</v>
      </c>
      <c r="U867" s="35">
        <v>0.51249999999999996</v>
      </c>
      <c r="V867" s="35">
        <v>10.445</v>
      </c>
      <c r="W867" s="35">
        <v>3.57</v>
      </c>
      <c r="X867" s="35">
        <v>11.23</v>
      </c>
      <c r="Y867" s="35">
        <v>7.25</v>
      </c>
      <c r="Z867" s="35">
        <v>0</v>
      </c>
      <c r="AA867" s="35">
        <v>3.125</v>
      </c>
      <c r="AB867" s="41">
        <v>1100</v>
      </c>
      <c r="AC867" s="41">
        <v>6</v>
      </c>
      <c r="AD867" s="88">
        <v>395.4</v>
      </c>
      <c r="AE867" s="69">
        <v>59.4</v>
      </c>
      <c r="AF867" s="69">
        <v>74.400000000000006</v>
      </c>
      <c r="AG867" s="44">
        <f t="shared" si="509"/>
        <v>29.7</v>
      </c>
      <c r="AH867" s="44">
        <f t="shared" si="480"/>
        <v>2771.1674638050204</v>
      </c>
      <c r="AI867" s="44">
        <f t="shared" si="481"/>
        <v>206174.85930709352</v>
      </c>
      <c r="AJ867" s="44">
        <f t="shared" si="482"/>
        <v>1.9177895953408133</v>
      </c>
      <c r="AK867" s="45">
        <v>0</v>
      </c>
      <c r="AL867" s="43">
        <v>383.1</v>
      </c>
      <c r="AM867" s="43">
        <v>59</v>
      </c>
      <c r="AN867" s="69">
        <v>74.400000000000006</v>
      </c>
      <c r="AO867" s="44">
        <f t="shared" si="507"/>
        <v>29.5</v>
      </c>
      <c r="AP867" s="44">
        <f t="shared" si="483"/>
        <v>2733.9710067865176</v>
      </c>
      <c r="AQ867" s="46">
        <f t="shared" si="484"/>
        <v>206174.85930709352</v>
      </c>
      <c r="AR867" s="46">
        <f t="shared" si="485"/>
        <v>203407.44290491691</v>
      </c>
      <c r="AS867" s="47">
        <f t="shared" si="486"/>
        <v>1.3422666621319677</v>
      </c>
      <c r="AT867" s="46">
        <f t="shared" si="487"/>
        <v>1.9177895953408133</v>
      </c>
      <c r="AU867" s="46">
        <f t="shared" si="488"/>
        <v>1.8834119072972202</v>
      </c>
      <c r="AV867" s="47">
        <f t="shared" si="489"/>
        <v>1.7925682841909349</v>
      </c>
      <c r="AW867" s="48">
        <v>0</v>
      </c>
      <c r="AX867" s="70">
        <v>150</v>
      </c>
      <c r="AY867" s="70">
        <v>12</v>
      </c>
      <c r="AZ867" s="71">
        <v>332.6</v>
      </c>
      <c r="BA867" s="43">
        <f t="shared" si="504"/>
        <v>18.881539386650616</v>
      </c>
      <c r="BB867" s="71">
        <v>58.6</v>
      </c>
      <c r="BC867" s="69">
        <v>73.599999999999994</v>
      </c>
      <c r="BD867" s="54">
        <f t="shared" si="490"/>
        <v>29.3</v>
      </c>
      <c r="BE867" s="44">
        <f t="shared" si="491"/>
        <v>2697.0258771803014</v>
      </c>
      <c r="BF867" s="50">
        <f t="shared" si="506"/>
        <v>206174.85930709352</v>
      </c>
      <c r="BG867" s="50">
        <f t="shared" si="492"/>
        <v>198501.10456047018</v>
      </c>
      <c r="BH867" s="72">
        <f t="shared" si="493"/>
        <v>3.7219643425066806</v>
      </c>
      <c r="BI867" s="73">
        <f t="shared" si="494"/>
        <v>1.9177895953408133</v>
      </c>
      <c r="BJ867" s="51">
        <f t="shared" si="495"/>
        <v>1.6755574269294746</v>
      </c>
      <c r="BK867" s="72">
        <f t="shared" si="496"/>
        <v>12.630800010586729</v>
      </c>
      <c r="BL867" s="116">
        <v>0</v>
      </c>
      <c r="BM867" s="74">
        <f t="shared" si="511"/>
        <v>1100</v>
      </c>
      <c r="BN867" s="74">
        <f t="shared" si="512"/>
        <v>6</v>
      </c>
      <c r="BO867" s="71">
        <v>311.60000000000002</v>
      </c>
      <c r="BP867" s="71">
        <v>58</v>
      </c>
      <c r="BQ867" s="71">
        <v>72.099999999999994</v>
      </c>
      <c r="BR867" s="72">
        <f t="shared" si="497"/>
        <v>29</v>
      </c>
      <c r="BS867" s="54">
        <f t="shared" si="498"/>
        <v>2642.079421669016</v>
      </c>
      <c r="BT867" s="50">
        <f t="shared" si="499"/>
        <v>198501.10456047018</v>
      </c>
      <c r="BU867" s="50">
        <f t="shared" si="500"/>
        <v>190493.92630233604</v>
      </c>
      <c r="BV867" s="72">
        <f t="shared" si="501"/>
        <v>4.0338205048601532</v>
      </c>
      <c r="BW867" s="75">
        <f t="shared" si="502"/>
        <v>1.6755574269294746</v>
      </c>
      <c r="BX867" s="55">
        <f t="shared" si="503"/>
        <v>1.6357476904825539</v>
      </c>
      <c r="BY867" s="72">
        <f t="shared" si="477"/>
        <v>2.3759099990904926</v>
      </c>
      <c r="BZ867" s="83" t="s">
        <v>96</v>
      </c>
      <c r="CA867" s="83" t="s">
        <v>73</v>
      </c>
      <c r="CB867" s="112">
        <v>4</v>
      </c>
      <c r="CC867" s="112">
        <v>7</v>
      </c>
      <c r="CD867" s="112">
        <v>3</v>
      </c>
      <c r="CE867" s="112">
        <v>6</v>
      </c>
      <c r="CF867" s="83" t="s">
        <v>76</v>
      </c>
      <c r="CG867" s="71" t="s">
        <v>75</v>
      </c>
      <c r="CH867" s="63">
        <f t="shared" si="513"/>
        <v>12.87193891011818</v>
      </c>
      <c r="CI867" s="63">
        <f t="shared" si="513"/>
        <v>9.1267510449773255</v>
      </c>
      <c r="CJ867" s="64">
        <f>SUM((AF867-BQ867)/AF867)*100</f>
        <v>3.0913978494623806</v>
      </c>
      <c r="CK867" s="64">
        <f>SUM(BX867*CH867)</f>
        <v>21.055244344258334</v>
      </c>
      <c r="CL867" s="65" t="s">
        <v>76</v>
      </c>
    </row>
    <row r="868" spans="1:90" s="65" customFormat="1" ht="24.75" customHeight="1" x14ac:dyDescent="0.3">
      <c r="A868" s="61" t="s">
        <v>131</v>
      </c>
      <c r="B868" s="35">
        <v>3.7650000000000001</v>
      </c>
      <c r="C868" s="35">
        <v>1.825</v>
      </c>
      <c r="D868" s="35">
        <v>10.205</v>
      </c>
      <c r="E868" s="35">
        <v>2.8285999999999998</v>
      </c>
      <c r="F868" s="35">
        <v>5.0950000000000002E-2</v>
      </c>
      <c r="G868" s="66">
        <v>0.27600000000000002</v>
      </c>
      <c r="H868" s="66">
        <v>0.10355</v>
      </c>
      <c r="I868" s="66">
        <v>5.1299999999999998E-2</v>
      </c>
      <c r="J868" s="66">
        <v>2.6849999999999999E-2</v>
      </c>
      <c r="K868" s="67">
        <v>4.4850000000000001E-2</v>
      </c>
      <c r="L868" s="66">
        <v>0.51666699999999999</v>
      </c>
      <c r="M868" s="68">
        <v>1.9599999999999999E-2</v>
      </c>
      <c r="N868" s="35">
        <v>4.78</v>
      </c>
      <c r="O868" s="35">
        <v>19.427500000000002</v>
      </c>
      <c r="P868" s="35">
        <v>1.98</v>
      </c>
      <c r="Q868" s="35">
        <v>15.98</v>
      </c>
      <c r="R868" s="35">
        <v>4.2474999999999996</v>
      </c>
      <c r="S868" s="35">
        <v>0.97499999999999998</v>
      </c>
      <c r="T868" s="35">
        <v>6.8724999999999996</v>
      </c>
      <c r="U868" s="35">
        <v>0.77</v>
      </c>
      <c r="V868" s="35">
        <v>11.3</v>
      </c>
      <c r="W868" s="35">
        <v>5.37</v>
      </c>
      <c r="X868" s="35">
        <v>8.9450000000000003</v>
      </c>
      <c r="Y868" s="35">
        <v>5.09</v>
      </c>
      <c r="Z868" s="35">
        <v>0</v>
      </c>
      <c r="AA868" s="35">
        <v>4.7</v>
      </c>
      <c r="AB868" s="41">
        <v>1100</v>
      </c>
      <c r="AC868" s="41">
        <v>6</v>
      </c>
      <c r="AD868" s="88">
        <v>394.2</v>
      </c>
      <c r="AE868" s="69">
        <v>59.3</v>
      </c>
      <c r="AF868" s="69">
        <v>74.3</v>
      </c>
      <c r="AG868" s="44">
        <f t="shared" si="509"/>
        <v>29.65</v>
      </c>
      <c r="AH868" s="44">
        <f t="shared" si="480"/>
        <v>2761.8447876054929</v>
      </c>
      <c r="AI868" s="44">
        <f t="shared" si="481"/>
        <v>205205.06771908811</v>
      </c>
      <c r="AJ868" s="44">
        <f t="shared" si="482"/>
        <v>1.9210051894996725</v>
      </c>
      <c r="AK868" s="45">
        <v>0</v>
      </c>
      <c r="AL868" s="43">
        <v>380.7</v>
      </c>
      <c r="AM868" s="43">
        <v>59</v>
      </c>
      <c r="AN868" s="69">
        <v>74.2</v>
      </c>
      <c r="AO868" s="44">
        <f t="shared" si="507"/>
        <v>29.5</v>
      </c>
      <c r="AP868" s="44">
        <f t="shared" si="483"/>
        <v>2733.9710067865176</v>
      </c>
      <c r="AQ868" s="46">
        <f t="shared" si="484"/>
        <v>205205.06771908811</v>
      </c>
      <c r="AR868" s="46">
        <f t="shared" si="485"/>
        <v>202860.64870355962</v>
      </c>
      <c r="AS868" s="47">
        <f t="shared" si="486"/>
        <v>1.1424761783845612</v>
      </c>
      <c r="AT868" s="46">
        <f t="shared" si="487"/>
        <v>1.9210051894996725</v>
      </c>
      <c r="AU868" s="46">
        <f t="shared" si="488"/>
        <v>1.8766577078057023</v>
      </c>
      <c r="AV868" s="47">
        <f t="shared" si="489"/>
        <v>2.3085560588995873</v>
      </c>
      <c r="AW868" s="48">
        <v>0</v>
      </c>
      <c r="AX868" s="70">
        <v>150</v>
      </c>
      <c r="AY868" s="70">
        <v>12</v>
      </c>
      <c r="AZ868" s="71">
        <v>330.6</v>
      </c>
      <c r="BA868" s="43">
        <f t="shared" si="504"/>
        <v>19.237749546279481</v>
      </c>
      <c r="BB868" s="71">
        <v>58.6</v>
      </c>
      <c r="BC868" s="69">
        <v>73.7</v>
      </c>
      <c r="BD868" s="54">
        <f t="shared" si="490"/>
        <v>29.3</v>
      </c>
      <c r="BE868" s="44">
        <f t="shared" si="491"/>
        <v>2697.0258771803014</v>
      </c>
      <c r="BF868" s="50">
        <f t="shared" si="506"/>
        <v>205205.06771908811</v>
      </c>
      <c r="BG868" s="50">
        <f t="shared" si="492"/>
        <v>198770.80714818824</v>
      </c>
      <c r="BH868" s="72">
        <f t="shared" si="493"/>
        <v>3.1355271302110057</v>
      </c>
      <c r="BI868" s="73">
        <f t="shared" si="494"/>
        <v>1.9210051894996725</v>
      </c>
      <c r="BJ868" s="51">
        <f t="shared" si="495"/>
        <v>1.6632221036036245</v>
      </c>
      <c r="BK868" s="72">
        <f t="shared" si="496"/>
        <v>13.419176965533747</v>
      </c>
      <c r="BL868" s="116">
        <v>0</v>
      </c>
      <c r="BM868" s="74">
        <f t="shared" si="511"/>
        <v>1100</v>
      </c>
      <c r="BN868" s="74">
        <f t="shared" si="512"/>
        <v>6</v>
      </c>
      <c r="BO868" s="71">
        <v>310.10000000000002</v>
      </c>
      <c r="BP868" s="71">
        <v>58</v>
      </c>
      <c r="BQ868" s="71">
        <v>72.7</v>
      </c>
      <c r="BR868" s="72">
        <f t="shared" si="497"/>
        <v>29</v>
      </c>
      <c r="BS868" s="54">
        <f t="shared" si="498"/>
        <v>2642.079421669016</v>
      </c>
      <c r="BT868" s="50">
        <f t="shared" si="499"/>
        <v>198770.80714818824</v>
      </c>
      <c r="BU868" s="50">
        <f t="shared" si="500"/>
        <v>192079.17395533746</v>
      </c>
      <c r="BV868" s="72">
        <f t="shared" si="501"/>
        <v>3.3665070282991829</v>
      </c>
      <c r="BW868" s="75">
        <f t="shared" si="502"/>
        <v>1.6632221036036245</v>
      </c>
      <c r="BX868" s="55">
        <f t="shared" si="503"/>
        <v>1.6144384298117864</v>
      </c>
      <c r="BY868" s="72">
        <f t="shared" si="477"/>
        <v>2.9330823397633332</v>
      </c>
      <c r="BZ868" s="83" t="s">
        <v>96</v>
      </c>
      <c r="CA868" s="83" t="s">
        <v>73</v>
      </c>
      <c r="CB868" s="112">
        <v>4</v>
      </c>
      <c r="CC868" s="112">
        <v>7</v>
      </c>
      <c r="CD868" s="112">
        <v>3</v>
      </c>
      <c r="CE868" s="112">
        <v>6</v>
      </c>
      <c r="CF868" s="83" t="s">
        <v>76</v>
      </c>
      <c r="CG868" s="71" t="s">
        <v>75</v>
      </c>
      <c r="CH868" s="63">
        <f t="shared" si="513"/>
        <v>12.885745126734431</v>
      </c>
      <c r="CI868" s="63">
        <f t="shared" si="513"/>
        <v>9.1409457384387522</v>
      </c>
      <c r="CJ868" s="64">
        <f>SUM((AF868-BQ868)/AF868)*100</f>
        <v>2.1534320323014731</v>
      </c>
      <c r="CK868" s="64">
        <f>SUM(BX868*CH868)</f>
        <v>20.803242129360015</v>
      </c>
      <c r="CL868" s="65" t="s">
        <v>76</v>
      </c>
    </row>
    <row r="869" spans="1:90" s="65" customFormat="1" ht="24.75" customHeight="1" x14ac:dyDescent="0.3">
      <c r="A869" s="61" t="s">
        <v>131</v>
      </c>
      <c r="B869" s="35">
        <v>4.165</v>
      </c>
      <c r="C869" s="35">
        <v>2.38</v>
      </c>
      <c r="D869" s="35">
        <v>7.3049999999999997</v>
      </c>
      <c r="E869" s="35">
        <v>5.9249999999999998</v>
      </c>
      <c r="F869" s="35">
        <v>8.9649999999999994E-2</v>
      </c>
      <c r="G869" s="66">
        <v>0.26874999999999999</v>
      </c>
      <c r="H869" s="66">
        <v>8.8849999999999998E-2</v>
      </c>
      <c r="I869" s="66">
        <v>4.8349999999999997E-2</v>
      </c>
      <c r="J869" s="66">
        <v>3.8850000000000003E-2</v>
      </c>
      <c r="K869" s="67">
        <v>6.105E-2</v>
      </c>
      <c r="L869" s="66">
        <v>0.51666699999999999</v>
      </c>
      <c r="M869" s="68">
        <v>1.9599999999999999E-2</v>
      </c>
      <c r="N869" s="35">
        <v>4.7</v>
      </c>
      <c r="O869" s="35">
        <v>13.58</v>
      </c>
      <c r="P869" s="35">
        <v>1.98</v>
      </c>
      <c r="Q869" s="35">
        <v>20.89</v>
      </c>
      <c r="R869" s="35">
        <v>4.8</v>
      </c>
      <c r="S869" s="35">
        <v>1.3</v>
      </c>
      <c r="T869" s="35">
        <v>7.0549999999999997</v>
      </c>
      <c r="U869" s="35">
        <v>1.0249999999999999</v>
      </c>
      <c r="V869" s="35">
        <v>12.155000000000001</v>
      </c>
      <c r="W869" s="35">
        <v>7.17</v>
      </c>
      <c r="X869" s="35">
        <v>6.66</v>
      </c>
      <c r="Y869" s="35">
        <v>2.9299999999999997</v>
      </c>
      <c r="Z869" s="35">
        <v>0</v>
      </c>
      <c r="AA869" s="35">
        <v>6.25</v>
      </c>
      <c r="AB869" s="41">
        <v>1100</v>
      </c>
      <c r="AC869" s="41">
        <v>6</v>
      </c>
      <c r="AD869" s="42">
        <v>374.7</v>
      </c>
      <c r="AE869" s="69">
        <v>59.1</v>
      </c>
      <c r="AF869" s="69">
        <v>74.400000000000006</v>
      </c>
      <c r="AG869" s="44">
        <f t="shared" si="509"/>
        <v>29.55</v>
      </c>
      <c r="AH869" s="44">
        <f t="shared" si="480"/>
        <v>2743.2465590962411</v>
      </c>
      <c r="AI869" s="44">
        <f t="shared" si="481"/>
        <v>204097.54399676036</v>
      </c>
      <c r="AJ869" s="44">
        <f t="shared" si="482"/>
        <v>1.8358868640082588</v>
      </c>
      <c r="AK869" s="45">
        <v>0</v>
      </c>
      <c r="AL869" s="43">
        <v>372.5</v>
      </c>
      <c r="AM869" s="43">
        <v>59.1</v>
      </c>
      <c r="AN869" s="69">
        <v>74.400000000000006</v>
      </c>
      <c r="AO869" s="44">
        <f t="shared" si="507"/>
        <v>29.55</v>
      </c>
      <c r="AP869" s="44">
        <f t="shared" si="483"/>
        <v>2743.2465590962411</v>
      </c>
      <c r="AQ869" s="46">
        <f t="shared" si="484"/>
        <v>204097.54399676036</v>
      </c>
      <c r="AR869" s="46">
        <f t="shared" si="485"/>
        <v>204097.54399676036</v>
      </c>
      <c r="AS869" s="47">
        <f t="shared" si="486"/>
        <v>0</v>
      </c>
      <c r="AT869" s="46">
        <f t="shared" si="487"/>
        <v>1.8358868640082588</v>
      </c>
      <c r="AU869" s="46">
        <f t="shared" si="488"/>
        <v>1.8251077044117332</v>
      </c>
      <c r="AV869" s="47">
        <f t="shared" si="489"/>
        <v>0.58713637576727895</v>
      </c>
      <c r="AW869" s="48">
        <v>0</v>
      </c>
      <c r="AX869" s="70">
        <v>150</v>
      </c>
      <c r="AY869" s="70">
        <v>12</v>
      </c>
      <c r="AZ869" s="71">
        <v>332.4</v>
      </c>
      <c r="BA869" s="43">
        <f t="shared" si="504"/>
        <v>12.725631768953072</v>
      </c>
      <c r="BB869" s="71">
        <v>58.8</v>
      </c>
      <c r="BC869" s="69">
        <v>74</v>
      </c>
      <c r="BD869" s="54">
        <f t="shared" si="490"/>
        <v>29.4</v>
      </c>
      <c r="BE869" s="44">
        <f t="shared" si="491"/>
        <v>2715.4670260568732</v>
      </c>
      <c r="BF869" s="50">
        <f t="shared" si="506"/>
        <v>204097.54399676036</v>
      </c>
      <c r="BG869" s="50">
        <f t="shared" si="492"/>
        <v>200944.55992820862</v>
      </c>
      <c r="BH869" s="72">
        <f t="shared" si="493"/>
        <v>1.5448417491010027</v>
      </c>
      <c r="BI869" s="73">
        <f t="shared" si="494"/>
        <v>1.8358868640082588</v>
      </c>
      <c r="BJ869" s="51">
        <f t="shared" si="495"/>
        <v>1.6541876033805365</v>
      </c>
      <c r="BK869" s="72">
        <f t="shared" si="496"/>
        <v>9.8970837577116058</v>
      </c>
      <c r="BL869" s="116">
        <v>0</v>
      </c>
      <c r="BM869" s="74">
        <f t="shared" si="511"/>
        <v>1100</v>
      </c>
      <c r="BN869" s="74">
        <f t="shared" si="512"/>
        <v>6</v>
      </c>
      <c r="BO869" s="71">
        <v>309</v>
      </c>
      <c r="BP869" s="71">
        <v>57</v>
      </c>
      <c r="BQ869" s="71">
        <v>73.400000000000006</v>
      </c>
      <c r="BR869" s="72">
        <f t="shared" si="497"/>
        <v>28.5</v>
      </c>
      <c r="BS869" s="54">
        <f t="shared" si="498"/>
        <v>2551.7586328783095</v>
      </c>
      <c r="BT869" s="50">
        <f t="shared" si="499"/>
        <v>200944.55992820862</v>
      </c>
      <c r="BU869" s="50">
        <f t="shared" si="500"/>
        <v>187299.08365326794</v>
      </c>
      <c r="BV869" s="72">
        <f t="shared" si="501"/>
        <v>6.7906671769645293</v>
      </c>
      <c r="BW869" s="75">
        <f t="shared" si="502"/>
        <v>1.6541876033805365</v>
      </c>
      <c r="BX869" s="55">
        <f t="shared" si="503"/>
        <v>1.6497678150525681</v>
      </c>
      <c r="BY869" s="72">
        <f t="shared" si="477"/>
        <v>0.26718785214784752</v>
      </c>
      <c r="BZ869" s="83" t="s">
        <v>96</v>
      </c>
      <c r="CA869" s="83" t="s">
        <v>73</v>
      </c>
      <c r="CB869" s="112">
        <v>3</v>
      </c>
      <c r="CC869" s="112">
        <v>7</v>
      </c>
      <c r="CD869" s="112">
        <v>2</v>
      </c>
      <c r="CE869" s="112">
        <v>6</v>
      </c>
      <c r="CF869" s="83" t="s">
        <v>132</v>
      </c>
      <c r="CG869" s="71" t="s">
        <v>75</v>
      </c>
      <c r="CH869" s="129">
        <v>5.64</v>
      </c>
      <c r="CI869" s="63">
        <v>23.377730223274249</v>
      </c>
      <c r="CJ869" s="64">
        <f>SUM((AF869-BQ869)/AF869)*100</f>
        <v>1.3440860215053763</v>
      </c>
      <c r="CK869" s="64">
        <f>SUM(BX869*CH869)</f>
        <v>9.304690476896484</v>
      </c>
      <c r="CL869" s="65" t="s">
        <v>132</v>
      </c>
    </row>
    <row r="870" spans="1:90" s="65" customFormat="1" ht="24.75" customHeight="1" x14ac:dyDescent="0.3">
      <c r="A870" s="61" t="s">
        <v>131</v>
      </c>
      <c r="B870" s="35">
        <v>3.97</v>
      </c>
      <c r="C870" s="35">
        <v>2.11</v>
      </c>
      <c r="D870" s="35">
        <v>6.72</v>
      </c>
      <c r="E870" s="35">
        <v>5.84</v>
      </c>
      <c r="F870" s="35">
        <v>8.3699999999999997E-2</v>
      </c>
      <c r="G870" s="66">
        <v>0.25835000000000002</v>
      </c>
      <c r="H870" s="66">
        <v>9.0550000000000005E-2</v>
      </c>
      <c r="I870" s="66">
        <v>4.7050000000000002E-2</v>
      </c>
      <c r="J870" s="66">
        <v>3.8600000000000002E-2</v>
      </c>
      <c r="K870" s="67">
        <v>6.2300000000000001E-2</v>
      </c>
      <c r="L870" s="66">
        <v>0.51666699999999999</v>
      </c>
      <c r="M870" s="68">
        <v>2.4649999999999998E-2</v>
      </c>
      <c r="N870" s="35">
        <v>4.8599999999999994</v>
      </c>
      <c r="O870" s="35">
        <v>25.274999999999999</v>
      </c>
      <c r="P870" s="35">
        <v>1.98</v>
      </c>
      <c r="Q870" s="35">
        <v>11.07</v>
      </c>
      <c r="R870" s="35">
        <v>3.6949999999999998</v>
      </c>
      <c r="S870" s="35">
        <v>0.65</v>
      </c>
      <c r="T870" s="35">
        <v>6.69</v>
      </c>
      <c r="U870" s="35">
        <v>0.51249999999999996</v>
      </c>
      <c r="V870" s="35">
        <v>10.445</v>
      </c>
      <c r="W870" s="35">
        <v>3.57</v>
      </c>
      <c r="X870" s="35">
        <v>11.23</v>
      </c>
      <c r="Y870" s="35">
        <v>7.25</v>
      </c>
      <c r="Z870" s="35">
        <v>0</v>
      </c>
      <c r="AA870" s="35">
        <v>3.125</v>
      </c>
      <c r="AB870" s="41">
        <v>1100</v>
      </c>
      <c r="AC870" s="41">
        <v>6</v>
      </c>
      <c r="AD870" s="42">
        <v>370.3</v>
      </c>
      <c r="AE870" s="69">
        <v>59.1</v>
      </c>
      <c r="AF870" s="69">
        <v>74.400000000000006</v>
      </c>
      <c r="AG870" s="44">
        <f t="shared" si="509"/>
        <v>29.55</v>
      </c>
      <c r="AH870" s="44">
        <f t="shared" si="480"/>
        <v>2743.2465590962411</v>
      </c>
      <c r="AI870" s="44">
        <f t="shared" si="481"/>
        <v>204097.54399676036</v>
      </c>
      <c r="AJ870" s="44">
        <f t="shared" si="482"/>
        <v>1.8143285448152073</v>
      </c>
      <c r="AK870" s="45">
        <v>0</v>
      </c>
      <c r="AL870" s="43">
        <v>365</v>
      </c>
      <c r="AM870" s="43">
        <v>59.1</v>
      </c>
      <c r="AN870" s="69">
        <v>74.3</v>
      </c>
      <c r="AO870" s="44">
        <f t="shared" si="507"/>
        <v>29.55</v>
      </c>
      <c r="AP870" s="44">
        <f t="shared" si="483"/>
        <v>2743.2465590962411</v>
      </c>
      <c r="AQ870" s="46">
        <f t="shared" si="484"/>
        <v>204097.54399676036</v>
      </c>
      <c r="AR870" s="46">
        <f t="shared" si="485"/>
        <v>203823.21934085072</v>
      </c>
      <c r="AS870" s="47">
        <f t="shared" si="486"/>
        <v>0.13440860215054748</v>
      </c>
      <c r="AT870" s="46">
        <f t="shared" si="487"/>
        <v>1.8143285448152073</v>
      </c>
      <c r="AU870" s="46">
        <f t="shared" si="488"/>
        <v>1.790767515008266</v>
      </c>
      <c r="AV870" s="47">
        <f t="shared" si="489"/>
        <v>1.2986087814288914</v>
      </c>
      <c r="AW870" s="48">
        <v>0</v>
      </c>
      <c r="AX870" s="70">
        <v>150</v>
      </c>
      <c r="AY870" s="70">
        <v>12</v>
      </c>
      <c r="AZ870" s="71">
        <v>334.1</v>
      </c>
      <c r="BA870" s="43">
        <f t="shared" si="504"/>
        <v>10.835079317569587</v>
      </c>
      <c r="BB870" s="71">
        <v>58.8</v>
      </c>
      <c r="BC870" s="69">
        <v>73.8</v>
      </c>
      <c r="BD870" s="54">
        <f t="shared" si="490"/>
        <v>29.4</v>
      </c>
      <c r="BE870" s="44">
        <f t="shared" si="491"/>
        <v>2715.4670260568732</v>
      </c>
      <c r="BF870" s="50">
        <f t="shared" si="506"/>
        <v>204097.54399676036</v>
      </c>
      <c r="BG870" s="50">
        <f t="shared" si="492"/>
        <v>200401.46652299725</v>
      </c>
      <c r="BH870" s="72">
        <f t="shared" si="493"/>
        <v>1.8109367714007292</v>
      </c>
      <c r="BI870" s="73">
        <f t="shared" si="494"/>
        <v>1.8143285448152073</v>
      </c>
      <c r="BJ870" s="51">
        <f t="shared" si="495"/>
        <v>1.6671534684685556</v>
      </c>
      <c r="BK870" s="72">
        <f t="shared" si="496"/>
        <v>8.1118205832803998</v>
      </c>
      <c r="BL870" s="116">
        <v>0</v>
      </c>
      <c r="BM870" s="74">
        <f t="shared" si="511"/>
        <v>1100</v>
      </c>
      <c r="BN870" s="74">
        <f t="shared" si="512"/>
        <v>6</v>
      </c>
      <c r="BO870" s="71">
        <v>312.8</v>
      </c>
      <c r="BP870" s="71">
        <v>57.5</v>
      </c>
      <c r="BQ870" s="71">
        <v>72.5</v>
      </c>
      <c r="BR870" s="72">
        <f t="shared" si="497"/>
        <v>28.75</v>
      </c>
      <c r="BS870" s="54">
        <f t="shared" si="498"/>
        <v>2596.7226777328133</v>
      </c>
      <c r="BT870" s="50">
        <f t="shared" si="499"/>
        <v>200401.46652299725</v>
      </c>
      <c r="BU870" s="50">
        <f t="shared" si="500"/>
        <v>188262.39413562897</v>
      </c>
      <c r="BV870" s="72">
        <f t="shared" si="501"/>
        <v>6.0573770232241504</v>
      </c>
      <c r="BW870" s="75">
        <f t="shared" si="502"/>
        <v>1.6671534684685556</v>
      </c>
      <c r="BX870" s="55">
        <f t="shared" si="503"/>
        <v>1.6615107942091238</v>
      </c>
      <c r="BY870" s="72">
        <f t="shared" si="477"/>
        <v>0.33846159733663383</v>
      </c>
      <c r="BZ870" s="83" t="s">
        <v>96</v>
      </c>
      <c r="CA870" s="83" t="s">
        <v>73</v>
      </c>
      <c r="CB870" s="112">
        <v>3</v>
      </c>
      <c r="CC870" s="112">
        <v>7</v>
      </c>
      <c r="CD870" s="112">
        <v>2</v>
      </c>
      <c r="CE870" s="112">
        <v>6</v>
      </c>
      <c r="CF870" s="83" t="s">
        <v>132</v>
      </c>
      <c r="CG870" s="71" t="s">
        <v>75</v>
      </c>
      <c r="CH870" s="62">
        <v>6.4554692169754997</v>
      </c>
      <c r="CI870" s="63">
        <v>35.85187968524388</v>
      </c>
      <c r="CJ870" s="64">
        <f>SUM((AF870-BQ870)/AF870)*100</f>
        <v>2.5537634408602226</v>
      </c>
      <c r="CK870" s="64">
        <f>SUM(BX870*CH870)</f>
        <v>10.725831785689513</v>
      </c>
      <c r="CL870" s="65" t="s">
        <v>132</v>
      </c>
    </row>
    <row r="871" spans="1:90" s="65" customFormat="1" ht="24.75" customHeight="1" x14ac:dyDescent="0.3">
      <c r="A871" s="61" t="s">
        <v>131</v>
      </c>
      <c r="B871" s="35">
        <v>4.18</v>
      </c>
      <c r="C871" s="35">
        <v>2.41</v>
      </c>
      <c r="D871" s="35">
        <v>7.4450000000000003</v>
      </c>
      <c r="E871" s="35">
        <v>5.88</v>
      </c>
      <c r="F871" s="35">
        <v>7.6850000000000002E-2</v>
      </c>
      <c r="G871" s="66">
        <v>0.26795000000000002</v>
      </c>
      <c r="H871" s="66">
        <v>9.64E-2</v>
      </c>
      <c r="I871" s="66">
        <v>5.1749999999999997E-2</v>
      </c>
      <c r="J871" s="66">
        <v>3.9199999999999999E-2</v>
      </c>
      <c r="K871" s="67">
        <v>5.1200000000000002E-2</v>
      </c>
      <c r="L871" s="66">
        <v>0.51666699999999999</v>
      </c>
      <c r="M871" s="68">
        <v>2.2950000000000002E-2</v>
      </c>
      <c r="N871" s="35">
        <v>4.78</v>
      </c>
      <c r="O871" s="35">
        <v>19.427500000000002</v>
      </c>
      <c r="P871" s="35">
        <v>1.98</v>
      </c>
      <c r="Q871" s="35">
        <v>15.98</v>
      </c>
      <c r="R871" s="35">
        <v>4.2474999999999996</v>
      </c>
      <c r="S871" s="35">
        <v>0.97499999999999998</v>
      </c>
      <c r="T871" s="35">
        <v>6.8724999999999996</v>
      </c>
      <c r="U871" s="35">
        <v>0.77</v>
      </c>
      <c r="V871" s="35">
        <v>11.3</v>
      </c>
      <c r="W871" s="35">
        <v>5.37</v>
      </c>
      <c r="X871" s="35">
        <v>8.9450000000000003</v>
      </c>
      <c r="Y871" s="35">
        <v>5.09</v>
      </c>
      <c r="Z871" s="35">
        <v>0</v>
      </c>
      <c r="AA871" s="35">
        <v>4.7</v>
      </c>
      <c r="AB871" s="41">
        <v>1100</v>
      </c>
      <c r="AC871" s="41">
        <v>6</v>
      </c>
      <c r="AD871" s="42">
        <v>372.6</v>
      </c>
      <c r="AE871" s="69">
        <v>59.2</v>
      </c>
      <c r="AF871" s="69">
        <v>74.2</v>
      </c>
      <c r="AG871" s="44">
        <f t="shared" si="509"/>
        <v>29.6</v>
      </c>
      <c r="AH871" s="44">
        <f t="shared" si="480"/>
        <v>2752.5378193692336</v>
      </c>
      <c r="AI871" s="44">
        <f t="shared" si="481"/>
        <v>204238.30619719715</v>
      </c>
      <c r="AJ871" s="44">
        <f t="shared" si="482"/>
        <v>1.824339453933022</v>
      </c>
      <c r="AK871" s="45">
        <v>0</v>
      </c>
      <c r="AL871" s="43">
        <v>370</v>
      </c>
      <c r="AM871" s="43">
        <v>59.2</v>
      </c>
      <c r="AN871" s="69">
        <v>74.099999999999994</v>
      </c>
      <c r="AO871" s="44">
        <f t="shared" si="507"/>
        <v>29.6</v>
      </c>
      <c r="AP871" s="44">
        <f t="shared" si="483"/>
        <v>2752.5378193692336</v>
      </c>
      <c r="AQ871" s="46">
        <f t="shared" si="484"/>
        <v>204238.30619719715</v>
      </c>
      <c r="AR871" s="46">
        <f t="shared" si="485"/>
        <v>203963.0524152602</v>
      </c>
      <c r="AS871" s="47">
        <f t="shared" si="486"/>
        <v>0.13477088948788185</v>
      </c>
      <c r="AT871" s="46">
        <f t="shared" si="487"/>
        <v>1.824339453933022</v>
      </c>
      <c r="AU871" s="46">
        <f t="shared" si="488"/>
        <v>1.8140540437034427</v>
      </c>
      <c r="AV871" s="47">
        <f t="shared" si="489"/>
        <v>0.56378818138287712</v>
      </c>
      <c r="AW871" s="48">
        <v>0</v>
      </c>
      <c r="AX871" s="70">
        <v>150</v>
      </c>
      <c r="AY871" s="70">
        <v>12</v>
      </c>
      <c r="AZ871" s="71">
        <v>334.3</v>
      </c>
      <c r="BA871" s="43">
        <f t="shared" si="504"/>
        <v>11.45677535148071</v>
      </c>
      <c r="BB871" s="71">
        <v>58.8</v>
      </c>
      <c r="BC871" s="69">
        <v>74.099999999999994</v>
      </c>
      <c r="BD871" s="54">
        <f t="shared" si="490"/>
        <v>29.4</v>
      </c>
      <c r="BE871" s="44">
        <f t="shared" si="491"/>
        <v>2715.4670260568732</v>
      </c>
      <c r="BF871" s="50">
        <f t="shared" si="506"/>
        <v>204238.30619719715</v>
      </c>
      <c r="BG871" s="50">
        <f t="shared" si="492"/>
        <v>201216.10663081429</v>
      </c>
      <c r="BH871" s="72">
        <f t="shared" si="493"/>
        <v>1.479741789214041</v>
      </c>
      <c r="BI871" s="73">
        <f t="shared" si="494"/>
        <v>1.824339453933022</v>
      </c>
      <c r="BJ871" s="51">
        <f t="shared" si="495"/>
        <v>1.6613978155007458</v>
      </c>
      <c r="BK871" s="72">
        <f t="shared" si="496"/>
        <v>8.9315416646280745</v>
      </c>
      <c r="BL871" s="116">
        <v>0</v>
      </c>
      <c r="BM871" s="74">
        <f t="shared" si="511"/>
        <v>1100</v>
      </c>
      <c r="BN871" s="74">
        <f t="shared" si="512"/>
        <v>6</v>
      </c>
      <c r="BO871" s="71">
        <v>313.39999999999998</v>
      </c>
      <c r="BP871" s="71">
        <v>58.6</v>
      </c>
      <c r="BQ871" s="71">
        <v>73.5</v>
      </c>
      <c r="BR871" s="72">
        <f t="shared" si="497"/>
        <v>29.3</v>
      </c>
      <c r="BS871" s="54">
        <f t="shared" si="498"/>
        <v>2697.0258771803014</v>
      </c>
      <c r="BT871" s="50">
        <f t="shared" si="499"/>
        <v>201216.10663081429</v>
      </c>
      <c r="BU871" s="50">
        <f t="shared" si="500"/>
        <v>198231.40197275215</v>
      </c>
      <c r="BV871" s="72">
        <f t="shared" si="501"/>
        <v>1.4833328743103016</v>
      </c>
      <c r="BW871" s="75">
        <f t="shared" si="502"/>
        <v>1.6613978155007458</v>
      </c>
      <c r="BX871" s="55">
        <f t="shared" si="503"/>
        <v>1.5809805958143721</v>
      </c>
      <c r="BY871" s="72">
        <f t="shared" si="477"/>
        <v>4.8403349839566232</v>
      </c>
      <c r="BZ871" s="83" t="s">
        <v>96</v>
      </c>
      <c r="CA871" s="83" t="s">
        <v>73</v>
      </c>
      <c r="CB871" s="112">
        <v>3</v>
      </c>
      <c r="CC871" s="112">
        <v>7</v>
      </c>
      <c r="CD871" s="112">
        <v>2</v>
      </c>
      <c r="CE871" s="112">
        <v>6</v>
      </c>
      <c r="CF871" s="83" t="s">
        <v>132</v>
      </c>
      <c r="CG871" s="71" t="s">
        <v>75</v>
      </c>
      <c r="CH871" s="62">
        <v>5.5438385055739614</v>
      </c>
      <c r="CI871" s="62">
        <v>25.3</v>
      </c>
      <c r="CJ871" s="64">
        <f>SUM((AF871-BQ871)/AF871)*100</f>
        <v>0.94339622641509813</v>
      </c>
      <c r="CK871" s="64">
        <f>SUM(BX871*CH871)</f>
        <v>8.764701103640979</v>
      </c>
      <c r="CL871" s="65" t="s">
        <v>132</v>
      </c>
    </row>
    <row r="872" spans="1:90" s="65" customFormat="1" ht="24.75" customHeight="1" x14ac:dyDescent="0.3">
      <c r="A872" s="61" t="s">
        <v>131</v>
      </c>
      <c r="B872" s="35">
        <v>3.5649999999999999</v>
      </c>
      <c r="C872" s="35">
        <v>1.625</v>
      </c>
      <c r="D872" s="35">
        <v>9.2449999999999992</v>
      </c>
      <c r="E872" s="35">
        <v>2.7162000000000002</v>
      </c>
      <c r="F872" s="35">
        <v>4.725E-2</v>
      </c>
      <c r="G872" s="66">
        <v>0.27455000000000002</v>
      </c>
      <c r="H872" s="66">
        <v>9.3799999999999994E-2</v>
      </c>
      <c r="I872" s="66">
        <v>0.05</v>
      </c>
      <c r="J872" s="66">
        <v>2.5999999999999999E-2</v>
      </c>
      <c r="K872" s="67">
        <v>4.1450000000000001E-2</v>
      </c>
      <c r="L872" s="66">
        <v>0.51666699999999999</v>
      </c>
      <c r="M872" s="68">
        <v>1.5800000000000002E-2</v>
      </c>
      <c r="N872" s="35">
        <v>4.7</v>
      </c>
      <c r="O872" s="35">
        <v>13.58</v>
      </c>
      <c r="P872" s="35">
        <v>1.98</v>
      </c>
      <c r="Q872" s="35">
        <v>20.89</v>
      </c>
      <c r="R872" s="35">
        <v>4.8</v>
      </c>
      <c r="S872" s="35">
        <v>1.3</v>
      </c>
      <c r="T872" s="35">
        <v>7.0549999999999997</v>
      </c>
      <c r="U872" s="35">
        <v>1.0249999999999999</v>
      </c>
      <c r="V872" s="35">
        <v>12.155000000000001</v>
      </c>
      <c r="W872" s="35">
        <v>7.17</v>
      </c>
      <c r="X872" s="35">
        <v>6.66</v>
      </c>
      <c r="Y872" s="35">
        <v>2.9299999999999997</v>
      </c>
      <c r="Z872" s="35">
        <v>0</v>
      </c>
      <c r="AA872" s="35">
        <v>6.25</v>
      </c>
      <c r="AB872" s="41">
        <v>1100</v>
      </c>
      <c r="AC872" s="41">
        <v>6</v>
      </c>
      <c r="AD872" s="42">
        <v>373</v>
      </c>
      <c r="AE872" s="69">
        <v>59.1</v>
      </c>
      <c r="AF872" s="69">
        <v>74.3</v>
      </c>
      <c r="AG872" s="44">
        <f t="shared" si="509"/>
        <v>29.55</v>
      </c>
      <c r="AH872" s="44">
        <f t="shared" si="480"/>
        <v>2743.2465590962411</v>
      </c>
      <c r="AI872" s="44">
        <f t="shared" si="481"/>
        <v>203823.21934085072</v>
      </c>
      <c r="AJ872" s="44">
        <f t="shared" si="482"/>
        <v>1.8300172139673514</v>
      </c>
      <c r="AK872" s="45">
        <v>0</v>
      </c>
      <c r="AL872" s="43">
        <v>370.2</v>
      </c>
      <c r="AM872" s="43">
        <v>59.1</v>
      </c>
      <c r="AN872" s="69">
        <v>74.2</v>
      </c>
      <c r="AO872" s="44">
        <f t="shared" si="507"/>
        <v>29.55</v>
      </c>
      <c r="AP872" s="44">
        <f t="shared" si="483"/>
        <v>2743.2465590962411</v>
      </c>
      <c r="AQ872" s="46">
        <f t="shared" si="484"/>
        <v>203823.21934085072</v>
      </c>
      <c r="AR872" s="46">
        <f t="shared" si="485"/>
        <v>203548.8946849411</v>
      </c>
      <c r="AS872" s="47">
        <f t="shared" si="486"/>
        <v>0.1345895020188381</v>
      </c>
      <c r="AT872" s="46">
        <f t="shared" si="487"/>
        <v>1.8300172139673514</v>
      </c>
      <c r="AU872" s="46">
        <f t="shared" si="488"/>
        <v>1.8187276357997735</v>
      </c>
      <c r="AV872" s="47">
        <f t="shared" si="489"/>
        <v>0.61691103676029857</v>
      </c>
      <c r="AW872" s="48">
        <v>0</v>
      </c>
      <c r="AX872" s="70">
        <v>150</v>
      </c>
      <c r="AY872" s="70">
        <v>12</v>
      </c>
      <c r="AZ872" s="71">
        <v>333.1</v>
      </c>
      <c r="BA872" s="43">
        <f t="shared" si="504"/>
        <v>11.978384869408579</v>
      </c>
      <c r="BB872" s="71">
        <v>58.7</v>
      </c>
      <c r="BC872" s="69">
        <v>73.7</v>
      </c>
      <c r="BD872" s="54">
        <f t="shared" si="490"/>
        <v>29.35</v>
      </c>
      <c r="BE872" s="44">
        <f t="shared" si="491"/>
        <v>2706.2385976369542</v>
      </c>
      <c r="BF872" s="50">
        <f t="shared" si="506"/>
        <v>203823.21934085072</v>
      </c>
      <c r="BG872" s="50">
        <f t="shared" si="492"/>
        <v>199449.78464584352</v>
      </c>
      <c r="BH872" s="72">
        <f t="shared" si="493"/>
        <v>2.1456999399531407</v>
      </c>
      <c r="BI872" s="73">
        <f t="shared" si="494"/>
        <v>1.8300172139673514</v>
      </c>
      <c r="BJ872" s="51">
        <f t="shared" si="495"/>
        <v>1.6700945583444715</v>
      </c>
      <c r="BK872" s="72">
        <f t="shared" si="496"/>
        <v>8.7388607277730781</v>
      </c>
      <c r="BL872" s="116">
        <v>0</v>
      </c>
      <c r="BM872" s="74">
        <f t="shared" si="511"/>
        <v>1100</v>
      </c>
      <c r="BN872" s="74">
        <f t="shared" si="512"/>
        <v>6</v>
      </c>
      <c r="BO872" s="71">
        <v>312.2</v>
      </c>
      <c r="BP872" s="71">
        <v>57.8</v>
      </c>
      <c r="BQ872" s="71">
        <v>72.3</v>
      </c>
      <c r="BR872" s="72">
        <f t="shared" si="497"/>
        <v>28.9</v>
      </c>
      <c r="BS872" s="54">
        <f t="shared" si="498"/>
        <v>2623.8896002047309</v>
      </c>
      <c r="BT872" s="50">
        <f t="shared" si="499"/>
        <v>199449.78464584352</v>
      </c>
      <c r="BU872" s="50">
        <f t="shared" si="500"/>
        <v>189707.21809480203</v>
      </c>
      <c r="BV872" s="72">
        <f t="shared" si="501"/>
        <v>4.8847215194245797</v>
      </c>
      <c r="BW872" s="75">
        <f t="shared" si="502"/>
        <v>1.6700945583444715</v>
      </c>
      <c r="BX872" s="55">
        <f t="shared" si="503"/>
        <v>1.6456938388289732</v>
      </c>
      <c r="BY872" s="72">
        <f t="shared" si="477"/>
        <v>1.4610382025126873</v>
      </c>
      <c r="BZ872" s="83" t="s">
        <v>96</v>
      </c>
      <c r="CA872" s="83" t="s">
        <v>73</v>
      </c>
      <c r="CB872" s="112">
        <v>3</v>
      </c>
      <c r="CC872" s="112">
        <v>7</v>
      </c>
      <c r="CD872" s="112">
        <v>2</v>
      </c>
      <c r="CE872" s="112">
        <v>6</v>
      </c>
      <c r="CF872" s="83" t="s">
        <v>132</v>
      </c>
      <c r="CG872" s="71" t="s">
        <v>75</v>
      </c>
      <c r="CH872" s="129">
        <f>SUM(CH870:CH871)/2</f>
        <v>5.9996538612747301</v>
      </c>
      <c r="CI872" s="129">
        <f>SUM(CI870:CI871)/2</f>
        <v>30.575939842621942</v>
      </c>
      <c r="CJ872" s="64">
        <f>SUM((AF872-BQ872)/AF872)*100</f>
        <v>2.6917900403768504</v>
      </c>
      <c r="CK872" s="64">
        <f>SUM(BX872*CH872)</f>
        <v>9.8735933946062833</v>
      </c>
      <c r="CL872" s="65" t="s">
        <v>132</v>
      </c>
    </row>
    <row r="873" spans="1:90" s="65" customFormat="1" ht="24.75" customHeight="1" x14ac:dyDescent="0.3">
      <c r="A873" s="61" t="s">
        <v>131</v>
      </c>
      <c r="B873" s="35">
        <v>3.585</v>
      </c>
      <c r="C873" s="35">
        <v>1.855</v>
      </c>
      <c r="D873" s="35">
        <v>10.175000000000001</v>
      </c>
      <c r="E873" s="35">
        <v>2.7303000000000002</v>
      </c>
      <c r="F873" s="35">
        <v>5.5350000000000003E-2</v>
      </c>
      <c r="G873" s="66">
        <v>0.27665000000000001</v>
      </c>
      <c r="H873" s="66">
        <v>9.665E-2</v>
      </c>
      <c r="I873" s="66">
        <v>5.0700000000000002E-2</v>
      </c>
      <c r="J873" s="66">
        <v>2.5950000000000001E-2</v>
      </c>
      <c r="K873" s="67">
        <v>4.2500000000000003E-2</v>
      </c>
      <c r="L873" s="66">
        <v>0.51666699999999999</v>
      </c>
      <c r="M873" s="68">
        <v>1.6799999999999999E-2</v>
      </c>
      <c r="N873" s="35">
        <v>4.8599999999999994</v>
      </c>
      <c r="O873" s="35">
        <v>25.274999999999999</v>
      </c>
      <c r="P873" s="35">
        <v>1.98</v>
      </c>
      <c r="Q873" s="35">
        <v>11.07</v>
      </c>
      <c r="R873" s="35">
        <v>3.6949999999999998</v>
      </c>
      <c r="S873" s="35">
        <v>0.65</v>
      </c>
      <c r="T873" s="35">
        <v>6.69</v>
      </c>
      <c r="U873" s="35">
        <v>0.51249999999999996</v>
      </c>
      <c r="V873" s="35">
        <v>10.445</v>
      </c>
      <c r="W873" s="35">
        <v>3.57</v>
      </c>
      <c r="X873" s="35">
        <v>11.23</v>
      </c>
      <c r="Y873" s="35">
        <v>7.25</v>
      </c>
      <c r="Z873" s="35">
        <v>0</v>
      </c>
      <c r="AA873" s="35">
        <v>3.125</v>
      </c>
      <c r="AB873" s="41">
        <v>1120</v>
      </c>
      <c r="AC873" s="41">
        <v>6</v>
      </c>
      <c r="AD873" s="42">
        <v>369.7</v>
      </c>
      <c r="AE873" s="69">
        <v>59.2</v>
      </c>
      <c r="AF873" s="69">
        <v>74.099999999999994</v>
      </c>
      <c r="AG873" s="44">
        <f t="shared" si="509"/>
        <v>29.6</v>
      </c>
      <c r="AH873" s="44">
        <f t="shared" si="480"/>
        <v>2752.5378193692336</v>
      </c>
      <c r="AI873" s="44">
        <f t="shared" si="481"/>
        <v>203963.0524152602</v>
      </c>
      <c r="AJ873" s="44">
        <f t="shared" si="482"/>
        <v>1.8125831890734128</v>
      </c>
      <c r="AK873" s="45">
        <v>0</v>
      </c>
      <c r="AL873" s="43">
        <v>368.5</v>
      </c>
      <c r="AM873" s="43">
        <v>59.1</v>
      </c>
      <c r="AN873" s="69">
        <v>74.2</v>
      </c>
      <c r="AO873" s="44">
        <f t="shared" si="507"/>
        <v>29.55</v>
      </c>
      <c r="AP873" s="44">
        <f t="shared" si="483"/>
        <v>2743.2465590962411</v>
      </c>
      <c r="AQ873" s="46">
        <f t="shared" si="484"/>
        <v>203963.0524152602</v>
      </c>
      <c r="AR873" s="46">
        <f t="shared" si="485"/>
        <v>203548.8946849411</v>
      </c>
      <c r="AS873" s="47">
        <f t="shared" si="486"/>
        <v>0.20305527173416338</v>
      </c>
      <c r="AT873" s="46">
        <f t="shared" si="487"/>
        <v>1.8125831890734128</v>
      </c>
      <c r="AU873" s="46">
        <f t="shared" si="488"/>
        <v>1.810375834122681</v>
      </c>
      <c r="AV873" s="47">
        <f t="shared" si="489"/>
        <v>0.12177951136467062</v>
      </c>
      <c r="AW873" s="48">
        <v>0</v>
      </c>
      <c r="AX873" s="70">
        <v>150</v>
      </c>
      <c r="AY873" s="70">
        <v>12</v>
      </c>
      <c r="AZ873" s="71">
        <v>332</v>
      </c>
      <c r="BA873" s="43">
        <f t="shared" si="504"/>
        <v>11.355421686746984</v>
      </c>
      <c r="BB873" s="71">
        <v>58.8</v>
      </c>
      <c r="BC873" s="69">
        <v>73.8</v>
      </c>
      <c r="BD873" s="54">
        <f t="shared" si="490"/>
        <v>29.4</v>
      </c>
      <c r="BE873" s="44">
        <f t="shared" si="491"/>
        <v>2715.4670260568732</v>
      </c>
      <c r="BF873" s="50">
        <f t="shared" si="506"/>
        <v>203963.0524152602</v>
      </c>
      <c r="BG873" s="50">
        <f t="shared" si="492"/>
        <v>200401.46652299725</v>
      </c>
      <c r="BH873" s="72">
        <f t="shared" si="493"/>
        <v>1.7461916999612834</v>
      </c>
      <c r="BI873" s="73">
        <f t="shared" si="494"/>
        <v>1.8125831890734128</v>
      </c>
      <c r="BJ873" s="51">
        <f t="shared" si="495"/>
        <v>1.6566745032372359</v>
      </c>
      <c r="BK873" s="72">
        <f t="shared" si="496"/>
        <v>8.6014637439000516</v>
      </c>
      <c r="BL873" s="116">
        <v>0</v>
      </c>
      <c r="BM873" s="74">
        <f t="shared" si="511"/>
        <v>1120</v>
      </c>
      <c r="BN873" s="74">
        <f t="shared" si="512"/>
        <v>6</v>
      </c>
      <c r="BO873" s="71">
        <v>311</v>
      </c>
      <c r="BP873" s="71">
        <v>57.8</v>
      </c>
      <c r="BQ873" s="71">
        <v>72.400000000000006</v>
      </c>
      <c r="BR873" s="72">
        <f t="shared" si="497"/>
        <v>28.9</v>
      </c>
      <c r="BS873" s="54">
        <f t="shared" si="498"/>
        <v>2623.8896002047309</v>
      </c>
      <c r="BT873" s="50">
        <f t="shared" si="499"/>
        <v>200401.46652299725</v>
      </c>
      <c r="BU873" s="50">
        <f t="shared" si="500"/>
        <v>189969.60705482253</v>
      </c>
      <c r="BV873" s="72">
        <f t="shared" si="501"/>
        <v>5.2054806030960865</v>
      </c>
      <c r="BW873" s="75">
        <f t="shared" si="502"/>
        <v>1.6566745032372359</v>
      </c>
      <c r="BX873" s="55">
        <f t="shared" si="503"/>
        <v>1.6371039811134096</v>
      </c>
      <c r="BY873" s="72">
        <f t="shared" ref="BY873:BY936" si="514">((BW873-BX873)/BW873)*100</f>
        <v>1.1813136548902246</v>
      </c>
      <c r="BZ873" s="83" t="s">
        <v>96</v>
      </c>
      <c r="CA873" s="83" t="s">
        <v>73</v>
      </c>
      <c r="CB873" s="112">
        <v>3</v>
      </c>
      <c r="CC873" s="112">
        <v>7</v>
      </c>
      <c r="CD873" s="112">
        <v>2</v>
      </c>
      <c r="CE873" s="112">
        <v>6</v>
      </c>
      <c r="CF873" s="83" t="s">
        <v>132</v>
      </c>
      <c r="CG873" s="71" t="s">
        <v>75</v>
      </c>
      <c r="CH873" s="129">
        <f>SUM(CH871:CH872)/2</f>
        <v>5.7717461834243462</v>
      </c>
      <c r="CI873" s="129">
        <f>SUM(CI871:CI872)/2</f>
        <v>27.937969921310973</v>
      </c>
      <c r="CJ873" s="64">
        <f>SUM((AF873-BQ873)/AF873)*100</f>
        <v>2.2941970310391211</v>
      </c>
      <c r="CK873" s="64">
        <f>SUM(BX873*CH873)</f>
        <v>9.4489486548601249</v>
      </c>
      <c r="CL873" s="65" t="s">
        <v>132</v>
      </c>
    </row>
    <row r="874" spans="1:90" s="65" customFormat="1" ht="24.75" customHeight="1" x14ac:dyDescent="0.3">
      <c r="A874" s="61" t="s">
        <v>131</v>
      </c>
      <c r="B874" s="35">
        <v>3.7650000000000001</v>
      </c>
      <c r="C874" s="35">
        <v>1.825</v>
      </c>
      <c r="D874" s="35">
        <v>10.205</v>
      </c>
      <c r="E874" s="35">
        <v>2.8285999999999998</v>
      </c>
      <c r="F874" s="35">
        <v>5.0950000000000002E-2</v>
      </c>
      <c r="G874" s="66">
        <v>0.27600000000000002</v>
      </c>
      <c r="H874" s="66">
        <v>0.10355</v>
      </c>
      <c r="I874" s="66">
        <v>5.1299999999999998E-2</v>
      </c>
      <c r="J874" s="66">
        <v>2.6849999999999999E-2</v>
      </c>
      <c r="K874" s="67">
        <v>4.4850000000000001E-2</v>
      </c>
      <c r="L874" s="66">
        <v>0.51666699999999999</v>
      </c>
      <c r="M874" s="68">
        <v>1.9599999999999999E-2</v>
      </c>
      <c r="N874" s="35">
        <v>4.78</v>
      </c>
      <c r="O874" s="35">
        <v>19.427500000000002</v>
      </c>
      <c r="P874" s="35">
        <v>1.98</v>
      </c>
      <c r="Q874" s="35">
        <v>15.98</v>
      </c>
      <c r="R874" s="35">
        <v>4.2474999999999996</v>
      </c>
      <c r="S874" s="35">
        <v>0.97499999999999998</v>
      </c>
      <c r="T874" s="35">
        <v>6.8724999999999996</v>
      </c>
      <c r="U874" s="35">
        <v>0.77</v>
      </c>
      <c r="V874" s="35">
        <v>11.3</v>
      </c>
      <c r="W874" s="35">
        <v>5.37</v>
      </c>
      <c r="X874" s="35">
        <v>8.9450000000000003</v>
      </c>
      <c r="Y874" s="35">
        <v>5.09</v>
      </c>
      <c r="Z874" s="35">
        <v>0</v>
      </c>
      <c r="AA874" s="35">
        <v>4.7</v>
      </c>
      <c r="AB874" s="41">
        <v>1120</v>
      </c>
      <c r="AC874" s="41">
        <v>6</v>
      </c>
      <c r="AD874" s="42">
        <v>374.2</v>
      </c>
      <c r="AE874" s="69">
        <v>59.2</v>
      </c>
      <c r="AF874" s="69">
        <v>74.3</v>
      </c>
      <c r="AG874" s="44">
        <f t="shared" si="509"/>
        <v>29.6</v>
      </c>
      <c r="AH874" s="44">
        <f t="shared" si="480"/>
        <v>2752.5378193692336</v>
      </c>
      <c r="AI874" s="44">
        <f t="shared" si="481"/>
        <v>204513.55997913404</v>
      </c>
      <c r="AJ874" s="44">
        <f t="shared" si="482"/>
        <v>1.8297075266704985</v>
      </c>
      <c r="AK874" s="45">
        <v>0</v>
      </c>
      <c r="AL874" s="43">
        <v>370.9</v>
      </c>
      <c r="AM874" s="43">
        <v>59.1</v>
      </c>
      <c r="AN874" s="69">
        <v>74.400000000000006</v>
      </c>
      <c r="AO874" s="44">
        <f t="shared" si="507"/>
        <v>29.55</v>
      </c>
      <c r="AP874" s="44">
        <f t="shared" si="483"/>
        <v>2743.2465590962411</v>
      </c>
      <c r="AQ874" s="46">
        <f t="shared" si="484"/>
        <v>204513.55997913404</v>
      </c>
      <c r="AR874" s="46">
        <f t="shared" si="485"/>
        <v>204097.54399676036</v>
      </c>
      <c r="AS874" s="47">
        <f t="shared" si="486"/>
        <v>0.20341731003857191</v>
      </c>
      <c r="AT874" s="46">
        <f t="shared" si="487"/>
        <v>1.8297075266704985</v>
      </c>
      <c r="AU874" s="46">
        <f t="shared" si="488"/>
        <v>1.8172683156142599</v>
      </c>
      <c r="AV874" s="47">
        <f t="shared" si="489"/>
        <v>0.6798469632397528</v>
      </c>
      <c r="AW874" s="48">
        <v>0</v>
      </c>
      <c r="AX874" s="70">
        <v>150</v>
      </c>
      <c r="AY874" s="70">
        <v>12</v>
      </c>
      <c r="AZ874" s="71">
        <v>330.9</v>
      </c>
      <c r="BA874" s="43">
        <f t="shared" si="504"/>
        <v>13.085524327591422</v>
      </c>
      <c r="BB874" s="71">
        <v>58.8</v>
      </c>
      <c r="BC874" s="69">
        <v>73.7</v>
      </c>
      <c r="BD874" s="54">
        <f t="shared" si="490"/>
        <v>29.4</v>
      </c>
      <c r="BE874" s="44">
        <f t="shared" si="491"/>
        <v>2715.4670260568732</v>
      </c>
      <c r="BF874" s="50">
        <f t="shared" si="506"/>
        <v>204513.55997913404</v>
      </c>
      <c r="BG874" s="50">
        <f t="shared" si="492"/>
        <v>200129.91982039157</v>
      </c>
      <c r="BH874" s="72">
        <f t="shared" si="493"/>
        <v>2.1434471920540199</v>
      </c>
      <c r="BI874" s="73">
        <f t="shared" si="494"/>
        <v>1.8297075266704985</v>
      </c>
      <c r="BJ874" s="51">
        <f t="shared" si="495"/>
        <v>1.6534259359968226</v>
      </c>
      <c r="BK874" s="72">
        <f t="shared" si="496"/>
        <v>9.6344135936552551</v>
      </c>
      <c r="BL874" s="116">
        <v>0</v>
      </c>
      <c r="BM874" s="74">
        <f t="shared" si="511"/>
        <v>1120</v>
      </c>
      <c r="BN874" s="74">
        <f t="shared" si="512"/>
        <v>6</v>
      </c>
      <c r="BO874" s="71">
        <v>310.5</v>
      </c>
      <c r="BP874" s="71">
        <v>57.6</v>
      </c>
      <c r="BQ874" s="71">
        <v>72.5</v>
      </c>
      <c r="BR874" s="72">
        <f t="shared" si="497"/>
        <v>28.8</v>
      </c>
      <c r="BS874" s="54">
        <f t="shared" si="498"/>
        <v>2605.7626105935183</v>
      </c>
      <c r="BT874" s="50">
        <f t="shared" si="499"/>
        <v>200129.91982039157</v>
      </c>
      <c r="BU874" s="50">
        <f t="shared" si="500"/>
        <v>188917.78926803009</v>
      </c>
      <c r="BV874" s="72">
        <f t="shared" si="501"/>
        <v>5.6024259453178793</v>
      </c>
      <c r="BW874" s="75">
        <f t="shared" si="502"/>
        <v>1.6534259359968226</v>
      </c>
      <c r="BX874" s="55">
        <f t="shared" si="503"/>
        <v>1.6435720595876402</v>
      </c>
      <c r="BY874" s="72">
        <f t="shared" si="514"/>
        <v>0.59596720933506542</v>
      </c>
      <c r="BZ874" s="83" t="s">
        <v>96</v>
      </c>
      <c r="CA874" s="83" t="s">
        <v>73</v>
      </c>
      <c r="CB874" s="112">
        <v>3</v>
      </c>
      <c r="CC874" s="112">
        <v>7</v>
      </c>
      <c r="CD874" s="112">
        <v>2</v>
      </c>
      <c r="CE874" s="112">
        <v>6</v>
      </c>
      <c r="CF874" s="83" t="s">
        <v>132</v>
      </c>
      <c r="CG874" s="71" t="s">
        <v>75</v>
      </c>
      <c r="CH874" s="129">
        <f t="shared" ref="CH874:CI876" si="515">SUM(CH872:CH873)/2.1</f>
        <v>5.6054285927138459</v>
      </c>
      <c r="CI874" s="129">
        <f t="shared" si="515"/>
        <v>27.863766554253768</v>
      </c>
      <c r="CJ874" s="64">
        <f>SUM((AF874-BQ874)/AF874)*100</f>
        <v>2.4226110363391617</v>
      </c>
      <c r="CK874" s="64">
        <f>SUM(BX874*CH874)</f>
        <v>9.2129258169981423</v>
      </c>
      <c r="CL874" s="65" t="s">
        <v>132</v>
      </c>
    </row>
    <row r="875" spans="1:90" s="65" customFormat="1" ht="24.75" customHeight="1" x14ac:dyDescent="0.3">
      <c r="A875" s="61" t="s">
        <v>131</v>
      </c>
      <c r="B875" s="35">
        <v>4.165</v>
      </c>
      <c r="C875" s="35">
        <v>2.38</v>
      </c>
      <c r="D875" s="35">
        <v>7.3049999999999997</v>
      </c>
      <c r="E875" s="35">
        <v>5.9249999999999998</v>
      </c>
      <c r="F875" s="35">
        <v>8.9649999999999994E-2</v>
      </c>
      <c r="G875" s="66">
        <v>0.26874999999999999</v>
      </c>
      <c r="H875" s="66">
        <v>8.8849999999999998E-2</v>
      </c>
      <c r="I875" s="66">
        <v>4.8349999999999997E-2</v>
      </c>
      <c r="J875" s="66">
        <v>3.8850000000000003E-2</v>
      </c>
      <c r="K875" s="67">
        <v>6.105E-2</v>
      </c>
      <c r="L875" s="66">
        <v>0.51666699999999999</v>
      </c>
      <c r="M875" s="68">
        <v>1.9599999999999999E-2</v>
      </c>
      <c r="N875" s="35">
        <v>4.7</v>
      </c>
      <c r="O875" s="35">
        <v>13.58</v>
      </c>
      <c r="P875" s="35">
        <v>1.98</v>
      </c>
      <c r="Q875" s="35">
        <v>20.89</v>
      </c>
      <c r="R875" s="35">
        <v>4.8</v>
      </c>
      <c r="S875" s="35">
        <v>1.3</v>
      </c>
      <c r="T875" s="35">
        <v>7.0549999999999997</v>
      </c>
      <c r="U875" s="35">
        <v>1.0249999999999999</v>
      </c>
      <c r="V875" s="35">
        <v>12.155000000000001</v>
      </c>
      <c r="W875" s="35">
        <v>7.17</v>
      </c>
      <c r="X875" s="35">
        <v>6.66</v>
      </c>
      <c r="Y875" s="35">
        <v>2.9299999999999997</v>
      </c>
      <c r="Z875" s="35">
        <v>0</v>
      </c>
      <c r="AA875" s="35">
        <v>6.25</v>
      </c>
      <c r="AB875" s="41">
        <v>1120</v>
      </c>
      <c r="AC875" s="41">
        <v>6</v>
      </c>
      <c r="AD875" s="88">
        <v>375.6</v>
      </c>
      <c r="AE875" s="69">
        <v>59.2</v>
      </c>
      <c r="AF875" s="69">
        <v>74.099999999999994</v>
      </c>
      <c r="AG875" s="44">
        <f t="shared" si="509"/>
        <v>29.6</v>
      </c>
      <c r="AH875" s="44">
        <f t="shared" si="480"/>
        <v>2752.5378193692336</v>
      </c>
      <c r="AI875" s="44">
        <f t="shared" si="481"/>
        <v>203963.0524152602</v>
      </c>
      <c r="AJ875" s="44">
        <f t="shared" si="482"/>
        <v>1.8415099967973327</v>
      </c>
      <c r="AK875" s="45">
        <v>0</v>
      </c>
      <c r="AL875" s="43">
        <v>374.6</v>
      </c>
      <c r="AM875" s="43">
        <v>59.1</v>
      </c>
      <c r="AN875" s="69">
        <v>74.3</v>
      </c>
      <c r="AO875" s="44">
        <f t="shared" si="507"/>
        <v>29.55</v>
      </c>
      <c r="AP875" s="44">
        <f t="shared" si="483"/>
        <v>2743.2465590962411</v>
      </c>
      <c r="AQ875" s="46">
        <f t="shared" si="484"/>
        <v>203963.0524152602</v>
      </c>
      <c r="AR875" s="46">
        <f t="shared" si="485"/>
        <v>203823.21934085072</v>
      </c>
      <c r="AS875" s="47">
        <f t="shared" si="486"/>
        <v>6.8558041642165321E-2</v>
      </c>
      <c r="AT875" s="46">
        <f t="shared" si="487"/>
        <v>1.8415099967973327</v>
      </c>
      <c r="AU875" s="46">
        <f t="shared" si="488"/>
        <v>1.8378671537591684</v>
      </c>
      <c r="AV875" s="47">
        <f t="shared" si="489"/>
        <v>0.19781826025923144</v>
      </c>
      <c r="AW875" s="48">
        <v>0</v>
      </c>
      <c r="AX875" s="70">
        <v>150</v>
      </c>
      <c r="AY875" s="70">
        <v>12</v>
      </c>
      <c r="AZ875" s="71">
        <v>334</v>
      </c>
      <c r="BA875" s="43">
        <f t="shared" si="504"/>
        <v>12.455089820359289</v>
      </c>
      <c r="BB875" s="71">
        <v>58.7</v>
      </c>
      <c r="BC875" s="69">
        <v>73.8</v>
      </c>
      <c r="BD875" s="54">
        <f t="shared" si="490"/>
        <v>29.35</v>
      </c>
      <c r="BE875" s="44">
        <f t="shared" si="491"/>
        <v>2706.2385976369542</v>
      </c>
      <c r="BF875" s="50">
        <f t="shared" si="506"/>
        <v>203963.0524152602</v>
      </c>
      <c r="BG875" s="50">
        <f t="shared" si="492"/>
        <v>199720.40850560722</v>
      </c>
      <c r="BH875" s="72">
        <f t="shared" si="493"/>
        <v>2.0801041460269651</v>
      </c>
      <c r="BI875" s="73">
        <f t="shared" si="494"/>
        <v>1.8415099967973327</v>
      </c>
      <c r="BJ875" s="51">
        <f t="shared" si="495"/>
        <v>1.6723378572031251</v>
      </c>
      <c r="BK875" s="72">
        <f t="shared" si="496"/>
        <v>9.1865990349454432</v>
      </c>
      <c r="BL875" s="116">
        <v>0</v>
      </c>
      <c r="BM875" s="74">
        <f t="shared" si="511"/>
        <v>1120</v>
      </c>
      <c r="BN875" s="74">
        <f t="shared" si="512"/>
        <v>6</v>
      </c>
      <c r="BO875" s="71">
        <v>313.5</v>
      </c>
      <c r="BP875" s="71">
        <v>57.6</v>
      </c>
      <c r="BQ875" s="71">
        <v>72.400000000000006</v>
      </c>
      <c r="BR875" s="72">
        <f t="shared" si="497"/>
        <v>28.8</v>
      </c>
      <c r="BS875" s="54">
        <f t="shared" si="498"/>
        <v>2605.7626105935183</v>
      </c>
      <c r="BT875" s="50">
        <f t="shared" si="499"/>
        <v>199720.40850560722</v>
      </c>
      <c r="BU875" s="50">
        <f t="shared" si="500"/>
        <v>188657.21300697073</v>
      </c>
      <c r="BV875" s="72">
        <f t="shared" si="501"/>
        <v>5.5393415131763479</v>
      </c>
      <c r="BW875" s="75">
        <f t="shared" si="502"/>
        <v>1.6723378572031251</v>
      </c>
      <c r="BX875" s="55">
        <f t="shared" si="503"/>
        <v>1.6617440436184989</v>
      </c>
      <c r="BY875" s="72">
        <f t="shared" si="514"/>
        <v>0.63347328645323164</v>
      </c>
      <c r="BZ875" s="83" t="s">
        <v>96</v>
      </c>
      <c r="CA875" s="83" t="s">
        <v>73</v>
      </c>
      <c r="CB875" s="112">
        <v>3</v>
      </c>
      <c r="CC875" s="112">
        <v>7</v>
      </c>
      <c r="CD875" s="112">
        <v>2</v>
      </c>
      <c r="CE875" s="112">
        <v>6</v>
      </c>
      <c r="CF875" s="83" t="s">
        <v>132</v>
      </c>
      <c r="CG875" s="71" t="s">
        <v>75</v>
      </c>
      <c r="CH875" s="129">
        <f t="shared" si="515"/>
        <v>5.4177022743515195</v>
      </c>
      <c r="CI875" s="129">
        <f t="shared" si="515"/>
        <v>26.572255464554637</v>
      </c>
      <c r="CJ875" s="64">
        <f>SUM((AF875-BQ875)/AF875)*100</f>
        <v>2.2941970310391211</v>
      </c>
      <c r="CK875" s="64">
        <f>SUM(BX875*CH875)</f>
        <v>9.0028344845020314</v>
      </c>
      <c r="CL875" s="65" t="s">
        <v>132</v>
      </c>
    </row>
    <row r="876" spans="1:90" s="65" customFormat="1" ht="24.75" customHeight="1" x14ac:dyDescent="0.3">
      <c r="A876" s="61" t="s">
        <v>131</v>
      </c>
      <c r="B876" s="35">
        <v>3.97</v>
      </c>
      <c r="C876" s="35">
        <v>2.11</v>
      </c>
      <c r="D876" s="35">
        <v>6.72</v>
      </c>
      <c r="E876" s="35">
        <v>5.84</v>
      </c>
      <c r="F876" s="35">
        <v>8.3699999999999997E-2</v>
      </c>
      <c r="G876" s="66">
        <v>0.25835000000000002</v>
      </c>
      <c r="H876" s="66">
        <v>9.0550000000000005E-2</v>
      </c>
      <c r="I876" s="66">
        <v>4.7050000000000002E-2</v>
      </c>
      <c r="J876" s="66">
        <v>3.8600000000000002E-2</v>
      </c>
      <c r="K876" s="67">
        <v>6.2300000000000001E-2</v>
      </c>
      <c r="L876" s="66">
        <v>0.51666699999999999</v>
      </c>
      <c r="M876" s="68">
        <v>2.4649999999999998E-2</v>
      </c>
      <c r="N876" s="35">
        <v>4.8599999999999994</v>
      </c>
      <c r="O876" s="35">
        <v>25.274999999999999</v>
      </c>
      <c r="P876" s="35">
        <v>1.98</v>
      </c>
      <c r="Q876" s="35">
        <v>11.07</v>
      </c>
      <c r="R876" s="35">
        <v>3.6949999999999998</v>
      </c>
      <c r="S876" s="35">
        <v>0.65</v>
      </c>
      <c r="T876" s="35">
        <v>6.69</v>
      </c>
      <c r="U876" s="35">
        <v>0.51249999999999996</v>
      </c>
      <c r="V876" s="35">
        <v>10.445</v>
      </c>
      <c r="W876" s="35">
        <v>3.57</v>
      </c>
      <c r="X876" s="35">
        <v>11.23</v>
      </c>
      <c r="Y876" s="35">
        <v>7.25</v>
      </c>
      <c r="Z876" s="35">
        <v>0</v>
      </c>
      <c r="AA876" s="35">
        <v>3.125</v>
      </c>
      <c r="AB876" s="41">
        <v>1120</v>
      </c>
      <c r="AC876" s="41">
        <v>6</v>
      </c>
      <c r="AD876" s="88">
        <v>374.5</v>
      </c>
      <c r="AE876" s="69">
        <v>59.1</v>
      </c>
      <c r="AF876" s="69">
        <v>74</v>
      </c>
      <c r="AG876" s="44">
        <f t="shared" si="509"/>
        <v>29.55</v>
      </c>
      <c r="AH876" s="44">
        <f t="shared" si="480"/>
        <v>2743.2465590962411</v>
      </c>
      <c r="AI876" s="44">
        <f t="shared" si="481"/>
        <v>203000.24537312184</v>
      </c>
      <c r="AJ876" s="44">
        <f t="shared" si="482"/>
        <v>1.8448253563026753</v>
      </c>
      <c r="AK876" s="45">
        <v>0</v>
      </c>
      <c r="AL876" s="43">
        <v>370.1</v>
      </c>
      <c r="AM876" s="43">
        <v>59.1</v>
      </c>
      <c r="AN876" s="69">
        <v>73.900000000000006</v>
      </c>
      <c r="AO876" s="44">
        <f t="shared" si="507"/>
        <v>29.55</v>
      </c>
      <c r="AP876" s="44">
        <f t="shared" si="483"/>
        <v>2743.2465590962411</v>
      </c>
      <c r="AQ876" s="46">
        <f t="shared" si="484"/>
        <v>203000.24537312184</v>
      </c>
      <c r="AR876" s="46">
        <f t="shared" si="485"/>
        <v>202725.92071721223</v>
      </c>
      <c r="AS876" s="47">
        <f t="shared" si="486"/>
        <v>0.1351351351351307</v>
      </c>
      <c r="AT876" s="46">
        <f t="shared" si="487"/>
        <v>1.8448253563026753</v>
      </c>
      <c r="AU876" s="46">
        <f t="shared" si="488"/>
        <v>1.8256175564064268</v>
      </c>
      <c r="AV876" s="47">
        <f t="shared" si="489"/>
        <v>1.0411717201645603</v>
      </c>
      <c r="AW876" s="48">
        <v>0</v>
      </c>
      <c r="AX876" s="70">
        <v>150</v>
      </c>
      <c r="AY876" s="70">
        <v>12</v>
      </c>
      <c r="AZ876" s="71">
        <v>333.6</v>
      </c>
      <c r="BA876" s="43">
        <f t="shared" si="504"/>
        <v>12.260191846522774</v>
      </c>
      <c r="BB876" s="71">
        <v>57.5</v>
      </c>
      <c r="BC876" s="69">
        <v>71.5</v>
      </c>
      <c r="BD876" s="54">
        <f t="shared" si="490"/>
        <v>28.75</v>
      </c>
      <c r="BE876" s="44">
        <f t="shared" si="491"/>
        <v>2596.7226777328133</v>
      </c>
      <c r="BF876" s="50">
        <f t="shared" si="506"/>
        <v>203000.24537312184</v>
      </c>
      <c r="BG876" s="50">
        <f t="shared" si="492"/>
        <v>185665.67145789615</v>
      </c>
      <c r="BH876" s="72">
        <f t="shared" si="493"/>
        <v>8.5391886514048831</v>
      </c>
      <c r="BI876" s="73">
        <f t="shared" si="494"/>
        <v>1.8448253563026753</v>
      </c>
      <c r="BJ876" s="51">
        <f t="shared" si="495"/>
        <v>1.7967780332275978</v>
      </c>
      <c r="BK876" s="72">
        <f t="shared" si="496"/>
        <v>2.6044374829806136</v>
      </c>
      <c r="BL876" s="116">
        <v>0</v>
      </c>
      <c r="BM876" s="74">
        <f t="shared" si="511"/>
        <v>1120</v>
      </c>
      <c r="BN876" s="74">
        <f t="shared" si="512"/>
        <v>6</v>
      </c>
      <c r="BO876" s="71">
        <v>313</v>
      </c>
      <c r="BP876" s="71">
        <v>57.4</v>
      </c>
      <c r="BQ876" s="71">
        <v>70.5</v>
      </c>
      <c r="BR876" s="72">
        <f t="shared" si="497"/>
        <v>28.7</v>
      </c>
      <c r="BS876" s="54">
        <f t="shared" si="498"/>
        <v>2587.6984528353764</v>
      </c>
      <c r="BT876" s="50">
        <f t="shared" si="499"/>
        <v>185665.67145789615</v>
      </c>
      <c r="BU876" s="50">
        <f t="shared" si="500"/>
        <v>182432.74092489402</v>
      </c>
      <c r="BV876" s="72">
        <f t="shared" si="501"/>
        <v>1.7412645577485064</v>
      </c>
      <c r="BW876" s="75">
        <f t="shared" si="502"/>
        <v>1.7967780332275978</v>
      </c>
      <c r="BX876" s="55">
        <f t="shared" si="503"/>
        <v>1.7157008024609979</v>
      </c>
      <c r="BY876" s="72">
        <f t="shared" si="514"/>
        <v>4.5123676529459127</v>
      </c>
      <c r="BZ876" s="83" t="s">
        <v>96</v>
      </c>
      <c r="CA876" s="83" t="s">
        <v>73</v>
      </c>
      <c r="CB876" s="112">
        <v>3</v>
      </c>
      <c r="CC876" s="112">
        <v>7</v>
      </c>
      <c r="CD876" s="112">
        <v>2</v>
      </c>
      <c r="CE876" s="112">
        <v>6</v>
      </c>
      <c r="CF876" s="83" t="s">
        <v>132</v>
      </c>
      <c r="CG876" s="71" t="s">
        <v>75</v>
      </c>
      <c r="CH876" s="129">
        <f t="shared" si="515"/>
        <v>5.2491099366977929</v>
      </c>
      <c r="CI876" s="129">
        <f t="shared" si="515"/>
        <v>25.921915247051619</v>
      </c>
      <c r="CJ876" s="64">
        <f>SUM((AF876-BQ876)/AF876)*100</f>
        <v>4.7297297297297298</v>
      </c>
      <c r="CK876" s="64">
        <f>SUM(BX876*CH876)</f>
        <v>9.0059021305984004</v>
      </c>
      <c r="CL876" s="65" t="s">
        <v>132</v>
      </c>
    </row>
    <row r="877" spans="1:90" s="65" customFormat="1" ht="24.75" customHeight="1" x14ac:dyDescent="0.3">
      <c r="A877" s="61" t="s">
        <v>131</v>
      </c>
      <c r="B877" s="35">
        <v>4.18</v>
      </c>
      <c r="C877" s="35">
        <v>2.41</v>
      </c>
      <c r="D877" s="35">
        <v>7.4450000000000003</v>
      </c>
      <c r="E877" s="35">
        <v>5.88</v>
      </c>
      <c r="F877" s="35">
        <v>7.6850000000000002E-2</v>
      </c>
      <c r="G877" s="66">
        <v>0.26795000000000002</v>
      </c>
      <c r="H877" s="66">
        <v>9.64E-2</v>
      </c>
      <c r="I877" s="66">
        <v>5.1749999999999997E-2</v>
      </c>
      <c r="J877" s="66">
        <v>3.9199999999999999E-2</v>
      </c>
      <c r="K877" s="67">
        <v>5.1200000000000002E-2</v>
      </c>
      <c r="L877" s="66">
        <v>0.51666699999999999</v>
      </c>
      <c r="M877" s="68">
        <v>2.2950000000000002E-2</v>
      </c>
      <c r="N877" s="35">
        <v>4.78</v>
      </c>
      <c r="O877" s="35">
        <v>19.427500000000002</v>
      </c>
      <c r="P877" s="35">
        <v>1.98</v>
      </c>
      <c r="Q877" s="35">
        <v>15.98</v>
      </c>
      <c r="R877" s="35">
        <v>4.2474999999999996</v>
      </c>
      <c r="S877" s="35">
        <v>0.97499999999999998</v>
      </c>
      <c r="T877" s="35">
        <v>6.8724999999999996</v>
      </c>
      <c r="U877" s="35">
        <v>0.77</v>
      </c>
      <c r="V877" s="35">
        <v>11.3</v>
      </c>
      <c r="W877" s="35">
        <v>5.37</v>
      </c>
      <c r="X877" s="35">
        <v>8.9450000000000003</v>
      </c>
      <c r="Y877" s="35">
        <v>5.09</v>
      </c>
      <c r="Z877" s="35">
        <v>0</v>
      </c>
      <c r="AA877" s="35">
        <v>4.7</v>
      </c>
      <c r="AB877" s="41">
        <v>1120</v>
      </c>
      <c r="AC877" s="41">
        <v>6</v>
      </c>
      <c r="AD877" s="88">
        <v>376.5</v>
      </c>
      <c r="AE877" s="69">
        <v>59.4</v>
      </c>
      <c r="AF877" s="69">
        <v>74.099999999999994</v>
      </c>
      <c r="AG877" s="44">
        <f t="shared" si="509"/>
        <v>29.7</v>
      </c>
      <c r="AH877" s="44">
        <f t="shared" si="480"/>
        <v>2771.1674638050204</v>
      </c>
      <c r="AI877" s="44">
        <f t="shared" si="481"/>
        <v>205343.50906795199</v>
      </c>
      <c r="AJ877" s="44">
        <f t="shared" si="482"/>
        <v>1.8335130324251405</v>
      </c>
      <c r="AK877" s="45">
        <v>0</v>
      </c>
      <c r="AL877" s="43">
        <v>373.9</v>
      </c>
      <c r="AM877" s="43">
        <v>59.4</v>
      </c>
      <c r="AN877" s="69">
        <v>74</v>
      </c>
      <c r="AO877" s="44">
        <f t="shared" si="507"/>
        <v>29.7</v>
      </c>
      <c r="AP877" s="44">
        <f t="shared" si="483"/>
        <v>2771.1674638050204</v>
      </c>
      <c r="AQ877" s="46">
        <f t="shared" si="484"/>
        <v>205343.50906795199</v>
      </c>
      <c r="AR877" s="46">
        <f t="shared" si="485"/>
        <v>205066.3923215715</v>
      </c>
      <c r="AS877" s="47">
        <f t="shared" si="486"/>
        <v>0.13495276653170737</v>
      </c>
      <c r="AT877" s="46">
        <f t="shared" si="487"/>
        <v>1.8335130324251405</v>
      </c>
      <c r="AU877" s="46">
        <f t="shared" si="488"/>
        <v>1.8233119321359827</v>
      </c>
      <c r="AV877" s="47">
        <f t="shared" si="489"/>
        <v>0.55636911812211332</v>
      </c>
      <c r="AW877" s="48">
        <v>0</v>
      </c>
      <c r="AX877" s="70">
        <v>150</v>
      </c>
      <c r="AY877" s="70">
        <v>12</v>
      </c>
      <c r="AZ877" s="71">
        <v>332.9</v>
      </c>
      <c r="BA877" s="43">
        <f t="shared" si="504"/>
        <v>13.097026133974174</v>
      </c>
      <c r="BB877" s="71">
        <v>59.3</v>
      </c>
      <c r="BC877" s="69">
        <v>73.900000000000006</v>
      </c>
      <c r="BD877" s="54">
        <f t="shared" si="490"/>
        <v>29.65</v>
      </c>
      <c r="BE877" s="44">
        <f t="shared" si="491"/>
        <v>2761.8447876054929</v>
      </c>
      <c r="BF877" s="50">
        <f t="shared" si="506"/>
        <v>205343.50906795199</v>
      </c>
      <c r="BG877" s="50">
        <f t="shared" si="492"/>
        <v>204100.32980404593</v>
      </c>
      <c r="BH877" s="72">
        <f t="shared" si="493"/>
        <v>0.60541444409361267</v>
      </c>
      <c r="BI877" s="73">
        <f t="shared" si="494"/>
        <v>1.8335130324251405</v>
      </c>
      <c r="BJ877" s="51">
        <f t="shared" si="495"/>
        <v>1.6310605686899817</v>
      </c>
      <c r="BK877" s="72">
        <f t="shared" si="496"/>
        <v>11.041779368613494</v>
      </c>
      <c r="BL877" s="116"/>
      <c r="BM877" s="74">
        <f t="shared" si="511"/>
        <v>1120</v>
      </c>
      <c r="BN877" s="74">
        <f t="shared" si="512"/>
        <v>6</v>
      </c>
      <c r="BO877" s="71">
        <v>303.2</v>
      </c>
      <c r="BP877" s="71">
        <v>59.2</v>
      </c>
      <c r="BQ877" s="71">
        <v>73.8</v>
      </c>
      <c r="BR877" s="72">
        <f t="shared" si="497"/>
        <v>29.6</v>
      </c>
      <c r="BS877" s="54">
        <f t="shared" si="498"/>
        <v>2752.5378193692336</v>
      </c>
      <c r="BT877" s="50">
        <f t="shared" si="499"/>
        <v>204100.32980404593</v>
      </c>
      <c r="BU877" s="50">
        <f t="shared" si="500"/>
        <v>203137.29106944942</v>
      </c>
      <c r="BV877" s="72">
        <f t="shared" si="501"/>
        <v>0.47184575131314815</v>
      </c>
      <c r="BW877" s="75">
        <f t="shared" si="502"/>
        <v>1.6310605686899817</v>
      </c>
      <c r="BX877" s="55">
        <f t="shared" si="503"/>
        <v>1.4925866068399067</v>
      </c>
      <c r="BY877" s="72">
        <f t="shared" si="514"/>
        <v>8.4898111393431002</v>
      </c>
      <c r="BZ877" s="83" t="s">
        <v>96</v>
      </c>
      <c r="CA877" s="83" t="s">
        <v>95</v>
      </c>
      <c r="CB877" s="112">
        <v>7</v>
      </c>
      <c r="CC877" s="112">
        <v>8</v>
      </c>
      <c r="CD877" s="112">
        <v>3</v>
      </c>
      <c r="CE877" s="112">
        <v>8</v>
      </c>
      <c r="CF877" s="83" t="s">
        <v>84</v>
      </c>
      <c r="CG877" s="71" t="s">
        <v>75</v>
      </c>
      <c r="CH877" s="62">
        <v>20.816008316008322</v>
      </c>
      <c r="CI877" s="63">
        <v>2.5</v>
      </c>
      <c r="CJ877" s="64">
        <f>SUM((AF877-BQ877)/AF877)*100</f>
        <v>0.40485829959513786</v>
      </c>
      <c r="CK877" s="64">
        <f>SUM(BX877*CH877)</f>
        <v>31.06969522034214</v>
      </c>
      <c r="CL877" s="65" t="s">
        <v>84</v>
      </c>
    </row>
    <row r="878" spans="1:90" s="65" customFormat="1" ht="24.75" customHeight="1" x14ac:dyDescent="0.3">
      <c r="A878" s="61" t="s">
        <v>131</v>
      </c>
      <c r="B878" s="35">
        <v>3.5649999999999999</v>
      </c>
      <c r="C878" s="35">
        <v>1.625</v>
      </c>
      <c r="D878" s="35">
        <v>9.2449999999999992</v>
      </c>
      <c r="E878" s="35">
        <v>2.7162000000000002</v>
      </c>
      <c r="F878" s="35">
        <v>4.725E-2</v>
      </c>
      <c r="G878" s="66">
        <v>0.27455000000000002</v>
      </c>
      <c r="H878" s="66">
        <v>9.3799999999999994E-2</v>
      </c>
      <c r="I878" s="66">
        <v>0.05</v>
      </c>
      <c r="J878" s="66">
        <v>2.5999999999999999E-2</v>
      </c>
      <c r="K878" s="67">
        <v>4.1450000000000001E-2</v>
      </c>
      <c r="L878" s="66">
        <v>0.51666699999999999</v>
      </c>
      <c r="M878" s="68">
        <v>1.5800000000000002E-2</v>
      </c>
      <c r="N878" s="35">
        <v>4.7</v>
      </c>
      <c r="O878" s="35">
        <v>13.58</v>
      </c>
      <c r="P878" s="35">
        <v>1.98</v>
      </c>
      <c r="Q878" s="35">
        <v>20.89</v>
      </c>
      <c r="R878" s="35">
        <v>4.8</v>
      </c>
      <c r="S878" s="35">
        <v>1.3</v>
      </c>
      <c r="T878" s="35">
        <v>7.0549999999999997</v>
      </c>
      <c r="U878" s="35">
        <v>1.0249999999999999</v>
      </c>
      <c r="V878" s="35">
        <v>12.155000000000001</v>
      </c>
      <c r="W878" s="35">
        <v>7.17</v>
      </c>
      <c r="X878" s="35">
        <v>6.66</v>
      </c>
      <c r="Y878" s="35">
        <v>2.9299999999999997</v>
      </c>
      <c r="Z878" s="35">
        <v>0</v>
      </c>
      <c r="AA878" s="35">
        <v>6.25</v>
      </c>
      <c r="AB878" s="41">
        <v>1120</v>
      </c>
      <c r="AC878" s="41">
        <v>6</v>
      </c>
      <c r="AD878" s="88">
        <v>379.6</v>
      </c>
      <c r="AE878" s="69">
        <v>59.3</v>
      </c>
      <c r="AF878" s="69">
        <v>74</v>
      </c>
      <c r="AG878" s="44">
        <f t="shared" si="509"/>
        <v>29.65</v>
      </c>
      <c r="AH878" s="44">
        <f t="shared" si="480"/>
        <v>2761.8447876054929</v>
      </c>
      <c r="AI878" s="44">
        <f t="shared" si="481"/>
        <v>204376.51428280649</v>
      </c>
      <c r="AJ878" s="44">
        <f t="shared" si="482"/>
        <v>1.8573562688065401</v>
      </c>
      <c r="AK878" s="45">
        <v>0</v>
      </c>
      <c r="AL878" s="43">
        <v>376.5</v>
      </c>
      <c r="AM878" s="43">
        <v>59.2</v>
      </c>
      <c r="AN878" s="69">
        <v>74</v>
      </c>
      <c r="AO878" s="44">
        <f t="shared" si="507"/>
        <v>29.6</v>
      </c>
      <c r="AP878" s="44">
        <f t="shared" si="483"/>
        <v>2752.5378193692336</v>
      </c>
      <c r="AQ878" s="46">
        <f t="shared" si="484"/>
        <v>204376.51428280649</v>
      </c>
      <c r="AR878" s="46">
        <f t="shared" si="485"/>
        <v>203687.79863332328</v>
      </c>
      <c r="AS878" s="47">
        <f t="shared" si="486"/>
        <v>0.33698375368619393</v>
      </c>
      <c r="AT878" s="46">
        <f t="shared" si="487"/>
        <v>1.8573562688065401</v>
      </c>
      <c r="AU878" s="46">
        <f t="shared" si="488"/>
        <v>1.848417050634297</v>
      </c>
      <c r="AV878" s="47">
        <f t="shared" si="489"/>
        <v>0.4812872103415658</v>
      </c>
      <c r="AW878" s="48">
        <v>0</v>
      </c>
      <c r="AX878" s="70">
        <v>150</v>
      </c>
      <c r="AY878" s="70">
        <v>12</v>
      </c>
      <c r="AZ878" s="71">
        <v>332.6</v>
      </c>
      <c r="BA878" s="43">
        <f t="shared" si="504"/>
        <v>14.131088394467827</v>
      </c>
      <c r="BB878" s="71">
        <v>59.2</v>
      </c>
      <c r="BC878" s="69">
        <v>73.8</v>
      </c>
      <c r="BD878" s="54">
        <f t="shared" si="490"/>
        <v>29.6</v>
      </c>
      <c r="BE878" s="44">
        <f t="shared" si="491"/>
        <v>2752.5378193692336</v>
      </c>
      <c r="BF878" s="50">
        <f t="shared" si="506"/>
        <v>204376.51428280649</v>
      </c>
      <c r="BG878" s="50">
        <f t="shared" si="492"/>
        <v>203137.29106944942</v>
      </c>
      <c r="BH878" s="72">
        <f t="shared" si="493"/>
        <v>0.60634325705461789</v>
      </c>
      <c r="BI878" s="73">
        <f t="shared" si="494"/>
        <v>1.8573562688065401</v>
      </c>
      <c r="BJ878" s="51">
        <f t="shared" si="495"/>
        <v>1.637316310801296</v>
      </c>
      <c r="BK878" s="72">
        <f t="shared" si="496"/>
        <v>11.846944051645657</v>
      </c>
      <c r="BL878" s="116"/>
      <c r="BM878" s="74">
        <f t="shared" si="511"/>
        <v>1120</v>
      </c>
      <c r="BN878" s="74">
        <f t="shared" si="512"/>
        <v>6</v>
      </c>
      <c r="BO878" s="71">
        <v>304.7</v>
      </c>
      <c r="BP878" s="71">
        <v>59.2</v>
      </c>
      <c r="BQ878" s="71">
        <v>73.7</v>
      </c>
      <c r="BR878" s="72">
        <f t="shared" si="497"/>
        <v>29.6</v>
      </c>
      <c r="BS878" s="54">
        <f t="shared" si="498"/>
        <v>2752.5378193692336</v>
      </c>
      <c r="BT878" s="50">
        <f t="shared" si="499"/>
        <v>203137.29106944942</v>
      </c>
      <c r="BU878" s="50">
        <f t="shared" si="500"/>
        <v>202862.03728751253</v>
      </c>
      <c r="BV878" s="72">
        <f t="shared" si="501"/>
        <v>0.1355013550135328</v>
      </c>
      <c r="BW878" s="75">
        <f t="shared" si="502"/>
        <v>1.637316310801296</v>
      </c>
      <c r="BX878" s="55">
        <f t="shared" si="503"/>
        <v>1.5020060139105991</v>
      </c>
      <c r="BY878" s="72">
        <f t="shared" si="514"/>
        <v>8.2641512820743017</v>
      </c>
      <c r="BZ878" s="83" t="s">
        <v>96</v>
      </c>
      <c r="CA878" s="83" t="s">
        <v>95</v>
      </c>
      <c r="CB878" s="112">
        <v>7</v>
      </c>
      <c r="CC878" s="112">
        <v>8</v>
      </c>
      <c r="CD878" s="112">
        <v>3</v>
      </c>
      <c r="CE878" s="112">
        <v>8</v>
      </c>
      <c r="CF878" s="83" t="s">
        <v>84</v>
      </c>
      <c r="CG878" s="71" t="s">
        <v>75</v>
      </c>
      <c r="CH878" s="62">
        <v>21.471121471121478</v>
      </c>
      <c r="CI878" s="63">
        <v>2.9427388583006575</v>
      </c>
      <c r="CJ878" s="64">
        <f>SUM((AF878-BQ878)/AF878)*100</f>
        <v>0.40540540540540154</v>
      </c>
      <c r="CK878" s="64">
        <f>SUM(BX878*CH878)</f>
        <v>32.249753575029452</v>
      </c>
      <c r="CL878" s="65" t="s">
        <v>84</v>
      </c>
    </row>
    <row r="879" spans="1:90" s="65" customFormat="1" ht="24.75" customHeight="1" x14ac:dyDescent="0.3">
      <c r="A879" s="61" t="s">
        <v>131</v>
      </c>
      <c r="B879" s="35">
        <v>3.585</v>
      </c>
      <c r="C879" s="35">
        <v>1.855</v>
      </c>
      <c r="D879" s="35">
        <v>10.175000000000001</v>
      </c>
      <c r="E879" s="35">
        <v>2.7303000000000002</v>
      </c>
      <c r="F879" s="35">
        <v>5.5350000000000003E-2</v>
      </c>
      <c r="G879" s="66">
        <v>0.27665000000000001</v>
      </c>
      <c r="H879" s="66">
        <v>9.665E-2</v>
      </c>
      <c r="I879" s="66">
        <v>5.0700000000000002E-2</v>
      </c>
      <c r="J879" s="66">
        <v>2.5950000000000001E-2</v>
      </c>
      <c r="K879" s="67">
        <v>4.2500000000000003E-2</v>
      </c>
      <c r="L879" s="66">
        <v>0.51666699999999999</v>
      </c>
      <c r="M879" s="68">
        <v>1.6799999999999999E-2</v>
      </c>
      <c r="N879" s="35">
        <v>4.8599999999999994</v>
      </c>
      <c r="O879" s="35">
        <v>25.274999999999999</v>
      </c>
      <c r="P879" s="35">
        <v>1.98</v>
      </c>
      <c r="Q879" s="35">
        <v>11.07</v>
      </c>
      <c r="R879" s="35">
        <v>3.6949999999999998</v>
      </c>
      <c r="S879" s="35">
        <v>0.65</v>
      </c>
      <c r="T879" s="35">
        <v>6.69</v>
      </c>
      <c r="U879" s="35">
        <v>0.51249999999999996</v>
      </c>
      <c r="V879" s="35">
        <v>10.445</v>
      </c>
      <c r="W879" s="35">
        <v>3.57</v>
      </c>
      <c r="X879" s="35">
        <v>11.23</v>
      </c>
      <c r="Y879" s="35">
        <v>7.25</v>
      </c>
      <c r="Z879" s="35">
        <v>0</v>
      </c>
      <c r="AA879" s="35">
        <v>3.125</v>
      </c>
      <c r="AB879" s="41">
        <v>1120</v>
      </c>
      <c r="AC879" s="41">
        <v>6</v>
      </c>
      <c r="AD879" s="88">
        <v>380</v>
      </c>
      <c r="AE879" s="69">
        <v>59.3</v>
      </c>
      <c r="AF879" s="69">
        <v>74.2</v>
      </c>
      <c r="AG879" s="44">
        <f t="shared" si="509"/>
        <v>29.65</v>
      </c>
      <c r="AH879" s="44">
        <f t="shared" si="480"/>
        <v>2761.8447876054929</v>
      </c>
      <c r="AI879" s="44">
        <f t="shared" si="481"/>
        <v>204928.88324032759</v>
      </c>
      <c r="AJ879" s="44">
        <f t="shared" si="482"/>
        <v>1.8543018143243386</v>
      </c>
      <c r="AK879" s="45">
        <v>0</v>
      </c>
      <c r="AL879" s="43">
        <v>376.7</v>
      </c>
      <c r="AM879" s="43">
        <v>59.2</v>
      </c>
      <c r="AN879" s="69">
        <v>74</v>
      </c>
      <c r="AO879" s="44">
        <f t="shared" si="507"/>
        <v>29.6</v>
      </c>
      <c r="AP879" s="44">
        <f t="shared" si="483"/>
        <v>2752.5378193692336</v>
      </c>
      <c r="AQ879" s="46">
        <f t="shared" si="484"/>
        <v>204928.88324032759</v>
      </c>
      <c r="AR879" s="46">
        <f t="shared" si="485"/>
        <v>203687.79863332328</v>
      </c>
      <c r="AS879" s="47">
        <f t="shared" si="486"/>
        <v>0.60561722065739221</v>
      </c>
      <c r="AT879" s="46">
        <f t="shared" si="487"/>
        <v>1.8543018143243386</v>
      </c>
      <c r="AU879" s="46">
        <f t="shared" si="488"/>
        <v>1.8493989454819115</v>
      </c>
      <c r="AV879" s="47">
        <f t="shared" si="489"/>
        <v>0.26440511488220492</v>
      </c>
      <c r="AW879" s="48">
        <v>0</v>
      </c>
      <c r="AX879" s="70">
        <v>150</v>
      </c>
      <c r="AY879" s="70">
        <v>12</v>
      </c>
      <c r="AZ879" s="71">
        <v>330.9</v>
      </c>
      <c r="BA879" s="43">
        <f t="shared" si="504"/>
        <v>14.838319734058636</v>
      </c>
      <c r="BB879" s="71">
        <v>59.2</v>
      </c>
      <c r="BC879" s="69">
        <v>73.900000000000006</v>
      </c>
      <c r="BD879" s="54">
        <f t="shared" si="490"/>
        <v>29.6</v>
      </c>
      <c r="BE879" s="44">
        <f t="shared" si="491"/>
        <v>2752.5378193692336</v>
      </c>
      <c r="BF879" s="50">
        <f t="shared" si="506"/>
        <v>204928.88324032759</v>
      </c>
      <c r="BG879" s="50">
        <f t="shared" si="492"/>
        <v>203412.54485138637</v>
      </c>
      <c r="BH879" s="72">
        <f t="shared" si="493"/>
        <v>0.73993395414298735</v>
      </c>
      <c r="BI879" s="73">
        <f t="shared" si="494"/>
        <v>1.8543018143243386</v>
      </c>
      <c r="BJ879" s="51">
        <f t="shared" si="495"/>
        <v>1.626743327171666</v>
      </c>
      <c r="BK879" s="72">
        <f t="shared" si="496"/>
        <v>12.271922801067269</v>
      </c>
      <c r="BL879" s="116"/>
      <c r="BM879" s="74">
        <f t="shared" si="511"/>
        <v>1120</v>
      </c>
      <c r="BN879" s="74">
        <f t="shared" si="512"/>
        <v>6</v>
      </c>
      <c r="BO879" s="71">
        <v>303.2</v>
      </c>
      <c r="BP879" s="71">
        <v>59.2</v>
      </c>
      <c r="BQ879" s="71">
        <v>73</v>
      </c>
      <c r="BR879" s="72">
        <f t="shared" si="497"/>
        <v>29.6</v>
      </c>
      <c r="BS879" s="54">
        <f t="shared" si="498"/>
        <v>2752.5378193692336</v>
      </c>
      <c r="BT879" s="50">
        <f t="shared" si="499"/>
        <v>203412.54485138637</v>
      </c>
      <c r="BU879" s="50">
        <f t="shared" si="500"/>
        <v>200935.26081395405</v>
      </c>
      <c r="BV879" s="72">
        <f t="shared" si="501"/>
        <v>1.2178619756427618</v>
      </c>
      <c r="BW879" s="75">
        <f t="shared" si="502"/>
        <v>1.626743327171666</v>
      </c>
      <c r="BX879" s="55">
        <f t="shared" si="503"/>
        <v>1.508943720339522</v>
      </c>
      <c r="BY879" s="72">
        <f t="shared" si="514"/>
        <v>7.2414378386881788</v>
      </c>
      <c r="BZ879" s="83" t="s">
        <v>96</v>
      </c>
      <c r="CA879" s="83" t="s">
        <v>95</v>
      </c>
      <c r="CB879" s="112">
        <v>7</v>
      </c>
      <c r="CC879" s="112">
        <v>8</v>
      </c>
      <c r="CD879" s="112">
        <v>3</v>
      </c>
      <c r="CE879" s="112">
        <v>8</v>
      </c>
      <c r="CF879" s="83" t="s">
        <v>84</v>
      </c>
      <c r="CG879" s="71" t="s">
        <v>75</v>
      </c>
      <c r="CH879" s="129">
        <f t="shared" ref="CH879:CH884" si="516">SUM(CH877:CH878)/2</f>
        <v>21.1435648935649</v>
      </c>
      <c r="CI879" s="63">
        <v>2.8</v>
      </c>
      <c r="CJ879" s="64">
        <f>SUM((AF879-BQ879)/AF879)*100</f>
        <v>1.6172506738544514</v>
      </c>
      <c r="CK879" s="64">
        <f>SUM(BX879*CH879)</f>
        <v>31.90444947173593</v>
      </c>
      <c r="CL879" s="65" t="s">
        <v>84</v>
      </c>
    </row>
    <row r="880" spans="1:90" s="65" customFormat="1" ht="24.75" customHeight="1" x14ac:dyDescent="0.3">
      <c r="A880" s="61" t="s">
        <v>131</v>
      </c>
      <c r="B880" s="35">
        <v>3.7650000000000001</v>
      </c>
      <c r="C880" s="35">
        <v>1.825</v>
      </c>
      <c r="D880" s="35">
        <v>10.205</v>
      </c>
      <c r="E880" s="35">
        <v>2.8285999999999998</v>
      </c>
      <c r="F880" s="35">
        <v>5.0950000000000002E-2</v>
      </c>
      <c r="G880" s="66">
        <v>0.27600000000000002</v>
      </c>
      <c r="H880" s="66">
        <v>0.10355</v>
      </c>
      <c r="I880" s="66">
        <v>5.1299999999999998E-2</v>
      </c>
      <c r="J880" s="66">
        <v>2.6849999999999999E-2</v>
      </c>
      <c r="K880" s="67">
        <v>4.4850000000000001E-2</v>
      </c>
      <c r="L880" s="66">
        <v>0.51666699999999999</v>
      </c>
      <c r="M880" s="68">
        <v>1.9599999999999999E-2</v>
      </c>
      <c r="N880" s="35">
        <v>4.78</v>
      </c>
      <c r="O880" s="35">
        <v>19.427500000000002</v>
      </c>
      <c r="P880" s="35">
        <v>1.98</v>
      </c>
      <c r="Q880" s="35">
        <v>15.98</v>
      </c>
      <c r="R880" s="35">
        <v>4.2474999999999996</v>
      </c>
      <c r="S880" s="35">
        <v>0.97499999999999998</v>
      </c>
      <c r="T880" s="35">
        <v>6.8724999999999996</v>
      </c>
      <c r="U880" s="35">
        <v>0.77</v>
      </c>
      <c r="V880" s="35">
        <v>11.3</v>
      </c>
      <c r="W880" s="35">
        <v>5.37</v>
      </c>
      <c r="X880" s="35">
        <v>8.9450000000000003</v>
      </c>
      <c r="Y880" s="35">
        <v>5.09</v>
      </c>
      <c r="Z880" s="35">
        <v>0</v>
      </c>
      <c r="AA880" s="35">
        <v>4.7</v>
      </c>
      <c r="AB880" s="41">
        <v>1120</v>
      </c>
      <c r="AC880" s="41">
        <v>6</v>
      </c>
      <c r="AD880" s="88">
        <v>379.4</v>
      </c>
      <c r="AE880" s="69">
        <v>59.3</v>
      </c>
      <c r="AF880" s="69">
        <v>74</v>
      </c>
      <c r="AG880" s="44">
        <f t="shared" si="509"/>
        <v>29.65</v>
      </c>
      <c r="AH880" s="44">
        <f t="shared" si="480"/>
        <v>2761.8447876054929</v>
      </c>
      <c r="AI880" s="44">
        <f t="shared" si="481"/>
        <v>204376.51428280649</v>
      </c>
      <c r="AJ880" s="44">
        <f t="shared" si="482"/>
        <v>1.8563776827850402</v>
      </c>
      <c r="AK880" s="45">
        <v>0</v>
      </c>
      <c r="AL880" s="43">
        <v>375.2</v>
      </c>
      <c r="AM880" s="43">
        <v>59.2</v>
      </c>
      <c r="AN880" s="69">
        <v>74</v>
      </c>
      <c r="AO880" s="44">
        <f t="shared" si="507"/>
        <v>29.6</v>
      </c>
      <c r="AP880" s="44">
        <f t="shared" si="483"/>
        <v>2752.5378193692336</v>
      </c>
      <c r="AQ880" s="46">
        <f t="shared" si="484"/>
        <v>204376.51428280649</v>
      </c>
      <c r="AR880" s="46">
        <f t="shared" si="485"/>
        <v>203687.79863332328</v>
      </c>
      <c r="AS880" s="47">
        <f t="shared" si="486"/>
        <v>0.33698375368619393</v>
      </c>
      <c r="AT880" s="46">
        <f t="shared" si="487"/>
        <v>1.8563776827850402</v>
      </c>
      <c r="AU880" s="46">
        <f t="shared" si="488"/>
        <v>1.8420347341248027</v>
      </c>
      <c r="AV880" s="47">
        <f t="shared" si="489"/>
        <v>0.77263095722630482</v>
      </c>
      <c r="AW880" s="48">
        <v>0</v>
      </c>
      <c r="AX880" s="70">
        <v>150</v>
      </c>
      <c r="AY880" s="70">
        <v>12</v>
      </c>
      <c r="AZ880" s="71">
        <v>331.4</v>
      </c>
      <c r="BA880" s="43">
        <f t="shared" si="504"/>
        <v>14.484007242003621</v>
      </c>
      <c r="BB880" s="71">
        <v>59.2</v>
      </c>
      <c r="BC880" s="69">
        <v>73.8</v>
      </c>
      <c r="BD880" s="54">
        <f t="shared" si="490"/>
        <v>29.6</v>
      </c>
      <c r="BE880" s="44">
        <f t="shared" si="491"/>
        <v>2752.5378193692336</v>
      </c>
      <c r="BF880" s="50">
        <f t="shared" si="506"/>
        <v>204376.51428280649</v>
      </c>
      <c r="BG880" s="50">
        <f t="shared" si="492"/>
        <v>203137.29106944942</v>
      </c>
      <c r="BH880" s="72">
        <f t="shared" si="493"/>
        <v>0.60634325705461789</v>
      </c>
      <c r="BI880" s="73">
        <f t="shared" si="494"/>
        <v>1.8563776827850402</v>
      </c>
      <c r="BJ880" s="51">
        <f t="shared" si="495"/>
        <v>1.6314089759457291</v>
      </c>
      <c r="BK880" s="72">
        <f t="shared" si="496"/>
        <v>12.118692705990771</v>
      </c>
      <c r="BL880" s="116"/>
      <c r="BM880" s="74">
        <f t="shared" si="511"/>
        <v>1120</v>
      </c>
      <c r="BN880" s="74">
        <f t="shared" si="512"/>
        <v>6</v>
      </c>
      <c r="BO880" s="71">
        <v>304.10000000000002</v>
      </c>
      <c r="BP880" s="71">
        <v>58.7</v>
      </c>
      <c r="BQ880" s="71">
        <v>73.7</v>
      </c>
      <c r="BR880" s="72">
        <f t="shared" si="497"/>
        <v>29.35</v>
      </c>
      <c r="BS880" s="54">
        <f t="shared" si="498"/>
        <v>2706.2385976369542</v>
      </c>
      <c r="BT880" s="50">
        <f t="shared" si="499"/>
        <v>203137.29106944942</v>
      </c>
      <c r="BU880" s="50">
        <f t="shared" si="500"/>
        <v>199449.78464584352</v>
      </c>
      <c r="BV880" s="72">
        <f t="shared" si="501"/>
        <v>1.8152779355245003</v>
      </c>
      <c r="BW880" s="75">
        <f t="shared" si="502"/>
        <v>1.6314089759457291</v>
      </c>
      <c r="BX880" s="55">
        <f t="shared" si="503"/>
        <v>1.5246945517638961</v>
      </c>
      <c r="BY880" s="72">
        <f t="shared" si="514"/>
        <v>6.5412429228526543</v>
      </c>
      <c r="BZ880" s="83" t="s">
        <v>96</v>
      </c>
      <c r="CA880" s="83" t="s">
        <v>95</v>
      </c>
      <c r="CB880" s="112">
        <v>7</v>
      </c>
      <c r="CC880" s="112">
        <v>8</v>
      </c>
      <c r="CD880" s="112">
        <v>3</v>
      </c>
      <c r="CE880" s="112">
        <v>8</v>
      </c>
      <c r="CF880" s="83" t="s">
        <v>84</v>
      </c>
      <c r="CG880" s="71" t="s">
        <v>75</v>
      </c>
      <c r="CH880" s="129">
        <f t="shared" si="516"/>
        <v>21.307343182343189</v>
      </c>
      <c r="CI880" s="129">
        <f>SUM(CI878:CI879)/2</f>
        <v>2.8713694291503287</v>
      </c>
      <c r="CJ880" s="64">
        <f>SUM((AF880-BQ880)/AF880)*100</f>
        <v>0.40540540540540154</v>
      </c>
      <c r="CK880" s="64">
        <f>SUM(BX880*CH880)</f>
        <v>32.487190062682259</v>
      </c>
      <c r="CL880" s="65" t="s">
        <v>84</v>
      </c>
    </row>
    <row r="881" spans="1:90" s="65" customFormat="1" ht="24.75" customHeight="1" x14ac:dyDescent="0.3">
      <c r="A881" s="61" t="s">
        <v>131</v>
      </c>
      <c r="B881" s="35">
        <v>4.165</v>
      </c>
      <c r="C881" s="35">
        <v>2.38</v>
      </c>
      <c r="D881" s="35">
        <v>7.3049999999999997</v>
      </c>
      <c r="E881" s="35">
        <v>5.9249999999999998</v>
      </c>
      <c r="F881" s="35">
        <v>8.9649999999999994E-2</v>
      </c>
      <c r="G881" s="66">
        <v>0.26874999999999999</v>
      </c>
      <c r="H881" s="66">
        <v>8.8849999999999998E-2</v>
      </c>
      <c r="I881" s="66">
        <v>4.8349999999999997E-2</v>
      </c>
      <c r="J881" s="66">
        <v>3.8850000000000003E-2</v>
      </c>
      <c r="K881" s="67">
        <v>6.105E-2</v>
      </c>
      <c r="L881" s="66">
        <v>0.51666699999999999</v>
      </c>
      <c r="M881" s="68">
        <v>1.9599999999999999E-2</v>
      </c>
      <c r="N881" s="35">
        <v>4.7</v>
      </c>
      <c r="O881" s="35">
        <v>13.58</v>
      </c>
      <c r="P881" s="35">
        <v>1.98</v>
      </c>
      <c r="Q881" s="35">
        <v>20.89</v>
      </c>
      <c r="R881" s="35">
        <v>4.8</v>
      </c>
      <c r="S881" s="35">
        <v>1.3</v>
      </c>
      <c r="T881" s="35">
        <v>7.0549999999999997</v>
      </c>
      <c r="U881" s="35">
        <v>1.0249999999999999</v>
      </c>
      <c r="V881" s="35">
        <v>12.155000000000001</v>
      </c>
      <c r="W881" s="35">
        <v>7.17</v>
      </c>
      <c r="X881" s="35">
        <v>6.66</v>
      </c>
      <c r="Y881" s="35">
        <v>2.9299999999999997</v>
      </c>
      <c r="Z881" s="35">
        <v>0</v>
      </c>
      <c r="AA881" s="35">
        <v>6.25</v>
      </c>
      <c r="AB881" s="41">
        <v>1000</v>
      </c>
      <c r="AC881" s="41">
        <v>9</v>
      </c>
      <c r="AD881" s="88">
        <v>379.6</v>
      </c>
      <c r="AE881" s="69">
        <v>59.3</v>
      </c>
      <c r="AF881" s="69">
        <v>74.099999999999994</v>
      </c>
      <c r="AG881" s="44">
        <f t="shared" si="509"/>
        <v>29.65</v>
      </c>
      <c r="AH881" s="44">
        <f t="shared" si="480"/>
        <v>2761.8447876054929</v>
      </c>
      <c r="AI881" s="44">
        <f t="shared" si="481"/>
        <v>204652.69876156701</v>
      </c>
      <c r="AJ881" s="44">
        <f t="shared" si="482"/>
        <v>1.8548497151374357</v>
      </c>
      <c r="AK881" s="45">
        <v>0</v>
      </c>
      <c r="AL881" s="43">
        <v>376.1</v>
      </c>
      <c r="AM881" s="43">
        <v>59.2</v>
      </c>
      <c r="AN881" s="69">
        <v>74</v>
      </c>
      <c r="AO881" s="44">
        <f t="shared" si="507"/>
        <v>29.6</v>
      </c>
      <c r="AP881" s="44">
        <f t="shared" si="483"/>
        <v>2752.5378193692336</v>
      </c>
      <c r="AQ881" s="46">
        <f t="shared" si="484"/>
        <v>204652.69876156701</v>
      </c>
      <c r="AR881" s="46">
        <f t="shared" si="485"/>
        <v>203687.79863332328</v>
      </c>
      <c r="AS881" s="47">
        <f t="shared" si="486"/>
        <v>0.47148175131953279</v>
      </c>
      <c r="AT881" s="46">
        <f t="shared" si="487"/>
        <v>1.8548497151374357</v>
      </c>
      <c r="AU881" s="46">
        <f t="shared" si="488"/>
        <v>1.846453260939068</v>
      </c>
      <c r="AV881" s="47">
        <f t="shared" si="489"/>
        <v>0.45267571436349574</v>
      </c>
      <c r="AW881" s="48">
        <v>0</v>
      </c>
      <c r="AX881" s="70">
        <v>150</v>
      </c>
      <c r="AY881" s="70">
        <v>12</v>
      </c>
      <c r="AZ881" s="71">
        <v>332.4</v>
      </c>
      <c r="BA881" s="43">
        <f t="shared" si="504"/>
        <v>14.199759326113131</v>
      </c>
      <c r="BB881" s="71">
        <v>59.1</v>
      </c>
      <c r="BC881" s="69">
        <v>73.900000000000006</v>
      </c>
      <c r="BD881" s="54">
        <f t="shared" si="490"/>
        <v>29.55</v>
      </c>
      <c r="BE881" s="44">
        <f t="shared" si="491"/>
        <v>2743.2465590962411</v>
      </c>
      <c r="BF881" s="50">
        <f t="shared" si="506"/>
        <v>204652.69876156701</v>
      </c>
      <c r="BG881" s="50">
        <f t="shared" si="492"/>
        <v>202725.92071721223</v>
      </c>
      <c r="BH881" s="72">
        <f t="shared" si="493"/>
        <v>0.94148675097590429</v>
      </c>
      <c r="BI881" s="73">
        <f t="shared" si="494"/>
        <v>1.8548497151374357</v>
      </c>
      <c r="BJ881" s="51">
        <f t="shared" si="495"/>
        <v>1.6396521906227945</v>
      </c>
      <c r="BK881" s="72">
        <f t="shared" si="496"/>
        <v>11.601884657199626</v>
      </c>
      <c r="BL881" s="116"/>
      <c r="BM881" s="74">
        <f t="shared" si="511"/>
        <v>1000</v>
      </c>
      <c r="BN881" s="74">
        <f t="shared" si="512"/>
        <v>9</v>
      </c>
      <c r="BO881" s="71">
        <v>304.3</v>
      </c>
      <c r="BP881" s="71">
        <v>58.9</v>
      </c>
      <c r="BQ881" s="71">
        <v>73.099999999999994</v>
      </c>
      <c r="BR881" s="72">
        <f t="shared" si="497"/>
        <v>29.45</v>
      </c>
      <c r="BS881" s="54">
        <f t="shared" si="498"/>
        <v>2724.7111624400618</v>
      </c>
      <c r="BT881" s="50">
        <f t="shared" si="499"/>
        <v>202725.92071721223</v>
      </c>
      <c r="BU881" s="50">
        <f t="shared" si="500"/>
        <v>199176.38597436849</v>
      </c>
      <c r="BV881" s="72">
        <f t="shared" si="501"/>
        <v>1.7509032541502565</v>
      </c>
      <c r="BW881" s="75">
        <f t="shared" si="502"/>
        <v>1.6396521906227945</v>
      </c>
      <c r="BX881" s="55">
        <f t="shared" si="503"/>
        <v>1.5277915527554538</v>
      </c>
      <c r="BY881" s="72">
        <f t="shared" si="514"/>
        <v>6.822217449961288</v>
      </c>
      <c r="BZ881" s="83" t="s">
        <v>96</v>
      </c>
      <c r="CA881" s="83" t="s">
        <v>95</v>
      </c>
      <c r="CB881" s="112">
        <v>7</v>
      </c>
      <c r="CC881" s="112">
        <v>8</v>
      </c>
      <c r="CD881" s="112">
        <v>3</v>
      </c>
      <c r="CE881" s="112">
        <v>8</v>
      </c>
      <c r="CF881" s="83" t="s">
        <v>84</v>
      </c>
      <c r="CG881" s="71" t="s">
        <v>75</v>
      </c>
      <c r="CH881" s="129">
        <f t="shared" si="516"/>
        <v>21.225454037954044</v>
      </c>
      <c r="CI881" s="129">
        <f>SUM(CI879:CI880)/2</f>
        <v>2.835684714575164</v>
      </c>
      <c r="CJ881" s="64">
        <f>SUM((AF881-BQ881)/AF881)*100</f>
        <v>1.3495276653171391</v>
      </c>
      <c r="CK881" s="64">
        <f>SUM(BX881*CH881)</f>
        <v>32.428069382585328</v>
      </c>
      <c r="CL881" s="65" t="s">
        <v>84</v>
      </c>
    </row>
    <row r="882" spans="1:90" s="65" customFormat="1" ht="24.75" customHeight="1" x14ac:dyDescent="0.3">
      <c r="A882" s="61" t="s">
        <v>131</v>
      </c>
      <c r="B882" s="35">
        <v>3.97</v>
      </c>
      <c r="C882" s="35">
        <v>2.11</v>
      </c>
      <c r="D882" s="35">
        <v>6.72</v>
      </c>
      <c r="E882" s="35">
        <v>5.84</v>
      </c>
      <c r="F882" s="35">
        <v>8.3699999999999997E-2</v>
      </c>
      <c r="G882" s="66">
        <v>0.25835000000000002</v>
      </c>
      <c r="H882" s="66">
        <v>9.0550000000000005E-2</v>
      </c>
      <c r="I882" s="66">
        <v>4.7050000000000002E-2</v>
      </c>
      <c r="J882" s="66">
        <v>3.8600000000000002E-2</v>
      </c>
      <c r="K882" s="67">
        <v>6.2300000000000001E-2</v>
      </c>
      <c r="L882" s="66">
        <v>0.51666699999999999</v>
      </c>
      <c r="M882" s="68">
        <v>2.4649999999999998E-2</v>
      </c>
      <c r="N882" s="35">
        <v>4.8599999999999994</v>
      </c>
      <c r="O882" s="35">
        <v>25.274999999999999</v>
      </c>
      <c r="P882" s="35">
        <v>1.98</v>
      </c>
      <c r="Q882" s="35">
        <v>11.07</v>
      </c>
      <c r="R882" s="35">
        <v>3.6949999999999998</v>
      </c>
      <c r="S882" s="35">
        <v>0.65</v>
      </c>
      <c r="T882" s="35">
        <v>6.69</v>
      </c>
      <c r="U882" s="35">
        <v>0.51249999999999996</v>
      </c>
      <c r="V882" s="35">
        <v>10.445</v>
      </c>
      <c r="W882" s="35">
        <v>3.57</v>
      </c>
      <c r="X882" s="35">
        <v>11.23</v>
      </c>
      <c r="Y882" s="35">
        <v>7.25</v>
      </c>
      <c r="Z882" s="35">
        <v>0</v>
      </c>
      <c r="AA882" s="35">
        <v>3.125</v>
      </c>
      <c r="AB882" s="41">
        <v>1000</v>
      </c>
      <c r="AC882" s="41">
        <v>9</v>
      </c>
      <c r="AD882" s="42">
        <v>377</v>
      </c>
      <c r="AE882" s="69">
        <v>59.3</v>
      </c>
      <c r="AF882" s="69">
        <v>74.099999999999994</v>
      </c>
      <c r="AG882" s="44">
        <f t="shared" si="509"/>
        <v>29.65</v>
      </c>
      <c r="AH882" s="44">
        <f t="shared" si="480"/>
        <v>2761.8447876054929</v>
      </c>
      <c r="AI882" s="44">
        <f t="shared" si="481"/>
        <v>204652.69876156701</v>
      </c>
      <c r="AJ882" s="44">
        <f>(AD882*1000/AI882)</f>
        <v>1.8421452650337546</v>
      </c>
      <c r="AK882" s="45">
        <v>0</v>
      </c>
      <c r="AL882" s="43">
        <v>372.1</v>
      </c>
      <c r="AM882" s="43">
        <v>59.3</v>
      </c>
      <c r="AN882" s="69">
        <v>74</v>
      </c>
      <c r="AO882" s="44">
        <f t="shared" si="507"/>
        <v>29.65</v>
      </c>
      <c r="AP882" s="44">
        <f t="shared" si="483"/>
        <v>2761.8447876054929</v>
      </c>
      <c r="AQ882" s="46">
        <f t="shared" si="484"/>
        <v>204652.69876156701</v>
      </c>
      <c r="AR882" s="46">
        <f t="shared" si="485"/>
        <v>204376.51428280649</v>
      </c>
      <c r="AS882" s="47">
        <f t="shared" si="486"/>
        <v>0.13495276653170074</v>
      </c>
      <c r="AT882" s="46">
        <f t="shared" si="487"/>
        <v>1.8421452650337546</v>
      </c>
      <c r="AU882" s="46">
        <f>(AL882*1000/AR882)</f>
        <v>1.8206592930002992</v>
      </c>
      <c r="AV882" s="47">
        <f t="shared" si="489"/>
        <v>1.1663560111836122</v>
      </c>
      <c r="AW882" s="48">
        <v>0</v>
      </c>
      <c r="AX882" s="70">
        <v>150</v>
      </c>
      <c r="AY882" s="70">
        <v>12</v>
      </c>
      <c r="AZ882" s="71">
        <v>332.1</v>
      </c>
      <c r="BA882" s="43">
        <f>(AD882-AZ882)/AZ882*100</f>
        <v>13.520024089129773</v>
      </c>
      <c r="BB882" s="71">
        <v>59.3</v>
      </c>
      <c r="BC882" s="69">
        <v>73.8</v>
      </c>
      <c r="BD882" s="54">
        <f t="shared" si="490"/>
        <v>29.65</v>
      </c>
      <c r="BE882" s="44">
        <f t="shared" si="491"/>
        <v>2761.8447876054929</v>
      </c>
      <c r="BF882" s="50">
        <f t="shared" si="506"/>
        <v>204652.69876156701</v>
      </c>
      <c r="BG882" s="50">
        <f t="shared" si="492"/>
        <v>203824.14532528538</v>
      </c>
      <c r="BH882" s="72">
        <f t="shared" si="493"/>
        <v>0.4048582995951307</v>
      </c>
      <c r="BI882" s="73">
        <f t="shared" si="494"/>
        <v>1.8421452650337546</v>
      </c>
      <c r="BJ882" s="51">
        <f t="shared" si="495"/>
        <v>1.6293457257970965</v>
      </c>
      <c r="BK882" s="72">
        <f t="shared" si="496"/>
        <v>11.551724137931052</v>
      </c>
      <c r="BL882" s="116"/>
      <c r="BM882" s="74">
        <f t="shared" si="511"/>
        <v>1000</v>
      </c>
      <c r="BN882" s="74">
        <f t="shared" si="512"/>
        <v>9</v>
      </c>
      <c r="BO882" s="71">
        <v>302.3</v>
      </c>
      <c r="BP882" s="71">
        <v>59.2</v>
      </c>
      <c r="BQ882" s="71">
        <v>73.2</v>
      </c>
      <c r="BR882" s="72">
        <f t="shared" si="497"/>
        <v>29.6</v>
      </c>
      <c r="BS882" s="54">
        <f t="shared" si="498"/>
        <v>2752.5378193692336</v>
      </c>
      <c r="BT882" s="50">
        <f t="shared" si="499"/>
        <v>203824.14532528538</v>
      </c>
      <c r="BU882" s="50">
        <f t="shared" si="500"/>
        <v>201485.76837782792</v>
      </c>
      <c r="BV882" s="72">
        <f t="shared" si="501"/>
        <v>1.147252178452961</v>
      </c>
      <c r="BW882" s="75">
        <f t="shared" si="502"/>
        <v>1.6293457257970965</v>
      </c>
      <c r="BX882" s="55">
        <f t="shared" si="503"/>
        <v>1.5003541065646102</v>
      </c>
      <c r="BY882" s="72">
        <f t="shared" si="514"/>
        <v>7.9167740271563254</v>
      </c>
      <c r="BZ882" s="83" t="s">
        <v>96</v>
      </c>
      <c r="CA882" s="83" t="s">
        <v>95</v>
      </c>
      <c r="CB882" s="112">
        <v>7</v>
      </c>
      <c r="CC882" s="112">
        <v>8</v>
      </c>
      <c r="CD882" s="112">
        <v>3</v>
      </c>
      <c r="CE882" s="112">
        <v>8</v>
      </c>
      <c r="CF882" s="83" t="s">
        <v>84</v>
      </c>
      <c r="CG882" s="71" t="s">
        <v>75</v>
      </c>
      <c r="CH882" s="129">
        <f t="shared" si="516"/>
        <v>21.266398610148617</v>
      </c>
      <c r="CI882" s="129">
        <f>SUM(CI880:CI881)/2</f>
        <v>2.8535270718627466</v>
      </c>
      <c r="CJ882" s="64">
        <f>SUM((AF882-BQ882)/AF882)*100</f>
        <v>1.2145748987854137</v>
      </c>
      <c r="CK882" s="64">
        <f>SUM(BX882*CH882)</f>
        <v>31.907128486576397</v>
      </c>
      <c r="CL882" s="65" t="s">
        <v>84</v>
      </c>
    </row>
    <row r="883" spans="1:90" s="65" customFormat="1" ht="24.75" customHeight="1" x14ac:dyDescent="0.3">
      <c r="A883" s="61" t="s">
        <v>131</v>
      </c>
      <c r="B883" s="35">
        <v>4.18</v>
      </c>
      <c r="C883" s="35">
        <v>2.41</v>
      </c>
      <c r="D883" s="35">
        <v>7.4450000000000003</v>
      </c>
      <c r="E883" s="35">
        <v>5.88</v>
      </c>
      <c r="F883" s="35">
        <v>7.6850000000000002E-2</v>
      </c>
      <c r="G883" s="66">
        <v>0.26795000000000002</v>
      </c>
      <c r="H883" s="66">
        <v>9.64E-2</v>
      </c>
      <c r="I883" s="66">
        <v>5.1749999999999997E-2</v>
      </c>
      <c r="J883" s="66">
        <v>3.9199999999999999E-2</v>
      </c>
      <c r="K883" s="67">
        <v>5.1200000000000002E-2</v>
      </c>
      <c r="L883" s="66">
        <v>0.51666699999999999</v>
      </c>
      <c r="M883" s="68">
        <v>2.2950000000000002E-2</v>
      </c>
      <c r="N883" s="35">
        <v>4.78</v>
      </c>
      <c r="O883" s="35">
        <v>19.427500000000002</v>
      </c>
      <c r="P883" s="35">
        <v>1.98</v>
      </c>
      <c r="Q883" s="35">
        <v>15.98</v>
      </c>
      <c r="R883" s="35">
        <v>4.2474999999999996</v>
      </c>
      <c r="S883" s="35">
        <v>0.97499999999999998</v>
      </c>
      <c r="T883" s="35">
        <v>6.8724999999999996</v>
      </c>
      <c r="U883" s="35">
        <v>0.77</v>
      </c>
      <c r="V883" s="35">
        <v>11.3</v>
      </c>
      <c r="W883" s="35">
        <v>5.37</v>
      </c>
      <c r="X883" s="35">
        <v>8.9450000000000003</v>
      </c>
      <c r="Y883" s="35">
        <v>5.09</v>
      </c>
      <c r="Z883" s="35">
        <v>0</v>
      </c>
      <c r="AA883" s="35">
        <v>4.7</v>
      </c>
      <c r="AB883" s="41">
        <v>1000</v>
      </c>
      <c r="AC883" s="41">
        <v>9</v>
      </c>
      <c r="AD883" s="88">
        <v>376.6</v>
      </c>
      <c r="AE883" s="69">
        <v>59.3</v>
      </c>
      <c r="AF883" s="69">
        <v>74.099999999999994</v>
      </c>
      <c r="AG883" s="44">
        <f t="shared" si="509"/>
        <v>29.65</v>
      </c>
      <c r="AH883" s="44">
        <f t="shared" si="480"/>
        <v>2761.8447876054929</v>
      </c>
      <c r="AI883" s="44">
        <f t="shared" si="481"/>
        <v>204652.69876156701</v>
      </c>
      <c r="AJ883" s="44">
        <f t="shared" si="482"/>
        <v>1.8401907342485728</v>
      </c>
      <c r="AK883" s="45">
        <v>0</v>
      </c>
      <c r="AL883" s="43">
        <v>372.1</v>
      </c>
      <c r="AM883" s="43">
        <v>59.2</v>
      </c>
      <c r="AN883" s="69">
        <v>74.099999999999994</v>
      </c>
      <c r="AO883" s="44">
        <f t="shared" si="507"/>
        <v>29.6</v>
      </c>
      <c r="AP883" s="44">
        <f t="shared" si="483"/>
        <v>2752.5378193692336</v>
      </c>
      <c r="AQ883" s="46">
        <f t="shared" si="484"/>
        <v>204652.69876156701</v>
      </c>
      <c r="AR883" s="46">
        <f t="shared" si="485"/>
        <v>203963.0524152602</v>
      </c>
      <c r="AS883" s="47">
        <f t="shared" si="486"/>
        <v>0.33698375368618383</v>
      </c>
      <c r="AT883" s="46">
        <f t="shared" si="487"/>
        <v>1.8401907342485728</v>
      </c>
      <c r="AU883" s="46">
        <f t="shared" si="488"/>
        <v>1.8243500261136514</v>
      </c>
      <c r="AV883" s="47">
        <f t="shared" si="489"/>
        <v>0.8608188184030755</v>
      </c>
      <c r="AW883" s="48">
        <v>0</v>
      </c>
      <c r="AX883" s="70">
        <v>150</v>
      </c>
      <c r="AY883" s="70">
        <v>12</v>
      </c>
      <c r="AZ883" s="71">
        <v>333.1</v>
      </c>
      <c r="BA883" s="43">
        <f t="shared" si="504"/>
        <v>13.059141398979285</v>
      </c>
      <c r="BB883" s="71">
        <v>59.1</v>
      </c>
      <c r="BC883" s="69">
        <v>73</v>
      </c>
      <c r="BD883" s="54">
        <f t="shared" si="490"/>
        <v>29.55</v>
      </c>
      <c r="BE883" s="44">
        <f t="shared" si="491"/>
        <v>2743.2465590962411</v>
      </c>
      <c r="BF883" s="50">
        <f t="shared" si="506"/>
        <v>204652.69876156701</v>
      </c>
      <c r="BG883" s="50">
        <f t="shared" si="492"/>
        <v>200256.9988140256</v>
      </c>
      <c r="BH883" s="72">
        <f t="shared" si="493"/>
        <v>2.1478827174728177</v>
      </c>
      <c r="BI883" s="73">
        <f t="shared" si="494"/>
        <v>1.8401907342485728</v>
      </c>
      <c r="BJ883" s="51">
        <f t="shared" si="495"/>
        <v>1.6633625889367436</v>
      </c>
      <c r="BK883" s="72">
        <f t="shared" si="496"/>
        <v>9.6092291967786476</v>
      </c>
      <c r="BL883" s="116"/>
      <c r="BM883" s="74">
        <f t="shared" si="511"/>
        <v>1000</v>
      </c>
      <c r="BN883" s="74">
        <f t="shared" si="512"/>
        <v>9</v>
      </c>
      <c r="BO883" s="71">
        <v>305.7</v>
      </c>
      <c r="BP883" s="71">
        <v>59</v>
      </c>
      <c r="BQ883" s="71">
        <v>72.400000000000006</v>
      </c>
      <c r="BR883" s="72">
        <f t="shared" si="497"/>
        <v>29.5</v>
      </c>
      <c r="BS883" s="54">
        <f t="shared" si="498"/>
        <v>2733.9710067865176</v>
      </c>
      <c r="BT883" s="50">
        <f t="shared" si="499"/>
        <v>200256.9988140256</v>
      </c>
      <c r="BU883" s="50">
        <f t="shared" si="500"/>
        <v>197939.50089134389</v>
      </c>
      <c r="BV883" s="72">
        <f t="shared" si="501"/>
        <v>1.1572618866788869</v>
      </c>
      <c r="BW883" s="75">
        <f t="shared" si="502"/>
        <v>1.6633625889367436</v>
      </c>
      <c r="BX883" s="55">
        <f t="shared" si="503"/>
        <v>1.5444112904367164</v>
      </c>
      <c r="BY883" s="72">
        <f t="shared" si="514"/>
        <v>7.1512548912178762</v>
      </c>
      <c r="BZ883" s="83" t="s">
        <v>96</v>
      </c>
      <c r="CA883" s="83" t="s">
        <v>95</v>
      </c>
      <c r="CB883" s="112">
        <v>7</v>
      </c>
      <c r="CC883" s="112">
        <v>8</v>
      </c>
      <c r="CD883" s="112">
        <v>3</v>
      </c>
      <c r="CE883" s="112">
        <v>8</v>
      </c>
      <c r="CF883" s="83" t="s">
        <v>84</v>
      </c>
      <c r="CG883" s="71" t="s">
        <v>75</v>
      </c>
      <c r="CH883" s="129">
        <f t="shared" si="516"/>
        <v>21.245926324051332</v>
      </c>
      <c r="CI883" s="129">
        <f>SUM(CI881:CI882)/2</f>
        <v>2.8446058932189553</v>
      </c>
      <c r="CJ883" s="64">
        <f>SUM((AF883-BQ883)/AF883)*100</f>
        <v>2.2941970310391211</v>
      </c>
      <c r="CK883" s="64">
        <f>SUM(BX883*CH883)</f>
        <v>32.812448490651519</v>
      </c>
      <c r="CL883" s="65" t="s">
        <v>84</v>
      </c>
    </row>
    <row r="884" spans="1:90" s="65" customFormat="1" ht="24.75" customHeight="1" x14ac:dyDescent="0.3">
      <c r="A884" s="61" t="s">
        <v>131</v>
      </c>
      <c r="B884" s="35">
        <v>3.5649999999999999</v>
      </c>
      <c r="C884" s="35">
        <v>1.625</v>
      </c>
      <c r="D884" s="35">
        <v>9.2449999999999992</v>
      </c>
      <c r="E884" s="35">
        <v>2.7162000000000002</v>
      </c>
      <c r="F884" s="35">
        <v>4.725E-2</v>
      </c>
      <c r="G884" s="66">
        <v>0.27455000000000002</v>
      </c>
      <c r="H884" s="66">
        <v>9.3799999999999994E-2</v>
      </c>
      <c r="I884" s="66">
        <v>0.05</v>
      </c>
      <c r="J884" s="66">
        <v>2.5999999999999999E-2</v>
      </c>
      <c r="K884" s="67">
        <v>4.1450000000000001E-2</v>
      </c>
      <c r="L884" s="66">
        <v>0.51666699999999999</v>
      </c>
      <c r="M884" s="68">
        <v>1.5800000000000002E-2</v>
      </c>
      <c r="N884" s="35">
        <v>4.7</v>
      </c>
      <c r="O884" s="35">
        <v>13.58</v>
      </c>
      <c r="P884" s="35">
        <v>1.98</v>
      </c>
      <c r="Q884" s="35">
        <v>20.89</v>
      </c>
      <c r="R884" s="35">
        <v>4.8</v>
      </c>
      <c r="S884" s="35">
        <v>1.3</v>
      </c>
      <c r="T884" s="35">
        <v>7.0549999999999997</v>
      </c>
      <c r="U884" s="35">
        <v>1.0249999999999999</v>
      </c>
      <c r="V884" s="35">
        <v>12.155000000000001</v>
      </c>
      <c r="W884" s="35">
        <v>7.17</v>
      </c>
      <c r="X884" s="35">
        <v>6.66</v>
      </c>
      <c r="Y884" s="35">
        <v>2.9299999999999997</v>
      </c>
      <c r="Z884" s="35">
        <v>0</v>
      </c>
      <c r="AA884" s="35">
        <v>6.25</v>
      </c>
      <c r="AB884" s="41">
        <v>1000</v>
      </c>
      <c r="AC884" s="41">
        <v>9</v>
      </c>
      <c r="AD884" s="88">
        <v>380.4</v>
      </c>
      <c r="AE884" s="69">
        <v>59.3</v>
      </c>
      <c r="AF884" s="69">
        <v>74</v>
      </c>
      <c r="AG884" s="44">
        <f t="shared" si="509"/>
        <v>29.65</v>
      </c>
      <c r="AH884" s="44">
        <f t="shared" si="480"/>
        <v>2761.8447876054929</v>
      </c>
      <c r="AI884" s="44">
        <f t="shared" si="481"/>
        <v>204376.51428280649</v>
      </c>
      <c r="AJ884" s="44">
        <f t="shared" si="482"/>
        <v>1.8612706128925391</v>
      </c>
      <c r="AK884" s="45">
        <v>0</v>
      </c>
      <c r="AL884" s="43">
        <v>378.3</v>
      </c>
      <c r="AM884" s="43">
        <v>59.2</v>
      </c>
      <c r="AN884" s="69">
        <v>74</v>
      </c>
      <c r="AO884" s="44">
        <f t="shared" si="507"/>
        <v>29.6</v>
      </c>
      <c r="AP884" s="44">
        <f t="shared" si="483"/>
        <v>2752.5378193692336</v>
      </c>
      <c r="AQ884" s="46">
        <f t="shared" si="484"/>
        <v>204376.51428280649</v>
      </c>
      <c r="AR884" s="46">
        <f t="shared" si="485"/>
        <v>203687.79863332328</v>
      </c>
      <c r="AS884" s="47">
        <f t="shared" si="486"/>
        <v>0.33698375368619393</v>
      </c>
      <c r="AT884" s="46">
        <f t="shared" si="487"/>
        <v>1.8612706128925391</v>
      </c>
      <c r="AU884" s="46">
        <f t="shared" si="488"/>
        <v>1.8572541042628274</v>
      </c>
      <c r="AV884" s="47">
        <f t="shared" si="489"/>
        <v>0.21579390991779418</v>
      </c>
      <c r="AW884" s="48">
        <v>0</v>
      </c>
      <c r="AX884" s="70">
        <v>150</v>
      </c>
      <c r="AY884" s="70">
        <v>12</v>
      </c>
      <c r="AZ884" s="71">
        <v>333</v>
      </c>
      <c r="BA884" s="43">
        <f t="shared" si="504"/>
        <v>14.234234234234227</v>
      </c>
      <c r="BB884" s="71">
        <v>59.1</v>
      </c>
      <c r="BC884" s="69">
        <v>73</v>
      </c>
      <c r="BD884" s="54">
        <f t="shared" si="490"/>
        <v>29.55</v>
      </c>
      <c r="BE884" s="44">
        <f t="shared" si="491"/>
        <v>2743.2465590962411</v>
      </c>
      <c r="BF884" s="50">
        <f t="shared" si="506"/>
        <v>204376.51428280649</v>
      </c>
      <c r="BG884" s="50">
        <f t="shared" si="492"/>
        <v>200256.9988140256</v>
      </c>
      <c r="BH884" s="72">
        <f t="shared" si="493"/>
        <v>2.0156501265504967</v>
      </c>
      <c r="BI884" s="73">
        <f t="shared" si="494"/>
        <v>1.8612706128925391</v>
      </c>
      <c r="BJ884" s="51">
        <f t="shared" si="495"/>
        <v>1.6628632306092332</v>
      </c>
      <c r="BK884" s="72">
        <f t="shared" si="496"/>
        <v>10.65978159806475</v>
      </c>
      <c r="BL884" s="116"/>
      <c r="BM884" s="74">
        <f t="shared" si="511"/>
        <v>1000</v>
      </c>
      <c r="BN884" s="74">
        <f t="shared" si="512"/>
        <v>9</v>
      </c>
      <c r="BO884" s="71">
        <v>306.39999999999998</v>
      </c>
      <c r="BP884" s="71">
        <v>59</v>
      </c>
      <c r="BQ884" s="71">
        <v>72.5</v>
      </c>
      <c r="BR884" s="72">
        <f t="shared" si="497"/>
        <v>29.5</v>
      </c>
      <c r="BS884" s="54">
        <f t="shared" si="498"/>
        <v>2733.9710067865176</v>
      </c>
      <c r="BT884" s="50">
        <f t="shared" si="499"/>
        <v>200256.9988140256</v>
      </c>
      <c r="BU884" s="50">
        <f t="shared" si="500"/>
        <v>198212.89799202254</v>
      </c>
      <c r="BV884" s="72">
        <f t="shared" si="501"/>
        <v>1.0207387677378388</v>
      </c>
      <c r="BW884" s="75">
        <f t="shared" si="502"/>
        <v>1.6628632306092332</v>
      </c>
      <c r="BX884" s="55">
        <f t="shared" si="503"/>
        <v>1.5458126242235339</v>
      </c>
      <c r="BY884" s="72">
        <f t="shared" si="514"/>
        <v>7.0391000432918807</v>
      </c>
      <c r="BZ884" s="83" t="s">
        <v>96</v>
      </c>
      <c r="CA884" s="83" t="s">
        <v>95</v>
      </c>
      <c r="CB884" s="112">
        <v>7</v>
      </c>
      <c r="CC884" s="112">
        <v>8</v>
      </c>
      <c r="CD884" s="112">
        <v>3</v>
      </c>
      <c r="CE884" s="112">
        <v>8</v>
      </c>
      <c r="CF884" s="83" t="s">
        <v>84</v>
      </c>
      <c r="CG884" s="71" t="s">
        <v>75</v>
      </c>
      <c r="CH884" s="129">
        <f t="shared" si="516"/>
        <v>21.256162467099976</v>
      </c>
      <c r="CI884" s="129">
        <f>SUM(CI882:CI883)/2</f>
        <v>2.8490664825408509</v>
      </c>
      <c r="CJ884" s="64">
        <f>SUM((AF884-BQ884)/AF884)*100</f>
        <v>2.0270270270270272</v>
      </c>
      <c r="CK884" s="64">
        <f>SUM(BX884*CH884)</f>
        <v>32.858044284189603</v>
      </c>
      <c r="CL884" s="65" t="s">
        <v>84</v>
      </c>
    </row>
    <row r="885" spans="1:90" s="65" customFormat="1" ht="24.75" customHeight="1" x14ac:dyDescent="0.3">
      <c r="A885" s="61" t="s">
        <v>131</v>
      </c>
      <c r="B885" s="35">
        <v>3.585</v>
      </c>
      <c r="C885" s="35">
        <v>1.855</v>
      </c>
      <c r="D885" s="35">
        <v>10.175000000000001</v>
      </c>
      <c r="E885" s="35">
        <v>2.7303000000000002</v>
      </c>
      <c r="F885" s="35">
        <v>5.5350000000000003E-2</v>
      </c>
      <c r="G885" s="66">
        <v>0.27665000000000001</v>
      </c>
      <c r="H885" s="66">
        <v>9.665E-2</v>
      </c>
      <c r="I885" s="66">
        <v>5.0700000000000002E-2</v>
      </c>
      <c r="J885" s="66">
        <v>2.5950000000000001E-2</v>
      </c>
      <c r="K885" s="67">
        <v>4.2500000000000003E-2</v>
      </c>
      <c r="L885" s="66">
        <v>0.51666699999999999</v>
      </c>
      <c r="M885" s="68">
        <v>1.6799999999999999E-2</v>
      </c>
      <c r="N885" s="35">
        <v>4.8599999999999994</v>
      </c>
      <c r="O885" s="35">
        <v>25.274999999999999</v>
      </c>
      <c r="P885" s="35">
        <v>1.98</v>
      </c>
      <c r="Q885" s="35">
        <v>11.07</v>
      </c>
      <c r="R885" s="35">
        <v>3.6949999999999998</v>
      </c>
      <c r="S885" s="35">
        <v>0.65</v>
      </c>
      <c r="T885" s="35">
        <v>6.69</v>
      </c>
      <c r="U885" s="35">
        <v>0.51249999999999996</v>
      </c>
      <c r="V885" s="35">
        <v>10.445</v>
      </c>
      <c r="W885" s="35">
        <v>3.57</v>
      </c>
      <c r="X885" s="35">
        <v>11.23</v>
      </c>
      <c r="Y885" s="35">
        <v>7.25</v>
      </c>
      <c r="Z885" s="35">
        <v>0</v>
      </c>
      <c r="AA885" s="35">
        <v>3.125</v>
      </c>
      <c r="AB885" s="41">
        <v>1000</v>
      </c>
      <c r="AC885" s="41">
        <v>9</v>
      </c>
      <c r="AD885" s="88">
        <v>386.3</v>
      </c>
      <c r="AE885" s="69">
        <v>59.4</v>
      </c>
      <c r="AF885" s="69">
        <v>74</v>
      </c>
      <c r="AG885" s="44">
        <f t="shared" si="509"/>
        <v>29.7</v>
      </c>
      <c r="AH885" s="44">
        <f t="shared" si="480"/>
        <v>2771.1674638050204</v>
      </c>
      <c r="AI885" s="44">
        <f t="shared" si="481"/>
        <v>205066.3923215715</v>
      </c>
      <c r="AJ885" s="44">
        <f t="shared" si="482"/>
        <v>1.8837801534745391</v>
      </c>
      <c r="AK885" s="45">
        <v>0</v>
      </c>
      <c r="AL885" s="43">
        <v>373</v>
      </c>
      <c r="AM885" s="43">
        <v>59.2</v>
      </c>
      <c r="AN885" s="69">
        <v>73.8</v>
      </c>
      <c r="AO885" s="44">
        <f t="shared" si="507"/>
        <v>29.6</v>
      </c>
      <c r="AP885" s="44">
        <f t="shared" si="483"/>
        <v>2752.5378193692336</v>
      </c>
      <c r="AQ885" s="46">
        <f t="shared" si="484"/>
        <v>205066.3923215715</v>
      </c>
      <c r="AR885" s="46">
        <f t="shared" si="485"/>
        <v>203137.29106944942</v>
      </c>
      <c r="AS885" s="47">
        <f t="shared" si="486"/>
        <v>0.94072033465971117</v>
      </c>
      <c r="AT885" s="46">
        <f t="shared" si="487"/>
        <v>1.8837801534745391</v>
      </c>
      <c r="AU885" s="46">
        <f t="shared" si="488"/>
        <v>1.8361965842720489</v>
      </c>
      <c r="AV885" s="47">
        <f t="shared" si="489"/>
        <v>2.5259619130568209</v>
      </c>
      <c r="AW885" s="48">
        <v>0</v>
      </c>
      <c r="AX885" s="70">
        <v>150</v>
      </c>
      <c r="AY885" s="70">
        <v>12</v>
      </c>
      <c r="AZ885" s="71">
        <v>332.3</v>
      </c>
      <c r="BA885" s="43">
        <f t="shared" si="504"/>
        <v>16.250376166114954</v>
      </c>
      <c r="BB885" s="71">
        <v>59.1</v>
      </c>
      <c r="BC885" s="69">
        <v>73.7</v>
      </c>
      <c r="BD885" s="54">
        <f t="shared" si="490"/>
        <v>29.55</v>
      </c>
      <c r="BE885" s="44">
        <f t="shared" si="491"/>
        <v>2743.2465590962411</v>
      </c>
      <c r="BF885" s="50">
        <f t="shared" si="506"/>
        <v>205066.3923215715</v>
      </c>
      <c r="BG885" s="50">
        <f t="shared" si="492"/>
        <v>202177.27140539297</v>
      </c>
      <c r="BH885" s="72">
        <f t="shared" si="493"/>
        <v>1.4088709922043245</v>
      </c>
      <c r="BI885" s="73">
        <f t="shared" si="494"/>
        <v>1.8837801534745391</v>
      </c>
      <c r="BJ885" s="51">
        <f t="shared" si="495"/>
        <v>1.6436071062295288</v>
      </c>
      <c r="BK885" s="72">
        <f t="shared" si="496"/>
        <v>12.74952636070738</v>
      </c>
      <c r="BL885" s="116"/>
      <c r="BM885" s="74">
        <f t="shared" si="511"/>
        <v>1000</v>
      </c>
      <c r="BN885" s="74">
        <f t="shared" si="512"/>
        <v>9</v>
      </c>
      <c r="BO885" s="71">
        <v>304.10000000000002</v>
      </c>
      <c r="BP885" s="71">
        <v>59.1</v>
      </c>
      <c r="BQ885" s="71">
        <v>73</v>
      </c>
      <c r="BR885" s="72">
        <f t="shared" si="497"/>
        <v>29.55</v>
      </c>
      <c r="BS885" s="54">
        <f t="shared" si="498"/>
        <v>2743.2465590962411</v>
      </c>
      <c r="BT885" s="50">
        <f t="shared" si="499"/>
        <v>202177.27140539297</v>
      </c>
      <c r="BU885" s="50">
        <f t="shared" si="500"/>
        <v>200256.9988140256</v>
      </c>
      <c r="BV885" s="72">
        <f t="shared" si="501"/>
        <v>0.94979647218452945</v>
      </c>
      <c r="BW885" s="75">
        <f t="shared" si="502"/>
        <v>1.6436071062295288</v>
      </c>
      <c r="BX885" s="55">
        <f t="shared" si="503"/>
        <v>1.5185486739587621</v>
      </c>
      <c r="BY885" s="72">
        <f t="shared" si="514"/>
        <v>7.6087789957086187</v>
      </c>
      <c r="BZ885" s="83" t="s">
        <v>95</v>
      </c>
      <c r="CA885" s="83" t="s">
        <v>78</v>
      </c>
      <c r="CB885" s="112">
        <v>4</v>
      </c>
      <c r="CC885" s="112">
        <v>8</v>
      </c>
      <c r="CD885" s="112">
        <v>3</v>
      </c>
      <c r="CE885" s="112">
        <v>6</v>
      </c>
      <c r="CF885" s="83" t="s">
        <v>81</v>
      </c>
      <c r="CG885" s="71" t="s">
        <v>75</v>
      </c>
      <c r="CH885" s="62">
        <v>20.992465575474139</v>
      </c>
      <c r="CI885" s="63">
        <v>3</v>
      </c>
      <c r="CJ885" s="64">
        <f>SUM((AF885-BQ885)/AF885)*100</f>
        <v>1.3513513513513513</v>
      </c>
      <c r="CK885" s="64">
        <f>SUM(BX885*CH885)</f>
        <v>31.878080762761215</v>
      </c>
      <c r="CL885" s="65" t="s">
        <v>81</v>
      </c>
    </row>
    <row r="886" spans="1:90" s="65" customFormat="1" ht="24.75" customHeight="1" x14ac:dyDescent="0.3">
      <c r="A886" s="61" t="s">
        <v>131</v>
      </c>
      <c r="B886" s="35">
        <v>3.7650000000000001</v>
      </c>
      <c r="C886" s="35">
        <v>1.825</v>
      </c>
      <c r="D886" s="35">
        <v>10.205</v>
      </c>
      <c r="E886" s="35">
        <v>2.8285999999999998</v>
      </c>
      <c r="F886" s="35">
        <v>5.0950000000000002E-2</v>
      </c>
      <c r="G886" s="66">
        <v>0.27600000000000002</v>
      </c>
      <c r="H886" s="66">
        <v>0.10355</v>
      </c>
      <c r="I886" s="66">
        <v>5.1299999999999998E-2</v>
      </c>
      <c r="J886" s="66">
        <v>2.6849999999999999E-2</v>
      </c>
      <c r="K886" s="67">
        <v>4.4850000000000001E-2</v>
      </c>
      <c r="L886" s="66">
        <v>0.51666699999999999</v>
      </c>
      <c r="M886" s="68">
        <v>1.9599999999999999E-2</v>
      </c>
      <c r="N886" s="35">
        <v>4.78</v>
      </c>
      <c r="O886" s="35">
        <v>19.427500000000002</v>
      </c>
      <c r="P886" s="35">
        <v>1.98</v>
      </c>
      <c r="Q886" s="35">
        <v>15.98</v>
      </c>
      <c r="R886" s="35">
        <v>4.2474999999999996</v>
      </c>
      <c r="S886" s="35">
        <v>0.97499999999999998</v>
      </c>
      <c r="T886" s="35">
        <v>6.8724999999999996</v>
      </c>
      <c r="U886" s="35">
        <v>0.77</v>
      </c>
      <c r="V886" s="35">
        <v>11.3</v>
      </c>
      <c r="W886" s="35">
        <v>5.37</v>
      </c>
      <c r="X886" s="35">
        <v>8.9450000000000003</v>
      </c>
      <c r="Y886" s="35">
        <v>5.09</v>
      </c>
      <c r="Z886" s="35">
        <v>0</v>
      </c>
      <c r="AA886" s="35">
        <v>4.7</v>
      </c>
      <c r="AB886" s="41">
        <v>1000</v>
      </c>
      <c r="AC886" s="41">
        <v>9</v>
      </c>
      <c r="AD886" s="88">
        <v>384.5</v>
      </c>
      <c r="AE886" s="69">
        <v>59.4</v>
      </c>
      <c r="AF886" s="69">
        <v>74</v>
      </c>
      <c r="AG886" s="44">
        <f t="shared" si="509"/>
        <v>29.7</v>
      </c>
      <c r="AH886" s="44">
        <f t="shared" si="480"/>
        <v>2771.1674638050204</v>
      </c>
      <c r="AI886" s="44">
        <f t="shared" si="481"/>
        <v>205066.3923215715</v>
      </c>
      <c r="AJ886" s="44">
        <f t="shared" si="482"/>
        <v>1.8750025084415227</v>
      </c>
      <c r="AK886" s="45">
        <v>0</v>
      </c>
      <c r="AL886" s="43">
        <v>377.6</v>
      </c>
      <c r="AM886" s="43">
        <v>59.2</v>
      </c>
      <c r="AN886" s="69">
        <v>74.099999999999994</v>
      </c>
      <c r="AO886" s="44">
        <f t="shared" si="507"/>
        <v>29.6</v>
      </c>
      <c r="AP886" s="44">
        <f t="shared" si="483"/>
        <v>2752.5378193692336</v>
      </c>
      <c r="AQ886" s="46">
        <f t="shared" si="484"/>
        <v>205066.3923215715</v>
      </c>
      <c r="AR886" s="46">
        <f t="shared" si="485"/>
        <v>203963.0524152602</v>
      </c>
      <c r="AS886" s="47">
        <f t="shared" si="486"/>
        <v>0.53804033602011125</v>
      </c>
      <c r="AT886" s="46">
        <f t="shared" si="487"/>
        <v>1.8750025084415227</v>
      </c>
      <c r="AU886" s="46">
        <f t="shared" si="488"/>
        <v>1.8513156943308648</v>
      </c>
      <c r="AV886" s="47">
        <f t="shared" si="489"/>
        <v>1.263295062487465</v>
      </c>
      <c r="AW886" s="48">
        <v>0</v>
      </c>
      <c r="AX886" s="70">
        <v>150</v>
      </c>
      <c r="AY886" s="70">
        <v>12</v>
      </c>
      <c r="AZ886" s="71">
        <v>330.5</v>
      </c>
      <c r="BA886" s="43">
        <f t="shared" si="504"/>
        <v>16.338880484114977</v>
      </c>
      <c r="BB886" s="71">
        <v>59.2</v>
      </c>
      <c r="BC886" s="69">
        <v>74.099999999999994</v>
      </c>
      <c r="BD886" s="54">
        <f t="shared" si="490"/>
        <v>29.6</v>
      </c>
      <c r="BE886" s="44">
        <f t="shared" si="491"/>
        <v>2752.5378193692336</v>
      </c>
      <c r="BF886" s="50">
        <f t="shared" si="506"/>
        <v>205066.3923215715</v>
      </c>
      <c r="BG886" s="50">
        <f t="shared" si="492"/>
        <v>203963.0524152602</v>
      </c>
      <c r="BH886" s="72">
        <f t="shared" si="493"/>
        <v>0.53804033602011125</v>
      </c>
      <c r="BI886" s="73">
        <f t="shared" si="494"/>
        <v>1.8750025084415227</v>
      </c>
      <c r="BJ886" s="51">
        <f t="shared" si="495"/>
        <v>1.6203915174161834</v>
      </c>
      <c r="BK886" s="72">
        <f t="shared" si="496"/>
        <v>13.579234687902824</v>
      </c>
      <c r="BL886" s="116"/>
      <c r="BM886" s="74">
        <f t="shared" si="511"/>
        <v>1000</v>
      </c>
      <c r="BN886" s="74">
        <f t="shared" si="512"/>
        <v>9</v>
      </c>
      <c r="BO886" s="71">
        <v>303.7</v>
      </c>
      <c r="BP886" s="71">
        <v>59</v>
      </c>
      <c r="BQ886" s="71">
        <v>73.2</v>
      </c>
      <c r="BR886" s="72">
        <f t="shared" si="497"/>
        <v>29.5</v>
      </c>
      <c r="BS886" s="54">
        <f t="shared" si="498"/>
        <v>2733.9710067865176</v>
      </c>
      <c r="BT886" s="50">
        <f t="shared" si="499"/>
        <v>203963.0524152602</v>
      </c>
      <c r="BU886" s="50">
        <f t="shared" si="500"/>
        <v>200126.67769677308</v>
      </c>
      <c r="BV886" s="72">
        <f t="shared" si="501"/>
        <v>1.8809165057387061</v>
      </c>
      <c r="BW886" s="75">
        <f t="shared" si="502"/>
        <v>1.6203915174161834</v>
      </c>
      <c r="BX886" s="55">
        <f t="shared" si="503"/>
        <v>1.5175388083949437</v>
      </c>
      <c r="BY886" s="72">
        <f t="shared" si="514"/>
        <v>6.3473986327233307</v>
      </c>
      <c r="BZ886" s="83" t="s">
        <v>95</v>
      </c>
      <c r="CA886" s="83" t="s">
        <v>78</v>
      </c>
      <c r="CB886" s="112">
        <v>4</v>
      </c>
      <c r="CC886" s="112">
        <v>8</v>
      </c>
      <c r="CD886" s="112">
        <v>3</v>
      </c>
      <c r="CE886" s="112">
        <v>6</v>
      </c>
      <c r="CF886" s="83" t="s">
        <v>81</v>
      </c>
      <c r="CG886" s="71" t="s">
        <v>75</v>
      </c>
      <c r="CH886" s="62">
        <v>21.646026831785353</v>
      </c>
      <c r="CI886" s="63">
        <v>2.94</v>
      </c>
      <c r="CJ886" s="64">
        <f>SUM((AF886-BQ886)/AF886)*100</f>
        <v>1.0810810810810774</v>
      </c>
      <c r="CK886" s="64">
        <f>SUM(BX886*CH886)</f>
        <v>32.848685764792521</v>
      </c>
      <c r="CL886" s="65" t="s">
        <v>81</v>
      </c>
    </row>
    <row r="887" spans="1:90" s="65" customFormat="1" ht="24.75" customHeight="1" x14ac:dyDescent="0.3">
      <c r="A887" s="61" t="s">
        <v>131</v>
      </c>
      <c r="B887" s="35">
        <v>4.165</v>
      </c>
      <c r="C887" s="35">
        <v>2.38</v>
      </c>
      <c r="D887" s="35">
        <v>7.3049999999999997</v>
      </c>
      <c r="E887" s="35">
        <v>5.9249999999999998</v>
      </c>
      <c r="F887" s="35">
        <v>8.9649999999999994E-2</v>
      </c>
      <c r="G887" s="66">
        <v>0.26874999999999999</v>
      </c>
      <c r="H887" s="66">
        <v>8.8849999999999998E-2</v>
      </c>
      <c r="I887" s="66">
        <v>4.8349999999999997E-2</v>
      </c>
      <c r="J887" s="66">
        <v>3.8850000000000003E-2</v>
      </c>
      <c r="K887" s="67">
        <v>6.105E-2</v>
      </c>
      <c r="L887" s="66">
        <v>0.51666699999999999</v>
      </c>
      <c r="M887" s="68">
        <v>1.9599999999999999E-2</v>
      </c>
      <c r="N887" s="35">
        <v>4.7</v>
      </c>
      <c r="O887" s="35">
        <v>13.58</v>
      </c>
      <c r="P887" s="35">
        <v>1.98</v>
      </c>
      <c r="Q887" s="35">
        <v>20.89</v>
      </c>
      <c r="R887" s="35">
        <v>4.8</v>
      </c>
      <c r="S887" s="35">
        <v>1.3</v>
      </c>
      <c r="T887" s="35">
        <v>7.0549999999999997</v>
      </c>
      <c r="U887" s="35">
        <v>1.0249999999999999</v>
      </c>
      <c r="V887" s="35">
        <v>12.155000000000001</v>
      </c>
      <c r="W887" s="35">
        <v>7.17</v>
      </c>
      <c r="X887" s="35">
        <v>6.66</v>
      </c>
      <c r="Y887" s="35">
        <v>2.9299999999999997</v>
      </c>
      <c r="Z887" s="35">
        <v>0</v>
      </c>
      <c r="AA887" s="35">
        <v>6.25</v>
      </c>
      <c r="AB887" s="41">
        <v>1000</v>
      </c>
      <c r="AC887" s="41">
        <v>9</v>
      </c>
      <c r="AD887" s="88">
        <v>384.2</v>
      </c>
      <c r="AE887" s="69">
        <v>59.4</v>
      </c>
      <c r="AF887" s="69">
        <v>74</v>
      </c>
      <c r="AG887" s="44">
        <f t="shared" si="509"/>
        <v>29.7</v>
      </c>
      <c r="AH887" s="44">
        <f t="shared" si="480"/>
        <v>2771.1674638050204</v>
      </c>
      <c r="AI887" s="44">
        <f t="shared" si="481"/>
        <v>205066.3923215715</v>
      </c>
      <c r="AJ887" s="44">
        <f t="shared" si="482"/>
        <v>1.8735395676026867</v>
      </c>
      <c r="AK887" s="45">
        <v>0</v>
      </c>
      <c r="AL887" s="43">
        <v>378.8</v>
      </c>
      <c r="AM887" s="43">
        <v>59.2</v>
      </c>
      <c r="AN887" s="69">
        <v>74.099999999999994</v>
      </c>
      <c r="AO887" s="44">
        <f t="shared" si="507"/>
        <v>29.6</v>
      </c>
      <c r="AP887" s="44">
        <f t="shared" si="483"/>
        <v>2752.5378193692336</v>
      </c>
      <c r="AQ887" s="46">
        <f t="shared" si="484"/>
        <v>205066.3923215715</v>
      </c>
      <c r="AR887" s="46">
        <f t="shared" si="485"/>
        <v>203963.0524152602</v>
      </c>
      <c r="AS887" s="47">
        <f t="shared" si="486"/>
        <v>0.53804033602011125</v>
      </c>
      <c r="AT887" s="46">
        <f t="shared" si="487"/>
        <v>1.8735395676026867</v>
      </c>
      <c r="AU887" s="46">
        <f t="shared" si="488"/>
        <v>1.8571991128509839</v>
      </c>
      <c r="AV887" s="47">
        <f t="shared" si="489"/>
        <v>0.87217025112586311</v>
      </c>
      <c r="AW887" s="48">
        <v>0</v>
      </c>
      <c r="AX887" s="70">
        <v>150</v>
      </c>
      <c r="AY887" s="70">
        <v>12</v>
      </c>
      <c r="AZ887" s="71">
        <v>333</v>
      </c>
      <c r="BA887" s="43">
        <f t="shared" si="504"/>
        <v>15.375375375375372</v>
      </c>
      <c r="BB887" s="71">
        <v>59.2</v>
      </c>
      <c r="BC887" s="69">
        <v>74.2</v>
      </c>
      <c r="BD887" s="54">
        <f t="shared" si="490"/>
        <v>29.6</v>
      </c>
      <c r="BE887" s="44">
        <f t="shared" si="491"/>
        <v>2752.5378193692336</v>
      </c>
      <c r="BF887" s="50">
        <f t="shared" si="506"/>
        <v>205066.3923215715</v>
      </c>
      <c r="BG887" s="50">
        <f t="shared" si="492"/>
        <v>204238.30619719715</v>
      </c>
      <c r="BH887" s="72">
        <f t="shared" si="493"/>
        <v>0.40381366980690181</v>
      </c>
      <c r="BI887" s="73">
        <f t="shared" si="494"/>
        <v>1.8735395676026867</v>
      </c>
      <c r="BJ887" s="51">
        <f t="shared" si="495"/>
        <v>1.6304483042396574</v>
      </c>
      <c r="BK887" s="72">
        <f t="shared" si="496"/>
        <v>12.974973550949878</v>
      </c>
      <c r="BL887" s="116"/>
      <c r="BM887" s="74">
        <f t="shared" si="511"/>
        <v>1000</v>
      </c>
      <c r="BN887" s="74">
        <f t="shared" si="512"/>
        <v>9</v>
      </c>
      <c r="BO887" s="71">
        <v>307.89999999999998</v>
      </c>
      <c r="BP887" s="71">
        <v>59</v>
      </c>
      <c r="BQ887" s="71">
        <v>73.099999999999994</v>
      </c>
      <c r="BR887" s="72">
        <f t="shared" si="497"/>
        <v>29.5</v>
      </c>
      <c r="BS887" s="54">
        <f t="shared" si="498"/>
        <v>2733.9710067865176</v>
      </c>
      <c r="BT887" s="50">
        <f t="shared" si="499"/>
        <v>204238.30619719715</v>
      </c>
      <c r="BU887" s="50">
        <f t="shared" si="500"/>
        <v>199853.28059609441</v>
      </c>
      <c r="BV887" s="72">
        <f t="shared" si="501"/>
        <v>2.1470142808905237</v>
      </c>
      <c r="BW887" s="75">
        <f t="shared" si="502"/>
        <v>1.6304483042396574</v>
      </c>
      <c r="BX887" s="55">
        <f t="shared" si="503"/>
        <v>1.5406302017241795</v>
      </c>
      <c r="BY887" s="72">
        <f t="shared" si="514"/>
        <v>5.5087979350172391</v>
      </c>
      <c r="BZ887" s="83" t="s">
        <v>95</v>
      </c>
      <c r="CA887" s="83" t="s">
        <v>78</v>
      </c>
      <c r="CB887" s="112">
        <v>4</v>
      </c>
      <c r="CC887" s="112">
        <v>8</v>
      </c>
      <c r="CD887" s="112">
        <v>3</v>
      </c>
      <c r="CE887" s="112">
        <v>6</v>
      </c>
      <c r="CF887" s="83" t="s">
        <v>81</v>
      </c>
      <c r="CG887" s="71" t="s">
        <v>75</v>
      </c>
      <c r="CH887" s="129">
        <f t="shared" ref="CH887:CH892" si="517">SUM(CH885:CH886)/2</f>
        <v>21.319246203629746</v>
      </c>
      <c r="CI887" s="63">
        <v>2.99</v>
      </c>
      <c r="CJ887" s="64">
        <f>SUM((AF887-BQ887)/AF887)*100</f>
        <v>1.216216216216224</v>
      </c>
      <c r="CK887" s="64">
        <f>SUM(BX887*CH887)</f>
        <v>32.845074579305546</v>
      </c>
      <c r="CL887" s="65" t="s">
        <v>81</v>
      </c>
    </row>
    <row r="888" spans="1:90" s="65" customFormat="1" ht="24.75" customHeight="1" x14ac:dyDescent="0.3">
      <c r="A888" s="61" t="s">
        <v>131</v>
      </c>
      <c r="B888" s="35">
        <v>3.97</v>
      </c>
      <c r="C888" s="35">
        <v>2.11</v>
      </c>
      <c r="D888" s="35">
        <v>6.72</v>
      </c>
      <c r="E888" s="35">
        <v>5.84</v>
      </c>
      <c r="F888" s="35">
        <v>8.3699999999999997E-2</v>
      </c>
      <c r="G888" s="66">
        <v>0.25835000000000002</v>
      </c>
      <c r="H888" s="66">
        <v>9.0550000000000005E-2</v>
      </c>
      <c r="I888" s="66">
        <v>4.7050000000000002E-2</v>
      </c>
      <c r="J888" s="66">
        <v>3.8600000000000002E-2</v>
      </c>
      <c r="K888" s="67">
        <v>6.2300000000000001E-2</v>
      </c>
      <c r="L888" s="66">
        <v>0.51666699999999999</v>
      </c>
      <c r="M888" s="68">
        <v>2.4649999999999998E-2</v>
      </c>
      <c r="N888" s="35">
        <v>4.8599999999999994</v>
      </c>
      <c r="O888" s="35">
        <v>25.274999999999999</v>
      </c>
      <c r="P888" s="35">
        <v>1.98</v>
      </c>
      <c r="Q888" s="35">
        <v>11.07</v>
      </c>
      <c r="R888" s="35">
        <v>3.6949999999999998</v>
      </c>
      <c r="S888" s="35">
        <v>0.65</v>
      </c>
      <c r="T888" s="35">
        <v>6.69</v>
      </c>
      <c r="U888" s="35">
        <v>0.51249999999999996</v>
      </c>
      <c r="V888" s="35">
        <v>10.445</v>
      </c>
      <c r="W888" s="35">
        <v>3.57</v>
      </c>
      <c r="X888" s="35">
        <v>11.23</v>
      </c>
      <c r="Y888" s="35">
        <v>7.25</v>
      </c>
      <c r="Z888" s="35">
        <v>0</v>
      </c>
      <c r="AA888" s="35">
        <v>3.125</v>
      </c>
      <c r="AB888" s="41">
        <v>1000</v>
      </c>
      <c r="AC888" s="41">
        <v>9</v>
      </c>
      <c r="AD888" s="88">
        <v>383.7</v>
      </c>
      <c r="AE888" s="69">
        <v>59.5</v>
      </c>
      <c r="AF888" s="69">
        <v>74</v>
      </c>
      <c r="AG888" s="44">
        <f t="shared" si="509"/>
        <v>29.75</v>
      </c>
      <c r="AH888" s="44">
        <f t="shared" si="480"/>
        <v>2780.5058479678164</v>
      </c>
      <c r="AI888" s="44">
        <f t="shared" si="481"/>
        <v>205757.43274961843</v>
      </c>
      <c r="AJ888" s="44">
        <f t="shared" si="482"/>
        <v>1.8648172018500826</v>
      </c>
      <c r="AK888" s="45">
        <v>0</v>
      </c>
      <c r="AL888" s="43">
        <v>377.5</v>
      </c>
      <c r="AM888" s="43">
        <v>59.2</v>
      </c>
      <c r="AN888" s="69">
        <v>74</v>
      </c>
      <c r="AO888" s="44">
        <f t="shared" si="507"/>
        <v>29.6</v>
      </c>
      <c r="AP888" s="44">
        <f t="shared" si="483"/>
        <v>2752.5378193692336</v>
      </c>
      <c r="AQ888" s="46">
        <f t="shared" si="484"/>
        <v>205757.43274961843</v>
      </c>
      <c r="AR888" s="46">
        <f t="shared" si="485"/>
        <v>203687.79863332328</v>
      </c>
      <c r="AS888" s="47">
        <f t="shared" si="486"/>
        <v>1.0058611679966059</v>
      </c>
      <c r="AT888" s="46">
        <f t="shared" si="487"/>
        <v>1.8648172018500826</v>
      </c>
      <c r="AU888" s="46">
        <f t="shared" si="488"/>
        <v>1.8533265248723694</v>
      </c>
      <c r="AV888" s="47">
        <f t="shared" si="489"/>
        <v>0.616182485141886</v>
      </c>
      <c r="AW888" s="48">
        <v>0</v>
      </c>
      <c r="AX888" s="70">
        <v>150</v>
      </c>
      <c r="AY888" s="70">
        <v>12</v>
      </c>
      <c r="AZ888" s="71">
        <v>332.1</v>
      </c>
      <c r="BA888" s="43">
        <f t="shared" si="504"/>
        <v>15.537488708220405</v>
      </c>
      <c r="BB888" s="71">
        <v>59.2</v>
      </c>
      <c r="BC888" s="69">
        <v>74.099999999999994</v>
      </c>
      <c r="BD888" s="54">
        <f t="shared" si="490"/>
        <v>29.6</v>
      </c>
      <c r="BE888" s="44">
        <f t="shared" si="491"/>
        <v>2752.5378193692336</v>
      </c>
      <c r="BF888" s="50">
        <f t="shared" si="506"/>
        <v>205757.43274961843</v>
      </c>
      <c r="BG888" s="50">
        <f t="shared" si="492"/>
        <v>203963.0524152602</v>
      </c>
      <c r="BH888" s="72">
        <f t="shared" si="493"/>
        <v>0.87208530471011791</v>
      </c>
      <c r="BI888" s="73">
        <f t="shared" si="494"/>
        <v>1.8648172018500826</v>
      </c>
      <c r="BJ888" s="51">
        <f t="shared" si="495"/>
        <v>1.628236075443009</v>
      </c>
      <c r="BK888" s="72">
        <f t="shared" si="496"/>
        <v>12.68655856307856</v>
      </c>
      <c r="BL888" s="116"/>
      <c r="BM888" s="74">
        <f t="shared" si="511"/>
        <v>1000</v>
      </c>
      <c r="BN888" s="74">
        <f t="shared" si="512"/>
        <v>9</v>
      </c>
      <c r="BO888" s="71">
        <v>308.8</v>
      </c>
      <c r="BP888" s="71">
        <v>59</v>
      </c>
      <c r="BQ888" s="71">
        <v>73.900000000000006</v>
      </c>
      <c r="BR888" s="72">
        <f t="shared" si="497"/>
        <v>29.5</v>
      </c>
      <c r="BS888" s="54">
        <f t="shared" si="498"/>
        <v>2733.9710067865176</v>
      </c>
      <c r="BT888" s="50">
        <f t="shared" si="499"/>
        <v>203963.0524152602</v>
      </c>
      <c r="BU888" s="50">
        <f t="shared" si="500"/>
        <v>202040.45740152366</v>
      </c>
      <c r="BV888" s="72">
        <f t="shared" si="501"/>
        <v>0.94261925920887912</v>
      </c>
      <c r="BW888" s="75">
        <f t="shared" si="502"/>
        <v>1.628236075443009</v>
      </c>
      <c r="BX888" s="55">
        <f t="shared" si="503"/>
        <v>1.5284067556148349</v>
      </c>
      <c r="BY888" s="72">
        <f t="shared" si="514"/>
        <v>6.131133030019166</v>
      </c>
      <c r="BZ888" s="83" t="s">
        <v>95</v>
      </c>
      <c r="CA888" s="83" t="s">
        <v>78</v>
      </c>
      <c r="CB888" s="112">
        <v>4</v>
      </c>
      <c r="CC888" s="112">
        <v>8</v>
      </c>
      <c r="CD888" s="112">
        <v>3</v>
      </c>
      <c r="CE888" s="112">
        <v>6</v>
      </c>
      <c r="CF888" s="83" t="s">
        <v>81</v>
      </c>
      <c r="CG888" s="71" t="s">
        <v>75</v>
      </c>
      <c r="CH888" s="129">
        <f t="shared" si="517"/>
        <v>21.482636517707547</v>
      </c>
      <c r="CI888" s="129">
        <v>3</v>
      </c>
      <c r="CJ888" s="64">
        <f>SUM((AF888-BQ888)/AF888)*100</f>
        <v>0.13513513513512745</v>
      </c>
      <c r="CK888" s="64">
        <f>SUM(BX888*CH888)</f>
        <v>32.83420678208217</v>
      </c>
      <c r="CL888" s="65" t="s">
        <v>81</v>
      </c>
    </row>
    <row r="889" spans="1:90" s="65" customFormat="1" ht="24.75" customHeight="1" x14ac:dyDescent="0.3">
      <c r="A889" s="61" t="s">
        <v>131</v>
      </c>
      <c r="B889" s="35">
        <v>4.18</v>
      </c>
      <c r="C889" s="35">
        <v>2.41</v>
      </c>
      <c r="D889" s="35">
        <v>7.4450000000000003</v>
      </c>
      <c r="E889" s="35">
        <v>5.88</v>
      </c>
      <c r="F889" s="35">
        <v>7.6850000000000002E-2</v>
      </c>
      <c r="G889" s="66">
        <v>0.26795000000000002</v>
      </c>
      <c r="H889" s="66">
        <v>9.64E-2</v>
      </c>
      <c r="I889" s="66">
        <v>5.1749999999999997E-2</v>
      </c>
      <c r="J889" s="66">
        <v>3.9199999999999999E-2</v>
      </c>
      <c r="K889" s="67">
        <v>5.1200000000000002E-2</v>
      </c>
      <c r="L889" s="66">
        <v>0.51666699999999999</v>
      </c>
      <c r="M889" s="68">
        <v>2.2950000000000002E-2</v>
      </c>
      <c r="N889" s="35">
        <v>4.78</v>
      </c>
      <c r="O889" s="35">
        <v>19.427500000000002</v>
      </c>
      <c r="P889" s="35">
        <v>1.98</v>
      </c>
      <c r="Q889" s="35">
        <v>15.98</v>
      </c>
      <c r="R889" s="35">
        <v>4.2474999999999996</v>
      </c>
      <c r="S889" s="35">
        <v>0.97499999999999998</v>
      </c>
      <c r="T889" s="35">
        <v>6.8724999999999996</v>
      </c>
      <c r="U889" s="35">
        <v>0.77</v>
      </c>
      <c r="V889" s="35">
        <v>11.3</v>
      </c>
      <c r="W889" s="35">
        <v>5.37</v>
      </c>
      <c r="X889" s="35">
        <v>8.9450000000000003</v>
      </c>
      <c r="Y889" s="35">
        <v>5.09</v>
      </c>
      <c r="Z889" s="35">
        <v>0</v>
      </c>
      <c r="AA889" s="35">
        <v>4.7</v>
      </c>
      <c r="AB889" s="41">
        <v>1020</v>
      </c>
      <c r="AC889" s="41">
        <v>9</v>
      </c>
      <c r="AD889" s="88">
        <v>384.5</v>
      </c>
      <c r="AE889" s="69">
        <v>59.4</v>
      </c>
      <c r="AF889" s="69">
        <v>74</v>
      </c>
      <c r="AG889" s="44">
        <f t="shared" si="509"/>
        <v>29.7</v>
      </c>
      <c r="AH889" s="44">
        <f t="shared" si="480"/>
        <v>2771.1674638050204</v>
      </c>
      <c r="AI889" s="44">
        <f t="shared" si="481"/>
        <v>205066.3923215715</v>
      </c>
      <c r="AJ889" s="44">
        <f t="shared" si="482"/>
        <v>1.8750025084415227</v>
      </c>
      <c r="AK889" s="45">
        <v>0</v>
      </c>
      <c r="AL889" s="43">
        <v>375.5</v>
      </c>
      <c r="AM889" s="43">
        <v>59.2</v>
      </c>
      <c r="AN889" s="69">
        <v>73.900000000000006</v>
      </c>
      <c r="AO889" s="44">
        <f t="shared" si="507"/>
        <v>29.6</v>
      </c>
      <c r="AP889" s="44">
        <f t="shared" si="483"/>
        <v>2752.5378193692336</v>
      </c>
      <c r="AQ889" s="46">
        <f t="shared" si="484"/>
        <v>205066.3923215715</v>
      </c>
      <c r="AR889" s="46">
        <f t="shared" si="485"/>
        <v>203412.54485138637</v>
      </c>
      <c r="AS889" s="47">
        <f t="shared" si="486"/>
        <v>0.80649366844650172</v>
      </c>
      <c r="AT889" s="46">
        <f t="shared" si="487"/>
        <v>1.8750025084415227</v>
      </c>
      <c r="AU889" s="46">
        <f t="shared" si="488"/>
        <v>1.8460021739285604</v>
      </c>
      <c r="AV889" s="47">
        <f t="shared" si="489"/>
        <v>1.5466824381513522</v>
      </c>
      <c r="AW889" s="48">
        <v>0</v>
      </c>
      <c r="AX889" s="70">
        <v>150</v>
      </c>
      <c r="AY889" s="70">
        <v>12</v>
      </c>
      <c r="AZ889" s="71">
        <v>331.1</v>
      </c>
      <c r="BA889" s="43">
        <f t="shared" si="504"/>
        <v>16.128057988523096</v>
      </c>
      <c r="BB889" s="71">
        <v>59.1</v>
      </c>
      <c r="BC889" s="69">
        <v>74.099999999999994</v>
      </c>
      <c r="BD889" s="54">
        <f t="shared" si="490"/>
        <v>29.55</v>
      </c>
      <c r="BE889" s="44">
        <f t="shared" si="491"/>
        <v>2743.2465590962411</v>
      </c>
      <c r="BF889" s="50">
        <f t="shared" si="506"/>
        <v>205066.3923215715</v>
      </c>
      <c r="BG889" s="50">
        <f t="shared" si="492"/>
        <v>203274.57002903146</v>
      </c>
      <c r="BH889" s="72">
        <f t="shared" si="493"/>
        <v>0.873776669231217</v>
      </c>
      <c r="BI889" s="73">
        <f t="shared" si="494"/>
        <v>1.8750025084415227</v>
      </c>
      <c r="BJ889" s="51">
        <f t="shared" si="495"/>
        <v>1.6288313877762115</v>
      </c>
      <c r="BK889" s="72">
        <f t="shared" si="496"/>
        <v>13.129108870895612</v>
      </c>
      <c r="BL889" s="116"/>
      <c r="BM889" s="74">
        <f t="shared" si="511"/>
        <v>1020</v>
      </c>
      <c r="BN889" s="74">
        <f t="shared" si="512"/>
        <v>9</v>
      </c>
      <c r="BO889" s="71">
        <v>306.7</v>
      </c>
      <c r="BP889" s="71">
        <v>59</v>
      </c>
      <c r="BQ889" s="71">
        <v>73</v>
      </c>
      <c r="BR889" s="72">
        <f t="shared" si="497"/>
        <v>29.5</v>
      </c>
      <c r="BS889" s="54">
        <f t="shared" si="498"/>
        <v>2733.9710067865176</v>
      </c>
      <c r="BT889" s="50">
        <f t="shared" si="499"/>
        <v>203274.57002903146</v>
      </c>
      <c r="BU889" s="50">
        <f t="shared" si="500"/>
        <v>199579.88349541579</v>
      </c>
      <c r="BV889" s="72">
        <f t="shared" si="501"/>
        <v>1.8175842325422169</v>
      </c>
      <c r="BW889" s="75">
        <f t="shared" si="502"/>
        <v>1.6288313877762115</v>
      </c>
      <c r="BX889" s="55">
        <f t="shared" si="503"/>
        <v>1.5367280240297598</v>
      </c>
      <c r="BY889" s="72">
        <f t="shared" si="514"/>
        <v>5.6545670986975081</v>
      </c>
      <c r="BZ889" s="83" t="s">
        <v>95</v>
      </c>
      <c r="CA889" s="83" t="s">
        <v>78</v>
      </c>
      <c r="CB889" s="112">
        <v>4</v>
      </c>
      <c r="CC889" s="112">
        <v>8</v>
      </c>
      <c r="CD889" s="112">
        <v>3</v>
      </c>
      <c r="CE889" s="112">
        <v>6</v>
      </c>
      <c r="CF889" s="83" t="s">
        <v>81</v>
      </c>
      <c r="CG889" s="71" t="s">
        <v>75</v>
      </c>
      <c r="CH889" s="129">
        <f t="shared" si="517"/>
        <v>21.400941360668646</v>
      </c>
      <c r="CI889" s="129">
        <f>SUM(CI887:CI888)/2</f>
        <v>2.9950000000000001</v>
      </c>
      <c r="CJ889" s="64">
        <f>SUM((AF889-BQ889)/AF889)*100</f>
        <v>1.3513513513513513</v>
      </c>
      <c r="CK889" s="64">
        <f>SUM(BX889*CH889)</f>
        <v>32.887426329557087</v>
      </c>
      <c r="CL889" s="65" t="s">
        <v>81</v>
      </c>
    </row>
    <row r="890" spans="1:90" s="65" customFormat="1" ht="24.75" customHeight="1" x14ac:dyDescent="0.3">
      <c r="A890" s="61" t="s">
        <v>131</v>
      </c>
      <c r="B890" s="35">
        <v>3.5649999999999999</v>
      </c>
      <c r="C890" s="35">
        <v>1.625</v>
      </c>
      <c r="D890" s="35">
        <v>9.2449999999999992</v>
      </c>
      <c r="E890" s="35">
        <v>2.7162000000000002</v>
      </c>
      <c r="F890" s="35">
        <v>4.725E-2</v>
      </c>
      <c r="G890" s="66">
        <v>0.27455000000000002</v>
      </c>
      <c r="H890" s="66">
        <v>9.3799999999999994E-2</v>
      </c>
      <c r="I890" s="66">
        <v>0.05</v>
      </c>
      <c r="J890" s="66">
        <v>2.5999999999999999E-2</v>
      </c>
      <c r="K890" s="67">
        <v>4.1450000000000001E-2</v>
      </c>
      <c r="L890" s="66">
        <v>0.51666699999999999</v>
      </c>
      <c r="M890" s="68">
        <v>1.5800000000000002E-2</v>
      </c>
      <c r="N890" s="35">
        <v>4.7</v>
      </c>
      <c r="O890" s="35">
        <v>13.58</v>
      </c>
      <c r="P890" s="35">
        <v>1.98</v>
      </c>
      <c r="Q890" s="35">
        <v>20.89</v>
      </c>
      <c r="R890" s="35">
        <v>4.8</v>
      </c>
      <c r="S890" s="35">
        <v>1.3</v>
      </c>
      <c r="T890" s="35">
        <v>7.0549999999999997</v>
      </c>
      <c r="U890" s="35">
        <v>1.0249999999999999</v>
      </c>
      <c r="V890" s="35">
        <v>12.155000000000001</v>
      </c>
      <c r="W890" s="35">
        <v>7.17</v>
      </c>
      <c r="X890" s="35">
        <v>6.66</v>
      </c>
      <c r="Y890" s="35">
        <v>2.9299999999999997</v>
      </c>
      <c r="Z890" s="35">
        <v>0</v>
      </c>
      <c r="AA890" s="35">
        <v>6.25</v>
      </c>
      <c r="AB890" s="41">
        <v>1020</v>
      </c>
      <c r="AC890" s="41">
        <v>9</v>
      </c>
      <c r="AD890" s="88">
        <v>383</v>
      </c>
      <c r="AE890" s="69">
        <v>59.4</v>
      </c>
      <c r="AF890" s="69">
        <v>74</v>
      </c>
      <c r="AG890" s="44">
        <f t="shared" si="509"/>
        <v>29.7</v>
      </c>
      <c r="AH890" s="44">
        <f t="shared" si="480"/>
        <v>2771.1674638050204</v>
      </c>
      <c r="AI890" s="44">
        <f t="shared" si="481"/>
        <v>205066.3923215715</v>
      </c>
      <c r="AJ890" s="44">
        <f t="shared" si="482"/>
        <v>1.8676878042473426</v>
      </c>
      <c r="AK890" s="45">
        <v>0</v>
      </c>
      <c r="AL890" s="43">
        <v>376.1</v>
      </c>
      <c r="AM890" s="43">
        <v>59.2</v>
      </c>
      <c r="AN890" s="69">
        <v>74</v>
      </c>
      <c r="AO890" s="44">
        <f t="shared" si="507"/>
        <v>29.6</v>
      </c>
      <c r="AP890" s="44">
        <f t="shared" si="483"/>
        <v>2752.5378193692336</v>
      </c>
      <c r="AQ890" s="46">
        <f t="shared" si="484"/>
        <v>205066.3923215715</v>
      </c>
      <c r="AR890" s="46">
        <f t="shared" si="485"/>
        <v>203687.79863332328</v>
      </c>
      <c r="AS890" s="47">
        <f t="shared" si="486"/>
        <v>0.67226700223330649</v>
      </c>
      <c r="AT890" s="46">
        <f t="shared" si="487"/>
        <v>1.8676878042473426</v>
      </c>
      <c r="AU890" s="46">
        <f t="shared" si="488"/>
        <v>1.846453260939068</v>
      </c>
      <c r="AV890" s="47">
        <f t="shared" si="489"/>
        <v>1.1369428691446561</v>
      </c>
      <c r="AW890" s="48">
        <v>0</v>
      </c>
      <c r="AX890" s="70">
        <v>150</v>
      </c>
      <c r="AY890" s="70">
        <v>12</v>
      </c>
      <c r="AZ890" s="71">
        <v>330.7</v>
      </c>
      <c r="BA890" s="43">
        <f t="shared" si="504"/>
        <v>15.814938010281226</v>
      </c>
      <c r="BB890" s="71">
        <v>59.2</v>
      </c>
      <c r="BC890" s="69">
        <v>73.8</v>
      </c>
      <c r="BD890" s="54">
        <f t="shared" si="490"/>
        <v>29.6</v>
      </c>
      <c r="BE890" s="44">
        <f t="shared" si="491"/>
        <v>2752.5378193692336</v>
      </c>
      <c r="BF890" s="50">
        <f t="shared" si="506"/>
        <v>205066.3923215715</v>
      </c>
      <c r="BG890" s="50">
        <f t="shared" si="492"/>
        <v>203137.29106944942</v>
      </c>
      <c r="BH890" s="72">
        <f t="shared" si="493"/>
        <v>0.94072033465971117</v>
      </c>
      <c r="BI890" s="73">
        <f t="shared" si="494"/>
        <v>1.8676878042473426</v>
      </c>
      <c r="BJ890" s="51">
        <f t="shared" si="495"/>
        <v>1.6279630306133153</v>
      </c>
      <c r="BK890" s="72">
        <f t="shared" si="496"/>
        <v>12.835377148625424</v>
      </c>
      <c r="BL890" s="116"/>
      <c r="BM890" s="74">
        <f t="shared" si="511"/>
        <v>1020</v>
      </c>
      <c r="BN890" s="74">
        <f t="shared" si="512"/>
        <v>9</v>
      </c>
      <c r="BO890" s="71">
        <v>305.7</v>
      </c>
      <c r="BP890" s="71">
        <v>58.7</v>
      </c>
      <c r="BQ890" s="71">
        <v>73.7</v>
      </c>
      <c r="BR890" s="72">
        <f t="shared" si="497"/>
        <v>29.35</v>
      </c>
      <c r="BS890" s="54">
        <f t="shared" si="498"/>
        <v>2706.2385976369542</v>
      </c>
      <c r="BT890" s="50">
        <f t="shared" si="499"/>
        <v>203137.29106944942</v>
      </c>
      <c r="BU890" s="50">
        <f t="shared" si="500"/>
        <v>199449.78464584352</v>
      </c>
      <c r="BV890" s="72">
        <f t="shared" si="501"/>
        <v>1.8152779355245003</v>
      </c>
      <c r="BW890" s="75">
        <f t="shared" si="502"/>
        <v>1.6279630306133153</v>
      </c>
      <c r="BX890" s="55">
        <f t="shared" si="503"/>
        <v>1.5327166210924796</v>
      </c>
      <c r="BY890" s="72">
        <f t="shared" si="514"/>
        <v>5.8506494146217012</v>
      </c>
      <c r="BZ890" s="83" t="s">
        <v>95</v>
      </c>
      <c r="CA890" s="83" t="s">
        <v>78</v>
      </c>
      <c r="CB890" s="112">
        <v>4</v>
      </c>
      <c r="CC890" s="112">
        <v>8</v>
      </c>
      <c r="CD890" s="112">
        <v>3</v>
      </c>
      <c r="CE890" s="112">
        <v>6</v>
      </c>
      <c r="CF890" s="83" t="s">
        <v>81</v>
      </c>
      <c r="CG890" s="71" t="s">
        <v>75</v>
      </c>
      <c r="CH890" s="129">
        <f t="shared" si="517"/>
        <v>21.441788939188097</v>
      </c>
      <c r="CI890" s="129">
        <f>SUM(CI888:CI889)/2</f>
        <v>2.9975000000000001</v>
      </c>
      <c r="CJ890" s="64">
        <f>SUM((AF890-BQ890)/AF890)*100</f>
        <v>0.40540540540540154</v>
      </c>
      <c r="CK890" s="64">
        <f>SUM(BX890*CH890)</f>
        <v>32.86418629305048</v>
      </c>
      <c r="CL890" s="65" t="s">
        <v>81</v>
      </c>
    </row>
    <row r="891" spans="1:90" s="65" customFormat="1" ht="24.75" customHeight="1" x14ac:dyDescent="0.3">
      <c r="A891" s="61" t="s">
        <v>131</v>
      </c>
      <c r="B891" s="35">
        <v>3.585</v>
      </c>
      <c r="C891" s="35">
        <v>1.855</v>
      </c>
      <c r="D891" s="35">
        <v>10.175000000000001</v>
      </c>
      <c r="E891" s="35">
        <v>2.7303000000000002</v>
      </c>
      <c r="F891" s="35">
        <v>5.5350000000000003E-2</v>
      </c>
      <c r="G891" s="66">
        <v>0.27665000000000001</v>
      </c>
      <c r="H891" s="66">
        <v>9.665E-2</v>
      </c>
      <c r="I891" s="66">
        <v>5.0700000000000002E-2</v>
      </c>
      <c r="J891" s="66">
        <v>2.5950000000000001E-2</v>
      </c>
      <c r="K891" s="67">
        <v>4.2500000000000003E-2</v>
      </c>
      <c r="L891" s="66">
        <v>0.51666699999999999</v>
      </c>
      <c r="M891" s="68">
        <v>1.6799999999999999E-2</v>
      </c>
      <c r="N891" s="35">
        <v>4.8599999999999994</v>
      </c>
      <c r="O891" s="35">
        <v>25.274999999999999</v>
      </c>
      <c r="P891" s="35">
        <v>1.98</v>
      </c>
      <c r="Q891" s="35">
        <v>11.07</v>
      </c>
      <c r="R891" s="35">
        <v>3.6949999999999998</v>
      </c>
      <c r="S891" s="35">
        <v>0.65</v>
      </c>
      <c r="T891" s="35">
        <v>6.69</v>
      </c>
      <c r="U891" s="35">
        <v>0.51249999999999996</v>
      </c>
      <c r="V891" s="35">
        <v>10.445</v>
      </c>
      <c r="W891" s="35">
        <v>3.57</v>
      </c>
      <c r="X891" s="35">
        <v>11.23</v>
      </c>
      <c r="Y891" s="35">
        <v>7.25</v>
      </c>
      <c r="Z891" s="35">
        <v>0</v>
      </c>
      <c r="AA891" s="35">
        <v>3.125</v>
      </c>
      <c r="AB891" s="41">
        <v>1020</v>
      </c>
      <c r="AC891" s="41">
        <v>9</v>
      </c>
      <c r="AD891" s="88">
        <v>382.3</v>
      </c>
      <c r="AE891" s="69">
        <v>59.4</v>
      </c>
      <c r="AF891" s="69">
        <v>74</v>
      </c>
      <c r="AG891" s="44">
        <f t="shared" si="509"/>
        <v>29.7</v>
      </c>
      <c r="AH891" s="44">
        <f t="shared" si="480"/>
        <v>2771.1674638050204</v>
      </c>
      <c r="AI891" s="44">
        <f t="shared" si="481"/>
        <v>205066.3923215715</v>
      </c>
      <c r="AJ891" s="44">
        <f t="shared" si="482"/>
        <v>1.8642742756233919</v>
      </c>
      <c r="AK891" s="45">
        <v>0</v>
      </c>
      <c r="AL891" s="43">
        <v>377.4</v>
      </c>
      <c r="AM891" s="43">
        <v>59.2</v>
      </c>
      <c r="AN891" s="69">
        <v>74.099999999999994</v>
      </c>
      <c r="AO891" s="44">
        <f t="shared" si="507"/>
        <v>29.6</v>
      </c>
      <c r="AP891" s="44">
        <f t="shared" si="483"/>
        <v>2752.5378193692336</v>
      </c>
      <c r="AQ891" s="46">
        <f t="shared" si="484"/>
        <v>205066.3923215715</v>
      </c>
      <c r="AR891" s="46">
        <f t="shared" si="485"/>
        <v>203963.0524152602</v>
      </c>
      <c r="AS891" s="47">
        <f t="shared" si="486"/>
        <v>0.53804033602011125</v>
      </c>
      <c r="AT891" s="46">
        <f t="shared" si="487"/>
        <v>1.8642742756233919</v>
      </c>
      <c r="AU891" s="46">
        <f t="shared" si="488"/>
        <v>1.8503351245775115</v>
      </c>
      <c r="AV891" s="47">
        <f t="shared" si="489"/>
        <v>0.74769851347218219</v>
      </c>
      <c r="AW891" s="48">
        <v>0</v>
      </c>
      <c r="AX891" s="70">
        <v>150</v>
      </c>
      <c r="AY891" s="70">
        <v>12</v>
      </c>
      <c r="AZ891" s="71">
        <v>332.5</v>
      </c>
      <c r="BA891" s="43">
        <f t="shared" si="504"/>
        <v>14.97744360902256</v>
      </c>
      <c r="BB891" s="71">
        <v>59.3</v>
      </c>
      <c r="BC891" s="69">
        <v>74.099999999999994</v>
      </c>
      <c r="BD891" s="54">
        <f t="shared" si="490"/>
        <v>29.65</v>
      </c>
      <c r="BE891" s="44">
        <f t="shared" si="491"/>
        <v>2761.8447876054929</v>
      </c>
      <c r="BF891" s="50">
        <f t="shared" si="506"/>
        <v>205066.3923215715</v>
      </c>
      <c r="BG891" s="50">
        <f t="shared" si="492"/>
        <v>204652.69876156701</v>
      </c>
      <c r="BH891" s="72">
        <f t="shared" si="493"/>
        <v>0.20173640123134826</v>
      </c>
      <c r="BI891" s="73">
        <f t="shared" si="494"/>
        <v>1.8642742756233919</v>
      </c>
      <c r="BJ891" s="51">
        <f t="shared" si="495"/>
        <v>1.6247037151822903</v>
      </c>
      <c r="BK891" s="72">
        <f t="shared" si="496"/>
        <v>12.850606993490373</v>
      </c>
      <c r="BL891" s="116"/>
      <c r="BM891" s="74">
        <f t="shared" si="511"/>
        <v>1020</v>
      </c>
      <c r="BN891" s="74">
        <f t="shared" si="512"/>
        <v>9</v>
      </c>
      <c r="BO891" s="71">
        <v>306.7</v>
      </c>
      <c r="BP891" s="71">
        <v>59</v>
      </c>
      <c r="BQ891" s="71">
        <v>74</v>
      </c>
      <c r="BR891" s="72">
        <f t="shared" si="497"/>
        <v>29.5</v>
      </c>
      <c r="BS891" s="54">
        <f t="shared" si="498"/>
        <v>2733.9710067865176</v>
      </c>
      <c r="BT891" s="50">
        <f t="shared" si="499"/>
        <v>204652.69876156701</v>
      </c>
      <c r="BU891" s="50">
        <f t="shared" si="500"/>
        <v>202313.8545022023</v>
      </c>
      <c r="BV891" s="72">
        <f t="shared" si="501"/>
        <v>1.1428357766684536</v>
      </c>
      <c r="BW891" s="75">
        <f t="shared" si="502"/>
        <v>1.6247037151822903</v>
      </c>
      <c r="BX891" s="55">
        <f t="shared" si="503"/>
        <v>1.5159614291104389</v>
      </c>
      <c r="BY891" s="72">
        <f t="shared" si="514"/>
        <v>6.6930533275509037</v>
      </c>
      <c r="BZ891" s="83" t="s">
        <v>95</v>
      </c>
      <c r="CA891" s="83" t="s">
        <v>78</v>
      </c>
      <c r="CB891" s="112">
        <v>4</v>
      </c>
      <c r="CC891" s="112">
        <v>8</v>
      </c>
      <c r="CD891" s="112">
        <v>3</v>
      </c>
      <c r="CE891" s="112">
        <v>6</v>
      </c>
      <c r="CF891" s="83" t="s">
        <v>81</v>
      </c>
      <c r="CG891" s="71" t="s">
        <v>75</v>
      </c>
      <c r="CH891" s="129">
        <f t="shared" si="517"/>
        <v>21.42136514992837</v>
      </c>
      <c r="CI891" s="129">
        <f>SUM(CI889:CI890)/1.9</f>
        <v>3.1539473684210528</v>
      </c>
      <c r="CJ891" s="64">
        <f>SUM((AF891-BQ891)/AF891)*100</f>
        <v>0</v>
      </c>
      <c r="CK891" s="64">
        <f>SUM(BX891*CH891)</f>
        <v>32.473963326181959</v>
      </c>
      <c r="CL891" s="65" t="s">
        <v>81</v>
      </c>
    </row>
    <row r="892" spans="1:90" s="65" customFormat="1" ht="24.75" customHeight="1" x14ac:dyDescent="0.3">
      <c r="A892" s="61" t="s">
        <v>131</v>
      </c>
      <c r="B892" s="35">
        <v>3.7650000000000001</v>
      </c>
      <c r="C892" s="35">
        <v>1.825</v>
      </c>
      <c r="D892" s="35">
        <v>10.205</v>
      </c>
      <c r="E892" s="35">
        <v>2.8285999999999998</v>
      </c>
      <c r="F892" s="35">
        <v>5.0950000000000002E-2</v>
      </c>
      <c r="G892" s="66">
        <v>0.27600000000000002</v>
      </c>
      <c r="H892" s="66">
        <v>0.10355</v>
      </c>
      <c r="I892" s="66">
        <v>5.1299999999999998E-2</v>
      </c>
      <c r="J892" s="66">
        <v>2.6849999999999999E-2</v>
      </c>
      <c r="K892" s="67">
        <v>4.4850000000000001E-2</v>
      </c>
      <c r="L892" s="66">
        <v>0.51666699999999999</v>
      </c>
      <c r="M892" s="68">
        <v>1.9599999999999999E-2</v>
      </c>
      <c r="N892" s="35">
        <v>4.78</v>
      </c>
      <c r="O892" s="35">
        <v>19.427500000000002</v>
      </c>
      <c r="P892" s="35">
        <v>1.98</v>
      </c>
      <c r="Q892" s="35">
        <v>15.98</v>
      </c>
      <c r="R892" s="35">
        <v>4.2474999999999996</v>
      </c>
      <c r="S892" s="35">
        <v>0.97499999999999998</v>
      </c>
      <c r="T892" s="35">
        <v>6.8724999999999996</v>
      </c>
      <c r="U892" s="35">
        <v>0.77</v>
      </c>
      <c r="V892" s="35">
        <v>11.3</v>
      </c>
      <c r="W892" s="35">
        <v>5.37</v>
      </c>
      <c r="X892" s="35">
        <v>8.9450000000000003</v>
      </c>
      <c r="Y892" s="35">
        <v>5.09</v>
      </c>
      <c r="Z892" s="35">
        <v>0</v>
      </c>
      <c r="AA892" s="35">
        <v>4.7</v>
      </c>
      <c r="AB892" s="41">
        <v>1020</v>
      </c>
      <c r="AC892" s="41">
        <v>9</v>
      </c>
      <c r="AD892" s="88">
        <v>382.3</v>
      </c>
      <c r="AE892" s="69">
        <v>59.4</v>
      </c>
      <c r="AF892" s="69">
        <v>74</v>
      </c>
      <c r="AG892" s="44">
        <f t="shared" si="509"/>
        <v>29.7</v>
      </c>
      <c r="AH892" s="44">
        <f t="shared" si="480"/>
        <v>2771.1674638050204</v>
      </c>
      <c r="AI892" s="44">
        <f t="shared" si="481"/>
        <v>205066.3923215715</v>
      </c>
      <c r="AJ892" s="44">
        <f t="shared" si="482"/>
        <v>1.8642742756233919</v>
      </c>
      <c r="AK892" s="45">
        <v>0</v>
      </c>
      <c r="AL892" s="43">
        <v>373.9</v>
      </c>
      <c r="AM892" s="43">
        <v>59.2</v>
      </c>
      <c r="AN892" s="69">
        <v>74.099999999999994</v>
      </c>
      <c r="AO892" s="44">
        <f t="shared" si="507"/>
        <v>29.6</v>
      </c>
      <c r="AP892" s="44">
        <f t="shared" si="483"/>
        <v>2752.5378193692336</v>
      </c>
      <c r="AQ892" s="46">
        <f t="shared" si="484"/>
        <v>205066.3923215715</v>
      </c>
      <c r="AR892" s="46">
        <f t="shared" si="485"/>
        <v>203963.0524152602</v>
      </c>
      <c r="AS892" s="47">
        <f t="shared" si="486"/>
        <v>0.53804033602011125</v>
      </c>
      <c r="AT892" s="46">
        <f t="shared" si="487"/>
        <v>1.8642742756233919</v>
      </c>
      <c r="AU892" s="46">
        <f t="shared" si="488"/>
        <v>1.8331751538938303</v>
      </c>
      <c r="AV892" s="47">
        <f t="shared" si="489"/>
        <v>1.6681623587367442</v>
      </c>
      <c r="AW892" s="48">
        <v>0</v>
      </c>
      <c r="AX892" s="70">
        <v>150</v>
      </c>
      <c r="AY892" s="70">
        <v>12</v>
      </c>
      <c r="AZ892" s="71">
        <v>329.9</v>
      </c>
      <c r="BA892" s="43">
        <f t="shared" si="504"/>
        <v>15.883601091239782</v>
      </c>
      <c r="BB892" s="71">
        <v>59.2</v>
      </c>
      <c r="BC892" s="69">
        <v>74.099999999999994</v>
      </c>
      <c r="BD892" s="54">
        <f t="shared" si="490"/>
        <v>29.6</v>
      </c>
      <c r="BE892" s="44">
        <f t="shared" si="491"/>
        <v>2752.5378193692336</v>
      </c>
      <c r="BF892" s="50">
        <f t="shared" si="506"/>
        <v>205066.3923215715</v>
      </c>
      <c r="BG892" s="50">
        <f t="shared" si="492"/>
        <v>203963.0524152602</v>
      </c>
      <c r="BH892" s="72">
        <f t="shared" si="493"/>
        <v>0.53804033602011125</v>
      </c>
      <c r="BI892" s="73">
        <f t="shared" si="494"/>
        <v>1.8642742756233919</v>
      </c>
      <c r="BJ892" s="51">
        <f t="shared" si="495"/>
        <v>1.6174498081561237</v>
      </c>
      <c r="BK892" s="72">
        <f t="shared" si="496"/>
        <v>13.239707842062721</v>
      </c>
      <c r="BL892" s="116"/>
      <c r="BM892" s="74">
        <f t="shared" si="511"/>
        <v>1020</v>
      </c>
      <c r="BN892" s="74">
        <f t="shared" si="512"/>
        <v>9</v>
      </c>
      <c r="BO892" s="71">
        <v>305.2</v>
      </c>
      <c r="BP892" s="71">
        <v>59</v>
      </c>
      <c r="BQ892" s="71">
        <v>74.099999999999994</v>
      </c>
      <c r="BR892" s="72">
        <f t="shared" si="497"/>
        <v>29.5</v>
      </c>
      <c r="BS892" s="54">
        <f t="shared" si="498"/>
        <v>2733.9710067865176</v>
      </c>
      <c r="BT892" s="50">
        <f t="shared" si="499"/>
        <v>203963.0524152602</v>
      </c>
      <c r="BU892" s="50">
        <f t="shared" si="500"/>
        <v>202587.25160288095</v>
      </c>
      <c r="BV892" s="72">
        <f t="shared" si="501"/>
        <v>0.67453433162893672</v>
      </c>
      <c r="BW892" s="75">
        <f t="shared" si="502"/>
        <v>1.6174498081561237</v>
      </c>
      <c r="BX892" s="55">
        <f t="shared" si="503"/>
        <v>1.5065113800855761</v>
      </c>
      <c r="BY892" s="72">
        <f t="shared" si="514"/>
        <v>6.858848262934127</v>
      </c>
      <c r="BZ892" s="83" t="s">
        <v>95</v>
      </c>
      <c r="CA892" s="83" t="s">
        <v>78</v>
      </c>
      <c r="CB892" s="112">
        <v>4</v>
      </c>
      <c r="CC892" s="112">
        <v>8</v>
      </c>
      <c r="CD892" s="112">
        <v>3</v>
      </c>
      <c r="CE892" s="112">
        <v>6</v>
      </c>
      <c r="CF892" s="83" t="s">
        <v>81</v>
      </c>
      <c r="CG892" s="71" t="s">
        <v>75</v>
      </c>
      <c r="CH892" s="129">
        <f t="shared" si="517"/>
        <v>21.431577044558232</v>
      </c>
      <c r="CI892" s="129">
        <f>SUM(CI890:CI891)/2</f>
        <v>3.0757236842105264</v>
      </c>
      <c r="CJ892" s="64">
        <f>SUM((AF892-BQ892)/AF892)*100</f>
        <v>-0.13513513513512745</v>
      </c>
      <c r="CK892" s="64">
        <f>SUM(BX892*CH892)</f>
        <v>32.286914710807771</v>
      </c>
      <c r="CL892" s="65" t="s">
        <v>81</v>
      </c>
    </row>
    <row r="893" spans="1:90" s="65" customFormat="1" ht="24.75" customHeight="1" x14ac:dyDescent="0.3">
      <c r="A893" s="61" t="s">
        <v>131</v>
      </c>
      <c r="B893" s="35">
        <v>4.165</v>
      </c>
      <c r="C893" s="35">
        <v>2.38</v>
      </c>
      <c r="D893" s="35">
        <v>7.3049999999999997</v>
      </c>
      <c r="E893" s="35">
        <v>5.9249999999999998</v>
      </c>
      <c r="F893" s="35">
        <v>8.9649999999999994E-2</v>
      </c>
      <c r="G893" s="66">
        <v>0.26874999999999999</v>
      </c>
      <c r="H893" s="66">
        <v>8.8849999999999998E-2</v>
      </c>
      <c r="I893" s="66">
        <v>4.8349999999999997E-2</v>
      </c>
      <c r="J893" s="66">
        <v>3.8850000000000003E-2</v>
      </c>
      <c r="K893" s="67">
        <v>6.105E-2</v>
      </c>
      <c r="L893" s="66">
        <v>0.51666699999999999</v>
      </c>
      <c r="M893" s="68">
        <v>1.9599999999999999E-2</v>
      </c>
      <c r="N893" s="35">
        <v>4.7</v>
      </c>
      <c r="O893" s="35">
        <v>13.58</v>
      </c>
      <c r="P893" s="35">
        <v>1.98</v>
      </c>
      <c r="Q893" s="35">
        <v>20.89</v>
      </c>
      <c r="R893" s="35">
        <v>4.8</v>
      </c>
      <c r="S893" s="35">
        <v>1.3</v>
      </c>
      <c r="T893" s="35">
        <v>7.0549999999999997</v>
      </c>
      <c r="U893" s="35">
        <v>1.0249999999999999</v>
      </c>
      <c r="V893" s="35">
        <v>12.155000000000001</v>
      </c>
      <c r="W893" s="35">
        <v>7.17</v>
      </c>
      <c r="X893" s="35">
        <v>6.66</v>
      </c>
      <c r="Y893" s="35">
        <v>2.9299999999999997</v>
      </c>
      <c r="Z893" s="35">
        <v>0</v>
      </c>
      <c r="AA893" s="35">
        <v>6.25</v>
      </c>
      <c r="AB893" s="41">
        <v>1020</v>
      </c>
      <c r="AC893" s="41">
        <v>9</v>
      </c>
      <c r="AD893" s="88">
        <v>389.7</v>
      </c>
      <c r="AE893" s="69">
        <v>59.4</v>
      </c>
      <c r="AF893" s="69">
        <v>74</v>
      </c>
      <c r="AG893" s="44">
        <f t="shared" si="509"/>
        <v>29.7</v>
      </c>
      <c r="AH893" s="44">
        <f t="shared" si="480"/>
        <v>2771.1674638050204</v>
      </c>
      <c r="AI893" s="44">
        <f t="shared" si="481"/>
        <v>205066.3923215715</v>
      </c>
      <c r="AJ893" s="44">
        <f t="shared" si="482"/>
        <v>1.900360149648014</v>
      </c>
      <c r="AK893" s="45">
        <v>0</v>
      </c>
      <c r="AL893" s="43">
        <v>380.5</v>
      </c>
      <c r="AM893" s="43">
        <v>59.2</v>
      </c>
      <c r="AN893" s="69">
        <v>74</v>
      </c>
      <c r="AO893" s="44">
        <f t="shared" si="507"/>
        <v>29.6</v>
      </c>
      <c r="AP893" s="44">
        <f t="shared" si="483"/>
        <v>2752.5378193692336</v>
      </c>
      <c r="AQ893" s="46">
        <f t="shared" si="484"/>
        <v>205066.3923215715</v>
      </c>
      <c r="AR893" s="46">
        <f t="shared" si="485"/>
        <v>203687.79863332328</v>
      </c>
      <c r="AS893" s="47">
        <f t="shared" si="486"/>
        <v>0.67226700223330649</v>
      </c>
      <c r="AT893" s="46">
        <f t="shared" si="487"/>
        <v>1.900360149648014</v>
      </c>
      <c r="AU893" s="46">
        <f t="shared" si="488"/>
        <v>1.8680549475865869</v>
      </c>
      <c r="AV893" s="47">
        <f t="shared" si="489"/>
        <v>1.6999515627293471</v>
      </c>
      <c r="AW893" s="48">
        <v>0</v>
      </c>
      <c r="AX893" s="70">
        <v>150</v>
      </c>
      <c r="AY893" s="70">
        <v>12</v>
      </c>
      <c r="AZ893" s="71">
        <v>332.3</v>
      </c>
      <c r="BA893" s="43">
        <f t="shared" si="504"/>
        <v>17.273547998796261</v>
      </c>
      <c r="BB893" s="71">
        <v>59.1</v>
      </c>
      <c r="BC893" s="69">
        <v>74.3</v>
      </c>
      <c r="BD893" s="54">
        <f t="shared" si="490"/>
        <v>29.55</v>
      </c>
      <c r="BE893" s="44">
        <f t="shared" si="491"/>
        <v>2743.2465590962411</v>
      </c>
      <c r="BF893" s="50">
        <f t="shared" si="506"/>
        <v>205066.3923215715</v>
      </c>
      <c r="BG893" s="50">
        <f t="shared" si="492"/>
        <v>203823.21934085072</v>
      </c>
      <c r="BH893" s="72">
        <f t="shared" si="493"/>
        <v>0.60622950774465623</v>
      </c>
      <c r="BI893" s="73">
        <f t="shared" si="494"/>
        <v>1.900360149648014</v>
      </c>
      <c r="BJ893" s="51">
        <f t="shared" si="495"/>
        <v>1.6303343705130051</v>
      </c>
      <c r="BK893" s="72">
        <f t="shared" si="496"/>
        <v>14.209189725696113</v>
      </c>
      <c r="BL893" s="116"/>
      <c r="BM893" s="74">
        <f t="shared" ref="BM893:BM908" si="518">SUM(AB893)</f>
        <v>1020</v>
      </c>
      <c r="BN893" s="74">
        <f t="shared" ref="BN893:BN908" si="519">SUM(AC893)</f>
        <v>9</v>
      </c>
      <c r="BO893" s="71">
        <v>312</v>
      </c>
      <c r="BP893" s="71">
        <v>58.4</v>
      </c>
      <c r="BQ893" s="71">
        <v>71.8</v>
      </c>
      <c r="BR893" s="72">
        <f t="shared" si="497"/>
        <v>29.2</v>
      </c>
      <c r="BS893" s="54">
        <f t="shared" si="498"/>
        <v>2678.6475601568013</v>
      </c>
      <c r="BT893" s="50">
        <f t="shared" si="499"/>
        <v>203823.21934085072</v>
      </c>
      <c r="BU893" s="50">
        <f t="shared" si="500"/>
        <v>192326.89481925833</v>
      </c>
      <c r="BV893" s="72">
        <f t="shared" si="501"/>
        <v>5.6403409576056394</v>
      </c>
      <c r="BW893" s="75">
        <f t="shared" si="502"/>
        <v>1.6303343705130051</v>
      </c>
      <c r="BX893" s="55">
        <f t="shared" si="503"/>
        <v>1.6222380145699644</v>
      </c>
      <c r="BY893" s="72">
        <f t="shared" si="514"/>
        <v>0.49660708192596598</v>
      </c>
      <c r="BZ893" s="83" t="s">
        <v>74</v>
      </c>
      <c r="CA893" s="83" t="s">
        <v>92</v>
      </c>
      <c r="CB893" s="112">
        <v>8</v>
      </c>
      <c r="CC893" s="112">
        <v>4</v>
      </c>
      <c r="CD893" s="112">
        <v>6</v>
      </c>
      <c r="CE893" s="112">
        <v>3</v>
      </c>
      <c r="CF893" s="83" t="s">
        <v>75</v>
      </c>
      <c r="CG893" s="71" t="s">
        <v>81</v>
      </c>
      <c r="CH893" s="129">
        <v>18.899999999999999</v>
      </c>
      <c r="CI893" s="63">
        <v>3.0552227041497146</v>
      </c>
      <c r="CJ893" s="64">
        <f>SUM((AF893-BQ893)/AF893)*100</f>
        <v>2.9729729729729768</v>
      </c>
      <c r="CK893" s="64">
        <f>SUM(BX893*CH893)</f>
        <v>30.660298475372326</v>
      </c>
      <c r="CL893" s="65" t="s">
        <v>75</v>
      </c>
    </row>
    <row r="894" spans="1:90" s="65" customFormat="1" ht="24.75" customHeight="1" x14ac:dyDescent="0.3">
      <c r="A894" s="61" t="s">
        <v>131</v>
      </c>
      <c r="B894" s="35">
        <v>3.97</v>
      </c>
      <c r="C894" s="35">
        <v>2.11</v>
      </c>
      <c r="D894" s="35">
        <v>6.72</v>
      </c>
      <c r="E894" s="35">
        <v>5.84</v>
      </c>
      <c r="F894" s="35">
        <v>8.3699999999999997E-2</v>
      </c>
      <c r="G894" s="66">
        <v>0.25835000000000002</v>
      </c>
      <c r="H894" s="66">
        <v>9.0550000000000005E-2</v>
      </c>
      <c r="I894" s="66">
        <v>4.7050000000000002E-2</v>
      </c>
      <c r="J894" s="66">
        <v>3.8600000000000002E-2</v>
      </c>
      <c r="K894" s="67">
        <v>6.2300000000000001E-2</v>
      </c>
      <c r="L894" s="66">
        <v>0.51666699999999999</v>
      </c>
      <c r="M894" s="68">
        <v>2.4649999999999998E-2</v>
      </c>
      <c r="N894" s="35">
        <v>4.8599999999999994</v>
      </c>
      <c r="O894" s="35">
        <v>25.274999999999999</v>
      </c>
      <c r="P894" s="35">
        <v>1.98</v>
      </c>
      <c r="Q894" s="35">
        <v>11.07</v>
      </c>
      <c r="R894" s="35">
        <v>3.6949999999999998</v>
      </c>
      <c r="S894" s="35">
        <v>0.65</v>
      </c>
      <c r="T894" s="35">
        <v>6.69</v>
      </c>
      <c r="U894" s="35">
        <v>0.51249999999999996</v>
      </c>
      <c r="V894" s="35">
        <v>10.445</v>
      </c>
      <c r="W894" s="35">
        <v>3.57</v>
      </c>
      <c r="X894" s="35">
        <v>11.23</v>
      </c>
      <c r="Y894" s="35">
        <v>7.25</v>
      </c>
      <c r="Z894" s="35">
        <v>0</v>
      </c>
      <c r="AA894" s="35">
        <v>3.125</v>
      </c>
      <c r="AB894" s="41">
        <v>1020</v>
      </c>
      <c r="AC894" s="41">
        <v>9</v>
      </c>
      <c r="AD894" s="88">
        <v>384.3</v>
      </c>
      <c r="AE894" s="69">
        <v>59.3</v>
      </c>
      <c r="AF894" s="69">
        <v>74</v>
      </c>
      <c r="AG894" s="44">
        <f t="shared" si="509"/>
        <v>29.65</v>
      </c>
      <c r="AH894" s="44">
        <f t="shared" si="480"/>
        <v>2761.8447876054929</v>
      </c>
      <c r="AI894" s="44">
        <f t="shared" si="481"/>
        <v>204376.51428280649</v>
      </c>
      <c r="AJ894" s="44">
        <f t="shared" si="482"/>
        <v>1.8803530403117843</v>
      </c>
      <c r="AK894" s="45">
        <v>0</v>
      </c>
      <c r="AL894" s="43">
        <v>375.1</v>
      </c>
      <c r="AM894" s="43">
        <v>59.2</v>
      </c>
      <c r="AN894" s="69">
        <v>74.2</v>
      </c>
      <c r="AO894" s="44">
        <f t="shared" si="507"/>
        <v>29.6</v>
      </c>
      <c r="AP894" s="44">
        <f t="shared" si="483"/>
        <v>2752.5378193692336</v>
      </c>
      <c r="AQ894" s="46">
        <f t="shared" si="484"/>
        <v>204376.51428280649</v>
      </c>
      <c r="AR894" s="46">
        <f t="shared" si="485"/>
        <v>204238.30619719715</v>
      </c>
      <c r="AS894" s="47">
        <f t="shared" si="486"/>
        <v>6.7624250317770002E-2</v>
      </c>
      <c r="AT894" s="46">
        <f t="shared" si="487"/>
        <v>1.8803530403117843</v>
      </c>
      <c r="AU894" s="46">
        <f t="shared" si="488"/>
        <v>1.8365800568177042</v>
      </c>
      <c r="AV894" s="47">
        <f t="shared" si="489"/>
        <v>2.327913033119676</v>
      </c>
      <c r="AW894" s="48">
        <v>0</v>
      </c>
      <c r="AX894" s="70">
        <v>150</v>
      </c>
      <c r="AY894" s="70">
        <v>12</v>
      </c>
      <c r="AZ894" s="71">
        <v>331.2</v>
      </c>
      <c r="BA894" s="43">
        <f t="shared" si="504"/>
        <v>16.032608695652183</v>
      </c>
      <c r="BB894" s="71">
        <v>59.1</v>
      </c>
      <c r="BC894" s="69">
        <v>74.3</v>
      </c>
      <c r="BD894" s="54">
        <f t="shared" si="490"/>
        <v>29.55</v>
      </c>
      <c r="BE894" s="44">
        <f t="shared" si="491"/>
        <v>2743.2465590962411</v>
      </c>
      <c r="BF894" s="50">
        <f t="shared" si="506"/>
        <v>204376.51428280649</v>
      </c>
      <c r="BG894" s="50">
        <f t="shared" si="492"/>
        <v>203823.21934085072</v>
      </c>
      <c r="BH894" s="72">
        <f t="shared" si="493"/>
        <v>0.27072334798221809</v>
      </c>
      <c r="BI894" s="73">
        <f t="shared" si="494"/>
        <v>1.8803530403117843</v>
      </c>
      <c r="BJ894" s="51">
        <f t="shared" si="495"/>
        <v>1.6249375369061307</v>
      </c>
      <c r="BK894" s="72">
        <f t="shared" si="496"/>
        <v>13.583380244557835</v>
      </c>
      <c r="BL894" s="116"/>
      <c r="BM894" s="74">
        <f t="shared" si="518"/>
        <v>1020</v>
      </c>
      <c r="BN894" s="74">
        <f t="shared" si="519"/>
        <v>9</v>
      </c>
      <c r="BO894" s="71">
        <v>307.60000000000002</v>
      </c>
      <c r="BP894" s="71">
        <v>58.1</v>
      </c>
      <c r="BQ894" s="71">
        <v>71.599999999999994</v>
      </c>
      <c r="BR894" s="72">
        <f t="shared" si="497"/>
        <v>29.05</v>
      </c>
      <c r="BS894" s="54">
        <f t="shared" si="498"/>
        <v>2651.1978943460604</v>
      </c>
      <c r="BT894" s="50">
        <f t="shared" si="499"/>
        <v>203823.21934085072</v>
      </c>
      <c r="BU894" s="50">
        <f t="shared" si="500"/>
        <v>189825.7692351779</v>
      </c>
      <c r="BV894" s="72">
        <f t="shared" si="501"/>
        <v>6.8674462855309333</v>
      </c>
      <c r="BW894" s="75">
        <f t="shared" si="502"/>
        <v>1.6249375369061307</v>
      </c>
      <c r="BX894" s="55">
        <f t="shared" si="503"/>
        <v>1.6204333122912828</v>
      </c>
      <c r="BY894" s="72">
        <f t="shared" si="514"/>
        <v>0.27719370822240386</v>
      </c>
      <c r="BZ894" s="83" t="s">
        <v>74</v>
      </c>
      <c r="CA894" s="83" t="s">
        <v>92</v>
      </c>
      <c r="CB894" s="112">
        <v>8</v>
      </c>
      <c r="CC894" s="112">
        <v>4</v>
      </c>
      <c r="CD894" s="112">
        <v>6</v>
      </c>
      <c r="CE894" s="112">
        <v>3</v>
      </c>
      <c r="CF894" s="83" t="s">
        <v>75</v>
      </c>
      <c r="CG894" s="71" t="s">
        <v>81</v>
      </c>
      <c r="CH894" s="129">
        <v>18.7</v>
      </c>
      <c r="CI894" s="63">
        <v>4.1955705836416657</v>
      </c>
      <c r="CJ894" s="64">
        <f>SUM((AF894-BQ894)/AF894)*100</f>
        <v>3.243243243243251</v>
      </c>
      <c r="CK894" s="64">
        <f>SUM(BX894*CH894)</f>
        <v>30.302102939846989</v>
      </c>
      <c r="CL894" s="65" t="s">
        <v>75</v>
      </c>
    </row>
    <row r="895" spans="1:90" s="65" customFormat="1" ht="24.75" customHeight="1" x14ac:dyDescent="0.3">
      <c r="A895" s="61" t="s">
        <v>131</v>
      </c>
      <c r="B895" s="35">
        <v>4.18</v>
      </c>
      <c r="C895" s="35">
        <v>2.41</v>
      </c>
      <c r="D895" s="35">
        <v>7.4450000000000003</v>
      </c>
      <c r="E895" s="35">
        <v>5.88</v>
      </c>
      <c r="F895" s="35">
        <v>7.6850000000000002E-2</v>
      </c>
      <c r="G895" s="66">
        <v>0.26795000000000002</v>
      </c>
      <c r="H895" s="66">
        <v>9.64E-2</v>
      </c>
      <c r="I895" s="66">
        <v>5.1749999999999997E-2</v>
      </c>
      <c r="J895" s="66">
        <v>3.9199999999999999E-2</v>
      </c>
      <c r="K895" s="67">
        <v>5.1200000000000002E-2</v>
      </c>
      <c r="L895" s="66">
        <v>0.51666699999999999</v>
      </c>
      <c r="M895" s="68">
        <v>2.2950000000000002E-2</v>
      </c>
      <c r="N895" s="35">
        <v>4.78</v>
      </c>
      <c r="O895" s="35">
        <v>19.427500000000002</v>
      </c>
      <c r="P895" s="35">
        <v>1.98</v>
      </c>
      <c r="Q895" s="35">
        <v>15.98</v>
      </c>
      <c r="R895" s="35">
        <v>4.2474999999999996</v>
      </c>
      <c r="S895" s="35">
        <v>0.97499999999999998</v>
      </c>
      <c r="T895" s="35">
        <v>6.8724999999999996</v>
      </c>
      <c r="U895" s="35">
        <v>0.77</v>
      </c>
      <c r="V895" s="35">
        <v>11.3</v>
      </c>
      <c r="W895" s="35">
        <v>5.37</v>
      </c>
      <c r="X895" s="35">
        <v>8.9450000000000003</v>
      </c>
      <c r="Y895" s="35">
        <v>5.09</v>
      </c>
      <c r="Z895" s="35">
        <v>0</v>
      </c>
      <c r="AA895" s="35">
        <v>4.7</v>
      </c>
      <c r="AB895" s="41">
        <v>1020</v>
      </c>
      <c r="AC895" s="41">
        <v>9</v>
      </c>
      <c r="AD895" s="88">
        <v>384.3</v>
      </c>
      <c r="AE895" s="69">
        <v>59.3</v>
      </c>
      <c r="AF895" s="69">
        <v>74</v>
      </c>
      <c r="AG895" s="44">
        <f t="shared" si="509"/>
        <v>29.65</v>
      </c>
      <c r="AH895" s="44">
        <f t="shared" si="480"/>
        <v>2761.8447876054929</v>
      </c>
      <c r="AI895" s="44">
        <f t="shared" si="481"/>
        <v>204376.51428280649</v>
      </c>
      <c r="AJ895" s="44">
        <f t="shared" si="482"/>
        <v>1.8803530403117843</v>
      </c>
      <c r="AK895" s="45">
        <v>0</v>
      </c>
      <c r="AL895" s="43">
        <v>377.2</v>
      </c>
      <c r="AM895" s="43">
        <v>59.2</v>
      </c>
      <c r="AN895" s="69">
        <v>74.099999999999994</v>
      </c>
      <c r="AO895" s="44">
        <f t="shared" si="507"/>
        <v>29.6</v>
      </c>
      <c r="AP895" s="44">
        <f t="shared" si="483"/>
        <v>2752.5378193692336</v>
      </c>
      <c r="AQ895" s="46">
        <f t="shared" si="484"/>
        <v>204376.51428280649</v>
      </c>
      <c r="AR895" s="46">
        <f t="shared" si="485"/>
        <v>203963.0524152602</v>
      </c>
      <c r="AS895" s="47">
        <f t="shared" si="486"/>
        <v>0.20230400200198909</v>
      </c>
      <c r="AT895" s="46">
        <f t="shared" si="487"/>
        <v>1.8803530403117843</v>
      </c>
      <c r="AU895" s="46">
        <f t="shared" si="488"/>
        <v>1.8493545548241583</v>
      </c>
      <c r="AV895" s="47">
        <f t="shared" si="489"/>
        <v>1.6485460348704546</v>
      </c>
      <c r="AW895" s="48">
        <v>0</v>
      </c>
      <c r="AX895" s="70">
        <v>150</v>
      </c>
      <c r="AY895" s="70">
        <v>12</v>
      </c>
      <c r="AZ895" s="71">
        <v>332.3</v>
      </c>
      <c r="BA895" s="43">
        <f t="shared" si="504"/>
        <v>15.648510382184771</v>
      </c>
      <c r="BB895" s="71">
        <v>59.2</v>
      </c>
      <c r="BC895" s="69">
        <v>74.2</v>
      </c>
      <c r="BD895" s="54">
        <f t="shared" si="490"/>
        <v>29.6</v>
      </c>
      <c r="BE895" s="44">
        <f t="shared" si="491"/>
        <v>2752.5378193692336</v>
      </c>
      <c r="BF895" s="50">
        <f t="shared" si="506"/>
        <v>204376.51428280649</v>
      </c>
      <c r="BG895" s="50">
        <f t="shared" si="492"/>
        <v>204238.30619719715</v>
      </c>
      <c r="BH895" s="72">
        <f t="shared" si="493"/>
        <v>6.7624250317770002E-2</v>
      </c>
      <c r="BI895" s="73">
        <f t="shared" si="494"/>
        <v>1.8803530403117843</v>
      </c>
      <c r="BJ895" s="51">
        <f t="shared" si="495"/>
        <v>1.6270209354319465</v>
      </c>
      <c r="BK895" s="72">
        <f t="shared" si="496"/>
        <v>13.472581980553633</v>
      </c>
      <c r="BL895" s="116"/>
      <c r="BM895" s="74">
        <f t="shared" si="518"/>
        <v>1020</v>
      </c>
      <c r="BN895" s="74">
        <f t="shared" si="519"/>
        <v>9</v>
      </c>
      <c r="BO895" s="71">
        <v>308</v>
      </c>
      <c r="BP895" s="71">
        <v>58.2</v>
      </c>
      <c r="BQ895" s="71">
        <v>71.8</v>
      </c>
      <c r="BR895" s="72">
        <f t="shared" si="497"/>
        <v>29.1</v>
      </c>
      <c r="BS895" s="54">
        <f t="shared" si="498"/>
        <v>2660.3320749863728</v>
      </c>
      <c r="BT895" s="50">
        <f t="shared" si="499"/>
        <v>204238.30619719715</v>
      </c>
      <c r="BU895" s="50">
        <f t="shared" si="500"/>
        <v>191011.84298402155</v>
      </c>
      <c r="BV895" s="72">
        <f t="shared" si="501"/>
        <v>6.4759953504535606</v>
      </c>
      <c r="BW895" s="75">
        <f t="shared" si="502"/>
        <v>1.6270209354319465</v>
      </c>
      <c r="BX895" s="55">
        <f t="shared" si="503"/>
        <v>1.6124654638600848</v>
      </c>
      <c r="BY895" s="72">
        <f t="shared" si="514"/>
        <v>0.8946087450311403</v>
      </c>
      <c r="BZ895" s="83" t="s">
        <v>74</v>
      </c>
      <c r="CA895" s="83" t="s">
        <v>92</v>
      </c>
      <c r="CB895" s="112">
        <v>8</v>
      </c>
      <c r="CC895" s="112">
        <v>4</v>
      </c>
      <c r="CD895" s="112">
        <v>6</v>
      </c>
      <c r="CE895" s="112">
        <v>3</v>
      </c>
      <c r="CF895" s="83" t="s">
        <v>75</v>
      </c>
      <c r="CG895" s="71" t="s">
        <v>81</v>
      </c>
      <c r="CH895" s="129">
        <v>17.5</v>
      </c>
      <c r="CI895" s="63">
        <f t="shared" ref="CI895:CI900" si="520">SUM(CI893:CI894)/2</f>
        <v>3.6253966438956899</v>
      </c>
      <c r="CJ895" s="64">
        <f>SUM((AF895-BQ895)/AF895)*100</f>
        <v>2.9729729729729768</v>
      </c>
      <c r="CK895" s="64">
        <f>SUM(BX895*CH895)</f>
        <v>28.218145617551485</v>
      </c>
      <c r="CL895" s="65" t="s">
        <v>75</v>
      </c>
    </row>
    <row r="896" spans="1:90" s="65" customFormat="1" ht="24.75" customHeight="1" x14ac:dyDescent="0.3">
      <c r="A896" s="61" t="s">
        <v>131</v>
      </c>
      <c r="B896" s="35">
        <v>3.5649999999999999</v>
      </c>
      <c r="C896" s="35">
        <v>1.625</v>
      </c>
      <c r="D896" s="35">
        <v>9.2449999999999992</v>
      </c>
      <c r="E896" s="35">
        <v>2.7162000000000002</v>
      </c>
      <c r="F896" s="35">
        <v>4.725E-2</v>
      </c>
      <c r="G896" s="66">
        <v>0.27455000000000002</v>
      </c>
      <c r="H896" s="66">
        <v>9.3799999999999994E-2</v>
      </c>
      <c r="I896" s="66">
        <v>0.05</v>
      </c>
      <c r="J896" s="66">
        <v>2.5999999999999999E-2</v>
      </c>
      <c r="K896" s="67">
        <v>4.1450000000000001E-2</v>
      </c>
      <c r="L896" s="66">
        <v>0.51666699999999999</v>
      </c>
      <c r="M896" s="68">
        <v>1.5800000000000002E-2</v>
      </c>
      <c r="N896" s="35">
        <v>4.7</v>
      </c>
      <c r="O896" s="35">
        <v>13.58</v>
      </c>
      <c r="P896" s="35">
        <v>1.98</v>
      </c>
      <c r="Q896" s="35">
        <v>20.89</v>
      </c>
      <c r="R896" s="35">
        <v>4.8</v>
      </c>
      <c r="S896" s="35">
        <v>1.3</v>
      </c>
      <c r="T896" s="35">
        <v>7.0549999999999997</v>
      </c>
      <c r="U896" s="35">
        <v>1.0249999999999999</v>
      </c>
      <c r="V896" s="35">
        <v>12.155000000000001</v>
      </c>
      <c r="W896" s="35">
        <v>7.17</v>
      </c>
      <c r="X896" s="35">
        <v>6.66</v>
      </c>
      <c r="Y896" s="35">
        <v>2.9299999999999997</v>
      </c>
      <c r="Z896" s="35">
        <v>0</v>
      </c>
      <c r="AA896" s="35">
        <v>6.25</v>
      </c>
      <c r="AB896" s="41">
        <v>1020</v>
      </c>
      <c r="AC896" s="41">
        <v>9</v>
      </c>
      <c r="AD896" s="88">
        <v>382.8</v>
      </c>
      <c r="AE896" s="69">
        <v>59.4</v>
      </c>
      <c r="AF896" s="69">
        <v>74</v>
      </c>
      <c r="AG896" s="44">
        <f t="shared" si="509"/>
        <v>29.7</v>
      </c>
      <c r="AH896" s="44">
        <f t="shared" si="480"/>
        <v>2771.1674638050204</v>
      </c>
      <c r="AI896" s="44">
        <f t="shared" si="481"/>
        <v>205066.3923215715</v>
      </c>
      <c r="AJ896" s="44">
        <f t="shared" si="482"/>
        <v>1.8667125103547852</v>
      </c>
      <c r="AK896" s="45">
        <v>0</v>
      </c>
      <c r="AL896" s="43">
        <v>376.7</v>
      </c>
      <c r="AM896" s="43">
        <v>59.2</v>
      </c>
      <c r="AN896" s="69">
        <v>74.099999999999994</v>
      </c>
      <c r="AO896" s="44">
        <f t="shared" si="507"/>
        <v>29.6</v>
      </c>
      <c r="AP896" s="44">
        <f t="shared" si="483"/>
        <v>2752.5378193692336</v>
      </c>
      <c r="AQ896" s="46">
        <f t="shared" si="484"/>
        <v>205066.3923215715</v>
      </c>
      <c r="AR896" s="46">
        <f t="shared" si="485"/>
        <v>203963.0524152602</v>
      </c>
      <c r="AS896" s="47">
        <f t="shared" si="486"/>
        <v>0.53804033602011125</v>
      </c>
      <c r="AT896" s="46">
        <f t="shared" si="487"/>
        <v>1.8667125103547852</v>
      </c>
      <c r="AU896" s="46">
        <f t="shared" si="488"/>
        <v>1.8469031304407753</v>
      </c>
      <c r="AV896" s="47">
        <f t="shared" si="489"/>
        <v>1.0611907191989112</v>
      </c>
      <c r="AW896" s="48">
        <v>0</v>
      </c>
      <c r="AX896" s="70">
        <v>150</v>
      </c>
      <c r="AY896" s="70">
        <v>12</v>
      </c>
      <c r="AZ896" s="71">
        <v>340.4</v>
      </c>
      <c r="BA896" s="43">
        <f t="shared" si="504"/>
        <v>12.455934195064641</v>
      </c>
      <c r="BB896" s="71">
        <v>59.2</v>
      </c>
      <c r="BC896" s="69">
        <v>74.2</v>
      </c>
      <c r="BD896" s="54">
        <f t="shared" si="490"/>
        <v>29.6</v>
      </c>
      <c r="BE896" s="44">
        <f t="shared" si="491"/>
        <v>2752.5378193692336</v>
      </c>
      <c r="BF896" s="50">
        <f t="shared" si="506"/>
        <v>205066.3923215715</v>
      </c>
      <c r="BG896" s="50">
        <f t="shared" si="492"/>
        <v>204238.30619719715</v>
      </c>
      <c r="BH896" s="72">
        <f t="shared" si="493"/>
        <v>0.40381366980690181</v>
      </c>
      <c r="BI896" s="73">
        <f t="shared" si="494"/>
        <v>1.8667125103547852</v>
      </c>
      <c r="BJ896" s="51">
        <f t="shared" si="495"/>
        <v>1.6666804887783164</v>
      </c>
      <c r="BK896" s="72">
        <f t="shared" si="496"/>
        <v>10.715737986801779</v>
      </c>
      <c r="BL896" s="116"/>
      <c r="BM896" s="74">
        <f t="shared" si="518"/>
        <v>1020</v>
      </c>
      <c r="BN896" s="74">
        <f t="shared" si="519"/>
        <v>9</v>
      </c>
      <c r="BO896" s="71">
        <v>307.2</v>
      </c>
      <c r="BP896" s="71">
        <v>58</v>
      </c>
      <c r="BQ896" s="71">
        <v>72.599999999999994</v>
      </c>
      <c r="BR896" s="72">
        <f t="shared" si="497"/>
        <v>29</v>
      </c>
      <c r="BS896" s="54">
        <f t="shared" si="498"/>
        <v>2642.079421669016</v>
      </c>
      <c r="BT896" s="50">
        <f t="shared" si="499"/>
        <v>204238.30619719715</v>
      </c>
      <c r="BU896" s="50">
        <f t="shared" si="500"/>
        <v>191814.96601317055</v>
      </c>
      <c r="BV896" s="72">
        <f t="shared" si="501"/>
        <v>6.0827669477593291</v>
      </c>
      <c r="BW896" s="75">
        <f t="shared" si="502"/>
        <v>1.6666804887783164</v>
      </c>
      <c r="BX896" s="55">
        <f t="shared" si="503"/>
        <v>1.6015434373296336</v>
      </c>
      <c r="BY896" s="72">
        <f t="shared" si="514"/>
        <v>3.9081906752522553</v>
      </c>
      <c r="BZ896" s="83" t="s">
        <v>74</v>
      </c>
      <c r="CA896" s="83" t="s">
        <v>92</v>
      </c>
      <c r="CB896" s="112">
        <v>8</v>
      </c>
      <c r="CC896" s="112">
        <v>4</v>
      </c>
      <c r="CD896" s="112">
        <v>6</v>
      </c>
      <c r="CE896" s="112">
        <v>3</v>
      </c>
      <c r="CF896" s="83" t="s">
        <v>75</v>
      </c>
      <c r="CG896" s="71" t="s">
        <v>81</v>
      </c>
      <c r="CH896" s="129">
        <f>SUM(CH894:CH895)/2</f>
        <v>18.100000000000001</v>
      </c>
      <c r="CI896" s="63">
        <f t="shared" si="520"/>
        <v>3.9104836137686778</v>
      </c>
      <c r="CJ896" s="64">
        <f>SUM((AF896-BQ896)/AF896)*100</f>
        <v>1.8918918918918997</v>
      </c>
      <c r="CK896" s="64">
        <f>SUM(BX896*CH896)</f>
        <v>28.98793621566637</v>
      </c>
      <c r="CL896" s="65" t="s">
        <v>75</v>
      </c>
    </row>
    <row r="897" spans="1:90" s="65" customFormat="1" ht="24.75" customHeight="1" x14ac:dyDescent="0.3">
      <c r="A897" s="61" t="s">
        <v>131</v>
      </c>
      <c r="B897" s="35">
        <v>3.585</v>
      </c>
      <c r="C897" s="35">
        <v>1.855</v>
      </c>
      <c r="D897" s="35">
        <v>10.175000000000001</v>
      </c>
      <c r="E897" s="35">
        <v>2.7303000000000002</v>
      </c>
      <c r="F897" s="35">
        <v>5.5350000000000003E-2</v>
      </c>
      <c r="G897" s="66">
        <v>0.27665000000000001</v>
      </c>
      <c r="H897" s="66">
        <v>9.665E-2</v>
      </c>
      <c r="I897" s="66">
        <v>5.0700000000000002E-2</v>
      </c>
      <c r="J897" s="66">
        <v>2.5950000000000001E-2</v>
      </c>
      <c r="K897" s="67">
        <v>4.2500000000000003E-2</v>
      </c>
      <c r="L897" s="66">
        <v>0.51666699999999999</v>
      </c>
      <c r="M897" s="68">
        <v>1.6799999999999999E-2</v>
      </c>
      <c r="N897" s="35">
        <v>4.8599999999999994</v>
      </c>
      <c r="O897" s="35">
        <v>25.274999999999999</v>
      </c>
      <c r="P897" s="35">
        <v>1.98</v>
      </c>
      <c r="Q897" s="35">
        <v>11.07</v>
      </c>
      <c r="R897" s="35">
        <v>3.6949999999999998</v>
      </c>
      <c r="S897" s="35">
        <v>0.65</v>
      </c>
      <c r="T897" s="35">
        <v>6.69</v>
      </c>
      <c r="U897" s="35">
        <v>0.51249999999999996</v>
      </c>
      <c r="V897" s="35">
        <v>10.445</v>
      </c>
      <c r="W897" s="35">
        <v>3.57</v>
      </c>
      <c r="X897" s="35">
        <v>11.23</v>
      </c>
      <c r="Y897" s="35">
        <v>7.25</v>
      </c>
      <c r="Z897" s="35">
        <v>0</v>
      </c>
      <c r="AA897" s="35">
        <v>3.125</v>
      </c>
      <c r="AB897" s="41">
        <v>1060</v>
      </c>
      <c r="AC897" s="41">
        <v>9</v>
      </c>
      <c r="AD897" s="88">
        <v>388.4</v>
      </c>
      <c r="AE897" s="69">
        <v>59.3</v>
      </c>
      <c r="AF897" s="69">
        <v>74</v>
      </c>
      <c r="AG897" s="44">
        <f t="shared" si="509"/>
        <v>29.65</v>
      </c>
      <c r="AH897" s="44">
        <f t="shared" si="480"/>
        <v>2761.8447876054929</v>
      </c>
      <c r="AI897" s="44">
        <f t="shared" si="481"/>
        <v>204376.51428280649</v>
      </c>
      <c r="AJ897" s="44">
        <f t="shared" si="482"/>
        <v>1.9004140537525294</v>
      </c>
      <c r="AK897" s="45">
        <v>0</v>
      </c>
      <c r="AL897" s="43">
        <v>377.3</v>
      </c>
      <c r="AM897" s="43">
        <v>59.2</v>
      </c>
      <c r="AN897" s="69">
        <v>74.2</v>
      </c>
      <c r="AO897" s="44">
        <f t="shared" si="507"/>
        <v>29.6</v>
      </c>
      <c r="AP897" s="44">
        <f t="shared" si="483"/>
        <v>2752.5378193692336</v>
      </c>
      <c r="AQ897" s="46">
        <f t="shared" si="484"/>
        <v>204376.51428280649</v>
      </c>
      <c r="AR897" s="46">
        <f t="shared" si="485"/>
        <v>204238.30619719715</v>
      </c>
      <c r="AS897" s="47">
        <f t="shared" si="486"/>
        <v>6.7624250317770002E-2</v>
      </c>
      <c r="AT897" s="46">
        <f t="shared" si="487"/>
        <v>1.9004140537525294</v>
      </c>
      <c r="AU897" s="46">
        <f t="shared" si="488"/>
        <v>1.8473517873562244</v>
      </c>
      <c r="AV897" s="47">
        <f t="shared" si="489"/>
        <v>2.7921423908399854</v>
      </c>
      <c r="AW897" s="48">
        <v>0</v>
      </c>
      <c r="AX897" s="70">
        <v>150</v>
      </c>
      <c r="AY897" s="70">
        <v>12</v>
      </c>
      <c r="AZ897" s="71">
        <v>344.5</v>
      </c>
      <c r="BA897" s="43">
        <f t="shared" si="504"/>
        <v>12.743105950653113</v>
      </c>
      <c r="BB897" s="71">
        <v>59.2</v>
      </c>
      <c r="BC897" s="69">
        <v>74</v>
      </c>
      <c r="BD897" s="54">
        <f t="shared" si="490"/>
        <v>29.6</v>
      </c>
      <c r="BE897" s="44">
        <f t="shared" si="491"/>
        <v>2752.5378193692336</v>
      </c>
      <c r="BF897" s="50">
        <f t="shared" si="506"/>
        <v>204376.51428280649</v>
      </c>
      <c r="BG897" s="50">
        <f t="shared" si="492"/>
        <v>203687.79863332328</v>
      </c>
      <c r="BH897" s="72">
        <f t="shared" si="493"/>
        <v>0.33698375368619393</v>
      </c>
      <c r="BI897" s="73">
        <f t="shared" si="494"/>
        <v>1.9004140537525294</v>
      </c>
      <c r="BJ897" s="51">
        <f t="shared" si="495"/>
        <v>1.6913138750159769</v>
      </c>
      <c r="BK897" s="72">
        <f t="shared" si="496"/>
        <v>11.002874785295678</v>
      </c>
      <c r="BL897" s="116"/>
      <c r="BM897" s="74">
        <f t="shared" si="518"/>
        <v>1060</v>
      </c>
      <c r="BN897" s="74">
        <f t="shared" si="519"/>
        <v>9</v>
      </c>
      <c r="BO897" s="71">
        <v>310.39999999999998</v>
      </c>
      <c r="BP897" s="71">
        <v>58.1</v>
      </c>
      <c r="BQ897" s="71">
        <v>71.7</v>
      </c>
      <c r="BR897" s="72">
        <f t="shared" si="497"/>
        <v>29.05</v>
      </c>
      <c r="BS897" s="54">
        <f t="shared" si="498"/>
        <v>2651.1978943460604</v>
      </c>
      <c r="BT897" s="50">
        <f t="shared" si="499"/>
        <v>203687.79863332328</v>
      </c>
      <c r="BU897" s="50">
        <f t="shared" si="500"/>
        <v>190090.88902461252</v>
      </c>
      <c r="BV897" s="72">
        <f t="shared" si="501"/>
        <v>6.6753677441365937</v>
      </c>
      <c r="BW897" s="75">
        <f t="shared" si="502"/>
        <v>1.6913138750159769</v>
      </c>
      <c r="BX897" s="55">
        <f t="shared" si="503"/>
        <v>1.6329030896362957</v>
      </c>
      <c r="BY897" s="72">
        <f t="shared" si="514"/>
        <v>3.4535745400379554</v>
      </c>
      <c r="BZ897" s="83" t="s">
        <v>74</v>
      </c>
      <c r="CA897" s="83" t="s">
        <v>92</v>
      </c>
      <c r="CB897" s="112">
        <v>8</v>
      </c>
      <c r="CC897" s="112">
        <v>4</v>
      </c>
      <c r="CD897" s="112">
        <v>6</v>
      </c>
      <c r="CE897" s="112">
        <v>3</v>
      </c>
      <c r="CF897" s="83" t="s">
        <v>75</v>
      </c>
      <c r="CG897" s="71" t="s">
        <v>81</v>
      </c>
      <c r="CH897" s="129">
        <f>SUM(CH895:CH896)/2</f>
        <v>17.8</v>
      </c>
      <c r="CI897" s="63">
        <f t="shared" si="520"/>
        <v>3.7679401288321839</v>
      </c>
      <c r="CJ897" s="64">
        <f>SUM((AF897-BQ897)/AF897)*100</f>
        <v>3.1081081081081043</v>
      </c>
      <c r="CK897" s="64">
        <f>SUM(BX897*CH897)</f>
        <v>29.065674995526066</v>
      </c>
      <c r="CL897" s="65" t="s">
        <v>75</v>
      </c>
    </row>
    <row r="898" spans="1:90" s="65" customFormat="1" ht="24.75" customHeight="1" x14ac:dyDescent="0.3">
      <c r="A898" s="61" t="s">
        <v>131</v>
      </c>
      <c r="B898" s="35">
        <v>3.7650000000000001</v>
      </c>
      <c r="C898" s="35">
        <v>1.825</v>
      </c>
      <c r="D898" s="35">
        <v>10.205</v>
      </c>
      <c r="E898" s="35">
        <v>2.8285999999999998</v>
      </c>
      <c r="F898" s="35">
        <v>5.0950000000000002E-2</v>
      </c>
      <c r="G898" s="66">
        <v>0.27600000000000002</v>
      </c>
      <c r="H898" s="66">
        <v>0.10355</v>
      </c>
      <c r="I898" s="66">
        <v>5.1299999999999998E-2</v>
      </c>
      <c r="J898" s="66">
        <v>2.6849999999999999E-2</v>
      </c>
      <c r="K898" s="67">
        <v>4.4850000000000001E-2</v>
      </c>
      <c r="L898" s="66">
        <v>0.51666699999999999</v>
      </c>
      <c r="M898" s="68">
        <v>1.9599999999999999E-2</v>
      </c>
      <c r="N898" s="35">
        <v>4.78</v>
      </c>
      <c r="O898" s="35">
        <v>19.427500000000002</v>
      </c>
      <c r="P898" s="35">
        <v>1.98</v>
      </c>
      <c r="Q898" s="35">
        <v>15.98</v>
      </c>
      <c r="R898" s="35">
        <v>4.2474999999999996</v>
      </c>
      <c r="S898" s="35">
        <v>0.97499999999999998</v>
      </c>
      <c r="T898" s="35">
        <v>6.8724999999999996</v>
      </c>
      <c r="U898" s="35">
        <v>0.77</v>
      </c>
      <c r="V898" s="35">
        <v>11.3</v>
      </c>
      <c r="W898" s="35">
        <v>5.37</v>
      </c>
      <c r="X898" s="35">
        <v>8.9450000000000003</v>
      </c>
      <c r="Y898" s="35">
        <v>5.09</v>
      </c>
      <c r="Z898" s="35">
        <v>0</v>
      </c>
      <c r="AA898" s="35">
        <v>4.7</v>
      </c>
      <c r="AB898" s="41">
        <v>1060</v>
      </c>
      <c r="AC898" s="41">
        <v>9</v>
      </c>
      <c r="AD898" s="88">
        <v>385.7</v>
      </c>
      <c r="AE898" s="69">
        <v>59.3</v>
      </c>
      <c r="AF898" s="69">
        <v>74</v>
      </c>
      <c r="AG898" s="44">
        <f t="shared" si="509"/>
        <v>29.65</v>
      </c>
      <c r="AH898" s="44">
        <f t="shared" ref="AH898:AH961" si="521">PI()*(AE898/2)^2</f>
        <v>2761.8447876054929</v>
      </c>
      <c r="AI898" s="44">
        <f t="shared" ref="AI898:AI961" si="522">PI()*(AE898/2)^2*AF898</f>
        <v>204376.51428280649</v>
      </c>
      <c r="AJ898" s="44">
        <f t="shared" ref="AJ898:AJ961" si="523">(AD898*1000/AI898)</f>
        <v>1.8872031424622826</v>
      </c>
      <c r="AK898" s="45">
        <v>0</v>
      </c>
      <c r="AL898" s="43">
        <v>375.7</v>
      </c>
      <c r="AM898" s="43">
        <v>59.2</v>
      </c>
      <c r="AN898" s="69">
        <v>74.2</v>
      </c>
      <c r="AO898" s="44">
        <f t="shared" si="507"/>
        <v>29.6</v>
      </c>
      <c r="AP898" s="44">
        <f t="shared" ref="AP898:AP961" si="524">PI()*(AM898/2)^2</f>
        <v>2752.5378193692336</v>
      </c>
      <c r="AQ898" s="46">
        <f t="shared" ref="AQ898:AQ961" si="525">SUM(AI898)</f>
        <v>204376.51428280649</v>
      </c>
      <c r="AR898" s="46">
        <f t="shared" ref="AR898:AR961" si="526">PI()*(AM898/2)^2*AN898</f>
        <v>204238.30619719715</v>
      </c>
      <c r="AS898" s="47">
        <f t="shared" ref="AS898:AS961" si="527">((AQ898-AR898)/AQ898)*100</f>
        <v>6.7624250317770002E-2</v>
      </c>
      <c r="AT898" s="46">
        <f t="shared" ref="AT898:AT961" si="528">SUM(AJ898)</f>
        <v>1.8872031424622826</v>
      </c>
      <c r="AU898" s="46">
        <f t="shared" ref="AU898:AU961" si="529">(AL898*1000/AR898)</f>
        <v>1.839517801510028</v>
      </c>
      <c r="AV898" s="47">
        <f t="shared" ref="AV898:AV961" si="530">((AT898-AU898)/AT898)*100</f>
        <v>2.5267730791311811</v>
      </c>
      <c r="AW898" s="48">
        <v>0</v>
      </c>
      <c r="AX898" s="70">
        <v>150</v>
      </c>
      <c r="AY898" s="70">
        <v>12</v>
      </c>
      <c r="AZ898" s="71">
        <v>344.5</v>
      </c>
      <c r="BA898" s="43">
        <f t="shared" si="504"/>
        <v>11.959361393323654</v>
      </c>
      <c r="BB898" s="71">
        <v>59.2</v>
      </c>
      <c r="BC898" s="69">
        <v>74</v>
      </c>
      <c r="BD898" s="54">
        <f t="shared" ref="BD898:BD961" si="531">SUM(BB898/2)</f>
        <v>29.6</v>
      </c>
      <c r="BE898" s="44">
        <f t="shared" ref="BE898:BE961" si="532">PI()*(BB898/2)^2</f>
        <v>2752.5378193692336</v>
      </c>
      <c r="BF898" s="50">
        <f t="shared" si="506"/>
        <v>204376.51428280649</v>
      </c>
      <c r="BG898" s="50">
        <f t="shared" ref="BG898:BG961" si="533">PI()*(BB898/2)^2*BC898</f>
        <v>203687.79863332328</v>
      </c>
      <c r="BH898" s="72">
        <f t="shared" ref="BH898:BH961" si="534">((BF898-BG898)/BF898)*100</f>
        <v>0.33698375368619393</v>
      </c>
      <c r="BI898" s="73">
        <f t="shared" ref="BI898:BI961" si="535">SUM(AJ898)</f>
        <v>1.8872031424622826</v>
      </c>
      <c r="BJ898" s="51">
        <f t="shared" ref="BJ898:BJ961" si="536">(AZ898*1000/BG898)</f>
        <v>1.6913138750159769</v>
      </c>
      <c r="BK898" s="72">
        <f t="shared" ref="BK898:BK961" si="537">((BI898-BJ898)/BI898)*100</f>
        <v>10.379871834609387</v>
      </c>
      <c r="BL898" s="116"/>
      <c r="BM898" s="74">
        <f t="shared" si="518"/>
        <v>1060</v>
      </c>
      <c r="BN898" s="74">
        <f t="shared" si="519"/>
        <v>9</v>
      </c>
      <c r="BO898" s="71">
        <v>309.60000000000002</v>
      </c>
      <c r="BP898" s="71">
        <v>58.3</v>
      </c>
      <c r="BQ898" s="71">
        <v>72.8</v>
      </c>
      <c r="BR898" s="72">
        <f t="shared" ref="BR898:BR961" si="538">BP898/2</f>
        <v>29.15</v>
      </c>
      <c r="BS898" s="54">
        <f t="shared" ref="BS898:BS961" si="539">PI()*(BP898/2)^2</f>
        <v>2669.481963589953</v>
      </c>
      <c r="BT898" s="50">
        <f t="shared" ref="BT898:BT961" si="540">SUM(BG898)</f>
        <v>203687.79863332328</v>
      </c>
      <c r="BU898" s="50">
        <f t="shared" ref="BU898:BU961" si="541">PI()*(BP898/2)^2*BQ898</f>
        <v>194338.28694934858</v>
      </c>
      <c r="BV898" s="72">
        <f t="shared" ref="BV898:BV961" si="542">((BT898-BU898)/BT898)*100</f>
        <v>4.5901186751031675</v>
      </c>
      <c r="BW898" s="75">
        <f t="shared" ref="BW898:BW961" si="543">SUM(BJ898)</f>
        <v>1.6913138750159769</v>
      </c>
      <c r="BX898" s="55">
        <f t="shared" ref="BX898:BX961" si="544">(BO898*1000/BU898)</f>
        <v>1.5930983279722575</v>
      </c>
      <c r="BY898" s="72">
        <f t="shared" si="514"/>
        <v>5.8070561883607557</v>
      </c>
      <c r="BZ898" s="83" t="s">
        <v>74</v>
      </c>
      <c r="CA898" s="83" t="s">
        <v>92</v>
      </c>
      <c r="CB898" s="112">
        <v>8</v>
      </c>
      <c r="CC898" s="112">
        <v>4</v>
      </c>
      <c r="CD898" s="112">
        <v>6</v>
      </c>
      <c r="CE898" s="112">
        <v>3</v>
      </c>
      <c r="CF898" s="83" t="s">
        <v>75</v>
      </c>
      <c r="CG898" s="71" t="s">
        <v>81</v>
      </c>
      <c r="CH898" s="129">
        <f>SUM(CH896:CH897)/2</f>
        <v>17.950000000000003</v>
      </c>
      <c r="CI898" s="63">
        <f t="shared" si="520"/>
        <v>3.8392118713004306</v>
      </c>
      <c r="CJ898" s="64">
        <f>SUM((AF898-BQ898)/AF898)*100</f>
        <v>1.6216216216216255</v>
      </c>
      <c r="CK898" s="64">
        <f>SUM(BX898*CH898)</f>
        <v>28.596114987102027</v>
      </c>
      <c r="CL898" s="65" t="s">
        <v>75</v>
      </c>
    </row>
    <row r="899" spans="1:90" s="65" customFormat="1" ht="24.75" customHeight="1" x14ac:dyDescent="0.3">
      <c r="A899" s="61" t="s">
        <v>131</v>
      </c>
      <c r="B899" s="35">
        <v>4.165</v>
      </c>
      <c r="C899" s="35">
        <v>2.38</v>
      </c>
      <c r="D899" s="35">
        <v>7.3049999999999997</v>
      </c>
      <c r="E899" s="35">
        <v>5.9249999999999998</v>
      </c>
      <c r="F899" s="35">
        <v>8.9649999999999994E-2</v>
      </c>
      <c r="G899" s="66">
        <v>0.26874999999999999</v>
      </c>
      <c r="H899" s="66">
        <v>8.8849999999999998E-2</v>
      </c>
      <c r="I899" s="66">
        <v>4.8349999999999997E-2</v>
      </c>
      <c r="J899" s="66">
        <v>3.8850000000000003E-2</v>
      </c>
      <c r="K899" s="67">
        <v>6.105E-2</v>
      </c>
      <c r="L899" s="66">
        <v>0.51666699999999999</v>
      </c>
      <c r="M899" s="68">
        <v>1.9599999999999999E-2</v>
      </c>
      <c r="N899" s="35">
        <v>4.7</v>
      </c>
      <c r="O899" s="35">
        <v>13.58</v>
      </c>
      <c r="P899" s="35">
        <v>1.98</v>
      </c>
      <c r="Q899" s="35">
        <v>20.89</v>
      </c>
      <c r="R899" s="35">
        <v>4.8</v>
      </c>
      <c r="S899" s="35">
        <v>1.3</v>
      </c>
      <c r="T899" s="35">
        <v>7.0549999999999997</v>
      </c>
      <c r="U899" s="35">
        <v>1.0249999999999999</v>
      </c>
      <c r="V899" s="35">
        <v>12.155000000000001</v>
      </c>
      <c r="W899" s="35">
        <v>7.17</v>
      </c>
      <c r="X899" s="35">
        <v>6.66</v>
      </c>
      <c r="Y899" s="35">
        <v>2.9299999999999997</v>
      </c>
      <c r="Z899" s="35">
        <v>0</v>
      </c>
      <c r="AA899" s="35">
        <v>6.25</v>
      </c>
      <c r="AB899" s="41">
        <v>1060</v>
      </c>
      <c r="AC899" s="41">
        <v>9</v>
      </c>
      <c r="AD899" s="88">
        <v>387.8</v>
      </c>
      <c r="AE899" s="69">
        <v>59.3</v>
      </c>
      <c r="AF899" s="69">
        <v>74</v>
      </c>
      <c r="AG899" s="44">
        <f t="shared" si="509"/>
        <v>29.65</v>
      </c>
      <c r="AH899" s="44">
        <f t="shared" si="521"/>
        <v>2761.8447876054929</v>
      </c>
      <c r="AI899" s="44">
        <f t="shared" si="522"/>
        <v>204376.51428280649</v>
      </c>
      <c r="AJ899" s="44">
        <f t="shared" si="523"/>
        <v>1.8974782956880301</v>
      </c>
      <c r="AK899" s="45">
        <v>0</v>
      </c>
      <c r="AL899" s="43">
        <v>382.2</v>
      </c>
      <c r="AM899" s="43">
        <v>59.2</v>
      </c>
      <c r="AN899" s="69">
        <v>74.2</v>
      </c>
      <c r="AO899" s="44">
        <f t="shared" si="507"/>
        <v>29.6</v>
      </c>
      <c r="AP899" s="44">
        <f t="shared" si="524"/>
        <v>2752.5378193692336</v>
      </c>
      <c r="AQ899" s="46">
        <f t="shared" si="525"/>
        <v>204376.51428280649</v>
      </c>
      <c r="AR899" s="46">
        <f t="shared" si="526"/>
        <v>204238.30619719715</v>
      </c>
      <c r="AS899" s="47">
        <f t="shared" si="527"/>
        <v>6.7624250317770002E-2</v>
      </c>
      <c r="AT899" s="46">
        <f t="shared" si="528"/>
        <v>1.8974782956880301</v>
      </c>
      <c r="AU899" s="46">
        <f t="shared" si="529"/>
        <v>1.8713433690102015</v>
      </c>
      <c r="AV899" s="47">
        <f t="shared" si="530"/>
        <v>1.3773504939276255</v>
      </c>
      <c r="AW899" s="48">
        <v>0</v>
      </c>
      <c r="AX899" s="70">
        <v>150</v>
      </c>
      <c r="AY899" s="70">
        <v>12</v>
      </c>
      <c r="AZ899" s="71">
        <v>350.7</v>
      </c>
      <c r="BA899" s="43">
        <f t="shared" ref="BA899:BA962" si="545">(AD899-AZ899)/AZ899*100</f>
        <v>10.578842315369268</v>
      </c>
      <c r="BB899" s="71">
        <v>58</v>
      </c>
      <c r="BC899" s="69">
        <v>74.099999999999994</v>
      </c>
      <c r="BD899" s="54">
        <f t="shared" si="531"/>
        <v>29</v>
      </c>
      <c r="BE899" s="44">
        <f t="shared" si="532"/>
        <v>2642.079421669016</v>
      </c>
      <c r="BF899" s="50">
        <f t="shared" si="506"/>
        <v>204376.51428280649</v>
      </c>
      <c r="BG899" s="50">
        <f t="shared" si="533"/>
        <v>195778.08514567406</v>
      </c>
      <c r="BH899" s="72">
        <f t="shared" si="534"/>
        <v>4.2071512802270057</v>
      </c>
      <c r="BI899" s="73">
        <f t="shared" si="535"/>
        <v>1.8974782956880301</v>
      </c>
      <c r="BJ899" s="51">
        <f t="shared" si="536"/>
        <v>1.7913138732511968</v>
      </c>
      <c r="BK899" s="72">
        <f t="shared" si="537"/>
        <v>5.595026972276262</v>
      </c>
      <c r="BL899" s="116"/>
      <c r="BM899" s="74">
        <f t="shared" si="518"/>
        <v>1060</v>
      </c>
      <c r="BN899" s="74">
        <f t="shared" si="519"/>
        <v>9</v>
      </c>
      <c r="BO899" s="71">
        <v>310.39999999999998</v>
      </c>
      <c r="BP899" s="71">
        <v>58.1</v>
      </c>
      <c r="BQ899" s="71">
        <v>72.3</v>
      </c>
      <c r="BR899" s="72">
        <f t="shared" si="538"/>
        <v>29.05</v>
      </c>
      <c r="BS899" s="54">
        <f t="shared" si="539"/>
        <v>2651.1978943460604</v>
      </c>
      <c r="BT899" s="50">
        <f t="shared" si="540"/>
        <v>195778.08514567406</v>
      </c>
      <c r="BU899" s="50">
        <f t="shared" si="541"/>
        <v>191681.60776122016</v>
      </c>
      <c r="BV899" s="72">
        <f t="shared" si="542"/>
        <v>2.0924085458317792</v>
      </c>
      <c r="BW899" s="75">
        <f t="shared" si="543"/>
        <v>1.7913138732511968</v>
      </c>
      <c r="BX899" s="55">
        <f t="shared" si="544"/>
        <v>1.619352026651762</v>
      </c>
      <c r="BY899" s="72">
        <f t="shared" si="514"/>
        <v>9.5997607771176199</v>
      </c>
      <c r="BZ899" s="83" t="s">
        <v>74</v>
      </c>
      <c r="CA899" s="83" t="s">
        <v>92</v>
      </c>
      <c r="CB899" s="112">
        <v>8</v>
      </c>
      <c r="CC899" s="112">
        <v>4</v>
      </c>
      <c r="CD899" s="112">
        <v>6</v>
      </c>
      <c r="CE899" s="112">
        <v>3</v>
      </c>
      <c r="CF899" s="83" t="s">
        <v>75</v>
      </c>
      <c r="CG899" s="71" t="s">
        <v>81</v>
      </c>
      <c r="CH899" s="129">
        <f>SUM(CH897:CH898)/2</f>
        <v>17.875</v>
      </c>
      <c r="CI899" s="63">
        <f t="shared" si="520"/>
        <v>3.8035760000663075</v>
      </c>
      <c r="CJ899" s="64">
        <f>SUM((AF899-BQ899)/AF899)*100</f>
        <v>2.2972972972973014</v>
      </c>
      <c r="CK899" s="64">
        <f>SUM(BX899*CH899)</f>
        <v>28.945917476400247</v>
      </c>
      <c r="CL899" s="65" t="s">
        <v>75</v>
      </c>
    </row>
    <row r="900" spans="1:90" s="65" customFormat="1" ht="24.75" customHeight="1" x14ac:dyDescent="0.3">
      <c r="A900" s="61" t="s">
        <v>131</v>
      </c>
      <c r="B900" s="35">
        <v>3.97</v>
      </c>
      <c r="C900" s="35">
        <v>2.11</v>
      </c>
      <c r="D900" s="35">
        <v>6.72</v>
      </c>
      <c r="E900" s="35">
        <v>5.84</v>
      </c>
      <c r="F900" s="35">
        <v>8.3699999999999997E-2</v>
      </c>
      <c r="G900" s="66">
        <v>0.25835000000000002</v>
      </c>
      <c r="H900" s="66">
        <v>9.0550000000000005E-2</v>
      </c>
      <c r="I900" s="66">
        <v>4.7050000000000002E-2</v>
      </c>
      <c r="J900" s="66">
        <v>3.8600000000000002E-2</v>
      </c>
      <c r="K900" s="67">
        <v>6.2300000000000001E-2</v>
      </c>
      <c r="L900" s="66">
        <v>0.51666699999999999</v>
      </c>
      <c r="M900" s="68">
        <v>2.4649999999999998E-2</v>
      </c>
      <c r="N900" s="35">
        <v>4.8599999999999994</v>
      </c>
      <c r="O900" s="35">
        <v>25.274999999999999</v>
      </c>
      <c r="P900" s="35">
        <v>1.98</v>
      </c>
      <c r="Q900" s="35">
        <v>11.07</v>
      </c>
      <c r="R900" s="35">
        <v>3.6949999999999998</v>
      </c>
      <c r="S900" s="35">
        <v>0.65</v>
      </c>
      <c r="T900" s="35">
        <v>6.69</v>
      </c>
      <c r="U900" s="35">
        <v>0.51249999999999996</v>
      </c>
      <c r="V900" s="35">
        <v>10.445</v>
      </c>
      <c r="W900" s="35">
        <v>3.57</v>
      </c>
      <c r="X900" s="35">
        <v>11.23</v>
      </c>
      <c r="Y900" s="35">
        <v>7.25</v>
      </c>
      <c r="Z900" s="35">
        <v>0</v>
      </c>
      <c r="AA900" s="35">
        <v>3.125</v>
      </c>
      <c r="AB900" s="41">
        <v>1060</v>
      </c>
      <c r="AC900" s="41">
        <v>9</v>
      </c>
      <c r="AD900" s="88">
        <v>387</v>
      </c>
      <c r="AE900" s="69">
        <v>59.3</v>
      </c>
      <c r="AF900" s="69">
        <v>74</v>
      </c>
      <c r="AG900" s="44">
        <f t="shared" si="509"/>
        <v>29.65</v>
      </c>
      <c r="AH900" s="44">
        <f t="shared" si="521"/>
        <v>2761.8447876054929</v>
      </c>
      <c r="AI900" s="44">
        <f t="shared" si="522"/>
        <v>204376.51428280649</v>
      </c>
      <c r="AJ900" s="44">
        <f t="shared" si="523"/>
        <v>1.8935639516020311</v>
      </c>
      <c r="AK900" s="45">
        <v>0</v>
      </c>
      <c r="AL900" s="43">
        <v>379</v>
      </c>
      <c r="AM900" s="43">
        <v>59.2</v>
      </c>
      <c r="AN900" s="69">
        <v>74.2</v>
      </c>
      <c r="AO900" s="44">
        <f t="shared" si="507"/>
        <v>29.6</v>
      </c>
      <c r="AP900" s="44">
        <f t="shared" si="524"/>
        <v>2752.5378193692336</v>
      </c>
      <c r="AQ900" s="46">
        <f t="shared" si="525"/>
        <v>204376.51428280649</v>
      </c>
      <c r="AR900" s="46">
        <f t="shared" si="526"/>
        <v>204238.30619719715</v>
      </c>
      <c r="AS900" s="47">
        <f t="shared" si="527"/>
        <v>6.7624250317770002E-2</v>
      </c>
      <c r="AT900" s="46">
        <f t="shared" si="528"/>
        <v>1.8935639516020311</v>
      </c>
      <c r="AU900" s="46">
        <f t="shared" si="529"/>
        <v>1.8556753973178082</v>
      </c>
      <c r="AV900" s="47">
        <f t="shared" si="530"/>
        <v>2.0009123141665035</v>
      </c>
      <c r="AW900" s="48">
        <v>0</v>
      </c>
      <c r="AX900" s="70">
        <v>150</v>
      </c>
      <c r="AY900" s="70">
        <v>12</v>
      </c>
      <c r="AZ900" s="71">
        <v>344.5</v>
      </c>
      <c r="BA900" s="43">
        <f t="shared" si="545"/>
        <v>12.336719883889694</v>
      </c>
      <c r="BB900" s="71">
        <v>58</v>
      </c>
      <c r="BC900" s="69">
        <v>74.2</v>
      </c>
      <c r="BD900" s="54">
        <f t="shared" si="531"/>
        <v>29</v>
      </c>
      <c r="BE900" s="44">
        <f t="shared" si="532"/>
        <v>2642.079421669016</v>
      </c>
      <c r="BF900" s="50">
        <f t="shared" si="506"/>
        <v>204376.51428280649</v>
      </c>
      <c r="BG900" s="50">
        <f t="shared" si="533"/>
        <v>196042.29308784098</v>
      </c>
      <c r="BH900" s="72">
        <f t="shared" si="534"/>
        <v>4.077876180740124</v>
      </c>
      <c r="BI900" s="73">
        <f t="shared" si="535"/>
        <v>1.8935639516020311</v>
      </c>
      <c r="BJ900" s="51">
        <f t="shared" si="536"/>
        <v>1.7572738748043482</v>
      </c>
      <c r="BK900" s="72">
        <f t="shared" si="537"/>
        <v>7.1975428494176832</v>
      </c>
      <c r="BL900" s="116"/>
      <c r="BM900" s="74">
        <f t="shared" si="518"/>
        <v>1060</v>
      </c>
      <c r="BN900" s="74">
        <f t="shared" si="519"/>
        <v>9</v>
      </c>
      <c r="BO900" s="71">
        <v>310.3</v>
      </c>
      <c r="BP900" s="71">
        <v>58.2</v>
      </c>
      <c r="BQ900" s="71">
        <v>72</v>
      </c>
      <c r="BR900" s="72">
        <f t="shared" si="538"/>
        <v>29.1</v>
      </c>
      <c r="BS900" s="54">
        <f t="shared" si="539"/>
        <v>2660.3320749863728</v>
      </c>
      <c r="BT900" s="50">
        <f t="shared" si="540"/>
        <v>196042.29308784098</v>
      </c>
      <c r="BU900" s="50">
        <f t="shared" si="541"/>
        <v>191543.90939901886</v>
      </c>
      <c r="BV900" s="72">
        <f t="shared" si="542"/>
        <v>2.2945985878702864</v>
      </c>
      <c r="BW900" s="75">
        <f t="shared" si="543"/>
        <v>1.7572738748043482</v>
      </c>
      <c r="BX900" s="55">
        <f t="shared" si="544"/>
        <v>1.6199940837251672</v>
      </c>
      <c r="BY900" s="72">
        <f t="shared" si="514"/>
        <v>7.8120885450747091</v>
      </c>
      <c r="BZ900" s="83" t="s">
        <v>74</v>
      </c>
      <c r="CA900" s="83" t="s">
        <v>92</v>
      </c>
      <c r="CB900" s="112">
        <v>8</v>
      </c>
      <c r="CC900" s="112">
        <v>4</v>
      </c>
      <c r="CD900" s="112">
        <v>6</v>
      </c>
      <c r="CE900" s="112">
        <v>3</v>
      </c>
      <c r="CF900" s="83" t="s">
        <v>75</v>
      </c>
      <c r="CG900" s="71" t="s">
        <v>81</v>
      </c>
      <c r="CH900" s="129">
        <f>SUM(CH898:CH899)/2</f>
        <v>17.912500000000001</v>
      </c>
      <c r="CI900" s="63">
        <f t="shared" si="520"/>
        <v>3.821393935683369</v>
      </c>
      <c r="CJ900" s="64">
        <f>SUM((AF900-BQ900)/AF900)*100</f>
        <v>2.7027027027027026</v>
      </c>
      <c r="CK900" s="64">
        <f>SUM(BX900*CH900)</f>
        <v>29.018144024727061</v>
      </c>
      <c r="CL900" s="65" t="s">
        <v>75</v>
      </c>
    </row>
    <row r="901" spans="1:90" s="65" customFormat="1" ht="24.75" customHeight="1" x14ac:dyDescent="0.3">
      <c r="A901" s="61" t="s">
        <v>131</v>
      </c>
      <c r="B901" s="35">
        <v>4.18</v>
      </c>
      <c r="C901" s="35">
        <v>2.41</v>
      </c>
      <c r="D901" s="35">
        <v>7.4450000000000003</v>
      </c>
      <c r="E901" s="35">
        <v>5.88</v>
      </c>
      <c r="F901" s="35">
        <v>7.6850000000000002E-2</v>
      </c>
      <c r="G901" s="66">
        <v>0.26795000000000002</v>
      </c>
      <c r="H901" s="66">
        <v>9.64E-2</v>
      </c>
      <c r="I901" s="66">
        <v>5.1749999999999997E-2</v>
      </c>
      <c r="J901" s="66">
        <v>3.9199999999999999E-2</v>
      </c>
      <c r="K901" s="67">
        <v>5.1200000000000002E-2</v>
      </c>
      <c r="L901" s="66">
        <v>0.51666699999999999</v>
      </c>
      <c r="M901" s="68">
        <v>2.2950000000000002E-2</v>
      </c>
      <c r="N901" s="35">
        <v>4.78</v>
      </c>
      <c r="O901" s="35">
        <v>19.427500000000002</v>
      </c>
      <c r="P901" s="35">
        <v>1.98</v>
      </c>
      <c r="Q901" s="35">
        <v>15.98</v>
      </c>
      <c r="R901" s="35">
        <v>4.2474999999999996</v>
      </c>
      <c r="S901" s="35">
        <v>0.97499999999999998</v>
      </c>
      <c r="T901" s="35">
        <v>6.8724999999999996</v>
      </c>
      <c r="U901" s="35">
        <v>0.77</v>
      </c>
      <c r="V901" s="35">
        <v>11.3</v>
      </c>
      <c r="W901" s="35">
        <v>5.37</v>
      </c>
      <c r="X901" s="35">
        <v>8.9450000000000003</v>
      </c>
      <c r="Y901" s="35">
        <v>5.09</v>
      </c>
      <c r="Z901" s="35">
        <v>0</v>
      </c>
      <c r="AA901" s="35">
        <v>4.7</v>
      </c>
      <c r="AB901" s="41">
        <v>1060</v>
      </c>
      <c r="AC901" s="41">
        <v>9</v>
      </c>
      <c r="AD901" s="88">
        <v>387.9</v>
      </c>
      <c r="AE901" s="69">
        <v>59.9</v>
      </c>
      <c r="AF901" s="69">
        <v>74.5</v>
      </c>
      <c r="AG901" s="44">
        <f t="shared" si="509"/>
        <v>29.95</v>
      </c>
      <c r="AH901" s="44">
        <f t="shared" si="521"/>
        <v>2818.0164642516784</v>
      </c>
      <c r="AI901" s="44">
        <f t="shared" si="522"/>
        <v>209942.22658675004</v>
      </c>
      <c r="AJ901" s="44">
        <f t="shared" si="523"/>
        <v>1.8476511672115481</v>
      </c>
      <c r="AK901" s="45">
        <v>0</v>
      </c>
      <c r="AL901" s="43">
        <v>382.3</v>
      </c>
      <c r="AM901" s="43">
        <v>59.8</v>
      </c>
      <c r="AN901" s="69">
        <v>74.400000000000006</v>
      </c>
      <c r="AO901" s="44">
        <f t="shared" si="507"/>
        <v>29.9</v>
      </c>
      <c r="AP901" s="44">
        <f t="shared" si="524"/>
        <v>2808.6152482358107</v>
      </c>
      <c r="AQ901" s="46">
        <f t="shared" si="525"/>
        <v>209942.22658675004</v>
      </c>
      <c r="AR901" s="46">
        <f t="shared" si="526"/>
        <v>208960.97446874433</v>
      </c>
      <c r="AS901" s="47">
        <f t="shared" si="527"/>
        <v>0.46739149810828839</v>
      </c>
      <c r="AT901" s="46">
        <f t="shared" si="528"/>
        <v>1.8476511672115481</v>
      </c>
      <c r="AU901" s="46">
        <f t="shared" si="529"/>
        <v>1.8295282215827489</v>
      </c>
      <c r="AV901" s="47">
        <f t="shared" si="530"/>
        <v>0.98086402619765922</v>
      </c>
      <c r="AW901" s="48">
        <v>0</v>
      </c>
      <c r="AX901" s="70">
        <v>150</v>
      </c>
      <c r="AY901" s="70">
        <v>12</v>
      </c>
      <c r="AZ901" s="69">
        <v>337.6</v>
      </c>
      <c r="BA901" s="43">
        <f t="shared" si="545"/>
        <v>14.899289099526053</v>
      </c>
      <c r="BB901" s="69">
        <v>58.9</v>
      </c>
      <c r="BC901" s="69">
        <v>74.900000000000006</v>
      </c>
      <c r="BD901" s="54">
        <f t="shared" si="531"/>
        <v>29.45</v>
      </c>
      <c r="BE901" s="44">
        <f t="shared" si="532"/>
        <v>2724.7111624400618</v>
      </c>
      <c r="BF901" s="50">
        <f t="shared" si="506"/>
        <v>209942.22658675004</v>
      </c>
      <c r="BG901" s="50">
        <f t="shared" si="533"/>
        <v>204080.86606676065</v>
      </c>
      <c r="BH901" s="72">
        <f t="shared" si="534"/>
        <v>2.7918921387486693</v>
      </c>
      <c r="BI901" s="73">
        <f t="shared" si="535"/>
        <v>1.8476511672115481</v>
      </c>
      <c r="BJ901" s="51">
        <f t="shared" si="536"/>
        <v>1.6542462138001779</v>
      </c>
      <c r="BK901" s="72">
        <f t="shared" si="537"/>
        <v>10.467611897934962</v>
      </c>
      <c r="BL901" s="116"/>
      <c r="BM901" s="74">
        <f t="shared" si="518"/>
        <v>1060</v>
      </c>
      <c r="BN901" s="74">
        <f t="shared" si="519"/>
        <v>9</v>
      </c>
      <c r="BO901" s="71">
        <v>305.8</v>
      </c>
      <c r="BP901" s="71">
        <v>57.8</v>
      </c>
      <c r="BQ901" s="71">
        <v>72.3</v>
      </c>
      <c r="BR901" s="72">
        <f t="shared" si="538"/>
        <v>28.9</v>
      </c>
      <c r="BS901" s="54">
        <f t="shared" si="539"/>
        <v>2623.8896002047309</v>
      </c>
      <c r="BT901" s="50">
        <f t="shared" si="540"/>
        <v>204080.86606676065</v>
      </c>
      <c r="BU901" s="50">
        <f t="shared" si="541"/>
        <v>189707.21809480203</v>
      </c>
      <c r="BV901" s="72">
        <f t="shared" si="542"/>
        <v>7.0431139621176406</v>
      </c>
      <c r="BW901" s="75">
        <f t="shared" si="543"/>
        <v>1.6542462138001779</v>
      </c>
      <c r="BX901" s="55">
        <f t="shared" si="544"/>
        <v>1.6119576422610506</v>
      </c>
      <c r="BY901" s="72">
        <f t="shared" si="514"/>
        <v>2.5563650190850868</v>
      </c>
      <c r="BZ901" s="83" t="s">
        <v>133</v>
      </c>
      <c r="CA901" s="83" t="s">
        <v>92</v>
      </c>
      <c r="CB901" s="112">
        <v>4</v>
      </c>
      <c r="CC901" s="112">
        <v>7</v>
      </c>
      <c r="CD901" s="112">
        <v>3</v>
      </c>
      <c r="CE901" s="112">
        <v>6</v>
      </c>
      <c r="CF901" s="83" t="s">
        <v>81</v>
      </c>
      <c r="CG901" s="71" t="s">
        <v>75</v>
      </c>
      <c r="CH901" s="129">
        <v>15.4</v>
      </c>
      <c r="CI901" s="63">
        <v>19.859933324673971</v>
      </c>
      <c r="CJ901" s="64">
        <f>SUM((AF901-BQ901)/AF901)*100</f>
        <v>2.9530201342281917</v>
      </c>
      <c r="CK901" s="64">
        <f>SUM(BX901*CH901)</f>
        <v>24.82414769082018</v>
      </c>
      <c r="CL901" s="65" t="s">
        <v>81</v>
      </c>
    </row>
    <row r="902" spans="1:90" s="65" customFormat="1" ht="24.75" customHeight="1" x14ac:dyDescent="0.3">
      <c r="A902" s="61" t="s">
        <v>131</v>
      </c>
      <c r="B902" s="35">
        <v>3.4550000000000001</v>
      </c>
      <c r="C902" s="35">
        <v>1.7050000000000001</v>
      </c>
      <c r="D902" s="35">
        <v>9.4749999999999996</v>
      </c>
      <c r="E902" s="35">
        <v>2.8212000000000002</v>
      </c>
      <c r="F902" s="35">
        <v>5.0950000000000002E-2</v>
      </c>
      <c r="G902" s="66">
        <v>0.27600000000000002</v>
      </c>
      <c r="H902" s="66">
        <v>9.3899999999999997E-2</v>
      </c>
      <c r="I902" s="66">
        <v>4.8750000000000002E-2</v>
      </c>
      <c r="J902" s="66">
        <v>2.6749999999999999E-2</v>
      </c>
      <c r="K902" s="67">
        <v>4.3150000000000001E-2</v>
      </c>
      <c r="L902" s="66">
        <v>0.51666699999999999</v>
      </c>
      <c r="M902" s="68">
        <v>1.6799999999999999E-2</v>
      </c>
      <c r="N902" s="35">
        <v>4.7</v>
      </c>
      <c r="O902" s="35">
        <v>13.58</v>
      </c>
      <c r="P902" s="35">
        <v>1.98</v>
      </c>
      <c r="Q902" s="35">
        <v>20.89</v>
      </c>
      <c r="R902" s="35">
        <v>4.8</v>
      </c>
      <c r="S902" s="35">
        <v>1.3</v>
      </c>
      <c r="T902" s="35">
        <v>7.0549999999999997</v>
      </c>
      <c r="U902" s="35">
        <v>1.0249999999999999</v>
      </c>
      <c r="V902" s="35">
        <v>12.155000000000001</v>
      </c>
      <c r="W902" s="35">
        <v>7.17</v>
      </c>
      <c r="X902" s="35">
        <v>6.66</v>
      </c>
      <c r="Y902" s="35">
        <v>2.9299999999999997</v>
      </c>
      <c r="Z902" s="35">
        <v>0</v>
      </c>
      <c r="AA902" s="35">
        <v>6.25</v>
      </c>
      <c r="AB902" s="41">
        <v>1060</v>
      </c>
      <c r="AC902" s="41">
        <v>9</v>
      </c>
      <c r="AD902" s="42">
        <v>381</v>
      </c>
      <c r="AE902" s="69">
        <v>59.4</v>
      </c>
      <c r="AF902" s="69">
        <v>74.3</v>
      </c>
      <c r="AG902" s="44">
        <f t="shared" si="509"/>
        <v>29.7</v>
      </c>
      <c r="AH902" s="44">
        <f t="shared" si="521"/>
        <v>2771.1674638050204</v>
      </c>
      <c r="AI902" s="44">
        <f t="shared" si="522"/>
        <v>205897.742560713</v>
      </c>
      <c r="AJ902" s="44">
        <f t="shared" si="523"/>
        <v>1.8504331094725561</v>
      </c>
      <c r="AK902" s="45">
        <v>0</v>
      </c>
      <c r="AL902" s="43">
        <v>380.1</v>
      </c>
      <c r="AM902" s="43">
        <v>59.4</v>
      </c>
      <c r="AN902" s="69">
        <v>74.2</v>
      </c>
      <c r="AO902" s="44">
        <f t="shared" si="507"/>
        <v>29.7</v>
      </c>
      <c r="AP902" s="44">
        <f t="shared" si="524"/>
        <v>2771.1674638050204</v>
      </c>
      <c r="AQ902" s="46">
        <f t="shared" si="525"/>
        <v>205897.742560713</v>
      </c>
      <c r="AR902" s="46">
        <f t="shared" si="526"/>
        <v>205620.62581433251</v>
      </c>
      <c r="AS902" s="47">
        <f t="shared" si="527"/>
        <v>0.13458950201883602</v>
      </c>
      <c r="AT902" s="46">
        <f t="shared" si="528"/>
        <v>1.8504331094725561</v>
      </c>
      <c r="AU902" s="46">
        <f t="shared" si="529"/>
        <v>1.8485499618273491</v>
      </c>
      <c r="AV902" s="47">
        <f t="shared" si="530"/>
        <v>0.10176793938494741</v>
      </c>
      <c r="AW902" s="48">
        <v>0</v>
      </c>
      <c r="AX902" s="70">
        <v>150</v>
      </c>
      <c r="AY902" s="70">
        <v>12</v>
      </c>
      <c r="AZ902" s="69">
        <v>332.2</v>
      </c>
      <c r="BA902" s="43">
        <f t="shared" si="545"/>
        <v>14.689945815773633</v>
      </c>
      <c r="BB902" s="69">
        <v>59</v>
      </c>
      <c r="BC902" s="69">
        <v>74.900000000000006</v>
      </c>
      <c r="BD902" s="54">
        <f t="shared" si="531"/>
        <v>29.5</v>
      </c>
      <c r="BE902" s="44">
        <f t="shared" si="532"/>
        <v>2733.9710067865176</v>
      </c>
      <c r="BF902" s="50">
        <f t="shared" si="506"/>
        <v>205897.742560713</v>
      </c>
      <c r="BG902" s="50">
        <f t="shared" si="533"/>
        <v>204774.4284083102</v>
      </c>
      <c r="BH902" s="72">
        <f t="shared" si="534"/>
        <v>0.54556895011686302</v>
      </c>
      <c r="BI902" s="73">
        <f t="shared" si="535"/>
        <v>1.8504331094725561</v>
      </c>
      <c r="BJ902" s="51">
        <f t="shared" si="536"/>
        <v>1.6222728715794994</v>
      </c>
      <c r="BK902" s="72">
        <f t="shared" si="537"/>
        <v>12.330099192728511</v>
      </c>
      <c r="BL902" s="116"/>
      <c r="BM902" s="74">
        <f t="shared" si="518"/>
        <v>1060</v>
      </c>
      <c r="BN902" s="74">
        <f t="shared" si="519"/>
        <v>9</v>
      </c>
      <c r="BO902" s="71">
        <v>301.8</v>
      </c>
      <c r="BP902" s="71">
        <v>57.8</v>
      </c>
      <c r="BQ902" s="71">
        <v>73.2</v>
      </c>
      <c r="BR902" s="72">
        <f t="shared" si="538"/>
        <v>28.9</v>
      </c>
      <c r="BS902" s="54">
        <f t="shared" si="539"/>
        <v>2623.8896002047309</v>
      </c>
      <c r="BT902" s="50">
        <f t="shared" si="540"/>
        <v>204774.4284083102</v>
      </c>
      <c r="BU902" s="50">
        <f t="shared" si="541"/>
        <v>192068.71873498629</v>
      </c>
      <c r="BV902" s="72">
        <f t="shared" si="542"/>
        <v>6.2047345325703152</v>
      </c>
      <c r="BW902" s="75">
        <f t="shared" si="543"/>
        <v>1.6222728715794994</v>
      </c>
      <c r="BX902" s="55">
        <f t="shared" si="544"/>
        <v>1.5713126113806142</v>
      </c>
      <c r="BY902" s="72">
        <f t="shared" si="514"/>
        <v>3.1412878247337392</v>
      </c>
      <c r="BZ902" s="83" t="s">
        <v>133</v>
      </c>
      <c r="CA902" s="83" t="s">
        <v>92</v>
      </c>
      <c r="CB902" s="112">
        <v>4</v>
      </c>
      <c r="CC902" s="112">
        <v>7</v>
      </c>
      <c r="CD902" s="112">
        <v>3</v>
      </c>
      <c r="CE902" s="112">
        <v>6</v>
      </c>
      <c r="CF902" s="83" t="s">
        <v>81</v>
      </c>
      <c r="CG902" s="71" t="s">
        <v>75</v>
      </c>
      <c r="CH902" s="129">
        <v>15</v>
      </c>
      <c r="CI902" s="63">
        <v>13.294321681451857</v>
      </c>
      <c r="CJ902" s="64">
        <f>SUM((AF902-BQ902)/AF902)*100</f>
        <v>1.4804845222072602</v>
      </c>
      <c r="CK902" s="64">
        <f>SUM(BX902*CH902)</f>
        <v>23.569689170709214</v>
      </c>
      <c r="CL902" s="65" t="s">
        <v>81</v>
      </c>
    </row>
    <row r="903" spans="1:90" s="65" customFormat="1" ht="24.75" customHeight="1" x14ac:dyDescent="0.3">
      <c r="A903" s="61" t="s">
        <v>131</v>
      </c>
      <c r="B903" s="35">
        <v>3.74</v>
      </c>
      <c r="C903" s="35">
        <v>1.7849999999999999</v>
      </c>
      <c r="D903" s="35">
        <v>10.205</v>
      </c>
      <c r="E903" s="35">
        <v>2.9253</v>
      </c>
      <c r="F903" s="35">
        <v>8.9649999999999994E-2</v>
      </c>
      <c r="G903" s="66">
        <v>0.26874999999999999</v>
      </c>
      <c r="H903" s="66">
        <v>9.1499999999999998E-2</v>
      </c>
      <c r="I903" s="66">
        <v>4.9549999999999997E-2</v>
      </c>
      <c r="J903" s="66">
        <v>2.1499999999999998E-2</v>
      </c>
      <c r="K903" s="67">
        <v>4.3650000000000001E-2</v>
      </c>
      <c r="L903" s="66">
        <v>0.51666699999999999</v>
      </c>
      <c r="M903" s="68">
        <v>2.0500000000000001E-2</v>
      </c>
      <c r="N903" s="35">
        <v>4.8599999999999994</v>
      </c>
      <c r="O903" s="35">
        <v>25.274999999999999</v>
      </c>
      <c r="P903" s="35">
        <v>1.98</v>
      </c>
      <c r="Q903" s="35">
        <v>11.07</v>
      </c>
      <c r="R903" s="35">
        <v>3.6949999999999998</v>
      </c>
      <c r="S903" s="35">
        <v>0.65</v>
      </c>
      <c r="T903" s="35">
        <v>6.69</v>
      </c>
      <c r="U903" s="35">
        <v>0.51249999999999996</v>
      </c>
      <c r="V903" s="35">
        <v>10.445</v>
      </c>
      <c r="W903" s="35">
        <v>3.57</v>
      </c>
      <c r="X903" s="35">
        <v>11.23</v>
      </c>
      <c r="Y903" s="35">
        <v>7.25</v>
      </c>
      <c r="Z903" s="35">
        <v>0</v>
      </c>
      <c r="AA903" s="35">
        <v>3.125</v>
      </c>
      <c r="AB903" s="41">
        <v>1060</v>
      </c>
      <c r="AC903" s="41">
        <v>9</v>
      </c>
      <c r="AD903" s="42">
        <v>383.1</v>
      </c>
      <c r="AE903" s="69">
        <v>59.5</v>
      </c>
      <c r="AF903" s="69">
        <v>74.3</v>
      </c>
      <c r="AG903" s="44">
        <f t="shared" si="509"/>
        <v>29.75</v>
      </c>
      <c r="AH903" s="44">
        <f t="shared" si="521"/>
        <v>2780.5058479678164</v>
      </c>
      <c r="AI903" s="44">
        <f t="shared" si="522"/>
        <v>206591.58450400876</v>
      </c>
      <c r="AJ903" s="44">
        <f t="shared" si="523"/>
        <v>1.8543833763594868</v>
      </c>
      <c r="AK903" s="45">
        <v>0</v>
      </c>
      <c r="AL903" s="43">
        <v>382.2</v>
      </c>
      <c r="AM903" s="43">
        <v>59.4</v>
      </c>
      <c r="AN903" s="69">
        <v>74.400000000000006</v>
      </c>
      <c r="AO903" s="44">
        <f t="shared" si="507"/>
        <v>29.7</v>
      </c>
      <c r="AP903" s="44">
        <f t="shared" si="524"/>
        <v>2771.1674638050204</v>
      </c>
      <c r="AQ903" s="46">
        <f t="shared" si="525"/>
        <v>206591.58450400876</v>
      </c>
      <c r="AR903" s="46">
        <f t="shared" si="526"/>
        <v>206174.85930709352</v>
      </c>
      <c r="AS903" s="47">
        <f t="shared" si="527"/>
        <v>0.2017145073531085</v>
      </c>
      <c r="AT903" s="46">
        <f t="shared" si="528"/>
        <v>1.8543833763594868</v>
      </c>
      <c r="AU903" s="46">
        <f t="shared" si="529"/>
        <v>1.853766270458419</v>
      </c>
      <c r="AV903" s="47">
        <f t="shared" si="530"/>
        <v>3.3278226548777677E-2</v>
      </c>
      <c r="AW903" s="48">
        <v>0</v>
      </c>
      <c r="AX903" s="70">
        <v>150</v>
      </c>
      <c r="AY903" s="70">
        <v>12</v>
      </c>
      <c r="AZ903" s="69">
        <v>334.9</v>
      </c>
      <c r="BA903" s="43">
        <f t="shared" si="545"/>
        <v>14.392355927142445</v>
      </c>
      <c r="BB903" s="69">
        <v>59</v>
      </c>
      <c r="BC903" s="69">
        <v>74.900000000000006</v>
      </c>
      <c r="BD903" s="54">
        <f t="shared" si="531"/>
        <v>29.5</v>
      </c>
      <c r="BE903" s="44">
        <f t="shared" si="532"/>
        <v>2733.9710067865176</v>
      </c>
      <c r="BF903" s="50">
        <f t="shared" si="506"/>
        <v>206591.58450400876</v>
      </c>
      <c r="BG903" s="50">
        <f t="shared" si="533"/>
        <v>204774.4284083102</v>
      </c>
      <c r="BH903" s="72">
        <f t="shared" si="534"/>
        <v>0.879588633806767</v>
      </c>
      <c r="BI903" s="73">
        <f t="shared" si="535"/>
        <v>1.8543833763594868</v>
      </c>
      <c r="BJ903" s="51">
        <f t="shared" si="536"/>
        <v>1.635458111655552</v>
      </c>
      <c r="BK903" s="72">
        <f t="shared" si="537"/>
        <v>11.805825456315697</v>
      </c>
      <c r="BL903" s="116"/>
      <c r="BM903" s="74">
        <f t="shared" si="518"/>
        <v>1060</v>
      </c>
      <c r="BN903" s="74">
        <f t="shared" si="519"/>
        <v>9</v>
      </c>
      <c r="BO903" s="71">
        <v>303.3</v>
      </c>
      <c r="BP903" s="71">
        <v>58.7</v>
      </c>
      <c r="BQ903" s="71">
        <v>70.3</v>
      </c>
      <c r="BR903" s="72">
        <f t="shared" si="538"/>
        <v>29.35</v>
      </c>
      <c r="BS903" s="54">
        <f t="shared" si="539"/>
        <v>2706.2385976369542</v>
      </c>
      <c r="BT903" s="50">
        <f t="shared" si="540"/>
        <v>204774.4284083102</v>
      </c>
      <c r="BU903" s="50">
        <f t="shared" si="541"/>
        <v>190248.57341387786</v>
      </c>
      <c r="BV903" s="72">
        <f t="shared" si="542"/>
        <v>7.0935883485746993</v>
      </c>
      <c r="BW903" s="75">
        <f t="shared" si="543"/>
        <v>1.635458111655552</v>
      </c>
      <c r="BX903" s="55">
        <f t="shared" si="544"/>
        <v>1.5942300883391303</v>
      </c>
      <c r="BY903" s="72">
        <f t="shared" si="514"/>
        <v>2.5208853117422345</v>
      </c>
      <c r="BZ903" s="83" t="s">
        <v>133</v>
      </c>
      <c r="CA903" s="83" t="s">
        <v>92</v>
      </c>
      <c r="CB903" s="112">
        <v>4</v>
      </c>
      <c r="CC903" s="112">
        <v>7</v>
      </c>
      <c r="CD903" s="112">
        <v>3</v>
      </c>
      <c r="CE903" s="112">
        <v>6</v>
      </c>
      <c r="CF903" s="83" t="s">
        <v>81</v>
      </c>
      <c r="CG903" s="71" t="s">
        <v>75</v>
      </c>
      <c r="CH903" s="129">
        <f>SUM(CH901:CH902)/2</f>
        <v>15.2</v>
      </c>
      <c r="CI903" s="129">
        <f>SUM(CI901:CI902)/2</f>
        <v>16.577127503062915</v>
      </c>
      <c r="CJ903" s="64">
        <f>SUM((AF903-BQ903)/AF903)*100</f>
        <v>5.3835800807537009</v>
      </c>
      <c r="CK903" s="64">
        <f>SUM(BX903*CH903)</f>
        <v>24.23229734275478</v>
      </c>
      <c r="CL903" s="65" t="s">
        <v>81</v>
      </c>
    </row>
    <row r="904" spans="1:90" s="65" customFormat="1" ht="24.75" customHeight="1" x14ac:dyDescent="0.3">
      <c r="A904" s="61" t="s">
        <v>131</v>
      </c>
      <c r="B904" s="35">
        <v>3.9449999999999998</v>
      </c>
      <c r="C904" s="35">
        <v>1.7450000000000001</v>
      </c>
      <c r="D904" s="35">
        <v>9.9350000000000005</v>
      </c>
      <c r="E904" s="35">
        <v>2.7886000000000002</v>
      </c>
      <c r="F904" s="35">
        <v>8.3699999999999997E-2</v>
      </c>
      <c r="G904" s="66">
        <v>0.25835000000000002</v>
      </c>
      <c r="H904" s="66">
        <v>9.7549999999999998E-2</v>
      </c>
      <c r="I904" s="66">
        <v>4.87E-2</v>
      </c>
      <c r="J904" s="66">
        <v>2.0899999999999998E-2</v>
      </c>
      <c r="K904" s="67">
        <v>4.1750000000000002E-2</v>
      </c>
      <c r="L904" s="66">
        <v>0.51666699999999999</v>
      </c>
      <c r="M904" s="68">
        <v>2.6550000000000001E-2</v>
      </c>
      <c r="N904" s="35">
        <v>4.78</v>
      </c>
      <c r="O904" s="35">
        <v>19.427500000000002</v>
      </c>
      <c r="P904" s="35">
        <v>1.98</v>
      </c>
      <c r="Q904" s="35">
        <v>15.98</v>
      </c>
      <c r="R904" s="35">
        <v>4.2474999999999996</v>
      </c>
      <c r="S904" s="35">
        <v>0.97499999999999998</v>
      </c>
      <c r="T904" s="35">
        <v>6.8724999999999996</v>
      </c>
      <c r="U904" s="35">
        <v>0.77</v>
      </c>
      <c r="V904" s="35">
        <v>11.3</v>
      </c>
      <c r="W904" s="35">
        <v>5.37</v>
      </c>
      <c r="X904" s="35">
        <v>8.9450000000000003</v>
      </c>
      <c r="Y904" s="35">
        <v>5.09</v>
      </c>
      <c r="Z904" s="35">
        <v>0</v>
      </c>
      <c r="AA904" s="35">
        <v>4.7</v>
      </c>
      <c r="AB904" s="41">
        <v>1060</v>
      </c>
      <c r="AC904" s="41">
        <v>9</v>
      </c>
      <c r="AD904" s="42">
        <v>384.7</v>
      </c>
      <c r="AE904" s="69">
        <v>59.5</v>
      </c>
      <c r="AF904" s="69">
        <v>74.3</v>
      </c>
      <c r="AG904" s="44">
        <f t="shared" si="509"/>
        <v>29.75</v>
      </c>
      <c r="AH904" s="44">
        <f t="shared" si="521"/>
        <v>2780.5058479678164</v>
      </c>
      <c r="AI904" s="44">
        <f t="shared" si="522"/>
        <v>206591.58450400876</v>
      </c>
      <c r="AJ904" s="44">
        <f t="shared" si="523"/>
        <v>1.8621281255168223</v>
      </c>
      <c r="AK904" s="45">
        <v>0</v>
      </c>
      <c r="AL904" s="43">
        <v>383</v>
      </c>
      <c r="AM904" s="43">
        <v>59.4</v>
      </c>
      <c r="AN904" s="69">
        <v>74.400000000000006</v>
      </c>
      <c r="AO904" s="44">
        <f t="shared" si="507"/>
        <v>29.7</v>
      </c>
      <c r="AP904" s="44">
        <f t="shared" si="524"/>
        <v>2771.1674638050204</v>
      </c>
      <c r="AQ904" s="46">
        <f t="shared" si="525"/>
        <v>206591.58450400876</v>
      </c>
      <c r="AR904" s="46">
        <f t="shared" si="526"/>
        <v>206174.85930709352</v>
      </c>
      <c r="AS904" s="47">
        <f t="shared" si="527"/>
        <v>0.2017145073531085</v>
      </c>
      <c r="AT904" s="46">
        <f t="shared" si="528"/>
        <v>1.8621281255168223</v>
      </c>
      <c r="AU904" s="46">
        <f t="shared" si="529"/>
        <v>1.8576464719664429</v>
      </c>
      <c r="AV904" s="47">
        <f t="shared" si="530"/>
        <v>0.24067374789989127</v>
      </c>
      <c r="AW904" s="48">
        <v>0</v>
      </c>
      <c r="AX904" s="70">
        <v>150</v>
      </c>
      <c r="AY904" s="70">
        <v>12</v>
      </c>
      <c r="AZ904" s="69">
        <v>334.2</v>
      </c>
      <c r="BA904" s="43">
        <f t="shared" si="545"/>
        <v>15.110712148414123</v>
      </c>
      <c r="BB904" s="69">
        <v>59</v>
      </c>
      <c r="BC904" s="69">
        <v>74.900000000000006</v>
      </c>
      <c r="BD904" s="54">
        <f t="shared" si="531"/>
        <v>29.5</v>
      </c>
      <c r="BE904" s="44">
        <f t="shared" si="532"/>
        <v>2733.9710067865176</v>
      </c>
      <c r="BF904" s="50">
        <f t="shared" ref="BF904:BF967" si="546">SUM(AI904)</f>
        <v>206591.58450400876</v>
      </c>
      <c r="BG904" s="50">
        <f t="shared" si="533"/>
        <v>204774.4284083102</v>
      </c>
      <c r="BH904" s="72">
        <f t="shared" si="534"/>
        <v>0.879588633806767</v>
      </c>
      <c r="BI904" s="73">
        <f t="shared" si="535"/>
        <v>1.8621281255168223</v>
      </c>
      <c r="BJ904" s="51">
        <f t="shared" si="536"/>
        <v>1.6320397160802791</v>
      </c>
      <c r="BK904" s="72">
        <f t="shared" si="537"/>
        <v>12.356207195607634</v>
      </c>
      <c r="BL904" s="116"/>
      <c r="BM904" s="74">
        <f t="shared" si="518"/>
        <v>1060</v>
      </c>
      <c r="BN904" s="74">
        <f t="shared" si="519"/>
        <v>9</v>
      </c>
      <c r="BO904" s="71">
        <v>303</v>
      </c>
      <c r="BP904" s="71">
        <v>58</v>
      </c>
      <c r="BQ904" s="71">
        <v>70.400000000000006</v>
      </c>
      <c r="BR904" s="72">
        <f t="shared" si="538"/>
        <v>29</v>
      </c>
      <c r="BS904" s="54">
        <f t="shared" si="539"/>
        <v>2642.079421669016</v>
      </c>
      <c r="BT904" s="50">
        <f t="shared" si="540"/>
        <v>204774.4284083102</v>
      </c>
      <c r="BU904" s="50">
        <f t="shared" si="541"/>
        <v>186002.39128549874</v>
      </c>
      <c r="BV904" s="72">
        <f t="shared" si="542"/>
        <v>9.1671783770681223</v>
      </c>
      <c r="BW904" s="75">
        <f t="shared" si="543"/>
        <v>1.6320397160802791</v>
      </c>
      <c r="BX904" s="55">
        <f t="shared" si="544"/>
        <v>1.6290113148863732</v>
      </c>
      <c r="BY904" s="72">
        <f t="shared" si="514"/>
        <v>0.18555928290638118</v>
      </c>
      <c r="BZ904" s="83" t="s">
        <v>133</v>
      </c>
      <c r="CA904" s="83" t="s">
        <v>92</v>
      </c>
      <c r="CB904" s="112">
        <v>4</v>
      </c>
      <c r="CC904" s="112">
        <v>7</v>
      </c>
      <c r="CD904" s="112">
        <v>3</v>
      </c>
      <c r="CE904" s="112">
        <v>6</v>
      </c>
      <c r="CF904" s="83" t="s">
        <v>81</v>
      </c>
      <c r="CG904" s="71" t="s">
        <v>75</v>
      </c>
      <c r="CH904" s="129">
        <f>SUM(CH902:CH903)/2</f>
        <v>15.1</v>
      </c>
      <c r="CI904" s="129">
        <f>SUM(CI902:CI903)/2</f>
        <v>14.935724592257387</v>
      </c>
      <c r="CJ904" s="64">
        <f>SUM((AF904-BQ904)/AF904)*100</f>
        <v>5.2489905787348476</v>
      </c>
      <c r="CK904" s="64">
        <f>SUM(BX904*CH904)</f>
        <v>24.598070854784236</v>
      </c>
      <c r="CL904" s="65" t="s">
        <v>81</v>
      </c>
    </row>
    <row r="905" spans="1:90" s="65" customFormat="1" ht="24.75" customHeight="1" x14ac:dyDescent="0.3">
      <c r="A905" s="61" t="s">
        <v>131</v>
      </c>
      <c r="B905" s="35">
        <v>4.165</v>
      </c>
      <c r="C905" s="35">
        <v>2.2450000000000001</v>
      </c>
      <c r="D905" s="35">
        <v>6.93</v>
      </c>
      <c r="E905" s="35">
        <v>5.81</v>
      </c>
      <c r="F905" s="35">
        <v>7.6850000000000002E-2</v>
      </c>
      <c r="G905" s="66">
        <v>0.26795000000000002</v>
      </c>
      <c r="H905" s="66">
        <v>8.6749999999999994E-2</v>
      </c>
      <c r="I905" s="66">
        <v>4.8750000000000002E-2</v>
      </c>
      <c r="J905" s="66">
        <v>3.8449999999999998E-2</v>
      </c>
      <c r="K905" s="67">
        <v>5.5599999999999997E-2</v>
      </c>
      <c r="L905" s="66">
        <v>0.51666699999999999</v>
      </c>
      <c r="M905" s="68">
        <v>2.0150000000000001E-2</v>
      </c>
      <c r="N905" s="35">
        <v>4.7</v>
      </c>
      <c r="O905" s="35">
        <v>13.58</v>
      </c>
      <c r="P905" s="35">
        <v>1.98</v>
      </c>
      <c r="Q905" s="35">
        <v>20.89</v>
      </c>
      <c r="R905" s="35">
        <v>4.8</v>
      </c>
      <c r="S905" s="35">
        <v>1.3</v>
      </c>
      <c r="T905" s="35">
        <v>7.0549999999999997</v>
      </c>
      <c r="U905" s="35">
        <v>1.0249999999999999</v>
      </c>
      <c r="V905" s="35">
        <v>12.155000000000001</v>
      </c>
      <c r="W905" s="35">
        <v>7.17</v>
      </c>
      <c r="X905" s="35">
        <v>6.66</v>
      </c>
      <c r="Y905" s="35">
        <v>2.9299999999999997</v>
      </c>
      <c r="Z905" s="35">
        <v>0</v>
      </c>
      <c r="AA905" s="35">
        <v>6.25</v>
      </c>
      <c r="AB905" s="41">
        <v>1090</v>
      </c>
      <c r="AC905" s="41">
        <v>9</v>
      </c>
      <c r="AD905" s="88">
        <v>386</v>
      </c>
      <c r="AE905" s="69">
        <v>59.3</v>
      </c>
      <c r="AF905" s="69">
        <v>74.3</v>
      </c>
      <c r="AG905" s="44">
        <f t="shared" si="509"/>
        <v>29.65</v>
      </c>
      <c r="AH905" s="44">
        <f t="shared" si="521"/>
        <v>2761.8447876054929</v>
      </c>
      <c r="AI905" s="44">
        <f t="shared" si="522"/>
        <v>205205.06771908811</v>
      </c>
      <c r="AJ905" s="44">
        <f t="shared" si="523"/>
        <v>1.8810451627267215</v>
      </c>
      <c r="AK905" s="45">
        <v>0</v>
      </c>
      <c r="AL905" s="43">
        <v>378.2</v>
      </c>
      <c r="AM905" s="43">
        <v>59.2</v>
      </c>
      <c r="AN905" s="69">
        <v>74.2</v>
      </c>
      <c r="AO905" s="44">
        <f t="shared" si="507"/>
        <v>29.6</v>
      </c>
      <c r="AP905" s="44">
        <f t="shared" si="524"/>
        <v>2752.5378193692336</v>
      </c>
      <c r="AQ905" s="46">
        <f t="shared" si="525"/>
        <v>205205.06771908811</v>
      </c>
      <c r="AR905" s="46">
        <f t="shared" si="526"/>
        <v>204238.30619719715</v>
      </c>
      <c r="AS905" s="47">
        <f t="shared" si="527"/>
        <v>0.47111971094904659</v>
      </c>
      <c r="AT905" s="46">
        <f t="shared" si="528"/>
        <v>1.8810451627267215</v>
      </c>
      <c r="AU905" s="46">
        <f t="shared" si="529"/>
        <v>1.85175840439471</v>
      </c>
      <c r="AV905" s="47">
        <f t="shared" si="530"/>
        <v>1.5569407323297924</v>
      </c>
      <c r="AW905" s="48">
        <v>0</v>
      </c>
      <c r="AX905" s="70">
        <v>150</v>
      </c>
      <c r="AY905" s="70">
        <v>12</v>
      </c>
      <c r="AZ905" s="69">
        <v>336.7</v>
      </c>
      <c r="BA905" s="43">
        <f t="shared" si="545"/>
        <v>14.642114642114645</v>
      </c>
      <c r="BB905" s="69">
        <v>59</v>
      </c>
      <c r="BC905" s="69">
        <v>74.099999999999994</v>
      </c>
      <c r="BD905" s="54">
        <f t="shared" si="531"/>
        <v>29.5</v>
      </c>
      <c r="BE905" s="44">
        <f t="shared" si="532"/>
        <v>2733.9710067865176</v>
      </c>
      <c r="BF905" s="50">
        <f t="shared" si="546"/>
        <v>205205.06771908811</v>
      </c>
      <c r="BG905" s="50">
        <f t="shared" si="533"/>
        <v>202587.25160288095</v>
      </c>
      <c r="BH905" s="72">
        <f t="shared" si="534"/>
        <v>1.2757073425646468</v>
      </c>
      <c r="BI905" s="73">
        <f t="shared" si="535"/>
        <v>1.8810451627267215</v>
      </c>
      <c r="BJ905" s="51">
        <f t="shared" si="536"/>
        <v>1.6619999399567937</v>
      </c>
      <c r="BK905" s="72">
        <f t="shared" si="537"/>
        <v>11.644867816592168</v>
      </c>
      <c r="BL905" s="116"/>
      <c r="BM905" s="74">
        <f t="shared" si="518"/>
        <v>1090</v>
      </c>
      <c r="BN905" s="74">
        <f t="shared" si="519"/>
        <v>9</v>
      </c>
      <c r="BO905" s="71">
        <v>303.2</v>
      </c>
      <c r="BP905" s="71">
        <v>57.8</v>
      </c>
      <c r="BQ905" s="71">
        <v>72.099999999999994</v>
      </c>
      <c r="BR905" s="72">
        <f t="shared" si="538"/>
        <v>28.9</v>
      </c>
      <c r="BS905" s="54">
        <f t="shared" si="539"/>
        <v>2623.8896002047309</v>
      </c>
      <c r="BT905" s="50">
        <f t="shared" si="540"/>
        <v>202587.25160288095</v>
      </c>
      <c r="BU905" s="50">
        <f t="shared" si="541"/>
        <v>189182.44017476108</v>
      </c>
      <c r="BV905" s="72">
        <f t="shared" si="542"/>
        <v>6.6168089660431706</v>
      </c>
      <c r="BW905" s="75">
        <f t="shared" si="543"/>
        <v>1.6619999399567937</v>
      </c>
      <c r="BX905" s="55">
        <f t="shared" si="544"/>
        <v>1.6026857446172746</v>
      </c>
      <c r="BY905" s="72">
        <f t="shared" si="514"/>
        <v>3.5688446138608803</v>
      </c>
      <c r="BZ905" s="83" t="s">
        <v>133</v>
      </c>
      <c r="CA905" s="83" t="s">
        <v>92</v>
      </c>
      <c r="CB905" s="112">
        <v>4</v>
      </c>
      <c r="CC905" s="112">
        <v>7</v>
      </c>
      <c r="CD905" s="112">
        <v>3</v>
      </c>
      <c r="CE905" s="112">
        <v>6</v>
      </c>
      <c r="CF905" s="83" t="s">
        <v>81</v>
      </c>
      <c r="CG905" s="71" t="s">
        <v>75</v>
      </c>
      <c r="CH905" s="129">
        <f>SUM(CH903:CH904)/2.1</f>
        <v>14.428571428571427</v>
      </c>
      <c r="CI905" s="129">
        <f>SUM(CI903:CI904)/2.1</f>
        <v>15.006120045390619</v>
      </c>
      <c r="CJ905" s="64">
        <f>SUM((AF905-BQ905)/AF905)*100</f>
        <v>2.9609690444145396</v>
      </c>
      <c r="CK905" s="64">
        <f>SUM(BX905*CH905)</f>
        <v>23.124465743763533</v>
      </c>
      <c r="CL905" s="65" t="s">
        <v>81</v>
      </c>
    </row>
    <row r="906" spans="1:90" s="65" customFormat="1" ht="24.75" customHeight="1" x14ac:dyDescent="0.3">
      <c r="A906" s="61" t="s">
        <v>131</v>
      </c>
      <c r="B906" s="35">
        <v>3.8925000000000001</v>
      </c>
      <c r="C906" s="35">
        <v>2.0074999999999998</v>
      </c>
      <c r="D906" s="35">
        <v>6.2275</v>
      </c>
      <c r="E906" s="35">
        <v>5.82</v>
      </c>
      <c r="F906" s="35">
        <v>0.34862500000000002</v>
      </c>
      <c r="G906" s="66">
        <v>0.23252500000000001</v>
      </c>
      <c r="H906" s="66">
        <v>9.0675000000000006E-2</v>
      </c>
      <c r="I906" s="66">
        <v>4.9700000000000001E-2</v>
      </c>
      <c r="J906" s="66">
        <v>4.3150000000000001E-2</v>
      </c>
      <c r="K906" s="67">
        <v>5.7375000000000002E-2</v>
      </c>
      <c r="L906" s="66">
        <v>0.51666699999999999</v>
      </c>
      <c r="M906" s="68">
        <v>2.0125000000000001E-2</v>
      </c>
      <c r="N906" s="35">
        <v>4.8599999999999994</v>
      </c>
      <c r="O906" s="35">
        <v>25.274999999999999</v>
      </c>
      <c r="P906" s="35">
        <v>1.98</v>
      </c>
      <c r="Q906" s="35">
        <v>11.07</v>
      </c>
      <c r="R906" s="35">
        <v>3.6949999999999998</v>
      </c>
      <c r="S906" s="35">
        <v>0.65</v>
      </c>
      <c r="T906" s="35">
        <v>6.69</v>
      </c>
      <c r="U906" s="35">
        <v>0.51249999999999996</v>
      </c>
      <c r="V906" s="35">
        <v>10.445</v>
      </c>
      <c r="W906" s="35">
        <v>3.57</v>
      </c>
      <c r="X906" s="35">
        <v>11.23</v>
      </c>
      <c r="Y906" s="35">
        <v>7.25</v>
      </c>
      <c r="Z906" s="35">
        <v>0</v>
      </c>
      <c r="AA906" s="35">
        <v>3.125</v>
      </c>
      <c r="AB906" s="41">
        <v>1090</v>
      </c>
      <c r="AC906" s="41">
        <v>9</v>
      </c>
      <c r="AD906" s="42">
        <v>386.9</v>
      </c>
      <c r="AE906" s="69">
        <v>59.5</v>
      </c>
      <c r="AF906" s="69">
        <v>74.3</v>
      </c>
      <c r="AG906" s="44">
        <f t="shared" si="509"/>
        <v>29.75</v>
      </c>
      <c r="AH906" s="44">
        <f t="shared" si="521"/>
        <v>2780.5058479678164</v>
      </c>
      <c r="AI906" s="44">
        <f t="shared" si="522"/>
        <v>206591.58450400876</v>
      </c>
      <c r="AJ906" s="44">
        <f t="shared" si="523"/>
        <v>1.8727771556081583</v>
      </c>
      <c r="AK906" s="45">
        <v>0</v>
      </c>
      <c r="AL906" s="43">
        <v>385</v>
      </c>
      <c r="AM906" s="43">
        <v>59.4</v>
      </c>
      <c r="AN906" s="69">
        <v>74.400000000000006</v>
      </c>
      <c r="AO906" s="44">
        <f t="shared" si="507"/>
        <v>29.7</v>
      </c>
      <c r="AP906" s="44">
        <f t="shared" si="524"/>
        <v>2771.1674638050204</v>
      </c>
      <c r="AQ906" s="46">
        <f t="shared" si="525"/>
        <v>206591.58450400876</v>
      </c>
      <c r="AR906" s="46">
        <f t="shared" si="526"/>
        <v>206174.85930709352</v>
      </c>
      <c r="AS906" s="47">
        <f t="shared" si="527"/>
        <v>0.2017145073531085</v>
      </c>
      <c r="AT906" s="46">
        <f t="shared" si="528"/>
        <v>1.8727771556081583</v>
      </c>
      <c r="AU906" s="46">
        <f t="shared" si="529"/>
        <v>1.8673469757365027</v>
      </c>
      <c r="AV906" s="47">
        <f t="shared" si="530"/>
        <v>0.28995333776870214</v>
      </c>
      <c r="AW906" s="48">
        <v>0</v>
      </c>
      <c r="AX906" s="70">
        <v>150</v>
      </c>
      <c r="AY906" s="70">
        <v>12</v>
      </c>
      <c r="AZ906" s="69">
        <v>337.3</v>
      </c>
      <c r="BA906" s="43">
        <f t="shared" si="545"/>
        <v>14.705010376519409</v>
      </c>
      <c r="BB906" s="69">
        <v>59.2</v>
      </c>
      <c r="BC906" s="69">
        <v>74.3</v>
      </c>
      <c r="BD906" s="54">
        <f t="shared" si="531"/>
        <v>29.6</v>
      </c>
      <c r="BE906" s="44">
        <f t="shared" si="532"/>
        <v>2752.5378193692336</v>
      </c>
      <c r="BF906" s="50">
        <f t="shared" si="546"/>
        <v>206591.58450400876</v>
      </c>
      <c r="BG906" s="50">
        <f t="shared" si="533"/>
        <v>204513.55997913404</v>
      </c>
      <c r="BH906" s="72">
        <f t="shared" si="534"/>
        <v>1.0058611679966087</v>
      </c>
      <c r="BI906" s="73">
        <f t="shared" si="535"/>
        <v>1.8727771556081583</v>
      </c>
      <c r="BJ906" s="51">
        <f t="shared" si="536"/>
        <v>1.6492793926936375</v>
      </c>
      <c r="BK906" s="72">
        <f t="shared" si="537"/>
        <v>11.934028682763536</v>
      </c>
      <c r="BL906" s="116"/>
      <c r="BM906" s="74">
        <f t="shared" si="518"/>
        <v>1090</v>
      </c>
      <c r="BN906" s="74">
        <f t="shared" si="519"/>
        <v>9</v>
      </c>
      <c r="BO906" s="71">
        <v>304.8</v>
      </c>
      <c r="BP906" s="71">
        <v>57.9</v>
      </c>
      <c r="BQ906" s="71">
        <v>72.5</v>
      </c>
      <c r="BR906" s="72">
        <f t="shared" si="538"/>
        <v>28.95</v>
      </c>
      <c r="BS906" s="54">
        <f t="shared" si="539"/>
        <v>2632.9766569552394</v>
      </c>
      <c r="BT906" s="50">
        <f t="shared" si="540"/>
        <v>204513.55997913404</v>
      </c>
      <c r="BU906" s="50">
        <f t="shared" si="541"/>
        <v>190890.80762925485</v>
      </c>
      <c r="BV906" s="72">
        <f t="shared" si="542"/>
        <v>6.6610509108878047</v>
      </c>
      <c r="BW906" s="75">
        <f t="shared" si="543"/>
        <v>1.6492793926936375</v>
      </c>
      <c r="BX906" s="55">
        <f t="shared" si="544"/>
        <v>1.596724346161172</v>
      </c>
      <c r="BY906" s="72">
        <f t="shared" si="514"/>
        <v>3.1865460009556998</v>
      </c>
      <c r="BZ906" s="83" t="s">
        <v>133</v>
      </c>
      <c r="CA906" s="83" t="s">
        <v>92</v>
      </c>
      <c r="CB906" s="112">
        <v>4</v>
      </c>
      <c r="CC906" s="112">
        <v>7</v>
      </c>
      <c r="CD906" s="112">
        <v>3</v>
      </c>
      <c r="CE906" s="112">
        <v>6</v>
      </c>
      <c r="CF906" s="83" t="s">
        <v>81</v>
      </c>
      <c r="CG906" s="71" t="s">
        <v>75</v>
      </c>
      <c r="CH906" s="129">
        <f t="shared" ref="CH906:CI908" si="547">SUM(CH904:CH905)/2</f>
        <v>14.764285714285712</v>
      </c>
      <c r="CI906" s="129">
        <f t="shared" si="547"/>
        <v>14.970922318824002</v>
      </c>
      <c r="CJ906" s="64">
        <f>SUM((AF906-BQ906)/AF906)*100</f>
        <v>2.4226110363391617</v>
      </c>
      <c r="CK906" s="64">
        <f>SUM(BX906*CH906)</f>
        <v>23.574494453679588</v>
      </c>
      <c r="CL906" s="65" t="s">
        <v>81</v>
      </c>
    </row>
    <row r="907" spans="1:90" s="65" customFormat="1" ht="24.75" customHeight="1" x14ac:dyDescent="0.3">
      <c r="A907" s="61" t="s">
        <v>131</v>
      </c>
      <c r="B907" s="35">
        <v>4.0674999999999999</v>
      </c>
      <c r="C907" s="35">
        <v>2.4375</v>
      </c>
      <c r="D907" s="35">
        <v>7.3375000000000004</v>
      </c>
      <c r="E907" s="35">
        <v>5.835</v>
      </c>
      <c r="F907" s="35">
        <v>0.36517500000000003</v>
      </c>
      <c r="G907" s="66">
        <v>0.24690000000000001</v>
      </c>
      <c r="H907" s="66">
        <v>9.7824999999999995E-2</v>
      </c>
      <c r="I907" s="66">
        <v>5.3850000000000002E-2</v>
      </c>
      <c r="J907" s="66">
        <v>4.3374999999999997E-2</v>
      </c>
      <c r="K907" s="67">
        <v>5.2749999999999998E-2</v>
      </c>
      <c r="L907" s="66">
        <v>0.51666699999999999</v>
      </c>
      <c r="M907" s="68">
        <v>2.325E-2</v>
      </c>
      <c r="N907" s="35">
        <v>4.78</v>
      </c>
      <c r="O907" s="35">
        <v>19.427500000000002</v>
      </c>
      <c r="P907" s="35">
        <v>1.98</v>
      </c>
      <c r="Q907" s="35">
        <v>15.98</v>
      </c>
      <c r="R907" s="35">
        <v>4.2474999999999996</v>
      </c>
      <c r="S907" s="35">
        <v>0.97499999999999998</v>
      </c>
      <c r="T907" s="35">
        <v>6.8724999999999996</v>
      </c>
      <c r="U907" s="35">
        <v>0.77</v>
      </c>
      <c r="V907" s="35">
        <v>11.3</v>
      </c>
      <c r="W907" s="35">
        <v>5.37</v>
      </c>
      <c r="X907" s="35">
        <v>8.9450000000000003</v>
      </c>
      <c r="Y907" s="35">
        <v>5.09</v>
      </c>
      <c r="Z907" s="35">
        <v>0</v>
      </c>
      <c r="AA907" s="35">
        <v>4.7</v>
      </c>
      <c r="AB907" s="41">
        <v>1090</v>
      </c>
      <c r="AC907" s="41">
        <v>9</v>
      </c>
      <c r="AD907" s="88">
        <v>380.4</v>
      </c>
      <c r="AE907" s="69">
        <v>59.4</v>
      </c>
      <c r="AF907" s="69">
        <v>74.3</v>
      </c>
      <c r="AG907" s="44">
        <f t="shared" si="509"/>
        <v>29.7</v>
      </c>
      <c r="AH907" s="44">
        <f t="shared" si="521"/>
        <v>2771.1674638050204</v>
      </c>
      <c r="AI907" s="44">
        <f t="shared" si="522"/>
        <v>205897.742560713</v>
      </c>
      <c r="AJ907" s="44">
        <f t="shared" si="523"/>
        <v>1.8475190415836229</v>
      </c>
      <c r="AK907" s="45">
        <v>0</v>
      </c>
      <c r="AL907" s="43">
        <v>376.5</v>
      </c>
      <c r="AM907" s="43">
        <v>59.4</v>
      </c>
      <c r="AN907" s="69">
        <v>74.2</v>
      </c>
      <c r="AO907" s="44">
        <f t="shared" si="507"/>
        <v>29.7</v>
      </c>
      <c r="AP907" s="44">
        <f t="shared" si="524"/>
        <v>2771.1674638050204</v>
      </c>
      <c r="AQ907" s="46">
        <f t="shared" si="525"/>
        <v>205897.742560713</v>
      </c>
      <c r="AR907" s="46">
        <f t="shared" si="526"/>
        <v>205620.62581433251</v>
      </c>
      <c r="AS907" s="47">
        <f t="shared" si="527"/>
        <v>0.13458950201883602</v>
      </c>
      <c r="AT907" s="46">
        <f t="shared" si="528"/>
        <v>1.8475190415836229</v>
      </c>
      <c r="AU907" s="46">
        <f t="shared" si="529"/>
        <v>1.8310419906024651</v>
      </c>
      <c r="AV907" s="47">
        <f t="shared" si="530"/>
        <v>0.89184742404789052</v>
      </c>
      <c r="AW907" s="48">
        <v>0</v>
      </c>
      <c r="AX907" s="70">
        <v>150</v>
      </c>
      <c r="AY907" s="70">
        <v>12</v>
      </c>
      <c r="AZ907" s="69">
        <v>332.3</v>
      </c>
      <c r="BA907" s="43">
        <f t="shared" si="545"/>
        <v>14.474872103520903</v>
      </c>
      <c r="BB907" s="69">
        <v>59.1</v>
      </c>
      <c r="BC907" s="69">
        <v>74.099999999999994</v>
      </c>
      <c r="BD907" s="54">
        <f t="shared" si="531"/>
        <v>29.55</v>
      </c>
      <c r="BE907" s="44">
        <f t="shared" si="532"/>
        <v>2743.2465590962411</v>
      </c>
      <c r="BF907" s="50">
        <f t="shared" si="546"/>
        <v>205897.742560713</v>
      </c>
      <c r="BG907" s="50">
        <f t="shared" si="533"/>
        <v>203274.57002903146</v>
      </c>
      <c r="BH907" s="72">
        <f t="shared" si="534"/>
        <v>1.2740171402841141</v>
      </c>
      <c r="BI907" s="73">
        <f t="shared" si="535"/>
        <v>1.8475190415836229</v>
      </c>
      <c r="BJ907" s="51">
        <f t="shared" si="536"/>
        <v>1.6347347331864546</v>
      </c>
      <c r="BK907" s="72">
        <f t="shared" si="537"/>
        <v>11.517299882050349</v>
      </c>
      <c r="BL907" s="116"/>
      <c r="BM907" s="74">
        <f t="shared" si="518"/>
        <v>1090</v>
      </c>
      <c r="BN907" s="74">
        <f t="shared" si="519"/>
        <v>9</v>
      </c>
      <c r="BO907" s="71">
        <v>299.89999999999998</v>
      </c>
      <c r="BP907" s="71">
        <v>57.6</v>
      </c>
      <c r="BQ907" s="71">
        <v>72.8</v>
      </c>
      <c r="BR907" s="72">
        <f t="shared" si="538"/>
        <v>28.8</v>
      </c>
      <c r="BS907" s="54">
        <f t="shared" si="539"/>
        <v>2605.7626105935183</v>
      </c>
      <c r="BT907" s="50">
        <f t="shared" si="540"/>
        <v>203274.57002903146</v>
      </c>
      <c r="BU907" s="50">
        <f t="shared" si="541"/>
        <v>189699.51805120811</v>
      </c>
      <c r="BV907" s="72">
        <f t="shared" si="542"/>
        <v>6.6781850655911201</v>
      </c>
      <c r="BW907" s="75">
        <f t="shared" si="543"/>
        <v>1.6347347331864546</v>
      </c>
      <c r="BX907" s="55">
        <f t="shared" si="544"/>
        <v>1.5809212542071087</v>
      </c>
      <c r="BY907" s="72">
        <f t="shared" si="514"/>
        <v>3.2918783633141291</v>
      </c>
      <c r="BZ907" s="83" t="s">
        <v>133</v>
      </c>
      <c r="CA907" s="83" t="s">
        <v>92</v>
      </c>
      <c r="CB907" s="112">
        <v>4</v>
      </c>
      <c r="CC907" s="112">
        <v>7</v>
      </c>
      <c r="CD907" s="112">
        <v>3</v>
      </c>
      <c r="CE907" s="112">
        <v>6</v>
      </c>
      <c r="CF907" s="83" t="s">
        <v>81</v>
      </c>
      <c r="CG907" s="71" t="s">
        <v>75</v>
      </c>
      <c r="CH907" s="129">
        <f t="shared" si="547"/>
        <v>14.59642857142857</v>
      </c>
      <c r="CI907" s="129">
        <f t="shared" si="547"/>
        <v>14.988521182107309</v>
      </c>
      <c r="CJ907" s="64">
        <f>SUM((AF907-BQ907)/AF907)*100</f>
        <v>2.018842530282638</v>
      </c>
      <c r="CK907" s="64">
        <f>SUM(BX907*CH907)</f>
        <v>23.07580416408733</v>
      </c>
      <c r="CL907" s="65" t="s">
        <v>81</v>
      </c>
    </row>
    <row r="908" spans="1:90" s="65" customFormat="1" ht="24.75" customHeight="1" x14ac:dyDescent="0.3">
      <c r="A908" s="61" t="s">
        <v>131</v>
      </c>
      <c r="B908" s="35">
        <v>4.0750000000000002</v>
      </c>
      <c r="C908" s="35">
        <v>2.4849999999999999</v>
      </c>
      <c r="D908" s="35">
        <v>7.3150000000000004</v>
      </c>
      <c r="E908" s="35">
        <v>5.8875000000000002</v>
      </c>
      <c r="F908" s="35">
        <v>0.305475</v>
      </c>
      <c r="G908" s="66">
        <v>0.25559999999999999</v>
      </c>
      <c r="H908" s="66">
        <v>9.8350000000000007E-2</v>
      </c>
      <c r="I908" s="66">
        <v>5.2900000000000003E-2</v>
      </c>
      <c r="J908" s="66">
        <v>4.3299999999999998E-2</v>
      </c>
      <c r="K908" s="67">
        <v>5.3100000000000001E-2</v>
      </c>
      <c r="L908" s="66">
        <v>0.51666699999999999</v>
      </c>
      <c r="M908" s="68">
        <v>2.5675E-2</v>
      </c>
      <c r="N908" s="35">
        <v>4.7</v>
      </c>
      <c r="O908" s="35">
        <v>13.58</v>
      </c>
      <c r="P908" s="35">
        <v>1.98</v>
      </c>
      <c r="Q908" s="35">
        <v>20.89</v>
      </c>
      <c r="R908" s="35">
        <v>4.8</v>
      </c>
      <c r="S908" s="35">
        <v>1.3</v>
      </c>
      <c r="T908" s="35">
        <v>7.0549999999999997</v>
      </c>
      <c r="U908" s="35">
        <v>1.0249999999999999</v>
      </c>
      <c r="V908" s="35">
        <v>12.155000000000001</v>
      </c>
      <c r="W908" s="35">
        <v>7.17</v>
      </c>
      <c r="X908" s="35">
        <v>6.66</v>
      </c>
      <c r="Y908" s="35">
        <v>2.9299999999999997</v>
      </c>
      <c r="Z908" s="35">
        <v>0</v>
      </c>
      <c r="AA908" s="35">
        <v>6.25</v>
      </c>
      <c r="AB908" s="41">
        <v>1090</v>
      </c>
      <c r="AC908" s="41">
        <v>9</v>
      </c>
      <c r="AD908" s="88">
        <v>384.2</v>
      </c>
      <c r="AE908" s="69">
        <v>59.4</v>
      </c>
      <c r="AF908" s="69">
        <v>74.3</v>
      </c>
      <c r="AG908" s="44">
        <f t="shared" si="509"/>
        <v>29.7</v>
      </c>
      <c r="AH908" s="44">
        <f t="shared" si="521"/>
        <v>2771.1674638050204</v>
      </c>
      <c r="AI908" s="44">
        <f t="shared" si="522"/>
        <v>205897.742560713</v>
      </c>
      <c r="AJ908" s="44">
        <f t="shared" si="523"/>
        <v>1.8659748048801996</v>
      </c>
      <c r="AK908" s="45">
        <v>0</v>
      </c>
      <c r="AL908" s="43">
        <v>383.1</v>
      </c>
      <c r="AM908" s="43">
        <v>59.4</v>
      </c>
      <c r="AN908" s="69">
        <v>74.2</v>
      </c>
      <c r="AO908" s="44">
        <f t="shared" ref="AO908:AO971" si="548">SUM(AM908/2)</f>
        <v>29.7</v>
      </c>
      <c r="AP908" s="44">
        <f t="shared" si="524"/>
        <v>2771.1674638050204</v>
      </c>
      <c r="AQ908" s="46">
        <f t="shared" si="525"/>
        <v>205897.742560713</v>
      </c>
      <c r="AR908" s="46">
        <f t="shared" si="526"/>
        <v>205620.62581433251</v>
      </c>
      <c r="AS908" s="47">
        <f t="shared" si="527"/>
        <v>0.13458950201883602</v>
      </c>
      <c r="AT908" s="46">
        <f t="shared" si="528"/>
        <v>1.8659748048801996</v>
      </c>
      <c r="AU908" s="46">
        <f t="shared" si="529"/>
        <v>1.863139937848086</v>
      </c>
      <c r="AV908" s="47">
        <f t="shared" si="530"/>
        <v>0.15192418593753035</v>
      </c>
      <c r="AW908" s="48">
        <v>0</v>
      </c>
      <c r="AX908" s="70">
        <v>150</v>
      </c>
      <c r="AY908" s="70">
        <v>12</v>
      </c>
      <c r="AZ908" s="69">
        <v>335.8</v>
      </c>
      <c r="BA908" s="43">
        <f t="shared" si="545"/>
        <v>14.413341274568189</v>
      </c>
      <c r="BB908" s="69">
        <v>59.1</v>
      </c>
      <c r="BC908" s="69">
        <v>74.099999999999994</v>
      </c>
      <c r="BD908" s="54">
        <f t="shared" si="531"/>
        <v>29.55</v>
      </c>
      <c r="BE908" s="44">
        <f t="shared" si="532"/>
        <v>2743.2465590962411</v>
      </c>
      <c r="BF908" s="50">
        <f t="shared" si="546"/>
        <v>205897.742560713</v>
      </c>
      <c r="BG908" s="50">
        <f t="shared" si="533"/>
        <v>203274.57002903146</v>
      </c>
      <c r="BH908" s="72">
        <f t="shared" si="534"/>
        <v>1.2740171402841141</v>
      </c>
      <c r="BI908" s="73">
        <f t="shared" si="535"/>
        <v>1.8659748048801996</v>
      </c>
      <c r="BJ908" s="51">
        <f t="shared" si="536"/>
        <v>1.6519528239663299</v>
      </c>
      <c r="BK908" s="72">
        <f t="shared" si="537"/>
        <v>11.469714400972872</v>
      </c>
      <c r="BL908" s="116"/>
      <c r="BM908" s="74">
        <f t="shared" si="518"/>
        <v>1090</v>
      </c>
      <c r="BN908" s="74">
        <f t="shared" si="519"/>
        <v>9</v>
      </c>
      <c r="BO908" s="71">
        <v>302.5</v>
      </c>
      <c r="BP908" s="71">
        <v>57.6</v>
      </c>
      <c r="BQ908" s="71">
        <v>72.099999999999994</v>
      </c>
      <c r="BR908" s="72">
        <f t="shared" si="538"/>
        <v>28.8</v>
      </c>
      <c r="BS908" s="54">
        <f t="shared" si="539"/>
        <v>2605.7626105935183</v>
      </c>
      <c r="BT908" s="50">
        <f t="shared" si="540"/>
        <v>203274.57002903146</v>
      </c>
      <c r="BU908" s="50">
        <f t="shared" si="541"/>
        <v>187875.48422379265</v>
      </c>
      <c r="BV908" s="72">
        <f t="shared" si="542"/>
        <v>7.575510209191207</v>
      </c>
      <c r="BW908" s="75">
        <f t="shared" si="543"/>
        <v>1.6519528239663299</v>
      </c>
      <c r="BX908" s="55">
        <f t="shared" si="544"/>
        <v>1.6101089572691105</v>
      </c>
      <c r="BY908" s="72">
        <f t="shared" si="514"/>
        <v>2.532994047417922</v>
      </c>
      <c r="BZ908" s="83" t="s">
        <v>133</v>
      </c>
      <c r="CA908" s="83" t="s">
        <v>92</v>
      </c>
      <c r="CB908" s="112">
        <v>4</v>
      </c>
      <c r="CC908" s="112">
        <v>7</v>
      </c>
      <c r="CD908" s="112">
        <v>3</v>
      </c>
      <c r="CE908" s="112">
        <v>6</v>
      </c>
      <c r="CF908" s="83" t="s">
        <v>81</v>
      </c>
      <c r="CG908" s="71" t="s">
        <v>75</v>
      </c>
      <c r="CH908" s="129">
        <f t="shared" si="547"/>
        <v>14.68035714285714</v>
      </c>
      <c r="CI908" s="129">
        <f t="shared" si="547"/>
        <v>14.979721750465655</v>
      </c>
      <c r="CJ908" s="64">
        <f>SUM((AF908-BQ908)/AF908)*100</f>
        <v>2.9609690444145396</v>
      </c>
      <c r="CK908" s="64">
        <f>SUM(BX908*CH908)</f>
        <v>23.636974531623849</v>
      </c>
      <c r="CL908" s="65" t="s">
        <v>81</v>
      </c>
    </row>
    <row r="909" spans="1:90" s="65" customFormat="1" ht="24.75" customHeight="1" x14ac:dyDescent="0.3">
      <c r="A909" s="61" t="s">
        <v>134</v>
      </c>
      <c r="B909" s="35">
        <v>3.68</v>
      </c>
      <c r="C909" s="35">
        <v>1.7224999999999999</v>
      </c>
      <c r="D909" s="35">
        <v>5.5875000000000004</v>
      </c>
      <c r="E909" s="35">
        <v>4.9074999999999998</v>
      </c>
      <c r="F909" s="35">
        <v>0.87277499999999997</v>
      </c>
      <c r="G909" s="66">
        <v>0.44964999999999999</v>
      </c>
      <c r="H909" s="66">
        <v>8.09E-2</v>
      </c>
      <c r="I909" s="66">
        <v>5.2699999999999997E-2</v>
      </c>
      <c r="J909" s="66">
        <v>4.3674999999999999E-2</v>
      </c>
      <c r="K909" s="67">
        <v>5.2325000000000003E-2</v>
      </c>
      <c r="L909" s="66">
        <v>0.93253999999999992</v>
      </c>
      <c r="M909" s="68">
        <v>5.5125E-2</v>
      </c>
      <c r="N909" s="35">
        <v>9.5925000000000011</v>
      </c>
      <c r="O909" s="35">
        <v>14.342499999999999</v>
      </c>
      <c r="P909" s="35">
        <v>3.3050000000000002</v>
      </c>
      <c r="Q909" s="35">
        <v>15.2425</v>
      </c>
      <c r="R909" s="35">
        <v>6.1624999999999996</v>
      </c>
      <c r="S909" s="35">
        <v>5.7249999999999996</v>
      </c>
      <c r="T909" s="35">
        <v>7.6349999999999998</v>
      </c>
      <c r="U909" s="35">
        <v>4.0225</v>
      </c>
      <c r="V909" s="35">
        <v>13.32</v>
      </c>
      <c r="W909" s="35">
        <v>3.8950000000000009</v>
      </c>
      <c r="X909" s="35">
        <v>8.5850000000000009</v>
      </c>
      <c r="Y909" s="35">
        <v>2.9074999999999998</v>
      </c>
      <c r="Z909" s="35">
        <v>1.9524999999999999</v>
      </c>
      <c r="AA909" s="35">
        <v>5.9325000000000001</v>
      </c>
      <c r="AB909" s="41">
        <v>1090</v>
      </c>
      <c r="AC909" s="41">
        <v>9</v>
      </c>
      <c r="AD909" s="88">
        <v>388.5</v>
      </c>
      <c r="AE909" s="69">
        <v>59.4</v>
      </c>
      <c r="AF909" s="69">
        <v>76.2</v>
      </c>
      <c r="AG909" s="44">
        <f t="shared" si="509"/>
        <v>29.7</v>
      </c>
      <c r="AH909" s="44">
        <f t="shared" si="521"/>
        <v>2771.1674638050204</v>
      </c>
      <c r="AI909" s="44">
        <f t="shared" si="522"/>
        <v>211162.96074194257</v>
      </c>
      <c r="AJ909" s="44">
        <f t="shared" si="523"/>
        <v>1.8398112937750337</v>
      </c>
      <c r="AK909" s="45">
        <v>0</v>
      </c>
      <c r="AL909" s="43">
        <v>368</v>
      </c>
      <c r="AM909" s="69">
        <v>59.3</v>
      </c>
      <c r="AN909" s="69">
        <v>76.2</v>
      </c>
      <c r="AO909" s="44">
        <f t="shared" si="548"/>
        <v>29.65</v>
      </c>
      <c r="AP909" s="44">
        <f t="shared" si="524"/>
        <v>2761.8447876054929</v>
      </c>
      <c r="AQ909" s="46">
        <f t="shared" si="525"/>
        <v>211162.96074194257</v>
      </c>
      <c r="AR909" s="46">
        <f t="shared" si="526"/>
        <v>210452.57281553856</v>
      </c>
      <c r="AS909" s="47">
        <f t="shared" si="527"/>
        <v>0.33641691890850306</v>
      </c>
      <c r="AT909" s="46">
        <f t="shared" si="528"/>
        <v>1.8398112937750337</v>
      </c>
      <c r="AU909" s="46">
        <f t="shared" si="529"/>
        <v>1.7486125024594097</v>
      </c>
      <c r="AV909" s="47">
        <f t="shared" si="530"/>
        <v>4.9569644247860305</v>
      </c>
      <c r="AW909" s="116">
        <v>0</v>
      </c>
      <c r="AX909" s="70">
        <v>150</v>
      </c>
      <c r="AY909" s="70">
        <v>12</v>
      </c>
      <c r="AZ909" s="71">
        <v>324.39999999999998</v>
      </c>
      <c r="BA909" s="43">
        <f t="shared" si="545"/>
        <v>19.759556103575839</v>
      </c>
      <c r="BB909" s="69">
        <v>59.2</v>
      </c>
      <c r="BC909" s="69">
        <v>76.099999999999994</v>
      </c>
      <c r="BD909" s="54">
        <f t="shared" si="531"/>
        <v>29.6</v>
      </c>
      <c r="BE909" s="44">
        <f t="shared" si="532"/>
        <v>2752.5378193692336</v>
      </c>
      <c r="BF909" s="50">
        <f t="shared" si="546"/>
        <v>211162.96074194257</v>
      </c>
      <c r="BG909" s="50">
        <f t="shared" si="533"/>
        <v>209468.12805399866</v>
      </c>
      <c r="BH909" s="72">
        <f t="shared" si="534"/>
        <v>0.80261835787343794</v>
      </c>
      <c r="BI909" s="73">
        <f t="shared" si="535"/>
        <v>1.8398112937750337</v>
      </c>
      <c r="BJ909" s="51">
        <f t="shared" si="536"/>
        <v>1.5486842939484002</v>
      </c>
      <c r="BK909" s="72">
        <f t="shared" si="537"/>
        <v>15.823742402911433</v>
      </c>
      <c r="BL909" s="116">
        <v>0</v>
      </c>
      <c r="BM909" s="74">
        <v>1000</v>
      </c>
      <c r="BN909" s="74">
        <v>3</v>
      </c>
      <c r="BO909" s="71">
        <v>294</v>
      </c>
      <c r="BP909" s="71">
        <v>59</v>
      </c>
      <c r="BQ909" s="69">
        <v>75.900000000000006</v>
      </c>
      <c r="BR909" s="72">
        <f t="shared" si="538"/>
        <v>29.5</v>
      </c>
      <c r="BS909" s="54">
        <f t="shared" si="539"/>
        <v>2733.9710067865176</v>
      </c>
      <c r="BT909" s="50">
        <f t="shared" si="540"/>
        <v>209468.12805399866</v>
      </c>
      <c r="BU909" s="50">
        <f t="shared" si="541"/>
        <v>207508.3994150967</v>
      </c>
      <c r="BV909" s="72">
        <f t="shared" si="542"/>
        <v>0.93557366321465385</v>
      </c>
      <c r="BW909" s="75">
        <f t="shared" si="543"/>
        <v>1.5486842939484002</v>
      </c>
      <c r="BX909" s="55">
        <f t="shared" si="544"/>
        <v>1.4168101186684341</v>
      </c>
      <c r="BY909" s="72">
        <f t="shared" si="514"/>
        <v>8.515239406460978</v>
      </c>
      <c r="BZ909" s="83" t="s">
        <v>77</v>
      </c>
      <c r="CA909" s="83" t="s">
        <v>92</v>
      </c>
      <c r="CB909" s="112">
        <v>4</v>
      </c>
      <c r="CC909" s="112">
        <v>7</v>
      </c>
      <c r="CD909" s="112">
        <v>8</v>
      </c>
      <c r="CE909" s="112">
        <v>6</v>
      </c>
      <c r="CF909" s="83" t="s">
        <v>112</v>
      </c>
      <c r="CG909" s="71" t="s">
        <v>75</v>
      </c>
      <c r="CH909" s="129">
        <v>23.5</v>
      </c>
      <c r="CI909" s="63">
        <v>1.5</v>
      </c>
      <c r="CJ909" s="64">
        <f>SUM((AF909-BQ909)/AF909)*100</f>
        <v>0.39370078740157105</v>
      </c>
      <c r="CK909" s="64">
        <f>SUM(BX909*CH909)</f>
        <v>33.2950377887082</v>
      </c>
      <c r="CL909" s="65" t="s">
        <v>112</v>
      </c>
    </row>
    <row r="910" spans="1:90" s="65" customFormat="1" ht="24.75" customHeight="1" x14ac:dyDescent="0.3">
      <c r="A910" s="61" t="s">
        <v>134</v>
      </c>
      <c r="B910" s="35">
        <v>3.4775</v>
      </c>
      <c r="C910" s="35">
        <v>1.8325</v>
      </c>
      <c r="D910" s="35">
        <v>6.1375000000000002</v>
      </c>
      <c r="E910" s="35">
        <v>4.1775000000000002</v>
      </c>
      <c r="F910" s="35">
        <v>0.98960000000000004</v>
      </c>
      <c r="G910" s="66">
        <v>0.437</v>
      </c>
      <c r="H910" s="66">
        <v>8.1250000000000003E-2</v>
      </c>
      <c r="I910" s="66">
        <v>5.2874999999999998E-2</v>
      </c>
      <c r="J910" s="66">
        <v>4.3075000000000002E-2</v>
      </c>
      <c r="K910" s="67">
        <v>5.0424999999999998E-2</v>
      </c>
      <c r="L910" s="66">
        <v>0.93253999999999992</v>
      </c>
      <c r="M910" s="68">
        <v>4.9274999999999999E-2</v>
      </c>
      <c r="N910" s="35">
        <v>5.6675000000000004</v>
      </c>
      <c r="O910" s="35">
        <v>12.95</v>
      </c>
      <c r="P910" s="35">
        <v>3.2475000000000001</v>
      </c>
      <c r="Q910" s="35">
        <v>18.372500000000002</v>
      </c>
      <c r="R910" s="35">
        <v>6.9424999999999999</v>
      </c>
      <c r="S910" s="35">
        <v>5.76</v>
      </c>
      <c r="T910" s="35">
        <v>6.9450000000000003</v>
      </c>
      <c r="U910" s="35">
        <v>6.3800000000000008</v>
      </c>
      <c r="V910" s="35">
        <v>18.142499999999998</v>
      </c>
      <c r="W910" s="35">
        <v>6.254999999999999</v>
      </c>
      <c r="X910" s="35">
        <v>7.7750000000000004</v>
      </c>
      <c r="Y910" s="35">
        <v>4.8175000000000008</v>
      </c>
      <c r="Z910" s="35">
        <v>3.1625000000000001</v>
      </c>
      <c r="AA910" s="35">
        <v>5.9725000000000001</v>
      </c>
      <c r="AB910" s="41">
        <v>1090</v>
      </c>
      <c r="AC910" s="41">
        <v>9</v>
      </c>
      <c r="AD910" s="88">
        <v>385</v>
      </c>
      <c r="AE910" s="69">
        <v>59.2</v>
      </c>
      <c r="AF910" s="69">
        <v>76.099999999999994</v>
      </c>
      <c r="AG910" s="44">
        <f t="shared" si="509"/>
        <v>29.6</v>
      </c>
      <c r="AH910" s="44">
        <f t="shared" si="521"/>
        <v>2752.5378193692336</v>
      </c>
      <c r="AI910" s="44">
        <f t="shared" si="522"/>
        <v>209468.12805399866</v>
      </c>
      <c r="AJ910" s="44">
        <f t="shared" si="523"/>
        <v>1.8379884499695871</v>
      </c>
      <c r="AK910" s="45">
        <v>0</v>
      </c>
      <c r="AL910" s="43">
        <v>364</v>
      </c>
      <c r="AM910" s="69">
        <v>59.1</v>
      </c>
      <c r="AN910" s="69">
        <v>76.099999999999994</v>
      </c>
      <c r="AO910" s="44">
        <f t="shared" si="548"/>
        <v>29.55</v>
      </c>
      <c r="AP910" s="44">
        <f t="shared" si="524"/>
        <v>2743.2465590962411</v>
      </c>
      <c r="AQ910" s="46">
        <f t="shared" si="525"/>
        <v>209468.12805399866</v>
      </c>
      <c r="AR910" s="46">
        <f t="shared" si="526"/>
        <v>208761.06314722393</v>
      </c>
      <c r="AS910" s="47">
        <f t="shared" si="527"/>
        <v>0.33755250182617524</v>
      </c>
      <c r="AT910" s="46">
        <f t="shared" si="528"/>
        <v>1.8379884499695871</v>
      </c>
      <c r="AU910" s="46">
        <f t="shared" si="529"/>
        <v>1.7436201680161849</v>
      </c>
      <c r="AV910" s="47">
        <f t="shared" si="530"/>
        <v>5.1343239918054815</v>
      </c>
      <c r="AW910" s="116">
        <v>0</v>
      </c>
      <c r="AX910" s="70">
        <v>150</v>
      </c>
      <c r="AY910" s="70">
        <v>12</v>
      </c>
      <c r="AZ910" s="71">
        <v>323.7</v>
      </c>
      <c r="BA910" s="43">
        <f t="shared" si="545"/>
        <v>18.937287611986413</v>
      </c>
      <c r="BB910" s="69">
        <v>59</v>
      </c>
      <c r="BC910" s="69">
        <v>76</v>
      </c>
      <c r="BD910" s="54">
        <f t="shared" si="531"/>
        <v>29.5</v>
      </c>
      <c r="BE910" s="44">
        <f t="shared" si="532"/>
        <v>2733.9710067865176</v>
      </c>
      <c r="BF910" s="50">
        <f t="shared" si="546"/>
        <v>209468.12805399866</v>
      </c>
      <c r="BG910" s="50">
        <f t="shared" si="533"/>
        <v>207781.79651577535</v>
      </c>
      <c r="BH910" s="72">
        <f t="shared" si="534"/>
        <v>0.80505399742179096</v>
      </c>
      <c r="BI910" s="73">
        <f t="shared" si="535"/>
        <v>1.8379884499695871</v>
      </c>
      <c r="BJ910" s="51">
        <f t="shared" si="536"/>
        <v>1.5578843066525505</v>
      </c>
      <c r="BK910" s="72">
        <f t="shared" si="537"/>
        <v>15.23971183397107</v>
      </c>
      <c r="BL910" s="116">
        <v>0</v>
      </c>
      <c r="BM910" s="74">
        <v>1000</v>
      </c>
      <c r="BN910" s="74">
        <v>3</v>
      </c>
      <c r="BO910" s="71">
        <v>294.39999999999998</v>
      </c>
      <c r="BP910" s="71">
        <v>58.9</v>
      </c>
      <c r="BQ910" s="69">
        <v>75.7</v>
      </c>
      <c r="BR910" s="72">
        <f t="shared" si="538"/>
        <v>29.45</v>
      </c>
      <c r="BS910" s="54">
        <f t="shared" si="539"/>
        <v>2724.7111624400618</v>
      </c>
      <c r="BT910" s="50">
        <f t="shared" si="540"/>
        <v>207781.79651577535</v>
      </c>
      <c r="BU910" s="50">
        <f t="shared" si="541"/>
        <v>206260.63499671267</v>
      </c>
      <c r="BV910" s="72">
        <f t="shared" si="542"/>
        <v>0.73209566216604804</v>
      </c>
      <c r="BW910" s="75">
        <f t="shared" si="543"/>
        <v>1.5578843066525505</v>
      </c>
      <c r="BX910" s="55">
        <f t="shared" si="544"/>
        <v>1.4273203415896207</v>
      </c>
      <c r="BY910" s="72">
        <f t="shared" si="514"/>
        <v>8.3808511649670923</v>
      </c>
      <c r="BZ910" s="83" t="s">
        <v>77</v>
      </c>
      <c r="CA910" s="83" t="s">
        <v>92</v>
      </c>
      <c r="CB910" s="112">
        <v>4</v>
      </c>
      <c r="CC910" s="112">
        <v>7</v>
      </c>
      <c r="CD910" s="112">
        <v>8</v>
      </c>
      <c r="CE910" s="112">
        <v>6</v>
      </c>
      <c r="CF910" s="83" t="s">
        <v>112</v>
      </c>
      <c r="CG910" s="71" t="s">
        <v>75</v>
      </c>
      <c r="CH910" s="129">
        <v>24.3</v>
      </c>
      <c r="CI910" s="63">
        <v>1.6</v>
      </c>
      <c r="CJ910" s="64">
        <f>SUM((AF910-BQ910)/AF910)*100</f>
        <v>0.52562417871220957</v>
      </c>
      <c r="CK910" s="64">
        <f>SUM(BX910*CH910)</f>
        <v>34.683884300627788</v>
      </c>
      <c r="CL910" s="65" t="s">
        <v>112</v>
      </c>
    </row>
    <row r="911" spans="1:90" s="65" customFormat="1" ht="24.75" customHeight="1" x14ac:dyDescent="0.3">
      <c r="A911" s="61" t="s">
        <v>134</v>
      </c>
      <c r="B911" s="35">
        <v>3.6924999999999999</v>
      </c>
      <c r="C911" s="35">
        <v>1.7918750000000001</v>
      </c>
      <c r="D911" s="35">
        <v>6.19</v>
      </c>
      <c r="E911" s="35">
        <v>4.9675000000000002</v>
      </c>
      <c r="F911" s="35">
        <v>0.92567500000000003</v>
      </c>
      <c r="G911" s="66">
        <v>0.48749999999999999</v>
      </c>
      <c r="H911" s="66">
        <v>8.2150000000000001E-2</v>
      </c>
      <c r="I911" s="66">
        <v>5.3824999999999998E-2</v>
      </c>
      <c r="J911" s="66">
        <v>4.3775000000000001E-2</v>
      </c>
      <c r="K911" s="67">
        <v>5.4350000000000002E-2</v>
      </c>
      <c r="L911" s="66">
        <v>0.93253999999999992</v>
      </c>
      <c r="M911" s="68">
        <v>7.4925000000000005E-2</v>
      </c>
      <c r="N911" s="35">
        <v>5.8544999999999998</v>
      </c>
      <c r="O911" s="35">
        <v>17.771000000000001</v>
      </c>
      <c r="P911" s="35">
        <v>3.3263750000000005</v>
      </c>
      <c r="Q911" s="35">
        <v>15.763999999999999</v>
      </c>
      <c r="R911" s="35">
        <v>6.2364999999999995</v>
      </c>
      <c r="S911" s="35">
        <v>5.5346250000000001</v>
      </c>
      <c r="T911" s="35">
        <v>8.1591249999999995</v>
      </c>
      <c r="U911" s="35">
        <v>4.1001249999999994</v>
      </c>
      <c r="V911" s="35">
        <v>14.505750000000001</v>
      </c>
      <c r="W911" s="35">
        <v>4.2008749999999999</v>
      </c>
      <c r="X911" s="35">
        <v>9.2787499999999987</v>
      </c>
      <c r="Y911" s="35">
        <v>3.8270000000000008</v>
      </c>
      <c r="Z911" s="35">
        <v>1.9319999999999999</v>
      </c>
      <c r="AA911" s="35">
        <v>5.7506250000000003</v>
      </c>
      <c r="AB911" s="41">
        <v>1090</v>
      </c>
      <c r="AC911" s="41">
        <v>9</v>
      </c>
      <c r="AD911" s="88">
        <v>385.7</v>
      </c>
      <c r="AE911" s="69">
        <v>59.4</v>
      </c>
      <c r="AF911" s="69">
        <v>76.2</v>
      </c>
      <c r="AG911" s="44">
        <f t="shared" si="509"/>
        <v>29.7</v>
      </c>
      <c r="AH911" s="44">
        <f t="shared" si="521"/>
        <v>2771.1674638050204</v>
      </c>
      <c r="AI911" s="44">
        <f t="shared" si="522"/>
        <v>211162.96074194257</v>
      </c>
      <c r="AJ911" s="44">
        <f t="shared" si="523"/>
        <v>1.826551392558637</v>
      </c>
      <c r="AK911" s="45">
        <v>0</v>
      </c>
      <c r="AL911" s="43">
        <v>367.7</v>
      </c>
      <c r="AM911" s="69">
        <v>59.3</v>
      </c>
      <c r="AN911" s="69">
        <v>76.2</v>
      </c>
      <c r="AO911" s="44">
        <f t="shared" si="548"/>
        <v>29.65</v>
      </c>
      <c r="AP911" s="44">
        <f t="shared" si="524"/>
        <v>2761.8447876054929</v>
      </c>
      <c r="AQ911" s="46">
        <f t="shared" si="525"/>
        <v>211162.96074194257</v>
      </c>
      <c r="AR911" s="46">
        <f t="shared" si="526"/>
        <v>210452.57281553856</v>
      </c>
      <c r="AS911" s="47">
        <f t="shared" si="527"/>
        <v>0.33641691890850306</v>
      </c>
      <c r="AT911" s="46">
        <f t="shared" si="528"/>
        <v>1.826551392558637</v>
      </c>
      <c r="AU911" s="46">
        <f t="shared" si="529"/>
        <v>1.7471870031367525</v>
      </c>
      <c r="AV911" s="47">
        <f t="shared" si="530"/>
        <v>4.3450400435057404</v>
      </c>
      <c r="AW911" s="116">
        <v>0</v>
      </c>
      <c r="AX911" s="70">
        <v>150</v>
      </c>
      <c r="AY911" s="70">
        <v>12</v>
      </c>
      <c r="AZ911" s="71">
        <v>323.7</v>
      </c>
      <c r="BA911" s="43">
        <f t="shared" si="545"/>
        <v>19.153537225826383</v>
      </c>
      <c r="BB911" s="69">
        <v>59.2</v>
      </c>
      <c r="BC911" s="69">
        <v>76.099999999999994</v>
      </c>
      <c r="BD911" s="54">
        <f t="shared" si="531"/>
        <v>29.6</v>
      </c>
      <c r="BE911" s="44">
        <f t="shared" si="532"/>
        <v>2752.5378193692336</v>
      </c>
      <c r="BF911" s="50">
        <f t="shared" si="546"/>
        <v>211162.96074194257</v>
      </c>
      <c r="BG911" s="50">
        <f t="shared" si="533"/>
        <v>209468.12805399866</v>
      </c>
      <c r="BH911" s="72">
        <f t="shared" si="534"/>
        <v>0.80261835787343794</v>
      </c>
      <c r="BI911" s="73">
        <f t="shared" si="535"/>
        <v>1.826551392558637</v>
      </c>
      <c r="BJ911" s="51">
        <f t="shared" si="536"/>
        <v>1.5453424967666374</v>
      </c>
      <c r="BK911" s="72">
        <f t="shared" si="537"/>
        <v>15.395619139852485</v>
      </c>
      <c r="BL911" s="116">
        <v>0</v>
      </c>
      <c r="BM911" s="74">
        <v>1000</v>
      </c>
      <c r="BN911" s="74">
        <v>3</v>
      </c>
      <c r="BO911" s="71">
        <v>294.60000000000002</v>
      </c>
      <c r="BP911" s="71">
        <v>58.8</v>
      </c>
      <c r="BQ911" s="69">
        <v>75.599999999999994</v>
      </c>
      <c r="BR911" s="72">
        <f t="shared" si="538"/>
        <v>29.4</v>
      </c>
      <c r="BS911" s="54">
        <f t="shared" si="539"/>
        <v>2715.4670260568732</v>
      </c>
      <c r="BT911" s="50">
        <f t="shared" si="540"/>
        <v>209468.12805399866</v>
      </c>
      <c r="BU911" s="50">
        <f t="shared" si="541"/>
        <v>205289.30716989961</v>
      </c>
      <c r="BV911" s="72">
        <f t="shared" si="542"/>
        <v>1.9949674076534449</v>
      </c>
      <c r="BW911" s="75">
        <f t="shared" si="543"/>
        <v>1.5453424967666374</v>
      </c>
      <c r="BX911" s="55">
        <f t="shared" si="544"/>
        <v>1.435047952868709</v>
      </c>
      <c r="BY911" s="72">
        <f t="shared" si="514"/>
        <v>7.1372232452482658</v>
      </c>
      <c r="BZ911" s="83" t="s">
        <v>77</v>
      </c>
      <c r="CA911" s="83" t="s">
        <v>92</v>
      </c>
      <c r="CB911" s="112">
        <v>4</v>
      </c>
      <c r="CC911" s="112">
        <v>7</v>
      </c>
      <c r="CD911" s="112">
        <v>8</v>
      </c>
      <c r="CE911" s="112">
        <v>6</v>
      </c>
      <c r="CF911" s="83" t="s">
        <v>112</v>
      </c>
      <c r="CG911" s="71" t="s">
        <v>75</v>
      </c>
      <c r="CH911" s="129">
        <v>24.1</v>
      </c>
      <c r="CI911" s="63">
        <v>1.7</v>
      </c>
      <c r="CJ911" s="64">
        <f>SUM((AF911-BQ911)/AF911)*100</f>
        <v>0.78740157480316064</v>
      </c>
      <c r="CK911" s="64">
        <f>SUM(BX911*CH911)</f>
        <v>34.584655664135887</v>
      </c>
      <c r="CL911" s="65" t="s">
        <v>112</v>
      </c>
    </row>
    <row r="912" spans="1:90" s="65" customFormat="1" ht="24.75" customHeight="1" x14ac:dyDescent="0.3">
      <c r="A912" s="61" t="s">
        <v>134</v>
      </c>
      <c r="B912" s="35">
        <v>3.86</v>
      </c>
      <c r="C912" s="35">
        <v>1.7450000000000001</v>
      </c>
      <c r="D912" s="35">
        <v>5.9424999999999999</v>
      </c>
      <c r="E912" s="35">
        <v>4.6524999999999999</v>
      </c>
      <c r="F912" s="35">
        <v>1.1118250000000001</v>
      </c>
      <c r="G912" s="66">
        <v>0.46397500000000003</v>
      </c>
      <c r="H912" s="66">
        <v>7.7399999999999997E-2</v>
      </c>
      <c r="I912" s="66">
        <v>4.4200000000000003E-2</v>
      </c>
      <c r="J912" s="66">
        <v>3.9600000000000003E-2</v>
      </c>
      <c r="K912" s="67">
        <v>5.2549999999999999E-2</v>
      </c>
      <c r="L912" s="66">
        <v>0.93253999999999992</v>
      </c>
      <c r="M912" s="68">
        <v>0.11347500000000001</v>
      </c>
      <c r="N912" s="35">
        <v>9.5925000000000011</v>
      </c>
      <c r="O912" s="35">
        <v>14.342499999999999</v>
      </c>
      <c r="P912" s="35">
        <v>3.3050000000000002</v>
      </c>
      <c r="Q912" s="35">
        <v>15.2425</v>
      </c>
      <c r="R912" s="35">
        <v>6.1624999999999996</v>
      </c>
      <c r="S912" s="35">
        <v>5.7249999999999996</v>
      </c>
      <c r="T912" s="35">
        <v>7.6349999999999998</v>
      </c>
      <c r="U912" s="35">
        <v>4.0225</v>
      </c>
      <c r="V912" s="35">
        <v>13.32</v>
      </c>
      <c r="W912" s="35">
        <v>3.8950000000000009</v>
      </c>
      <c r="X912" s="35">
        <v>8.5850000000000009</v>
      </c>
      <c r="Y912" s="35">
        <v>2.9074999999999998</v>
      </c>
      <c r="Z912" s="35">
        <v>1.9524999999999999</v>
      </c>
      <c r="AA912" s="35">
        <v>5.9325000000000001</v>
      </c>
      <c r="AB912" s="41">
        <v>1090</v>
      </c>
      <c r="AC912" s="41">
        <v>9</v>
      </c>
      <c r="AD912" s="88">
        <v>386.7</v>
      </c>
      <c r="AE912" s="69">
        <v>59.6</v>
      </c>
      <c r="AF912" s="69">
        <v>76.3</v>
      </c>
      <c r="AG912" s="44">
        <f t="shared" ref="AG912:AG975" si="549">SUM(AE912/2)</f>
        <v>29.8</v>
      </c>
      <c r="AH912" s="44">
        <f t="shared" si="521"/>
        <v>2789.8599400938801</v>
      </c>
      <c r="AI912" s="44">
        <f t="shared" si="522"/>
        <v>212866.31342916304</v>
      </c>
      <c r="AJ912" s="44">
        <f t="shared" si="523"/>
        <v>1.8166331429828833</v>
      </c>
      <c r="AK912" s="45">
        <v>0</v>
      </c>
      <c r="AL912" s="43">
        <v>348</v>
      </c>
      <c r="AM912" s="43">
        <v>58.6</v>
      </c>
      <c r="AN912" s="69">
        <v>76.09</v>
      </c>
      <c r="AO912" s="44">
        <f t="shared" si="548"/>
        <v>29.3</v>
      </c>
      <c r="AP912" s="44">
        <f t="shared" si="524"/>
        <v>2697.0258771803014</v>
      </c>
      <c r="AQ912" s="46">
        <f t="shared" si="525"/>
        <v>212866.31342916304</v>
      </c>
      <c r="AR912" s="46">
        <f t="shared" si="526"/>
        <v>205216.69899464914</v>
      </c>
      <c r="AS912" s="47">
        <f t="shared" si="527"/>
        <v>3.5936237684970838</v>
      </c>
      <c r="AT912" s="46">
        <f t="shared" si="528"/>
        <v>1.8166331429828833</v>
      </c>
      <c r="AU912" s="46">
        <f t="shared" si="529"/>
        <v>1.6957684326121718</v>
      </c>
      <c r="AV912" s="47">
        <f t="shared" si="530"/>
        <v>6.6532260978269653</v>
      </c>
      <c r="AW912" s="116">
        <v>0</v>
      </c>
      <c r="AX912" s="70">
        <v>150</v>
      </c>
      <c r="AY912" s="70">
        <v>12</v>
      </c>
      <c r="AZ912" s="71">
        <v>323.3</v>
      </c>
      <c r="BA912" s="43">
        <f t="shared" si="545"/>
        <v>19.6102690999072</v>
      </c>
      <c r="BB912" s="71">
        <v>58.5</v>
      </c>
      <c r="BC912" s="69">
        <v>75.900000000000006</v>
      </c>
      <c r="BD912" s="54">
        <f t="shared" si="531"/>
        <v>29.25</v>
      </c>
      <c r="BE912" s="44">
        <f t="shared" si="532"/>
        <v>2687.8288646869173</v>
      </c>
      <c r="BF912" s="50">
        <f t="shared" si="546"/>
        <v>212866.31342916304</v>
      </c>
      <c r="BG912" s="50">
        <f t="shared" si="533"/>
        <v>204006.21082973704</v>
      </c>
      <c r="BH912" s="72">
        <f t="shared" si="534"/>
        <v>4.1622849837977931</v>
      </c>
      <c r="BI912" s="73">
        <f t="shared" si="535"/>
        <v>1.8166331429828833</v>
      </c>
      <c r="BJ912" s="51">
        <f t="shared" si="536"/>
        <v>1.5847556732957762</v>
      </c>
      <c r="BK912" s="72">
        <f t="shared" si="537"/>
        <v>12.764132955670284</v>
      </c>
      <c r="BL912" s="116">
        <v>0</v>
      </c>
      <c r="BM912" s="74">
        <v>1020</v>
      </c>
      <c r="BN912" s="74">
        <v>3</v>
      </c>
      <c r="BO912" s="71">
        <v>297.3</v>
      </c>
      <c r="BP912" s="71">
        <v>58.81</v>
      </c>
      <c r="BQ912" s="71">
        <v>74.180000000000007</v>
      </c>
      <c r="BR912" s="72">
        <f t="shared" si="538"/>
        <v>29.405000000000001</v>
      </c>
      <c r="BS912" s="54">
        <f t="shared" si="539"/>
        <v>2716.3907328368455</v>
      </c>
      <c r="BT912" s="50">
        <f t="shared" si="540"/>
        <v>204006.21082973704</v>
      </c>
      <c r="BU912" s="50">
        <f t="shared" si="541"/>
        <v>201501.86456183722</v>
      </c>
      <c r="BV912" s="72">
        <f t="shared" si="542"/>
        <v>1.2275833454844853</v>
      </c>
      <c r="BW912" s="75">
        <f t="shared" si="543"/>
        <v>1.5847556732957762</v>
      </c>
      <c r="BX912" s="55">
        <f t="shared" si="544"/>
        <v>1.4754205905065663</v>
      </c>
      <c r="BY912" s="72">
        <f t="shared" si="514"/>
        <v>6.89917598224012</v>
      </c>
      <c r="BZ912" s="83" t="s">
        <v>74</v>
      </c>
      <c r="CA912" s="83" t="s">
        <v>78</v>
      </c>
      <c r="CB912" s="112">
        <v>3</v>
      </c>
      <c r="CC912" s="112">
        <v>7</v>
      </c>
      <c r="CD912" s="112">
        <v>3</v>
      </c>
      <c r="CE912" s="112">
        <v>6</v>
      </c>
      <c r="CF912" s="83" t="s">
        <v>107</v>
      </c>
      <c r="CG912" s="71" t="s">
        <v>75</v>
      </c>
      <c r="CH912" s="129">
        <v>23.5</v>
      </c>
      <c r="CI912" s="63">
        <v>1.8</v>
      </c>
      <c r="CJ912" s="64">
        <f>SUM((AF912-BQ912)/AF912)*100</f>
        <v>2.7785058977719403</v>
      </c>
      <c r="CK912" s="64">
        <f>SUM(BX912*CH912)</f>
        <v>34.672383876904306</v>
      </c>
      <c r="CL912" s="65" t="s">
        <v>107</v>
      </c>
    </row>
    <row r="913" spans="1:90" s="65" customFormat="1" ht="24.75" customHeight="1" x14ac:dyDescent="0.3">
      <c r="A913" s="61" t="s">
        <v>134</v>
      </c>
      <c r="B913" s="35">
        <v>3.875</v>
      </c>
      <c r="C913" s="35">
        <v>1.665</v>
      </c>
      <c r="D913" s="35">
        <v>5.8324999999999996</v>
      </c>
      <c r="E913" s="35">
        <v>4.6950000000000003</v>
      </c>
      <c r="F913" s="35">
        <v>1.0945499999999999</v>
      </c>
      <c r="G913" s="66">
        <v>0.44900000000000001</v>
      </c>
      <c r="H913" s="66">
        <v>7.7100000000000002E-2</v>
      </c>
      <c r="I913" s="66">
        <v>4.5074999999999997E-2</v>
      </c>
      <c r="J913" s="66">
        <v>4.0474999999999997E-2</v>
      </c>
      <c r="K913" s="67">
        <v>4.9375000000000002E-2</v>
      </c>
      <c r="L913" s="66">
        <v>0.93253999999999992</v>
      </c>
      <c r="M913" s="68">
        <v>0.12125</v>
      </c>
      <c r="N913" s="35">
        <v>5.6675000000000004</v>
      </c>
      <c r="O913" s="35">
        <v>12.95</v>
      </c>
      <c r="P913" s="35">
        <v>3.2475000000000001</v>
      </c>
      <c r="Q913" s="35">
        <v>18.372500000000002</v>
      </c>
      <c r="R913" s="35">
        <v>6.9424999999999999</v>
      </c>
      <c r="S913" s="35">
        <v>5.76</v>
      </c>
      <c r="T913" s="35">
        <v>6.9450000000000003</v>
      </c>
      <c r="U913" s="35">
        <v>6.3800000000000008</v>
      </c>
      <c r="V913" s="35">
        <v>18.142499999999998</v>
      </c>
      <c r="W913" s="35">
        <v>6.254999999999999</v>
      </c>
      <c r="X913" s="35">
        <v>7.7750000000000004</v>
      </c>
      <c r="Y913" s="35">
        <v>4.8175000000000008</v>
      </c>
      <c r="Z913" s="35">
        <v>3.1625000000000001</v>
      </c>
      <c r="AA913" s="35">
        <v>5.9725000000000001</v>
      </c>
      <c r="AB913" s="41">
        <v>1000</v>
      </c>
      <c r="AC913" s="41">
        <v>3</v>
      </c>
      <c r="AD913" s="88">
        <v>388</v>
      </c>
      <c r="AE913" s="69">
        <v>59.4</v>
      </c>
      <c r="AF913" s="69">
        <v>76.599999999999994</v>
      </c>
      <c r="AG913" s="44">
        <f t="shared" si="549"/>
        <v>29.7</v>
      </c>
      <c r="AH913" s="44">
        <f t="shared" si="521"/>
        <v>2771.1674638050204</v>
      </c>
      <c r="AI913" s="44">
        <f t="shared" si="522"/>
        <v>212271.42772746456</v>
      </c>
      <c r="AJ913" s="44">
        <f t="shared" si="523"/>
        <v>1.8278484492889617</v>
      </c>
      <c r="AK913" s="45">
        <v>0</v>
      </c>
      <c r="AL913" s="43">
        <v>352.8</v>
      </c>
      <c r="AM913" s="43">
        <v>58.7</v>
      </c>
      <c r="AN913" s="69">
        <v>75.989999999999995</v>
      </c>
      <c r="AO913" s="44">
        <f t="shared" si="548"/>
        <v>29.35</v>
      </c>
      <c r="AP913" s="44">
        <f t="shared" si="524"/>
        <v>2706.2385976369542</v>
      </c>
      <c r="AQ913" s="46">
        <f t="shared" si="525"/>
        <v>212271.42772746456</v>
      </c>
      <c r="AR913" s="46">
        <f t="shared" si="526"/>
        <v>205647.07103443213</v>
      </c>
      <c r="AS913" s="47">
        <f t="shared" si="527"/>
        <v>3.1207010589938871</v>
      </c>
      <c r="AT913" s="46">
        <f t="shared" si="528"/>
        <v>1.8278484492889617</v>
      </c>
      <c r="AU913" s="46">
        <f t="shared" si="529"/>
        <v>1.7155605388657813</v>
      </c>
      <c r="AV913" s="47">
        <f t="shared" si="530"/>
        <v>6.1431739850675662</v>
      </c>
      <c r="AW913" s="116">
        <v>0</v>
      </c>
      <c r="AX913" s="70">
        <v>150</v>
      </c>
      <c r="AY913" s="70">
        <v>12</v>
      </c>
      <c r="AZ913" s="71">
        <v>323.2</v>
      </c>
      <c r="BA913" s="43">
        <f t="shared" si="545"/>
        <v>20.049504950495052</v>
      </c>
      <c r="BB913" s="71">
        <v>59.49</v>
      </c>
      <c r="BC913" s="69">
        <v>76.010000000000005</v>
      </c>
      <c r="BD913" s="54">
        <f t="shared" si="531"/>
        <v>29.745000000000001</v>
      </c>
      <c r="BE913" s="44">
        <f t="shared" si="532"/>
        <v>2779.5713026931899</v>
      </c>
      <c r="BF913" s="50">
        <f t="shared" si="546"/>
        <v>212271.42772746456</v>
      </c>
      <c r="BG913" s="50">
        <f t="shared" si="533"/>
        <v>211275.21471770937</v>
      </c>
      <c r="BH913" s="72">
        <f t="shared" si="534"/>
        <v>0.46931092913466621</v>
      </c>
      <c r="BI913" s="73">
        <f t="shared" si="535"/>
        <v>1.8278484492889617</v>
      </c>
      <c r="BJ913" s="51">
        <f t="shared" si="536"/>
        <v>1.5297582370550962</v>
      </c>
      <c r="BK913" s="72">
        <f t="shared" si="537"/>
        <v>16.308256428470504</v>
      </c>
      <c r="BL913" s="116">
        <v>0</v>
      </c>
      <c r="BM913" s="74">
        <v>1020</v>
      </c>
      <c r="BN913" s="74">
        <v>3</v>
      </c>
      <c r="BO913" s="71">
        <v>294.7</v>
      </c>
      <c r="BP913" s="71">
        <v>58.47</v>
      </c>
      <c r="BQ913" s="71">
        <v>73.86</v>
      </c>
      <c r="BR913" s="72">
        <f t="shared" si="538"/>
        <v>29.234999999999999</v>
      </c>
      <c r="BS913" s="54">
        <f t="shared" si="539"/>
        <v>2685.0728239917394</v>
      </c>
      <c r="BT913" s="50">
        <f t="shared" si="540"/>
        <v>211275.21471770937</v>
      </c>
      <c r="BU913" s="50">
        <f t="shared" si="541"/>
        <v>198319.47878002987</v>
      </c>
      <c r="BV913" s="72">
        <f t="shared" si="542"/>
        <v>6.13216081923761</v>
      </c>
      <c r="BW913" s="75">
        <f t="shared" si="543"/>
        <v>1.5297582370550962</v>
      </c>
      <c r="BX913" s="55">
        <f t="shared" si="544"/>
        <v>1.4859861563415693</v>
      </c>
      <c r="BY913" s="72">
        <f t="shared" si="514"/>
        <v>2.8613724478314664</v>
      </c>
      <c r="BZ913" s="83" t="s">
        <v>74</v>
      </c>
      <c r="CA913" s="83" t="s">
        <v>78</v>
      </c>
      <c r="CB913" s="112">
        <v>3</v>
      </c>
      <c r="CC913" s="112">
        <v>7</v>
      </c>
      <c r="CD913" s="112">
        <v>3</v>
      </c>
      <c r="CE913" s="112">
        <v>6</v>
      </c>
      <c r="CF913" s="83" t="s">
        <v>107</v>
      </c>
      <c r="CG913" s="71" t="s">
        <v>75</v>
      </c>
      <c r="CH913" s="129">
        <v>22.4</v>
      </c>
      <c r="CI913" s="63">
        <v>1.9</v>
      </c>
      <c r="CJ913" s="64">
        <f>SUM((AF913-BQ913)/AF913)*100</f>
        <v>3.5770234986945106</v>
      </c>
      <c r="CK913" s="64">
        <f>SUM(BX913*CH913)</f>
        <v>33.286089902051152</v>
      </c>
      <c r="CL913" s="65" t="s">
        <v>107</v>
      </c>
    </row>
    <row r="914" spans="1:90" s="65" customFormat="1" ht="24.75" customHeight="1" x14ac:dyDescent="0.3">
      <c r="A914" s="61" t="s">
        <v>134</v>
      </c>
      <c r="B914" s="35">
        <v>3.8925000000000001</v>
      </c>
      <c r="C914" s="35">
        <v>1.645</v>
      </c>
      <c r="D914" s="35">
        <v>5.9424999999999999</v>
      </c>
      <c r="E914" s="35">
        <v>4.7525000000000004</v>
      </c>
      <c r="F914" s="35">
        <v>1.1374249999999999</v>
      </c>
      <c r="G914" s="66">
        <v>0.45952500000000002</v>
      </c>
      <c r="H914" s="66">
        <v>7.6774999999999996E-2</v>
      </c>
      <c r="I914" s="66">
        <v>4.7024999999999997E-2</v>
      </c>
      <c r="J914" s="66">
        <v>4.1750000000000002E-2</v>
      </c>
      <c r="K914" s="67">
        <v>4.9974999999999999E-2</v>
      </c>
      <c r="L914" s="66">
        <v>0.93253999999999992</v>
      </c>
      <c r="M914" s="68">
        <v>0.12470000000000001</v>
      </c>
      <c r="N914" s="35">
        <v>5.8544999999999998</v>
      </c>
      <c r="O914" s="35">
        <v>17.771000000000001</v>
      </c>
      <c r="P914" s="35">
        <v>3.3263750000000005</v>
      </c>
      <c r="Q914" s="35">
        <v>15.763999999999999</v>
      </c>
      <c r="R914" s="35">
        <v>6.2364999999999995</v>
      </c>
      <c r="S914" s="35">
        <v>5.5346250000000001</v>
      </c>
      <c r="T914" s="35">
        <v>8.1591249999999995</v>
      </c>
      <c r="U914" s="35">
        <v>4.1001249999999994</v>
      </c>
      <c r="V914" s="35">
        <v>14.505750000000001</v>
      </c>
      <c r="W914" s="35">
        <v>4.2008749999999999</v>
      </c>
      <c r="X914" s="35">
        <v>9.2787499999999987</v>
      </c>
      <c r="Y914" s="35">
        <v>3.8270000000000008</v>
      </c>
      <c r="Z914" s="35">
        <v>1.9319999999999999</v>
      </c>
      <c r="AA914" s="35">
        <v>5.7506250000000003</v>
      </c>
      <c r="AB914" s="41">
        <v>1000</v>
      </c>
      <c r="AC914" s="41">
        <v>3</v>
      </c>
      <c r="AD914" s="88">
        <v>386.5</v>
      </c>
      <c r="AE914" s="69">
        <v>59.5</v>
      </c>
      <c r="AF914" s="69">
        <v>76.099999999999994</v>
      </c>
      <c r="AG914" s="44">
        <f t="shared" si="549"/>
        <v>29.75</v>
      </c>
      <c r="AH914" s="44">
        <f t="shared" si="521"/>
        <v>2780.5058479678164</v>
      </c>
      <c r="AI914" s="44">
        <f t="shared" si="522"/>
        <v>211596.49503035081</v>
      </c>
      <c r="AJ914" s="44">
        <f t="shared" si="523"/>
        <v>1.8265898021825056</v>
      </c>
      <c r="AK914" s="45">
        <v>0</v>
      </c>
      <c r="AL914" s="43">
        <v>353.1</v>
      </c>
      <c r="AM914" s="43">
        <v>58.9</v>
      </c>
      <c r="AN914" s="69">
        <v>75.959999999999994</v>
      </c>
      <c r="AO914" s="44">
        <f t="shared" si="548"/>
        <v>29.45</v>
      </c>
      <c r="AP914" s="44">
        <f t="shared" si="524"/>
        <v>2724.7111624400618</v>
      </c>
      <c r="AQ914" s="46">
        <f t="shared" si="525"/>
        <v>211596.49503035081</v>
      </c>
      <c r="AR914" s="46">
        <f t="shared" si="526"/>
        <v>206969.05989894707</v>
      </c>
      <c r="AS914" s="47">
        <f t="shared" si="527"/>
        <v>2.1869148308623862</v>
      </c>
      <c r="AT914" s="46">
        <f t="shared" si="528"/>
        <v>1.8265898021825056</v>
      </c>
      <c r="AU914" s="46">
        <f t="shared" si="529"/>
        <v>1.7060521034999219</v>
      </c>
      <c r="AV914" s="47">
        <f t="shared" si="530"/>
        <v>6.5990568073115767</v>
      </c>
      <c r="AW914" s="116">
        <v>0</v>
      </c>
      <c r="AX914" s="70">
        <v>150</v>
      </c>
      <c r="AY914" s="70">
        <v>12</v>
      </c>
      <c r="AZ914" s="71">
        <v>322.39999999999998</v>
      </c>
      <c r="BA914" s="43">
        <f t="shared" si="545"/>
        <v>19.882133995037229</v>
      </c>
      <c r="BB914" s="71">
        <v>59.35</v>
      </c>
      <c r="BC914" s="69">
        <v>76.12</v>
      </c>
      <c r="BD914" s="54">
        <f t="shared" si="531"/>
        <v>29.675000000000001</v>
      </c>
      <c r="BE914" s="44">
        <f t="shared" si="532"/>
        <v>2766.5041622098483</v>
      </c>
      <c r="BF914" s="50">
        <f t="shared" si="546"/>
        <v>211596.49503035081</v>
      </c>
      <c r="BG914" s="50">
        <f t="shared" si="533"/>
        <v>210586.29682741367</v>
      </c>
      <c r="BH914" s="72">
        <f t="shared" si="534"/>
        <v>0.47741726666703199</v>
      </c>
      <c r="BI914" s="73">
        <f t="shared" si="535"/>
        <v>1.8265898021825056</v>
      </c>
      <c r="BJ914" s="51">
        <f t="shared" si="536"/>
        <v>1.5309638132068177</v>
      </c>
      <c r="BK914" s="72">
        <f t="shared" si="537"/>
        <v>16.184585538715826</v>
      </c>
      <c r="BL914" s="116">
        <v>0</v>
      </c>
      <c r="BM914" s="74">
        <v>1020</v>
      </c>
      <c r="BN914" s="74">
        <v>3</v>
      </c>
      <c r="BO914" s="71">
        <v>293.60000000000002</v>
      </c>
      <c r="BP914" s="71">
        <v>58.24</v>
      </c>
      <c r="BQ914" s="71">
        <v>74.55</v>
      </c>
      <c r="BR914" s="72">
        <f t="shared" si="538"/>
        <v>29.12</v>
      </c>
      <c r="BS914" s="54">
        <f t="shared" si="539"/>
        <v>2663.990145472213</v>
      </c>
      <c r="BT914" s="50">
        <f t="shared" si="540"/>
        <v>210586.29682741367</v>
      </c>
      <c r="BU914" s="50">
        <f t="shared" si="541"/>
        <v>198600.46534495347</v>
      </c>
      <c r="BV914" s="72">
        <f t="shared" si="542"/>
        <v>5.6916483470352324</v>
      </c>
      <c r="BW914" s="75">
        <f t="shared" si="543"/>
        <v>1.5309638132068177</v>
      </c>
      <c r="BX914" s="55">
        <f t="shared" si="544"/>
        <v>1.4783449751239996</v>
      </c>
      <c r="BY914" s="72">
        <f t="shared" si="514"/>
        <v>3.4369746449199585</v>
      </c>
      <c r="BZ914" s="83" t="s">
        <v>74</v>
      </c>
      <c r="CA914" s="83" t="s">
        <v>78</v>
      </c>
      <c r="CB914" s="112">
        <v>3</v>
      </c>
      <c r="CC914" s="112">
        <v>7</v>
      </c>
      <c r="CD914" s="112">
        <v>3</v>
      </c>
      <c r="CE914" s="112">
        <v>6</v>
      </c>
      <c r="CF914" s="83" t="s">
        <v>107</v>
      </c>
      <c r="CG914" s="71" t="s">
        <v>75</v>
      </c>
      <c r="CH914" s="129">
        <f>SUM(CH912:CH913)/2</f>
        <v>22.95</v>
      </c>
      <c r="CI914" s="63">
        <f>SUM(CI912:CI913)/2</f>
        <v>1.85</v>
      </c>
      <c r="CJ914" s="64">
        <f>SUM((AF914-BQ914)/AF914)*100</f>
        <v>2.036793692509852</v>
      </c>
      <c r="CK914" s="64">
        <f>SUM(BX914*CH914)</f>
        <v>33.928017179095789</v>
      </c>
      <c r="CL914" s="65" t="s">
        <v>107</v>
      </c>
    </row>
    <row r="915" spans="1:90" s="65" customFormat="1" ht="24.75" customHeight="1" x14ac:dyDescent="0.3">
      <c r="A915" s="61" t="s">
        <v>134</v>
      </c>
      <c r="B915" s="35">
        <v>3.2650000000000001</v>
      </c>
      <c r="C915" s="35">
        <v>1.7450000000000001</v>
      </c>
      <c r="D915" s="35">
        <v>5.9225000000000003</v>
      </c>
      <c r="E915" s="35">
        <v>4.5225</v>
      </c>
      <c r="F915" s="35">
        <v>0.90544999999999998</v>
      </c>
      <c r="G915" s="66">
        <v>0.39352500000000001</v>
      </c>
      <c r="H915" s="66">
        <v>7.7450000000000005E-2</v>
      </c>
      <c r="I915" s="66">
        <v>4.5999999999999999E-2</v>
      </c>
      <c r="J915" s="66">
        <v>3.8675000000000001E-2</v>
      </c>
      <c r="K915" s="67">
        <v>5.3900000000000003E-2</v>
      </c>
      <c r="L915" s="66">
        <v>0.93253999999999992</v>
      </c>
      <c r="M915" s="68">
        <v>8.7075E-2</v>
      </c>
      <c r="N915" s="35">
        <v>9.5925000000000011</v>
      </c>
      <c r="O915" s="35">
        <v>14.342499999999999</v>
      </c>
      <c r="P915" s="35">
        <v>3.3050000000000002</v>
      </c>
      <c r="Q915" s="35">
        <v>15.2425</v>
      </c>
      <c r="R915" s="35">
        <v>6.1624999999999996</v>
      </c>
      <c r="S915" s="35">
        <v>5.7249999999999996</v>
      </c>
      <c r="T915" s="35">
        <v>7.6349999999999998</v>
      </c>
      <c r="U915" s="35">
        <v>4.0225</v>
      </c>
      <c r="V915" s="35">
        <v>13.32</v>
      </c>
      <c r="W915" s="35">
        <v>3.8950000000000009</v>
      </c>
      <c r="X915" s="35">
        <v>8.5850000000000009</v>
      </c>
      <c r="Y915" s="35">
        <v>2.9074999999999998</v>
      </c>
      <c r="Z915" s="35">
        <v>1.9524999999999999</v>
      </c>
      <c r="AA915" s="35">
        <v>5.9325000000000001</v>
      </c>
      <c r="AB915" s="41">
        <v>1000</v>
      </c>
      <c r="AC915" s="41">
        <v>3</v>
      </c>
      <c r="AD915" s="88">
        <v>382.3</v>
      </c>
      <c r="AE915" s="69">
        <v>59.3</v>
      </c>
      <c r="AF915" s="69">
        <v>76.3</v>
      </c>
      <c r="AG915" s="44">
        <f t="shared" si="549"/>
        <v>29.65</v>
      </c>
      <c r="AH915" s="44">
        <f t="shared" si="521"/>
        <v>2761.8447876054929</v>
      </c>
      <c r="AI915" s="44">
        <f t="shared" si="522"/>
        <v>210728.75729429911</v>
      </c>
      <c r="AJ915" s="44">
        <f t="shared" si="523"/>
        <v>1.8141804892157567</v>
      </c>
      <c r="AK915" s="45">
        <v>0</v>
      </c>
      <c r="AL915" s="43">
        <v>350.7</v>
      </c>
      <c r="AM915" s="43">
        <v>58.9</v>
      </c>
      <c r="AN915" s="69">
        <v>76.27</v>
      </c>
      <c r="AO915" s="44">
        <f t="shared" si="548"/>
        <v>29.45</v>
      </c>
      <c r="AP915" s="44">
        <f t="shared" si="524"/>
        <v>2724.7111624400618</v>
      </c>
      <c r="AQ915" s="46">
        <f t="shared" si="525"/>
        <v>210728.75729429911</v>
      </c>
      <c r="AR915" s="46">
        <f t="shared" si="526"/>
        <v>207813.72035930349</v>
      </c>
      <c r="AS915" s="47">
        <f t="shared" si="527"/>
        <v>1.3833123549077548</v>
      </c>
      <c r="AT915" s="46">
        <f t="shared" si="528"/>
        <v>1.8141804892157567</v>
      </c>
      <c r="AU915" s="46">
        <f t="shared" si="529"/>
        <v>1.6875690372784364</v>
      </c>
      <c r="AV915" s="47">
        <f t="shared" si="530"/>
        <v>6.9789887329265961</v>
      </c>
      <c r="AW915" s="116">
        <v>0</v>
      </c>
      <c r="AX915" s="70">
        <v>150</v>
      </c>
      <c r="AY915" s="70">
        <v>12</v>
      </c>
      <c r="AZ915" s="71">
        <v>321.7</v>
      </c>
      <c r="BA915" s="43">
        <f t="shared" si="545"/>
        <v>18.837426173453537</v>
      </c>
      <c r="BB915" s="71">
        <v>59.2</v>
      </c>
      <c r="BC915" s="69">
        <v>76.3</v>
      </c>
      <c r="BD915" s="54">
        <f t="shared" si="531"/>
        <v>29.6</v>
      </c>
      <c r="BE915" s="44">
        <f t="shared" si="532"/>
        <v>2752.5378193692336</v>
      </c>
      <c r="BF915" s="50">
        <f t="shared" si="546"/>
        <v>210728.75729429911</v>
      </c>
      <c r="BG915" s="50">
        <f t="shared" si="533"/>
        <v>210018.63561787253</v>
      </c>
      <c r="BH915" s="72">
        <f t="shared" si="534"/>
        <v>0.33698375368618738</v>
      </c>
      <c r="BI915" s="73">
        <f t="shared" si="535"/>
        <v>1.8141804892157567</v>
      </c>
      <c r="BJ915" s="51">
        <f t="shared" si="536"/>
        <v>1.5317688311494937</v>
      </c>
      <c r="BK915" s="72">
        <f t="shared" si="537"/>
        <v>15.566899751432414</v>
      </c>
      <c r="BL915" s="116">
        <v>0</v>
      </c>
      <c r="BM915" s="74">
        <v>1020</v>
      </c>
      <c r="BN915" s="74">
        <v>3</v>
      </c>
      <c r="BO915" s="71">
        <v>292.39999999999998</v>
      </c>
      <c r="BP915" s="71">
        <v>58.68</v>
      </c>
      <c r="BQ915" s="71">
        <v>73.849999999999994</v>
      </c>
      <c r="BR915" s="72">
        <f t="shared" si="538"/>
        <v>29.34</v>
      </c>
      <c r="BS915" s="54">
        <f t="shared" si="539"/>
        <v>2704.3947969085616</v>
      </c>
      <c r="BT915" s="50">
        <f t="shared" si="540"/>
        <v>210018.63561787253</v>
      </c>
      <c r="BU915" s="50">
        <f t="shared" si="541"/>
        <v>199719.55575169725</v>
      </c>
      <c r="BV915" s="72">
        <f t="shared" si="542"/>
        <v>4.9038885696383554</v>
      </c>
      <c r="BW915" s="75">
        <f t="shared" si="543"/>
        <v>1.5317688311494937</v>
      </c>
      <c r="BX915" s="55">
        <f t="shared" si="544"/>
        <v>1.4640529261116941</v>
      </c>
      <c r="BY915" s="72">
        <f t="shared" si="514"/>
        <v>4.4207653048393167</v>
      </c>
      <c r="BZ915" s="83" t="s">
        <v>74</v>
      </c>
      <c r="CA915" s="83" t="s">
        <v>78</v>
      </c>
      <c r="CB915" s="112">
        <v>3</v>
      </c>
      <c r="CC915" s="112">
        <v>7</v>
      </c>
      <c r="CD915" s="112">
        <v>3</v>
      </c>
      <c r="CE915" s="112">
        <v>6</v>
      </c>
      <c r="CF915" s="83" t="s">
        <v>107</v>
      </c>
      <c r="CG915" s="71" t="s">
        <v>75</v>
      </c>
      <c r="CH915" s="129">
        <f>SUM(CH913:CH914)/2</f>
        <v>22.674999999999997</v>
      </c>
      <c r="CI915" s="63">
        <f>SUM(CI913:CI914)/2</f>
        <v>1.875</v>
      </c>
      <c r="CJ915" s="64">
        <f>SUM((AF915-BQ915)/AF915)*100</f>
        <v>3.2110091743119304</v>
      </c>
      <c r="CK915" s="64">
        <f>SUM(BX915*CH915)</f>
        <v>33.197400099582659</v>
      </c>
      <c r="CL915" s="65" t="s">
        <v>107</v>
      </c>
    </row>
    <row r="916" spans="1:90" s="65" customFormat="1" ht="24.75" customHeight="1" x14ac:dyDescent="0.3">
      <c r="A916" s="61" t="s">
        <v>134</v>
      </c>
      <c r="B916" s="35">
        <v>3.3149999999999999</v>
      </c>
      <c r="C916" s="35">
        <v>1.9424999999999999</v>
      </c>
      <c r="D916" s="35">
        <v>6.3</v>
      </c>
      <c r="E916" s="35">
        <v>4.6900000000000004</v>
      </c>
      <c r="F916" s="35">
        <v>1.0826750000000001</v>
      </c>
      <c r="G916" s="66">
        <v>0.40607500000000002</v>
      </c>
      <c r="H916" s="66">
        <v>7.8100000000000003E-2</v>
      </c>
      <c r="I916" s="66">
        <v>4.7625000000000001E-2</v>
      </c>
      <c r="J916" s="66">
        <v>3.9774999999999998E-2</v>
      </c>
      <c r="K916" s="67">
        <v>5.0799999999999998E-2</v>
      </c>
      <c r="L916" s="66">
        <v>0.93253999999999992</v>
      </c>
      <c r="M916" s="68">
        <v>8.6099999999999996E-2</v>
      </c>
      <c r="N916" s="35">
        <v>5.6675000000000004</v>
      </c>
      <c r="O916" s="35">
        <v>12.95</v>
      </c>
      <c r="P916" s="35">
        <v>3.2475000000000001</v>
      </c>
      <c r="Q916" s="35">
        <v>18.372500000000002</v>
      </c>
      <c r="R916" s="35">
        <v>6.9424999999999999</v>
      </c>
      <c r="S916" s="35">
        <v>5.76</v>
      </c>
      <c r="T916" s="35">
        <v>6.9450000000000003</v>
      </c>
      <c r="U916" s="35">
        <v>6.3800000000000008</v>
      </c>
      <c r="V916" s="35">
        <v>18.142499999999998</v>
      </c>
      <c r="W916" s="35">
        <v>6.254999999999999</v>
      </c>
      <c r="X916" s="35">
        <v>7.7750000000000004</v>
      </c>
      <c r="Y916" s="35">
        <v>4.8175000000000008</v>
      </c>
      <c r="Z916" s="35">
        <v>3.1625000000000001</v>
      </c>
      <c r="AA916" s="35">
        <v>5.9725000000000001</v>
      </c>
      <c r="AB916" s="41">
        <v>1020</v>
      </c>
      <c r="AC916" s="41">
        <v>3</v>
      </c>
      <c r="AD916" s="88">
        <v>384.6</v>
      </c>
      <c r="AE916" s="69">
        <v>59.6</v>
      </c>
      <c r="AF916" s="69">
        <v>76</v>
      </c>
      <c r="AG916" s="44">
        <f t="shared" si="549"/>
        <v>29.8</v>
      </c>
      <c r="AH916" s="44">
        <f t="shared" si="521"/>
        <v>2789.8599400938801</v>
      </c>
      <c r="AI916" s="44">
        <f t="shared" si="522"/>
        <v>212029.35544713488</v>
      </c>
      <c r="AJ916" s="44">
        <f t="shared" si="523"/>
        <v>1.8138997743446521</v>
      </c>
      <c r="AK916" s="45">
        <v>0</v>
      </c>
      <c r="AL916" s="43">
        <v>360.3</v>
      </c>
      <c r="AM916" s="43">
        <v>59.6</v>
      </c>
      <c r="AN916" s="69">
        <v>75.41</v>
      </c>
      <c r="AO916" s="44">
        <f t="shared" si="548"/>
        <v>29.8</v>
      </c>
      <c r="AP916" s="44">
        <f t="shared" si="524"/>
        <v>2789.8599400938801</v>
      </c>
      <c r="AQ916" s="46">
        <f t="shared" si="525"/>
        <v>212029.35544713488</v>
      </c>
      <c r="AR916" s="46">
        <f t="shared" si="526"/>
        <v>210383.33808247949</v>
      </c>
      <c r="AS916" s="47">
        <f t="shared" si="527"/>
        <v>0.77631578947368385</v>
      </c>
      <c r="AT916" s="46">
        <f t="shared" si="528"/>
        <v>1.8138997743446521</v>
      </c>
      <c r="AU916" s="46">
        <f t="shared" si="529"/>
        <v>1.7125880941139293</v>
      </c>
      <c r="AV916" s="47">
        <f t="shared" si="530"/>
        <v>5.5852964790916255</v>
      </c>
      <c r="AW916" s="116">
        <v>0</v>
      </c>
      <c r="AX916" s="70">
        <v>150</v>
      </c>
      <c r="AY916" s="70">
        <v>12</v>
      </c>
      <c r="AZ916" s="71">
        <v>322.7</v>
      </c>
      <c r="BA916" s="43">
        <f t="shared" si="545"/>
        <v>19.181902696002489</v>
      </c>
      <c r="BB916" s="71">
        <v>59.27</v>
      </c>
      <c r="BC916" s="69">
        <v>75.790000000000006</v>
      </c>
      <c r="BD916" s="54">
        <f t="shared" si="531"/>
        <v>29.635000000000002</v>
      </c>
      <c r="BE916" s="44">
        <f t="shared" si="532"/>
        <v>2759.0510477984722</v>
      </c>
      <c r="BF916" s="50">
        <f t="shared" si="546"/>
        <v>212029.35544713488</v>
      </c>
      <c r="BG916" s="50">
        <f t="shared" si="533"/>
        <v>209108.47891264621</v>
      </c>
      <c r="BH916" s="72">
        <f t="shared" si="534"/>
        <v>1.3775811978152823</v>
      </c>
      <c r="BI916" s="73">
        <f t="shared" si="535"/>
        <v>1.8138997743446521</v>
      </c>
      <c r="BJ916" s="51">
        <f t="shared" si="536"/>
        <v>1.5432181501105269</v>
      </c>
      <c r="BK916" s="72">
        <f t="shared" si="537"/>
        <v>14.922633987973255</v>
      </c>
      <c r="BL916" s="116">
        <v>0</v>
      </c>
      <c r="BM916" s="74">
        <v>1040</v>
      </c>
      <c r="BN916" s="74">
        <v>3</v>
      </c>
      <c r="BO916" s="71">
        <v>292.2</v>
      </c>
      <c r="BP916" s="71">
        <v>58.6</v>
      </c>
      <c r="BQ916" s="69">
        <v>74</v>
      </c>
      <c r="BR916" s="72">
        <f t="shared" si="538"/>
        <v>29.3</v>
      </c>
      <c r="BS916" s="54">
        <f t="shared" si="539"/>
        <v>2697.0258771803014</v>
      </c>
      <c r="BT916" s="50">
        <f t="shared" si="540"/>
        <v>209108.47891264621</v>
      </c>
      <c r="BU916" s="50">
        <f t="shared" si="541"/>
        <v>199579.91491134232</v>
      </c>
      <c r="BV916" s="72">
        <f t="shared" si="542"/>
        <v>4.5567564026346314</v>
      </c>
      <c r="BW916" s="75">
        <f t="shared" si="543"/>
        <v>1.5432181501105269</v>
      </c>
      <c r="BX916" s="55">
        <f t="shared" si="544"/>
        <v>1.4640751807605565</v>
      </c>
      <c r="BY916" s="72">
        <f t="shared" si="514"/>
        <v>5.1284369189347627</v>
      </c>
      <c r="BZ916" s="83" t="s">
        <v>74</v>
      </c>
      <c r="CA916" s="83" t="s">
        <v>78</v>
      </c>
      <c r="CB916" s="112">
        <v>3</v>
      </c>
      <c r="CC916" s="112">
        <v>7</v>
      </c>
      <c r="CD916" s="112">
        <v>3</v>
      </c>
      <c r="CE916" s="112">
        <v>6</v>
      </c>
      <c r="CF916" s="83" t="s">
        <v>107</v>
      </c>
      <c r="CG916" s="71" t="s">
        <v>75</v>
      </c>
      <c r="CH916" s="129">
        <v>21.5</v>
      </c>
      <c r="CI916" s="63">
        <v>2</v>
      </c>
      <c r="CJ916" s="64">
        <f>SUM((AF916-BQ916)/AF916)*100</f>
        <v>2.6315789473684208</v>
      </c>
      <c r="CK916" s="64">
        <f>SUM(BX916*CH916)</f>
        <v>31.477616386351965</v>
      </c>
      <c r="CL916" s="65" t="s">
        <v>107</v>
      </c>
    </row>
    <row r="917" spans="1:90" s="65" customFormat="1" ht="24.75" customHeight="1" x14ac:dyDescent="0.3">
      <c r="A917" s="61" t="s">
        <v>134</v>
      </c>
      <c r="B917" s="35">
        <v>3.335</v>
      </c>
      <c r="C917" s="35">
        <v>1.7150000000000001</v>
      </c>
      <c r="D917" s="35">
        <v>6.2149999999999999</v>
      </c>
      <c r="E917" s="35">
        <v>4.59</v>
      </c>
      <c r="F917" s="35">
        <v>0.9839</v>
      </c>
      <c r="G917" s="66">
        <v>0.40994999999999998</v>
      </c>
      <c r="H917" s="66">
        <v>7.8725000000000003E-2</v>
      </c>
      <c r="I917" s="66">
        <v>4.5374999999999999E-2</v>
      </c>
      <c r="J917" s="66">
        <v>3.8249999999999999E-2</v>
      </c>
      <c r="K917" s="67">
        <v>4.9750000000000003E-2</v>
      </c>
      <c r="L917" s="66">
        <v>0.93253999999999992</v>
      </c>
      <c r="M917" s="68">
        <v>8.8275000000000006E-2</v>
      </c>
      <c r="N917" s="35">
        <v>5.8544999999999998</v>
      </c>
      <c r="O917" s="35">
        <v>17.771000000000001</v>
      </c>
      <c r="P917" s="35">
        <v>3.3263750000000005</v>
      </c>
      <c r="Q917" s="35">
        <v>15.763999999999999</v>
      </c>
      <c r="R917" s="35">
        <v>6.2364999999999995</v>
      </c>
      <c r="S917" s="35">
        <v>5.5346250000000001</v>
      </c>
      <c r="T917" s="35">
        <v>8.1591249999999995</v>
      </c>
      <c r="U917" s="35">
        <v>4.1001249999999994</v>
      </c>
      <c r="V917" s="35">
        <v>14.505750000000001</v>
      </c>
      <c r="W917" s="35">
        <v>4.2008749999999999</v>
      </c>
      <c r="X917" s="35">
        <v>9.2787499999999987</v>
      </c>
      <c r="Y917" s="35">
        <v>3.8270000000000008</v>
      </c>
      <c r="Z917" s="35">
        <v>1.9319999999999999</v>
      </c>
      <c r="AA917" s="35">
        <v>5.7506250000000003</v>
      </c>
      <c r="AB917" s="41">
        <v>1020</v>
      </c>
      <c r="AC917" s="41">
        <v>3</v>
      </c>
      <c r="AD917" s="88">
        <v>383.1</v>
      </c>
      <c r="AE917" s="69">
        <v>59.6</v>
      </c>
      <c r="AF917" s="69">
        <v>76.099999999999994</v>
      </c>
      <c r="AG917" s="44">
        <f t="shared" si="549"/>
        <v>29.8</v>
      </c>
      <c r="AH917" s="44">
        <f t="shared" si="521"/>
        <v>2789.8599400938801</v>
      </c>
      <c r="AI917" s="44">
        <f t="shared" si="522"/>
        <v>212308.34144114426</v>
      </c>
      <c r="AJ917" s="44">
        <f t="shared" si="523"/>
        <v>1.8044510046073827</v>
      </c>
      <c r="AK917" s="45">
        <v>0</v>
      </c>
      <c r="AL917" s="43">
        <v>352</v>
      </c>
      <c r="AM917" s="43">
        <v>59.57</v>
      </c>
      <c r="AN917" s="69">
        <v>75.87</v>
      </c>
      <c r="AO917" s="44">
        <f t="shared" si="548"/>
        <v>29.785</v>
      </c>
      <c r="AP917" s="44">
        <f t="shared" si="524"/>
        <v>2787.0520631199174</v>
      </c>
      <c r="AQ917" s="46">
        <f t="shared" si="525"/>
        <v>212308.34144114426</v>
      </c>
      <c r="AR917" s="46">
        <f t="shared" si="526"/>
        <v>211453.64002890815</v>
      </c>
      <c r="AS917" s="47">
        <f t="shared" si="527"/>
        <v>0.40257552126045554</v>
      </c>
      <c r="AT917" s="46">
        <f t="shared" si="528"/>
        <v>1.8044510046073827</v>
      </c>
      <c r="AU917" s="46">
        <f t="shared" si="529"/>
        <v>1.6646674890622717</v>
      </c>
      <c r="AV917" s="47">
        <f t="shared" si="530"/>
        <v>7.7465952352375176</v>
      </c>
      <c r="AW917" s="116">
        <v>0</v>
      </c>
      <c r="AX917" s="70">
        <v>150</v>
      </c>
      <c r="AY917" s="70">
        <v>12</v>
      </c>
      <c r="AZ917" s="71">
        <v>322.2</v>
      </c>
      <c r="BA917" s="43">
        <f t="shared" si="545"/>
        <v>18.901303538175057</v>
      </c>
      <c r="BB917" s="71">
        <v>59.4</v>
      </c>
      <c r="BC917" s="69">
        <v>75.319999999999993</v>
      </c>
      <c r="BD917" s="54">
        <f t="shared" si="531"/>
        <v>29.7</v>
      </c>
      <c r="BE917" s="44">
        <f t="shared" si="532"/>
        <v>2771.1674638050204</v>
      </c>
      <c r="BF917" s="50">
        <f t="shared" si="546"/>
        <v>212308.34144114426</v>
      </c>
      <c r="BG917" s="50">
        <f t="shared" si="533"/>
        <v>208724.33337379413</v>
      </c>
      <c r="BH917" s="72">
        <f t="shared" si="534"/>
        <v>1.688114580436157</v>
      </c>
      <c r="BI917" s="73">
        <f t="shared" si="535"/>
        <v>1.8044510046073827</v>
      </c>
      <c r="BJ917" s="51">
        <f t="shared" si="536"/>
        <v>1.5436628532572092</v>
      </c>
      <c r="BK917" s="72">
        <f t="shared" si="537"/>
        <v>14.452492790565765</v>
      </c>
      <c r="BL917" s="116">
        <v>0</v>
      </c>
      <c r="BM917" s="74">
        <v>1040</v>
      </c>
      <c r="BN917" s="74">
        <v>3</v>
      </c>
      <c r="BO917" s="71">
        <v>293.10000000000002</v>
      </c>
      <c r="BP917" s="71">
        <v>58.62</v>
      </c>
      <c r="BQ917" s="69">
        <v>75</v>
      </c>
      <c r="BR917" s="72">
        <f t="shared" si="538"/>
        <v>29.31</v>
      </c>
      <c r="BS917" s="54">
        <f t="shared" si="539"/>
        <v>2698.8671646345701</v>
      </c>
      <c r="BT917" s="50">
        <f t="shared" si="540"/>
        <v>208724.33337379413</v>
      </c>
      <c r="BU917" s="50">
        <f t="shared" si="541"/>
        <v>202415.03734759276</v>
      </c>
      <c r="BV917" s="72">
        <f t="shared" si="542"/>
        <v>3.0227889217412702</v>
      </c>
      <c r="BW917" s="75">
        <f t="shared" si="543"/>
        <v>1.5436628532572092</v>
      </c>
      <c r="BX917" s="55">
        <f t="shared" si="544"/>
        <v>1.4480149490903707</v>
      </c>
      <c r="BY917" s="72">
        <f t="shared" si="514"/>
        <v>6.1961654363202747</v>
      </c>
      <c r="BZ917" s="83" t="s">
        <v>74</v>
      </c>
      <c r="CA917" s="83" t="s">
        <v>78</v>
      </c>
      <c r="CB917" s="112">
        <v>3</v>
      </c>
      <c r="CC917" s="112">
        <v>7</v>
      </c>
      <c r="CD917" s="112">
        <v>3</v>
      </c>
      <c r="CE917" s="112">
        <v>6</v>
      </c>
      <c r="CF917" s="83" t="s">
        <v>107</v>
      </c>
      <c r="CG917" s="71" t="s">
        <v>75</v>
      </c>
      <c r="CH917" s="129">
        <v>22.3</v>
      </c>
      <c r="CI917" s="63">
        <v>2.0499999999999998</v>
      </c>
      <c r="CJ917" s="64">
        <f>SUM((AF917-BQ917)/AF917)*100</f>
        <v>1.4454664914585997</v>
      </c>
      <c r="CK917" s="64">
        <f>SUM(BX917*CH917)</f>
        <v>32.290733364715265</v>
      </c>
      <c r="CL917" s="65" t="s">
        <v>107</v>
      </c>
    </row>
    <row r="918" spans="1:90" s="65" customFormat="1" ht="24.75" customHeight="1" x14ac:dyDescent="0.3">
      <c r="A918" s="61" t="s">
        <v>134</v>
      </c>
      <c r="B918" s="35">
        <v>3.77</v>
      </c>
      <c r="C918" s="35">
        <v>1.77</v>
      </c>
      <c r="D918" s="35">
        <v>5.7824999999999998</v>
      </c>
      <c r="E918" s="35">
        <v>4.6524999999999999</v>
      </c>
      <c r="F918" s="35">
        <v>1.5164</v>
      </c>
      <c r="G918" s="66">
        <v>0.4234</v>
      </c>
      <c r="H918" s="66">
        <v>7.4075000000000002E-2</v>
      </c>
      <c r="I918" s="66">
        <v>4.5324999999999997E-2</v>
      </c>
      <c r="J918" s="66">
        <v>3.8949999999999999E-2</v>
      </c>
      <c r="K918" s="67">
        <v>4.8750000000000002E-2</v>
      </c>
      <c r="L918" s="66">
        <v>0.93253999999999992</v>
      </c>
      <c r="M918" s="68">
        <v>0.16502500000000001</v>
      </c>
      <c r="N918" s="35">
        <v>9.5925000000000011</v>
      </c>
      <c r="O918" s="35">
        <v>14.342499999999999</v>
      </c>
      <c r="P918" s="35">
        <v>3.3050000000000002</v>
      </c>
      <c r="Q918" s="35">
        <v>15.2425</v>
      </c>
      <c r="R918" s="35">
        <v>6.1624999999999996</v>
      </c>
      <c r="S918" s="35">
        <v>5.7249999999999996</v>
      </c>
      <c r="T918" s="35">
        <v>7.6349999999999998</v>
      </c>
      <c r="U918" s="35">
        <v>4.0225</v>
      </c>
      <c r="V918" s="35">
        <v>13.32</v>
      </c>
      <c r="W918" s="35">
        <v>3.8950000000000009</v>
      </c>
      <c r="X918" s="35">
        <v>8.5850000000000009</v>
      </c>
      <c r="Y918" s="35">
        <v>2.9074999999999998</v>
      </c>
      <c r="Z918" s="35">
        <v>1.9524999999999999</v>
      </c>
      <c r="AA918" s="35">
        <v>5.9325000000000001</v>
      </c>
      <c r="AB918" s="41">
        <v>1020</v>
      </c>
      <c r="AC918" s="41">
        <v>3</v>
      </c>
      <c r="AD918" s="88">
        <v>384.9</v>
      </c>
      <c r="AE918" s="69">
        <v>59.4</v>
      </c>
      <c r="AF918" s="69">
        <v>76.099999999999994</v>
      </c>
      <c r="AG918" s="44">
        <f t="shared" si="549"/>
        <v>29.7</v>
      </c>
      <c r="AH918" s="44">
        <f t="shared" si="521"/>
        <v>2771.1674638050204</v>
      </c>
      <c r="AI918" s="44">
        <f t="shared" si="522"/>
        <v>210885.84399556203</v>
      </c>
      <c r="AJ918" s="44">
        <f t="shared" si="523"/>
        <v>1.8251580699181496</v>
      </c>
      <c r="AK918" s="45">
        <v>0</v>
      </c>
      <c r="AL918" s="43">
        <v>357</v>
      </c>
      <c r="AM918" s="43">
        <v>59.46</v>
      </c>
      <c r="AN918" s="69">
        <v>75.239999999999995</v>
      </c>
      <c r="AO918" s="44">
        <f t="shared" si="548"/>
        <v>29.73</v>
      </c>
      <c r="AP918" s="44">
        <f t="shared" si="524"/>
        <v>2776.7686093471061</v>
      </c>
      <c r="AQ918" s="46">
        <f t="shared" si="525"/>
        <v>210885.84399556203</v>
      </c>
      <c r="AR918" s="46">
        <f t="shared" si="526"/>
        <v>208924.07016727625</v>
      </c>
      <c r="AS918" s="47">
        <f t="shared" si="527"/>
        <v>0.93025391895297616</v>
      </c>
      <c r="AT918" s="46">
        <f t="shared" si="528"/>
        <v>1.8251580699181496</v>
      </c>
      <c r="AU918" s="46">
        <f t="shared" si="529"/>
        <v>1.7087547629823883</v>
      </c>
      <c r="AV918" s="47">
        <f t="shared" si="530"/>
        <v>6.3777109968881476</v>
      </c>
      <c r="AW918" s="116">
        <v>0</v>
      </c>
      <c r="AX918" s="70">
        <v>150</v>
      </c>
      <c r="AY918" s="70">
        <v>12</v>
      </c>
      <c r="AZ918" s="71">
        <v>323.5</v>
      </c>
      <c r="BA918" s="43">
        <f t="shared" si="545"/>
        <v>18.979907264296749</v>
      </c>
      <c r="BB918" s="71">
        <v>59.5</v>
      </c>
      <c r="BC918" s="69">
        <v>72.95</v>
      </c>
      <c r="BD918" s="54">
        <f t="shared" si="531"/>
        <v>29.75</v>
      </c>
      <c r="BE918" s="44">
        <f t="shared" si="532"/>
        <v>2780.5058479678164</v>
      </c>
      <c r="BF918" s="50">
        <f t="shared" si="546"/>
        <v>210885.84399556203</v>
      </c>
      <c r="BG918" s="50">
        <f t="shared" si="533"/>
        <v>202837.90160925221</v>
      </c>
      <c r="BH918" s="72">
        <f t="shared" si="534"/>
        <v>3.8162553890905948</v>
      </c>
      <c r="BI918" s="73">
        <f t="shared" si="535"/>
        <v>1.8251580699181496</v>
      </c>
      <c r="BJ918" s="51">
        <f t="shared" si="536"/>
        <v>1.5948695851882346</v>
      </c>
      <c r="BK918" s="72">
        <f t="shared" si="537"/>
        <v>12.617454264673217</v>
      </c>
      <c r="BL918" s="116">
        <v>0</v>
      </c>
      <c r="BM918" s="74">
        <v>1040</v>
      </c>
      <c r="BN918" s="74">
        <v>3</v>
      </c>
      <c r="BO918" s="71">
        <v>292.5</v>
      </c>
      <c r="BP918" s="71">
        <v>58.7</v>
      </c>
      <c r="BQ918" s="69">
        <v>72.099999999999994</v>
      </c>
      <c r="BR918" s="72">
        <f t="shared" si="538"/>
        <v>29.35</v>
      </c>
      <c r="BS918" s="54">
        <f t="shared" si="539"/>
        <v>2706.2385976369542</v>
      </c>
      <c r="BT918" s="50">
        <f t="shared" si="540"/>
        <v>202837.90160925221</v>
      </c>
      <c r="BU918" s="50">
        <f t="shared" si="541"/>
        <v>195119.80288962438</v>
      </c>
      <c r="BV918" s="72">
        <f t="shared" si="542"/>
        <v>3.8050574662796537</v>
      </c>
      <c r="BW918" s="75">
        <f t="shared" si="543"/>
        <v>1.5948695851882346</v>
      </c>
      <c r="BX918" s="55">
        <f t="shared" si="544"/>
        <v>1.4990790051456837</v>
      </c>
      <c r="BY918" s="72">
        <f t="shared" si="514"/>
        <v>6.0061700926627948</v>
      </c>
      <c r="BZ918" s="83" t="s">
        <v>74</v>
      </c>
      <c r="CA918" s="83" t="s">
        <v>78</v>
      </c>
      <c r="CB918" s="112">
        <v>3</v>
      </c>
      <c r="CC918" s="112">
        <v>7</v>
      </c>
      <c r="CD918" s="112">
        <v>3</v>
      </c>
      <c r="CE918" s="112">
        <v>6</v>
      </c>
      <c r="CF918" s="83" t="s">
        <v>107</v>
      </c>
      <c r="CG918" s="71" t="s">
        <v>75</v>
      </c>
      <c r="CH918" s="129">
        <f>SUM(CH916:CH917)/2</f>
        <v>21.9</v>
      </c>
      <c r="CI918" s="63">
        <f>SUM(CI916:CI917)/2</f>
        <v>2.0249999999999999</v>
      </c>
      <c r="CJ918" s="64">
        <f>SUM((AF918-BQ918)/AF918)*100</f>
        <v>5.2562417871222085</v>
      </c>
      <c r="CK918" s="64">
        <f>SUM(BX918*CH918)</f>
        <v>32.829830212690474</v>
      </c>
      <c r="CL918" s="65" t="s">
        <v>107</v>
      </c>
    </row>
    <row r="919" spans="1:90" s="65" customFormat="1" ht="24.75" customHeight="1" x14ac:dyDescent="0.3">
      <c r="A919" s="61" t="s">
        <v>134</v>
      </c>
      <c r="B919" s="35">
        <v>3.6850000000000001</v>
      </c>
      <c r="C919" s="35">
        <v>1.5925</v>
      </c>
      <c r="D919" s="35">
        <v>5.5475000000000003</v>
      </c>
      <c r="E919" s="35">
        <v>4.5724999999999998</v>
      </c>
      <c r="F919" s="35">
        <v>1.3181750000000001</v>
      </c>
      <c r="G919" s="66">
        <v>0.41707499999999997</v>
      </c>
      <c r="H919" s="66">
        <v>7.3124999999999996E-2</v>
      </c>
      <c r="I919" s="66">
        <v>4.4624999999999998E-2</v>
      </c>
      <c r="J919" s="66">
        <v>3.8475000000000002E-2</v>
      </c>
      <c r="K919" s="67">
        <v>4.5124999999999998E-2</v>
      </c>
      <c r="L919" s="66">
        <v>0.93253999999999992</v>
      </c>
      <c r="M919" s="68">
        <v>0.15732499999999999</v>
      </c>
      <c r="N919" s="35">
        <v>5.6675000000000004</v>
      </c>
      <c r="O919" s="35">
        <v>12.95</v>
      </c>
      <c r="P919" s="35">
        <v>3.2475000000000001</v>
      </c>
      <c r="Q919" s="35">
        <v>18.372500000000002</v>
      </c>
      <c r="R919" s="35">
        <v>6.9424999999999999</v>
      </c>
      <c r="S919" s="35">
        <v>5.76</v>
      </c>
      <c r="T919" s="35">
        <v>6.9450000000000003</v>
      </c>
      <c r="U919" s="35">
        <v>6.3800000000000008</v>
      </c>
      <c r="V919" s="35">
        <v>18.142499999999998</v>
      </c>
      <c r="W919" s="35">
        <v>6.254999999999999</v>
      </c>
      <c r="X919" s="35">
        <v>7.7750000000000004</v>
      </c>
      <c r="Y919" s="35">
        <v>4.8175000000000008</v>
      </c>
      <c r="Z919" s="35">
        <v>3.1625000000000001</v>
      </c>
      <c r="AA919" s="35">
        <v>5.9725000000000001</v>
      </c>
      <c r="AB919" s="41">
        <v>1020</v>
      </c>
      <c r="AC919" s="41">
        <v>3</v>
      </c>
      <c r="AD919" s="88">
        <v>389</v>
      </c>
      <c r="AE919" s="69">
        <v>59.9</v>
      </c>
      <c r="AF919" s="69">
        <v>76.5</v>
      </c>
      <c r="AG919" s="44">
        <f t="shared" si="549"/>
        <v>29.95</v>
      </c>
      <c r="AH919" s="44">
        <f t="shared" si="521"/>
        <v>2818.0164642516784</v>
      </c>
      <c r="AI919" s="44">
        <f t="shared" si="522"/>
        <v>215578.25951525339</v>
      </c>
      <c r="AJ919" s="44">
        <f t="shared" si="523"/>
        <v>1.8044491168761665</v>
      </c>
      <c r="AK919" s="45">
        <v>0</v>
      </c>
      <c r="AL919" s="43">
        <v>357</v>
      </c>
      <c r="AM919" s="43">
        <v>59.48</v>
      </c>
      <c r="AN919" s="69">
        <v>75.47</v>
      </c>
      <c r="AO919" s="44">
        <f t="shared" si="548"/>
        <v>29.74</v>
      </c>
      <c r="AP919" s="44">
        <f t="shared" si="524"/>
        <v>2778.6369144981954</v>
      </c>
      <c r="AQ919" s="46">
        <f t="shared" si="525"/>
        <v>215578.25951525339</v>
      </c>
      <c r="AR919" s="46">
        <f t="shared" si="526"/>
        <v>209703.7279371788</v>
      </c>
      <c r="AS919" s="47">
        <f t="shared" si="527"/>
        <v>2.7250111357629412</v>
      </c>
      <c r="AT919" s="46">
        <f t="shared" si="528"/>
        <v>1.8044491168761665</v>
      </c>
      <c r="AU919" s="46">
        <f t="shared" si="529"/>
        <v>1.7024017813691272</v>
      </c>
      <c r="AV919" s="47">
        <f t="shared" si="530"/>
        <v>5.6553179888885969</v>
      </c>
      <c r="AW919" s="116">
        <v>0</v>
      </c>
      <c r="AX919" s="70">
        <v>150</v>
      </c>
      <c r="AY919" s="70">
        <v>12</v>
      </c>
      <c r="AZ919" s="71">
        <v>323.10000000000002</v>
      </c>
      <c r="BA919" s="43">
        <f t="shared" si="545"/>
        <v>20.396162178891974</v>
      </c>
      <c r="BB919" s="71">
        <v>59.26</v>
      </c>
      <c r="BC919" s="69">
        <v>75.06</v>
      </c>
      <c r="BD919" s="54">
        <f t="shared" si="531"/>
        <v>29.63</v>
      </c>
      <c r="BE919" s="44">
        <f t="shared" si="532"/>
        <v>2758.1201153553966</v>
      </c>
      <c r="BF919" s="50">
        <f t="shared" si="546"/>
        <v>215578.25951525339</v>
      </c>
      <c r="BG919" s="50">
        <f t="shared" si="533"/>
        <v>207024.49585857606</v>
      </c>
      <c r="BH919" s="72">
        <f t="shared" si="534"/>
        <v>3.9678229501950781</v>
      </c>
      <c r="BI919" s="73">
        <f t="shared" si="535"/>
        <v>1.8044491168761665</v>
      </c>
      <c r="BJ919" s="51">
        <f t="shared" si="536"/>
        <v>1.5606848777002611</v>
      </c>
      <c r="BK919" s="72">
        <f t="shared" si="537"/>
        <v>13.509066944370598</v>
      </c>
      <c r="BL919" s="116">
        <v>0</v>
      </c>
      <c r="BM919" s="74">
        <v>1060</v>
      </c>
      <c r="BN919" s="74">
        <v>3</v>
      </c>
      <c r="BO919" s="71">
        <v>293.2</v>
      </c>
      <c r="BP919" s="71">
        <v>57.25</v>
      </c>
      <c r="BQ919" s="71">
        <v>73.8</v>
      </c>
      <c r="BR919" s="72">
        <f t="shared" si="538"/>
        <v>28.625</v>
      </c>
      <c r="BS919" s="54">
        <f t="shared" si="539"/>
        <v>2574.1915679203489</v>
      </c>
      <c r="BT919" s="50">
        <f t="shared" si="540"/>
        <v>207024.49585857606</v>
      </c>
      <c r="BU919" s="50">
        <f t="shared" si="541"/>
        <v>189975.33771252175</v>
      </c>
      <c r="BV919" s="72">
        <f t="shared" si="542"/>
        <v>8.2353337344683322</v>
      </c>
      <c r="BW919" s="75">
        <f t="shared" si="543"/>
        <v>1.5606848777002611</v>
      </c>
      <c r="BX919" s="55">
        <f t="shared" si="544"/>
        <v>1.5433582249696112</v>
      </c>
      <c r="BY919" s="72">
        <f t="shared" si="514"/>
        <v>1.1101954647104368</v>
      </c>
      <c r="BZ919" s="83" t="s">
        <v>74</v>
      </c>
      <c r="CA919" s="83" t="s">
        <v>78</v>
      </c>
      <c r="CB919" s="112">
        <v>3</v>
      </c>
      <c r="CC919" s="112">
        <v>7</v>
      </c>
      <c r="CD919" s="112">
        <v>3</v>
      </c>
      <c r="CE919" s="112">
        <v>6</v>
      </c>
      <c r="CF919" s="83" t="s">
        <v>107</v>
      </c>
      <c r="CG919" s="71" t="s">
        <v>75</v>
      </c>
      <c r="CH919" s="129">
        <v>20.9</v>
      </c>
      <c r="CI919" s="63">
        <v>2.4</v>
      </c>
      <c r="CJ919" s="64">
        <f>SUM((AF919-BQ919)/AF919)*100</f>
        <v>3.5294117647058858</v>
      </c>
      <c r="CK919" s="64">
        <f>SUM(BX919*CH919)</f>
        <v>32.256186901864872</v>
      </c>
      <c r="CL919" s="65" t="s">
        <v>107</v>
      </c>
    </row>
    <row r="920" spans="1:90" s="65" customFormat="1" ht="24.75" customHeight="1" x14ac:dyDescent="0.3">
      <c r="A920" s="61" t="s">
        <v>134</v>
      </c>
      <c r="B920" s="35">
        <v>3.72</v>
      </c>
      <c r="C920" s="35">
        <v>1.6025</v>
      </c>
      <c r="D920" s="35">
        <v>5.3775000000000004</v>
      </c>
      <c r="E920" s="35">
        <v>4.5199999999999996</v>
      </c>
      <c r="F920" s="35">
        <v>1.4335249999999999</v>
      </c>
      <c r="G920" s="66">
        <v>0.28691749999999999</v>
      </c>
      <c r="H920" s="66">
        <v>7.2499999999999995E-2</v>
      </c>
      <c r="I920" s="66">
        <v>4.3575000000000003E-2</v>
      </c>
      <c r="J920" s="66">
        <v>3.8249999999999999E-2</v>
      </c>
      <c r="K920" s="67">
        <v>4.6050000000000001E-2</v>
      </c>
      <c r="L920" s="66">
        <v>0.93253999999999992</v>
      </c>
      <c r="M920" s="68">
        <v>0.16639999999999999</v>
      </c>
      <c r="N920" s="35">
        <v>5.8544999999999998</v>
      </c>
      <c r="O920" s="35">
        <v>17.771000000000001</v>
      </c>
      <c r="P920" s="35">
        <v>3.3263750000000005</v>
      </c>
      <c r="Q920" s="35">
        <v>15.763999999999999</v>
      </c>
      <c r="R920" s="35">
        <v>6.2364999999999995</v>
      </c>
      <c r="S920" s="35">
        <v>5.5346250000000001</v>
      </c>
      <c r="T920" s="35">
        <v>8.1591249999999995</v>
      </c>
      <c r="U920" s="35">
        <v>4.1001249999999994</v>
      </c>
      <c r="V920" s="35">
        <v>14.505750000000001</v>
      </c>
      <c r="W920" s="35">
        <v>4.2008749999999999</v>
      </c>
      <c r="X920" s="35">
        <v>9.2787499999999987</v>
      </c>
      <c r="Y920" s="35">
        <v>3.8270000000000008</v>
      </c>
      <c r="Z920" s="35">
        <v>1.9319999999999999</v>
      </c>
      <c r="AA920" s="35">
        <v>5.7506250000000003</v>
      </c>
      <c r="AB920" s="41">
        <v>1040</v>
      </c>
      <c r="AC920" s="41">
        <v>3</v>
      </c>
      <c r="AD920" s="88">
        <v>387.1</v>
      </c>
      <c r="AE920" s="69">
        <v>59.6</v>
      </c>
      <c r="AF920" s="69">
        <v>76.2</v>
      </c>
      <c r="AG920" s="44">
        <f t="shared" si="549"/>
        <v>29.8</v>
      </c>
      <c r="AH920" s="44">
        <f t="shared" si="521"/>
        <v>2789.8599400938801</v>
      </c>
      <c r="AI920" s="44">
        <f t="shared" si="522"/>
        <v>212587.32743515368</v>
      </c>
      <c r="AJ920" s="44">
        <f t="shared" si="523"/>
        <v>1.8208987556799621</v>
      </c>
      <c r="AK920" s="45">
        <v>0</v>
      </c>
      <c r="AL920" s="43">
        <v>355.1</v>
      </c>
      <c r="AM920" s="43">
        <v>59.61</v>
      </c>
      <c r="AN920" s="69">
        <v>75.39</v>
      </c>
      <c r="AO920" s="44">
        <f t="shared" si="548"/>
        <v>29.805</v>
      </c>
      <c r="AP920" s="44">
        <f t="shared" si="524"/>
        <v>2790.7962132444659</v>
      </c>
      <c r="AQ920" s="46">
        <f t="shared" si="525"/>
        <v>212587.32743515368</v>
      </c>
      <c r="AR920" s="46">
        <f t="shared" si="526"/>
        <v>210398.12651650028</v>
      </c>
      <c r="AS920" s="47">
        <f t="shared" si="527"/>
        <v>1.0297890025082412</v>
      </c>
      <c r="AT920" s="46">
        <f t="shared" si="528"/>
        <v>1.8208987556799621</v>
      </c>
      <c r="AU920" s="46">
        <f t="shared" si="529"/>
        <v>1.6877526709923036</v>
      </c>
      <c r="AV920" s="47">
        <f t="shared" si="530"/>
        <v>7.3121080605021813</v>
      </c>
      <c r="AW920" s="116">
        <v>0</v>
      </c>
      <c r="AX920" s="70">
        <v>150</v>
      </c>
      <c r="AY920" s="70">
        <v>12</v>
      </c>
      <c r="AZ920" s="71">
        <v>323.5</v>
      </c>
      <c r="BA920" s="43">
        <f t="shared" si="545"/>
        <v>19.659969088098926</v>
      </c>
      <c r="BB920" s="71">
        <v>59.15</v>
      </c>
      <c r="BC920" s="69">
        <v>75.260000000000005</v>
      </c>
      <c r="BD920" s="54">
        <f t="shared" si="531"/>
        <v>29.574999999999999</v>
      </c>
      <c r="BE920" s="44">
        <f t="shared" si="532"/>
        <v>2747.8902257373288</v>
      </c>
      <c r="BF920" s="50">
        <f t="shared" si="546"/>
        <v>212587.32743515368</v>
      </c>
      <c r="BG920" s="50">
        <f t="shared" si="533"/>
        <v>206806.21838899137</v>
      </c>
      <c r="BH920" s="72">
        <f t="shared" si="534"/>
        <v>2.7194043576871927</v>
      </c>
      <c r="BI920" s="73">
        <f t="shared" si="535"/>
        <v>1.8208987556799621</v>
      </c>
      <c r="BJ920" s="51">
        <f t="shared" si="536"/>
        <v>1.5642663093984626</v>
      </c>
      <c r="BK920" s="72">
        <f t="shared" si="537"/>
        <v>14.093724073399541</v>
      </c>
      <c r="BL920" s="116">
        <v>0</v>
      </c>
      <c r="BM920" s="74">
        <v>1060</v>
      </c>
      <c r="BN920" s="74">
        <v>3</v>
      </c>
      <c r="BO920" s="71">
        <v>293.8</v>
      </c>
      <c r="BP920" s="71">
        <v>58</v>
      </c>
      <c r="BQ920" s="71">
        <v>73.400000000000006</v>
      </c>
      <c r="BR920" s="72">
        <f t="shared" si="538"/>
        <v>29</v>
      </c>
      <c r="BS920" s="54">
        <f t="shared" si="539"/>
        <v>2642.079421669016</v>
      </c>
      <c r="BT920" s="50">
        <f t="shared" si="540"/>
        <v>206806.21838899137</v>
      </c>
      <c r="BU920" s="50">
        <f t="shared" si="541"/>
        <v>193928.62955050578</v>
      </c>
      <c r="BV920" s="72">
        <f t="shared" si="542"/>
        <v>6.2268866665621925</v>
      </c>
      <c r="BW920" s="75">
        <f t="shared" si="543"/>
        <v>1.5642663093984626</v>
      </c>
      <c r="BX920" s="55">
        <f t="shared" si="544"/>
        <v>1.5149903378422227</v>
      </c>
      <c r="BY920" s="72">
        <f t="shared" si="514"/>
        <v>3.1501011854681509</v>
      </c>
      <c r="BZ920" s="83" t="s">
        <v>74</v>
      </c>
      <c r="CA920" s="83" t="s">
        <v>78</v>
      </c>
      <c r="CB920" s="112">
        <v>3</v>
      </c>
      <c r="CC920" s="112">
        <v>7</v>
      </c>
      <c r="CD920" s="112">
        <v>3</v>
      </c>
      <c r="CE920" s="112">
        <v>6</v>
      </c>
      <c r="CF920" s="83" t="s">
        <v>107</v>
      </c>
      <c r="CG920" s="71" t="s">
        <v>75</v>
      </c>
      <c r="CH920" s="129">
        <v>20.399999999999999</v>
      </c>
      <c r="CI920" s="63">
        <v>2.9</v>
      </c>
      <c r="CJ920" s="64">
        <f>SUM((AF920-BQ920)/AF920)*100</f>
        <v>3.6745406824146944</v>
      </c>
      <c r="CK920" s="64">
        <f>SUM(BX920*CH920)</f>
        <v>30.905802891981342</v>
      </c>
      <c r="CL920" s="65" t="s">
        <v>107</v>
      </c>
    </row>
    <row r="921" spans="1:90" s="65" customFormat="1" ht="24.75" customHeight="1" x14ac:dyDescent="0.3">
      <c r="A921" s="61" t="s">
        <v>134</v>
      </c>
      <c r="B921" s="35">
        <v>3.55</v>
      </c>
      <c r="C921" s="35">
        <v>1.4275</v>
      </c>
      <c r="D921" s="35">
        <v>5.1325000000000003</v>
      </c>
      <c r="E921" s="35">
        <v>4.4625000000000004</v>
      </c>
      <c r="F921" s="35">
        <v>1.938625</v>
      </c>
      <c r="G921" s="66">
        <v>0.38347500000000001</v>
      </c>
      <c r="H921" s="66">
        <v>7.9200000000000007E-2</v>
      </c>
      <c r="I921" s="66">
        <v>4.6324999999999998E-2</v>
      </c>
      <c r="J921" s="66">
        <v>4.3249999999999997E-2</v>
      </c>
      <c r="K921" s="67">
        <v>4.5475000000000002E-2</v>
      </c>
      <c r="L921" s="66">
        <v>0.93253999999999992</v>
      </c>
      <c r="M921" s="68">
        <v>0.16122500000000001</v>
      </c>
      <c r="N921" s="35">
        <v>9.5925000000000011</v>
      </c>
      <c r="O921" s="35">
        <v>14.342499999999999</v>
      </c>
      <c r="P921" s="35">
        <v>3.3050000000000002</v>
      </c>
      <c r="Q921" s="35">
        <v>15.2425</v>
      </c>
      <c r="R921" s="35">
        <v>6.1624999999999996</v>
      </c>
      <c r="S921" s="35">
        <v>5.7249999999999996</v>
      </c>
      <c r="T921" s="35">
        <v>7.6349999999999998</v>
      </c>
      <c r="U921" s="35">
        <v>4.0225</v>
      </c>
      <c r="V921" s="35">
        <v>13.32</v>
      </c>
      <c r="W921" s="35">
        <v>3.8950000000000009</v>
      </c>
      <c r="X921" s="35">
        <v>8.5850000000000009</v>
      </c>
      <c r="Y921" s="35">
        <v>2.9074999999999998</v>
      </c>
      <c r="Z921" s="35">
        <v>1.9524999999999999</v>
      </c>
      <c r="AA921" s="35">
        <v>5.9325000000000001</v>
      </c>
      <c r="AB921" s="41">
        <v>1040</v>
      </c>
      <c r="AC921" s="41">
        <v>3</v>
      </c>
      <c r="AD921" s="88">
        <v>386.7</v>
      </c>
      <c r="AE921" s="69">
        <v>59.6</v>
      </c>
      <c r="AF921" s="69">
        <v>76.3</v>
      </c>
      <c r="AG921" s="44">
        <f t="shared" si="549"/>
        <v>29.8</v>
      </c>
      <c r="AH921" s="44">
        <f t="shared" si="521"/>
        <v>2789.8599400938801</v>
      </c>
      <c r="AI921" s="44">
        <f t="shared" si="522"/>
        <v>212866.31342916304</v>
      </c>
      <c r="AJ921" s="44">
        <f t="shared" si="523"/>
        <v>1.8166331429828833</v>
      </c>
      <c r="AK921" s="45">
        <v>0</v>
      </c>
      <c r="AL921" s="43">
        <v>357.4</v>
      </c>
      <c r="AM921" s="43">
        <v>59.61</v>
      </c>
      <c r="AN921" s="69">
        <v>75.63</v>
      </c>
      <c r="AO921" s="44">
        <f t="shared" si="548"/>
        <v>29.805</v>
      </c>
      <c r="AP921" s="44">
        <f t="shared" si="524"/>
        <v>2790.7962132444659</v>
      </c>
      <c r="AQ921" s="46">
        <f t="shared" si="525"/>
        <v>212866.31342916304</v>
      </c>
      <c r="AR921" s="46">
        <f t="shared" si="526"/>
        <v>211067.91760767894</v>
      </c>
      <c r="AS921" s="47">
        <f t="shared" si="527"/>
        <v>0.8448475442228961</v>
      </c>
      <c r="AT921" s="46">
        <f t="shared" si="528"/>
        <v>1.8166331429828833</v>
      </c>
      <c r="AU921" s="46">
        <f t="shared" si="529"/>
        <v>1.6932938177004939</v>
      </c>
      <c r="AV921" s="47">
        <f t="shared" si="530"/>
        <v>6.7894459461346219</v>
      </c>
      <c r="AW921" s="116">
        <v>0</v>
      </c>
      <c r="AX921" s="70">
        <v>150</v>
      </c>
      <c r="AY921" s="70">
        <v>12</v>
      </c>
      <c r="AZ921" s="71">
        <v>323.8</v>
      </c>
      <c r="BA921" s="43">
        <f t="shared" si="545"/>
        <v>19.42557134033353</v>
      </c>
      <c r="BB921" s="71">
        <v>59.59</v>
      </c>
      <c r="BC921" s="69">
        <v>75.25</v>
      </c>
      <c r="BD921" s="54">
        <f t="shared" si="531"/>
        <v>29.795000000000002</v>
      </c>
      <c r="BE921" s="44">
        <f t="shared" si="532"/>
        <v>2788.923824022927</v>
      </c>
      <c r="BF921" s="50">
        <f t="shared" si="546"/>
        <v>212866.31342916304</v>
      </c>
      <c r="BG921" s="50">
        <f t="shared" si="533"/>
        <v>209866.51775772526</v>
      </c>
      <c r="BH921" s="72">
        <f t="shared" si="534"/>
        <v>1.4092392652988008</v>
      </c>
      <c r="BI921" s="73">
        <f t="shared" si="535"/>
        <v>1.8166331429828833</v>
      </c>
      <c r="BJ921" s="51">
        <f t="shared" si="536"/>
        <v>1.542885465769257</v>
      </c>
      <c r="BK921" s="72">
        <f t="shared" si="537"/>
        <v>15.068957553209497</v>
      </c>
      <c r="BL921" s="116">
        <v>0</v>
      </c>
      <c r="BM921" s="74">
        <v>1060</v>
      </c>
      <c r="BN921" s="74">
        <v>3</v>
      </c>
      <c r="BO921" s="71">
        <v>293.10000000000002</v>
      </c>
      <c r="BP921" s="71">
        <v>57.39</v>
      </c>
      <c r="BQ921" s="71">
        <v>73.8</v>
      </c>
      <c r="BR921" s="72">
        <f t="shared" si="538"/>
        <v>28.695</v>
      </c>
      <c r="BS921" s="54">
        <f t="shared" si="539"/>
        <v>2586.7968942836128</v>
      </c>
      <c r="BT921" s="50">
        <f t="shared" si="540"/>
        <v>209866.51775772526</v>
      </c>
      <c r="BU921" s="50">
        <f t="shared" si="541"/>
        <v>190905.61079813063</v>
      </c>
      <c r="BV921" s="72">
        <f t="shared" si="542"/>
        <v>9.0347460672519198</v>
      </c>
      <c r="BW921" s="75">
        <f t="shared" si="543"/>
        <v>1.542885465769257</v>
      </c>
      <c r="BX921" s="55">
        <f t="shared" si="544"/>
        <v>1.5353137017535479</v>
      </c>
      <c r="BY921" s="72">
        <f t="shared" si="514"/>
        <v>0.49075347352073095</v>
      </c>
      <c r="BZ921" s="83" t="s">
        <v>74</v>
      </c>
      <c r="CA921" s="83" t="s">
        <v>78</v>
      </c>
      <c r="CB921" s="112">
        <v>3</v>
      </c>
      <c r="CC921" s="112">
        <v>7</v>
      </c>
      <c r="CD921" s="112">
        <v>3</v>
      </c>
      <c r="CE921" s="112">
        <v>6</v>
      </c>
      <c r="CF921" s="83" t="s">
        <v>107</v>
      </c>
      <c r="CG921" s="71" t="s">
        <v>75</v>
      </c>
      <c r="CH921" s="129">
        <f t="shared" ref="CH921:CI923" si="550">SUM(CH919:CH920)/2</f>
        <v>20.65</v>
      </c>
      <c r="CI921" s="63">
        <f t="shared" si="550"/>
        <v>2.65</v>
      </c>
      <c r="CJ921" s="64">
        <f>SUM((AF921-BQ921)/AF921)*100</f>
        <v>3.2765399737876804</v>
      </c>
      <c r="CK921" s="64">
        <f>SUM(BX921*CH921)</f>
        <v>31.70422794121076</v>
      </c>
      <c r="CL921" s="65" t="s">
        <v>107</v>
      </c>
    </row>
    <row r="922" spans="1:90" s="65" customFormat="1" ht="24.75" customHeight="1" x14ac:dyDescent="0.3">
      <c r="A922" s="61" t="s">
        <v>134</v>
      </c>
      <c r="B922" s="35">
        <v>4.1675000000000004</v>
      </c>
      <c r="C922" s="35">
        <v>1.595</v>
      </c>
      <c r="D922" s="35">
        <v>6.13</v>
      </c>
      <c r="E922" s="35">
        <v>4.5350000000000001</v>
      </c>
      <c r="F922" s="35">
        <v>1.9751749999999999</v>
      </c>
      <c r="G922" s="66">
        <v>0.40125</v>
      </c>
      <c r="H922" s="66">
        <v>7.9824999999999993E-2</v>
      </c>
      <c r="I922" s="66">
        <v>4.4650000000000002E-2</v>
      </c>
      <c r="J922" s="66">
        <v>4.3325000000000002E-2</v>
      </c>
      <c r="K922" s="67">
        <v>5.1325000000000003E-2</v>
      </c>
      <c r="L922" s="66">
        <v>0.93253999999999992</v>
      </c>
      <c r="M922" s="68">
        <v>0.19434999999999999</v>
      </c>
      <c r="N922" s="35">
        <v>5.6675000000000004</v>
      </c>
      <c r="O922" s="35">
        <v>12.95</v>
      </c>
      <c r="P922" s="35">
        <v>3.2475000000000001</v>
      </c>
      <c r="Q922" s="35">
        <v>18.372500000000002</v>
      </c>
      <c r="R922" s="35">
        <v>6.9424999999999999</v>
      </c>
      <c r="S922" s="35">
        <v>5.76</v>
      </c>
      <c r="T922" s="35">
        <v>6.9450000000000003</v>
      </c>
      <c r="U922" s="35">
        <v>6.3800000000000008</v>
      </c>
      <c r="V922" s="35">
        <v>18.142499999999998</v>
      </c>
      <c r="W922" s="35">
        <v>6.254999999999999</v>
      </c>
      <c r="X922" s="35">
        <v>7.7750000000000004</v>
      </c>
      <c r="Y922" s="35">
        <v>4.8175000000000008</v>
      </c>
      <c r="Z922" s="35">
        <v>3.1625000000000001</v>
      </c>
      <c r="AA922" s="35">
        <v>5.9725000000000001</v>
      </c>
      <c r="AB922" s="41">
        <v>1040</v>
      </c>
      <c r="AC922" s="41">
        <v>3</v>
      </c>
      <c r="AD922" s="88">
        <v>386.9</v>
      </c>
      <c r="AE922" s="69">
        <v>59.48</v>
      </c>
      <c r="AF922" s="69">
        <v>76.099999999999994</v>
      </c>
      <c r="AG922" s="44">
        <f t="shared" si="549"/>
        <v>29.74</v>
      </c>
      <c r="AH922" s="44">
        <f t="shared" si="521"/>
        <v>2778.6369144981954</v>
      </c>
      <c r="AI922" s="44">
        <f t="shared" si="522"/>
        <v>211454.26919331265</v>
      </c>
      <c r="AJ922" s="44">
        <f t="shared" si="523"/>
        <v>1.8297100431029554</v>
      </c>
      <c r="AK922" s="45">
        <v>0</v>
      </c>
      <c r="AL922" s="43">
        <v>355.1</v>
      </c>
      <c r="AM922" s="43">
        <v>59.47</v>
      </c>
      <c r="AN922" s="69">
        <v>75.25</v>
      </c>
      <c r="AO922" s="44">
        <f t="shared" si="548"/>
        <v>29.734999999999999</v>
      </c>
      <c r="AP922" s="44">
        <f t="shared" si="524"/>
        <v>2777.7026833828345</v>
      </c>
      <c r="AQ922" s="46">
        <f t="shared" si="525"/>
        <v>211454.26919331265</v>
      </c>
      <c r="AR922" s="46">
        <f t="shared" si="526"/>
        <v>209022.12692455831</v>
      </c>
      <c r="AS922" s="47">
        <f t="shared" si="527"/>
        <v>1.1501977605053035</v>
      </c>
      <c r="AT922" s="46">
        <f t="shared" si="528"/>
        <v>1.8297100431029554</v>
      </c>
      <c r="AU922" s="46">
        <f t="shared" si="529"/>
        <v>1.6988632027850579</v>
      </c>
      <c r="AV922" s="47">
        <f t="shared" si="530"/>
        <v>7.1512336509886518</v>
      </c>
      <c r="AW922" s="116">
        <v>0</v>
      </c>
      <c r="AX922" s="70">
        <v>150</v>
      </c>
      <c r="AY922" s="70">
        <v>12</v>
      </c>
      <c r="AZ922" s="71">
        <v>322.8</v>
      </c>
      <c r="BA922" s="43">
        <f t="shared" si="545"/>
        <v>19.857496902106554</v>
      </c>
      <c r="BB922" s="71">
        <v>59.22</v>
      </c>
      <c r="BC922" s="69">
        <v>75.22</v>
      </c>
      <c r="BD922" s="54">
        <f t="shared" si="531"/>
        <v>29.61</v>
      </c>
      <c r="BE922" s="44">
        <f t="shared" si="532"/>
        <v>2754.3979563794232</v>
      </c>
      <c r="BF922" s="50">
        <f t="shared" si="546"/>
        <v>211454.26919331265</v>
      </c>
      <c r="BG922" s="50">
        <f t="shared" si="533"/>
        <v>207185.81427886023</v>
      </c>
      <c r="BH922" s="72">
        <f t="shared" si="534"/>
        <v>2.0186184609733164</v>
      </c>
      <c r="BI922" s="73">
        <f t="shared" si="535"/>
        <v>1.8297100431029554</v>
      </c>
      <c r="BJ922" s="51">
        <f t="shared" si="536"/>
        <v>1.5580217261666849</v>
      </c>
      <c r="BK922" s="72">
        <f t="shared" si="537"/>
        <v>14.848708841075261</v>
      </c>
      <c r="BL922" s="116">
        <v>0</v>
      </c>
      <c r="BM922" s="74">
        <v>1060</v>
      </c>
      <c r="BN922" s="74">
        <v>3</v>
      </c>
      <c r="BO922" s="71">
        <v>291.39999999999998</v>
      </c>
      <c r="BP922" s="71">
        <v>57.02</v>
      </c>
      <c r="BQ922" s="71">
        <v>74.2</v>
      </c>
      <c r="BR922" s="72">
        <f t="shared" si="538"/>
        <v>28.51</v>
      </c>
      <c r="BS922" s="54">
        <f t="shared" si="539"/>
        <v>2553.5496548501214</v>
      </c>
      <c r="BT922" s="50">
        <f t="shared" si="540"/>
        <v>207185.81427886023</v>
      </c>
      <c r="BU922" s="50">
        <f t="shared" si="541"/>
        <v>189473.38438987901</v>
      </c>
      <c r="BV922" s="72">
        <f t="shared" si="542"/>
        <v>8.5490553253522013</v>
      </c>
      <c r="BW922" s="75">
        <f t="shared" si="543"/>
        <v>1.5580217261666849</v>
      </c>
      <c r="BX922" s="55">
        <f t="shared" si="544"/>
        <v>1.537946878071206</v>
      </c>
      <c r="BY922" s="72">
        <f t="shared" si="514"/>
        <v>1.2884831936760279</v>
      </c>
      <c r="BZ922" s="83" t="s">
        <v>74</v>
      </c>
      <c r="CA922" s="83" t="s">
        <v>78</v>
      </c>
      <c r="CB922" s="112">
        <v>3</v>
      </c>
      <c r="CC922" s="112">
        <v>7</v>
      </c>
      <c r="CD922" s="112">
        <v>3</v>
      </c>
      <c r="CE922" s="112">
        <v>6</v>
      </c>
      <c r="CF922" s="83" t="s">
        <v>107</v>
      </c>
      <c r="CG922" s="71" t="s">
        <v>75</v>
      </c>
      <c r="CH922" s="129">
        <f t="shared" si="550"/>
        <v>20.524999999999999</v>
      </c>
      <c r="CI922" s="63">
        <f t="shared" si="550"/>
        <v>2.7749999999999999</v>
      </c>
      <c r="CJ922" s="64">
        <f>SUM((AF922-BQ922)/AF922)*100</f>
        <v>2.4967148488830375</v>
      </c>
      <c r="CK922" s="64">
        <f>SUM(BX922*CH922)</f>
        <v>31.566359672411501</v>
      </c>
      <c r="CL922" s="65" t="s">
        <v>107</v>
      </c>
    </row>
    <row r="923" spans="1:90" s="65" customFormat="1" ht="24.75" customHeight="1" x14ac:dyDescent="0.3">
      <c r="A923" s="61" t="s">
        <v>134</v>
      </c>
      <c r="B923" s="35">
        <v>3.61</v>
      </c>
      <c r="C923" s="35">
        <v>1.6125</v>
      </c>
      <c r="D923" s="35">
        <v>5.7874999999999996</v>
      </c>
      <c r="E923" s="35">
        <v>4.6449999999999996</v>
      </c>
      <c r="F923" s="35">
        <v>2.0654750000000002</v>
      </c>
      <c r="G923" s="66">
        <v>0.40110000000000001</v>
      </c>
      <c r="H923" s="66">
        <v>7.9549999999999996E-2</v>
      </c>
      <c r="I923" s="66">
        <v>4.6149999999999997E-2</v>
      </c>
      <c r="J923" s="66">
        <v>4.5175E-2</v>
      </c>
      <c r="K923" s="67">
        <v>5.1900000000000002E-2</v>
      </c>
      <c r="L923" s="66">
        <v>0.93253999999999992</v>
      </c>
      <c r="M923" s="68">
        <v>0.17974999999999999</v>
      </c>
      <c r="N923" s="35">
        <v>5.8544999999999998</v>
      </c>
      <c r="O923" s="35">
        <v>17.771000000000001</v>
      </c>
      <c r="P923" s="35">
        <v>3.3263750000000005</v>
      </c>
      <c r="Q923" s="35">
        <v>15.763999999999999</v>
      </c>
      <c r="R923" s="35">
        <v>6.2364999999999995</v>
      </c>
      <c r="S923" s="35">
        <v>5.5346250000000001</v>
      </c>
      <c r="T923" s="35">
        <v>8.1591249999999995</v>
      </c>
      <c r="U923" s="35">
        <v>4.1001249999999994</v>
      </c>
      <c r="V923" s="35">
        <v>14.505750000000001</v>
      </c>
      <c r="W923" s="35">
        <v>4.2008749999999999</v>
      </c>
      <c r="X923" s="35">
        <v>9.2787499999999987</v>
      </c>
      <c r="Y923" s="35">
        <v>3.8270000000000008</v>
      </c>
      <c r="Z923" s="35">
        <v>1.9319999999999999</v>
      </c>
      <c r="AA923" s="35">
        <v>5.7506250000000003</v>
      </c>
      <c r="AB923" s="41">
        <v>1060</v>
      </c>
      <c r="AC923" s="41">
        <v>3</v>
      </c>
      <c r="AD923" s="88">
        <v>384</v>
      </c>
      <c r="AE923" s="69">
        <v>59.4</v>
      </c>
      <c r="AF923" s="69">
        <v>76.2</v>
      </c>
      <c r="AG923" s="44">
        <f t="shared" si="549"/>
        <v>29.7</v>
      </c>
      <c r="AH923" s="44">
        <f t="shared" si="521"/>
        <v>2771.1674638050204</v>
      </c>
      <c r="AI923" s="44">
        <f t="shared" si="522"/>
        <v>211162.96074194257</v>
      </c>
      <c r="AJ923" s="44">
        <f t="shared" si="523"/>
        <v>1.818500738248682</v>
      </c>
      <c r="AK923" s="45">
        <v>0</v>
      </c>
      <c r="AL923" s="43">
        <v>350</v>
      </c>
      <c r="AM923" s="43">
        <v>59.24</v>
      </c>
      <c r="AN923" s="69">
        <v>75.06</v>
      </c>
      <c r="AO923" s="44">
        <f t="shared" si="548"/>
        <v>29.62</v>
      </c>
      <c r="AP923" s="44">
        <f t="shared" si="524"/>
        <v>2756.258721708145</v>
      </c>
      <c r="AQ923" s="46">
        <f t="shared" si="525"/>
        <v>211162.96074194257</v>
      </c>
      <c r="AR923" s="46">
        <f t="shared" si="526"/>
        <v>206884.77965141338</v>
      </c>
      <c r="AS923" s="47">
        <f t="shared" si="527"/>
        <v>2.0260092373668983</v>
      </c>
      <c r="AT923" s="46">
        <f t="shared" si="528"/>
        <v>1.818500738248682</v>
      </c>
      <c r="AU923" s="46">
        <f t="shared" si="529"/>
        <v>1.691762925188242</v>
      </c>
      <c r="AV923" s="47">
        <f t="shared" si="530"/>
        <v>6.9693572509899324</v>
      </c>
      <c r="AW923" s="116">
        <v>0</v>
      </c>
      <c r="AX923" s="70">
        <v>150</v>
      </c>
      <c r="AY923" s="70">
        <v>12</v>
      </c>
      <c r="AZ923" s="71">
        <v>322.10000000000002</v>
      </c>
      <c r="BA923" s="43">
        <f t="shared" si="545"/>
        <v>19.217634275069845</v>
      </c>
      <c r="BB923" s="71">
        <v>59.19</v>
      </c>
      <c r="BC923" s="69">
        <v>75.790000000000006</v>
      </c>
      <c r="BD923" s="54">
        <f t="shared" si="531"/>
        <v>29.594999999999999</v>
      </c>
      <c r="BE923" s="44">
        <f t="shared" si="532"/>
        <v>2751.607986483587</v>
      </c>
      <c r="BF923" s="50">
        <f t="shared" si="546"/>
        <v>211162.96074194257</v>
      </c>
      <c r="BG923" s="50">
        <f t="shared" si="533"/>
        <v>208544.36929559108</v>
      </c>
      <c r="BH923" s="72">
        <f t="shared" si="534"/>
        <v>1.2400808537400712</v>
      </c>
      <c r="BI923" s="73">
        <f t="shared" si="535"/>
        <v>1.818500738248682</v>
      </c>
      <c r="BJ923" s="51">
        <f t="shared" si="536"/>
        <v>1.5445154481416614</v>
      </c>
      <c r="BK923" s="72">
        <f t="shared" si="537"/>
        <v>15.066548192379825</v>
      </c>
      <c r="BL923" s="116">
        <v>0</v>
      </c>
      <c r="BM923" s="74">
        <v>1060</v>
      </c>
      <c r="BN923" s="74">
        <v>3</v>
      </c>
      <c r="BO923" s="71">
        <v>291.39999999999998</v>
      </c>
      <c r="BP923" s="71">
        <v>58</v>
      </c>
      <c r="BQ923" s="71">
        <v>72.400000000000006</v>
      </c>
      <c r="BR923" s="72">
        <f t="shared" si="538"/>
        <v>29</v>
      </c>
      <c r="BS923" s="54">
        <f t="shared" si="539"/>
        <v>2642.079421669016</v>
      </c>
      <c r="BT923" s="50">
        <f t="shared" si="540"/>
        <v>208544.36929559108</v>
      </c>
      <c r="BU923" s="50">
        <f t="shared" si="541"/>
        <v>191286.55012883677</v>
      </c>
      <c r="BV923" s="72">
        <f t="shared" si="542"/>
        <v>8.2753704763388054</v>
      </c>
      <c r="BW923" s="75">
        <f t="shared" si="543"/>
        <v>1.5445154481416614</v>
      </c>
      <c r="BX923" s="55">
        <f t="shared" si="544"/>
        <v>1.5233689969510875</v>
      </c>
      <c r="BY923" s="72">
        <f t="shared" si="514"/>
        <v>1.3691317374660774</v>
      </c>
      <c r="BZ923" s="83" t="s">
        <v>74</v>
      </c>
      <c r="CA923" s="83" t="s">
        <v>78</v>
      </c>
      <c r="CB923" s="112">
        <v>3</v>
      </c>
      <c r="CC923" s="112">
        <v>7</v>
      </c>
      <c r="CD923" s="112">
        <v>3</v>
      </c>
      <c r="CE923" s="112">
        <v>6</v>
      </c>
      <c r="CF923" s="83" t="s">
        <v>107</v>
      </c>
      <c r="CG923" s="71" t="s">
        <v>75</v>
      </c>
      <c r="CH923" s="129">
        <f t="shared" si="550"/>
        <v>20.587499999999999</v>
      </c>
      <c r="CI923" s="63">
        <f t="shared" si="550"/>
        <v>2.7124999999999999</v>
      </c>
      <c r="CJ923" s="64">
        <f>SUM((AF923-BQ923)/AF923)*100</f>
        <v>4.9868766404199434</v>
      </c>
      <c r="CK923" s="64">
        <f>SUM(BX923*CH923)</f>
        <v>31.362359224730511</v>
      </c>
      <c r="CL923" s="65" t="s">
        <v>107</v>
      </c>
    </row>
    <row r="924" spans="1:90" s="65" customFormat="1" ht="24.75" customHeight="1" x14ac:dyDescent="0.3">
      <c r="A924" s="61" t="s">
        <v>134</v>
      </c>
      <c r="B924" s="35">
        <v>3.7374999999999998</v>
      </c>
      <c r="C924" s="35">
        <v>1.78</v>
      </c>
      <c r="D924" s="35">
        <v>5.74</v>
      </c>
      <c r="E924" s="35">
        <v>5.0175000000000001</v>
      </c>
      <c r="F924" s="35">
        <v>0.89397499999999996</v>
      </c>
      <c r="G924" s="66">
        <v>0.44674999999999998</v>
      </c>
      <c r="H924" s="66">
        <v>7.4975E-2</v>
      </c>
      <c r="I924" s="66">
        <v>5.1424999999999998E-2</v>
      </c>
      <c r="J924" s="66">
        <v>4.1549999999999997E-2</v>
      </c>
      <c r="K924" s="67">
        <v>5.2874999999999998E-2</v>
      </c>
      <c r="L924" s="66">
        <v>0.93253999999999992</v>
      </c>
      <c r="M924" s="68">
        <v>5.7024999999999999E-2</v>
      </c>
      <c r="N924" s="35">
        <v>9.5925000000000011</v>
      </c>
      <c r="O924" s="35">
        <v>14.342499999999999</v>
      </c>
      <c r="P924" s="35">
        <v>3.3050000000000002</v>
      </c>
      <c r="Q924" s="35">
        <v>15.2425</v>
      </c>
      <c r="R924" s="35">
        <v>6.1624999999999996</v>
      </c>
      <c r="S924" s="35">
        <v>5.7249999999999996</v>
      </c>
      <c r="T924" s="35">
        <v>7.6349999999999998</v>
      </c>
      <c r="U924" s="35">
        <v>4.0225</v>
      </c>
      <c r="V924" s="35">
        <v>13.32</v>
      </c>
      <c r="W924" s="35">
        <v>3.8950000000000009</v>
      </c>
      <c r="X924" s="35">
        <v>8.5850000000000009</v>
      </c>
      <c r="Y924" s="35">
        <v>2.9074999999999998</v>
      </c>
      <c r="Z924" s="35">
        <v>1.9524999999999999</v>
      </c>
      <c r="AA924" s="35">
        <v>5.9325000000000001</v>
      </c>
      <c r="AB924" s="41">
        <v>1060</v>
      </c>
      <c r="AC924" s="41">
        <v>3</v>
      </c>
      <c r="AD924" s="88">
        <v>385.2</v>
      </c>
      <c r="AE924" s="69">
        <v>59.7</v>
      </c>
      <c r="AF924" s="69">
        <v>76.5</v>
      </c>
      <c r="AG924" s="44">
        <f t="shared" si="549"/>
        <v>29.85</v>
      </c>
      <c r="AH924" s="44">
        <f t="shared" si="521"/>
        <v>2799.2297401832116</v>
      </c>
      <c r="AI924" s="44">
        <f t="shared" si="522"/>
        <v>214141.07512401568</v>
      </c>
      <c r="AJ924" s="44">
        <f t="shared" si="523"/>
        <v>1.7988141685424845</v>
      </c>
      <c r="AK924" s="45">
        <v>0</v>
      </c>
      <c r="AL924" s="43">
        <v>356.2</v>
      </c>
      <c r="AM924" s="43">
        <v>59.68</v>
      </c>
      <c r="AN924" s="69">
        <v>75.25</v>
      </c>
      <c r="AO924" s="44">
        <f t="shared" si="548"/>
        <v>29.84</v>
      </c>
      <c r="AP924" s="44">
        <f t="shared" si="524"/>
        <v>2797.3545235282836</v>
      </c>
      <c r="AQ924" s="46">
        <f t="shared" si="525"/>
        <v>214141.07512401568</v>
      </c>
      <c r="AR924" s="46">
        <f t="shared" si="526"/>
        <v>210500.92789550335</v>
      </c>
      <c r="AS924" s="47">
        <f t="shared" si="527"/>
        <v>1.6998827648568633</v>
      </c>
      <c r="AT924" s="46">
        <f t="shared" si="528"/>
        <v>1.7988141685424845</v>
      </c>
      <c r="AU924" s="46">
        <f t="shared" si="529"/>
        <v>1.6921540610824501</v>
      </c>
      <c r="AV924" s="47">
        <f t="shared" si="530"/>
        <v>5.9294678308241986</v>
      </c>
      <c r="AW924" s="116">
        <v>0</v>
      </c>
      <c r="AX924" s="70">
        <v>150</v>
      </c>
      <c r="AY924" s="70">
        <v>12</v>
      </c>
      <c r="AZ924" s="71">
        <v>308.89999999999998</v>
      </c>
      <c r="BA924" s="43">
        <f t="shared" si="545"/>
        <v>24.700550339915836</v>
      </c>
      <c r="BB924" s="71">
        <v>59.5</v>
      </c>
      <c r="BC924" s="69">
        <v>76.12</v>
      </c>
      <c r="BD924" s="54">
        <f t="shared" si="531"/>
        <v>29.75</v>
      </c>
      <c r="BE924" s="44">
        <f t="shared" si="532"/>
        <v>2780.5058479678164</v>
      </c>
      <c r="BF924" s="50">
        <f t="shared" si="546"/>
        <v>214141.07512401568</v>
      </c>
      <c r="BG924" s="50">
        <f t="shared" si="533"/>
        <v>211652.10514731018</v>
      </c>
      <c r="BH924" s="72">
        <f t="shared" si="534"/>
        <v>1.1623038575219911</v>
      </c>
      <c r="BI924" s="73">
        <f t="shared" si="535"/>
        <v>1.7988141685424845</v>
      </c>
      <c r="BJ924" s="51">
        <f t="shared" si="536"/>
        <v>1.4594704823984865</v>
      </c>
      <c r="BK924" s="72">
        <f t="shared" si="537"/>
        <v>18.864855085000592</v>
      </c>
      <c r="BL924" s="116">
        <v>0</v>
      </c>
      <c r="BM924" s="74">
        <v>1080</v>
      </c>
      <c r="BN924" s="74">
        <v>3</v>
      </c>
      <c r="BO924" s="71">
        <v>279.7</v>
      </c>
      <c r="BP924" s="71">
        <v>57.8</v>
      </c>
      <c r="BQ924" s="71">
        <v>74.2</v>
      </c>
      <c r="BR924" s="72">
        <f t="shared" si="538"/>
        <v>28.9</v>
      </c>
      <c r="BS924" s="54">
        <f t="shared" si="539"/>
        <v>2623.8896002047309</v>
      </c>
      <c r="BT924" s="50">
        <f t="shared" si="540"/>
        <v>211652.10514731018</v>
      </c>
      <c r="BU924" s="50">
        <f t="shared" si="541"/>
        <v>194692.60833519103</v>
      </c>
      <c r="BV924" s="72">
        <f t="shared" si="542"/>
        <v>8.0129119435477918</v>
      </c>
      <c r="BW924" s="75">
        <f t="shared" si="543"/>
        <v>1.4594704823984865</v>
      </c>
      <c r="BX924" s="55">
        <f t="shared" si="544"/>
        <v>1.4366236211621175</v>
      </c>
      <c r="BY924" s="72">
        <f t="shared" si="514"/>
        <v>1.5654212614716685</v>
      </c>
      <c r="BZ924" s="83" t="s">
        <v>74</v>
      </c>
      <c r="CA924" s="83" t="s">
        <v>78</v>
      </c>
      <c r="CB924" s="112">
        <v>3</v>
      </c>
      <c r="CC924" s="112">
        <v>7</v>
      </c>
      <c r="CD924" s="112">
        <v>3</v>
      </c>
      <c r="CE924" s="112">
        <v>6</v>
      </c>
      <c r="CF924" s="83" t="s">
        <v>107</v>
      </c>
      <c r="CG924" s="71" t="s">
        <v>75</v>
      </c>
      <c r="CH924" s="129">
        <v>19.5</v>
      </c>
      <c r="CI924" s="63">
        <v>2.8</v>
      </c>
      <c r="CJ924" s="64">
        <f>SUM((AF924-BQ924)/AF924)*100</f>
        <v>3.0065359477124147</v>
      </c>
      <c r="CK924" s="64">
        <f>SUM(BX924*CH924)</f>
        <v>28.014160612661293</v>
      </c>
      <c r="CL924" s="65" t="s">
        <v>107</v>
      </c>
    </row>
    <row r="925" spans="1:90" s="65" customFormat="1" ht="24.75" customHeight="1" x14ac:dyDescent="0.3">
      <c r="A925" s="61" t="s">
        <v>134</v>
      </c>
      <c r="B925" s="35">
        <v>3.5325000000000002</v>
      </c>
      <c r="C925" s="35">
        <v>1.74</v>
      </c>
      <c r="D925" s="35">
        <v>5.98</v>
      </c>
      <c r="E925" s="35">
        <v>4.1974999999999998</v>
      </c>
      <c r="F925" s="35">
        <v>1.0037750000000001</v>
      </c>
      <c r="G925" s="66">
        <v>0.42785000000000001</v>
      </c>
      <c r="H925" s="66">
        <v>7.5050000000000006E-2</v>
      </c>
      <c r="I925" s="66">
        <v>5.1650000000000001E-2</v>
      </c>
      <c r="J925" s="66">
        <v>4.0375000000000001E-2</v>
      </c>
      <c r="K925" s="67">
        <v>4.9750000000000003E-2</v>
      </c>
      <c r="L925" s="66">
        <v>0.93253999999999992</v>
      </c>
      <c r="M925" s="68">
        <v>5.3199999999999997E-2</v>
      </c>
      <c r="N925" s="35">
        <v>5.6675000000000004</v>
      </c>
      <c r="O925" s="35">
        <v>12.95</v>
      </c>
      <c r="P925" s="35">
        <v>3.2475000000000001</v>
      </c>
      <c r="Q925" s="35">
        <v>18.372500000000002</v>
      </c>
      <c r="R925" s="35">
        <v>6.9424999999999999</v>
      </c>
      <c r="S925" s="35">
        <v>5.76</v>
      </c>
      <c r="T925" s="35">
        <v>6.9450000000000003</v>
      </c>
      <c r="U925" s="35">
        <v>6.3800000000000008</v>
      </c>
      <c r="V925" s="35">
        <v>18.142499999999998</v>
      </c>
      <c r="W925" s="35">
        <v>6.254999999999999</v>
      </c>
      <c r="X925" s="35">
        <v>7.7750000000000004</v>
      </c>
      <c r="Y925" s="35">
        <v>4.8175000000000008</v>
      </c>
      <c r="Z925" s="35">
        <v>3.1625000000000001</v>
      </c>
      <c r="AA925" s="35">
        <v>5.9725000000000001</v>
      </c>
      <c r="AB925" s="41">
        <v>1060</v>
      </c>
      <c r="AC925" s="41">
        <v>3</v>
      </c>
      <c r="AD925" s="88">
        <v>387.8</v>
      </c>
      <c r="AE925" s="69">
        <v>59.7</v>
      </c>
      <c r="AF925" s="69">
        <v>76.099999999999994</v>
      </c>
      <c r="AG925" s="44">
        <f t="shared" si="549"/>
        <v>29.85</v>
      </c>
      <c r="AH925" s="44">
        <f t="shared" si="521"/>
        <v>2799.2297401832116</v>
      </c>
      <c r="AI925" s="44">
        <f t="shared" si="522"/>
        <v>213021.3832279424</v>
      </c>
      <c r="AJ925" s="44">
        <f t="shared" si="523"/>
        <v>1.8204745182085156</v>
      </c>
      <c r="AK925" s="45">
        <v>0</v>
      </c>
      <c r="AL925" s="43">
        <v>355.9</v>
      </c>
      <c r="AM925" s="43">
        <v>59.67</v>
      </c>
      <c r="AN925" s="69">
        <v>75.92</v>
      </c>
      <c r="AO925" s="44">
        <f t="shared" si="548"/>
        <v>29.835000000000001</v>
      </c>
      <c r="AP925" s="44">
        <f t="shared" si="524"/>
        <v>2796.4171508202689</v>
      </c>
      <c r="AQ925" s="46">
        <f t="shared" si="525"/>
        <v>213021.3832279424</v>
      </c>
      <c r="AR925" s="46">
        <f t="shared" si="526"/>
        <v>212303.99009027483</v>
      </c>
      <c r="AS925" s="47">
        <f t="shared" si="527"/>
        <v>0.33677048134642817</v>
      </c>
      <c r="AT925" s="46">
        <f t="shared" si="528"/>
        <v>1.8204745182085156</v>
      </c>
      <c r="AU925" s="46">
        <f t="shared" si="529"/>
        <v>1.6763698122143913</v>
      </c>
      <c r="AV925" s="47">
        <f t="shared" si="530"/>
        <v>7.9157771533069408</v>
      </c>
      <c r="AW925" s="116">
        <v>0</v>
      </c>
      <c r="AX925" s="70">
        <v>150</v>
      </c>
      <c r="AY925" s="70">
        <v>12</v>
      </c>
      <c r="AZ925" s="71">
        <v>323.7</v>
      </c>
      <c r="BA925" s="43">
        <f t="shared" si="545"/>
        <v>19.802286067346316</v>
      </c>
      <c r="BB925" s="71">
        <v>59.34</v>
      </c>
      <c r="BC925" s="69">
        <v>75.75</v>
      </c>
      <c r="BD925" s="54">
        <f t="shared" si="531"/>
        <v>29.67</v>
      </c>
      <c r="BE925" s="44">
        <f t="shared" si="532"/>
        <v>2765.5719731297122</v>
      </c>
      <c r="BF925" s="50">
        <f t="shared" si="546"/>
        <v>213021.3832279424</v>
      </c>
      <c r="BG925" s="50">
        <f t="shared" si="533"/>
        <v>209492.07696457571</v>
      </c>
      <c r="BH925" s="72">
        <f t="shared" si="534"/>
        <v>1.6567849714834355</v>
      </c>
      <c r="BI925" s="73">
        <f t="shared" si="535"/>
        <v>1.8204745182085156</v>
      </c>
      <c r="BJ925" s="51">
        <f t="shared" si="536"/>
        <v>1.5451658348622721</v>
      </c>
      <c r="BK925" s="72">
        <f t="shared" si="537"/>
        <v>15.122907823899014</v>
      </c>
      <c r="BL925" s="116">
        <v>0</v>
      </c>
      <c r="BM925" s="74">
        <v>1080</v>
      </c>
      <c r="BN925" s="74">
        <v>3</v>
      </c>
      <c r="BO925" s="71">
        <v>295.3</v>
      </c>
      <c r="BP925" s="71">
        <v>57.6</v>
      </c>
      <c r="BQ925" s="71">
        <v>74.2</v>
      </c>
      <c r="BR925" s="72">
        <f t="shared" si="538"/>
        <v>28.8</v>
      </c>
      <c r="BS925" s="54">
        <f t="shared" si="539"/>
        <v>2605.7626105935183</v>
      </c>
      <c r="BT925" s="50">
        <f t="shared" si="540"/>
        <v>209492.07696457571</v>
      </c>
      <c r="BU925" s="50">
        <f t="shared" si="541"/>
        <v>193347.58570603907</v>
      </c>
      <c r="BV925" s="72">
        <f t="shared" si="542"/>
        <v>7.706492528243257</v>
      </c>
      <c r="BW925" s="75">
        <f t="shared" si="543"/>
        <v>1.5451658348622721</v>
      </c>
      <c r="BX925" s="55">
        <f t="shared" si="544"/>
        <v>1.5273012017277883</v>
      </c>
      <c r="BY925" s="72">
        <f t="shared" si="514"/>
        <v>1.1561628358211915</v>
      </c>
      <c r="BZ925" s="83" t="s">
        <v>74</v>
      </c>
      <c r="CA925" s="83" t="s">
        <v>78</v>
      </c>
      <c r="CB925" s="112">
        <v>3</v>
      </c>
      <c r="CC925" s="112">
        <v>7</v>
      </c>
      <c r="CD925" s="112">
        <v>3</v>
      </c>
      <c r="CE925" s="112">
        <v>6</v>
      </c>
      <c r="CF925" s="83" t="s">
        <v>107</v>
      </c>
      <c r="CG925" s="71" t="s">
        <v>75</v>
      </c>
      <c r="CH925" s="129">
        <v>18.899999999999999</v>
      </c>
      <c r="CI925" s="63">
        <v>2.9</v>
      </c>
      <c r="CJ925" s="64">
        <f>SUM((AF925-BQ925)/AF925)*100</f>
        <v>2.4967148488830375</v>
      </c>
      <c r="CK925" s="64">
        <f>SUM(BX925*CH925)</f>
        <v>28.865992712655196</v>
      </c>
      <c r="CL925" s="65" t="s">
        <v>107</v>
      </c>
    </row>
    <row r="926" spans="1:90" s="65" customFormat="1" ht="24.75" customHeight="1" x14ac:dyDescent="0.3">
      <c r="A926" s="61" t="s">
        <v>134</v>
      </c>
      <c r="B926" s="35">
        <v>3.8050000000000002</v>
      </c>
      <c r="C926" s="35">
        <v>1.7418750000000001</v>
      </c>
      <c r="D926" s="35">
        <v>6.04</v>
      </c>
      <c r="E926" s="35">
        <v>4.9675000000000002</v>
      </c>
      <c r="F926" s="35">
        <v>0.93862500000000004</v>
      </c>
      <c r="G926" s="66">
        <v>0.48347499999999999</v>
      </c>
      <c r="H926" s="66">
        <v>7.5149999999999995E-2</v>
      </c>
      <c r="I926" s="66">
        <v>5.3374999999999999E-2</v>
      </c>
      <c r="J926" s="66">
        <v>4.1075E-2</v>
      </c>
      <c r="K926" s="67">
        <v>5.1325000000000003E-2</v>
      </c>
      <c r="L926" s="66">
        <v>0.93253999999999992</v>
      </c>
      <c r="M926" s="68">
        <v>7.6600000000000001E-2</v>
      </c>
      <c r="N926" s="35">
        <v>5.8544999999999998</v>
      </c>
      <c r="O926" s="35">
        <v>17.771000000000001</v>
      </c>
      <c r="P926" s="35">
        <v>3.3263750000000005</v>
      </c>
      <c r="Q926" s="35">
        <v>15.763999999999999</v>
      </c>
      <c r="R926" s="35">
        <v>6.2364999999999995</v>
      </c>
      <c r="S926" s="35">
        <v>5.5346250000000001</v>
      </c>
      <c r="T926" s="35">
        <v>8.1591249999999995</v>
      </c>
      <c r="U926" s="35">
        <v>4.1001249999999994</v>
      </c>
      <c r="V926" s="35">
        <v>14.505750000000001</v>
      </c>
      <c r="W926" s="35">
        <v>4.2008749999999999</v>
      </c>
      <c r="X926" s="35">
        <v>9.2787499999999987</v>
      </c>
      <c r="Y926" s="35">
        <v>3.8270000000000008</v>
      </c>
      <c r="Z926" s="35">
        <v>1.9319999999999999</v>
      </c>
      <c r="AA926" s="35">
        <v>5.7506250000000003</v>
      </c>
      <c r="AB926" s="41">
        <v>1060</v>
      </c>
      <c r="AC926" s="41">
        <v>3</v>
      </c>
      <c r="AD926" s="88">
        <v>389</v>
      </c>
      <c r="AE926" s="69">
        <v>59.9</v>
      </c>
      <c r="AF926" s="69">
        <v>76.5</v>
      </c>
      <c r="AG926" s="44">
        <f t="shared" si="549"/>
        <v>29.95</v>
      </c>
      <c r="AH926" s="44">
        <f t="shared" si="521"/>
        <v>2818.0164642516784</v>
      </c>
      <c r="AI926" s="44">
        <f t="shared" si="522"/>
        <v>215578.25951525339</v>
      </c>
      <c r="AJ926" s="44">
        <f t="shared" si="523"/>
        <v>1.8044491168761665</v>
      </c>
      <c r="AK926" s="45">
        <v>0</v>
      </c>
      <c r="AL926" s="43">
        <v>358.4</v>
      </c>
      <c r="AM926" s="43">
        <v>59.5</v>
      </c>
      <c r="AN926" s="69">
        <v>75.97</v>
      </c>
      <c r="AO926" s="44">
        <f t="shared" si="548"/>
        <v>29.75</v>
      </c>
      <c r="AP926" s="44">
        <f t="shared" si="524"/>
        <v>2780.5058479678164</v>
      </c>
      <c r="AQ926" s="46">
        <f t="shared" si="525"/>
        <v>215578.25951525339</v>
      </c>
      <c r="AR926" s="46">
        <f t="shared" si="526"/>
        <v>211235.02927011502</v>
      </c>
      <c r="AS926" s="47">
        <f t="shared" si="527"/>
        <v>2.0146884267942911</v>
      </c>
      <c r="AT926" s="46">
        <f t="shared" si="528"/>
        <v>1.8044491168761665</v>
      </c>
      <c r="AU926" s="46">
        <f t="shared" si="529"/>
        <v>1.6966882871576145</v>
      </c>
      <c r="AV926" s="47">
        <f t="shared" si="530"/>
        <v>5.9719517004228839</v>
      </c>
      <c r="AW926" s="116">
        <v>0</v>
      </c>
      <c r="AX926" s="70">
        <v>150</v>
      </c>
      <c r="AY926" s="70">
        <v>12</v>
      </c>
      <c r="AZ926" s="71">
        <v>316.8</v>
      </c>
      <c r="BA926" s="43">
        <f t="shared" si="545"/>
        <v>22.790404040404034</v>
      </c>
      <c r="BB926" s="71">
        <v>59.87</v>
      </c>
      <c r="BC926" s="69">
        <v>75.5</v>
      </c>
      <c r="BD926" s="54">
        <f t="shared" si="531"/>
        <v>29.934999999999999</v>
      </c>
      <c r="BE926" s="44">
        <f t="shared" si="532"/>
        <v>2815.1944501107746</v>
      </c>
      <c r="BF926" s="50">
        <f t="shared" si="546"/>
        <v>215578.25951525339</v>
      </c>
      <c r="BG926" s="50">
        <f t="shared" si="533"/>
        <v>212547.18098336348</v>
      </c>
      <c r="BH926" s="72">
        <f t="shared" si="534"/>
        <v>1.406022359910299</v>
      </c>
      <c r="BI926" s="73">
        <f t="shared" si="535"/>
        <v>1.8044491168761665</v>
      </c>
      <c r="BJ926" s="51">
        <f t="shared" si="536"/>
        <v>1.4904925980871824</v>
      </c>
      <c r="BK926" s="72">
        <f t="shared" si="537"/>
        <v>17.399023106426</v>
      </c>
      <c r="BL926" s="116">
        <v>0</v>
      </c>
      <c r="BM926" s="74">
        <v>1080</v>
      </c>
      <c r="BN926" s="74">
        <v>3</v>
      </c>
      <c r="BO926" s="71">
        <v>294</v>
      </c>
      <c r="BP926" s="71">
        <v>58.8</v>
      </c>
      <c r="BQ926" s="71">
        <v>74.2</v>
      </c>
      <c r="BR926" s="72">
        <f t="shared" si="538"/>
        <v>29.4</v>
      </c>
      <c r="BS926" s="54">
        <f t="shared" si="539"/>
        <v>2715.4670260568732</v>
      </c>
      <c r="BT926" s="50">
        <f t="shared" si="540"/>
        <v>212547.18098336348</v>
      </c>
      <c r="BU926" s="50">
        <f t="shared" si="541"/>
        <v>201487.65333341999</v>
      </c>
      <c r="BV926" s="72">
        <f t="shared" si="542"/>
        <v>5.2033283145774289</v>
      </c>
      <c r="BW926" s="75">
        <f t="shared" si="543"/>
        <v>1.4904925980871824</v>
      </c>
      <c r="BX926" s="55">
        <f t="shared" si="544"/>
        <v>1.4591464793800113</v>
      </c>
      <c r="BY926" s="72">
        <f t="shared" si="514"/>
        <v>2.1030710751196615</v>
      </c>
      <c r="BZ926" s="83" t="s">
        <v>74</v>
      </c>
      <c r="CA926" s="83" t="s">
        <v>78</v>
      </c>
      <c r="CB926" s="112">
        <v>3</v>
      </c>
      <c r="CC926" s="112">
        <v>7</v>
      </c>
      <c r="CD926" s="112">
        <v>3</v>
      </c>
      <c r="CE926" s="112">
        <v>6</v>
      </c>
      <c r="CF926" s="83" t="s">
        <v>107</v>
      </c>
      <c r="CG926" s="71" t="s">
        <v>75</v>
      </c>
      <c r="CH926" s="129">
        <f>SUM(CH924:CH925)/2</f>
        <v>19.2</v>
      </c>
      <c r="CI926" s="63">
        <f>SUM(CI924:CI925)/2</f>
        <v>2.8499999999999996</v>
      </c>
      <c r="CJ926" s="64">
        <f>SUM((AF926-BQ926)/AF926)*100</f>
        <v>3.0065359477124147</v>
      </c>
      <c r="CK926" s="64">
        <f>SUM(BX926*CH926)</f>
        <v>28.015612404096217</v>
      </c>
      <c r="CL926" s="65" t="s">
        <v>107</v>
      </c>
    </row>
    <row r="927" spans="1:90" s="65" customFormat="1" ht="24.75" customHeight="1" x14ac:dyDescent="0.3">
      <c r="A927" s="61" t="s">
        <v>134</v>
      </c>
      <c r="B927" s="35">
        <v>3.8025000000000002</v>
      </c>
      <c r="C927" s="35">
        <v>1.6875</v>
      </c>
      <c r="D927" s="35">
        <v>5.79</v>
      </c>
      <c r="E927" s="35">
        <v>4.5425000000000004</v>
      </c>
      <c r="F927" s="35">
        <v>1.090625</v>
      </c>
      <c r="G927" s="66">
        <v>0.46687499999999998</v>
      </c>
      <c r="H927" s="66">
        <v>7.9875000000000002E-2</v>
      </c>
      <c r="I927" s="66">
        <v>4.5475000000000002E-2</v>
      </c>
      <c r="J927" s="66">
        <v>4.1724999999999998E-2</v>
      </c>
      <c r="K927" s="67">
        <v>5.1999999999999998E-2</v>
      </c>
      <c r="L927" s="66">
        <v>0.93253999999999992</v>
      </c>
      <c r="M927" s="68">
        <v>0.11157499999999999</v>
      </c>
      <c r="N927" s="35">
        <v>9.5925000000000011</v>
      </c>
      <c r="O927" s="35">
        <v>14.342499999999999</v>
      </c>
      <c r="P927" s="35">
        <v>3.3050000000000002</v>
      </c>
      <c r="Q927" s="35">
        <v>15.2425</v>
      </c>
      <c r="R927" s="35">
        <v>6.1624999999999996</v>
      </c>
      <c r="S927" s="35">
        <v>5.7249999999999996</v>
      </c>
      <c r="T927" s="35">
        <v>7.6349999999999998</v>
      </c>
      <c r="U927" s="35">
        <v>4.0225</v>
      </c>
      <c r="V927" s="35">
        <v>13.32</v>
      </c>
      <c r="W927" s="35">
        <v>3.8950000000000009</v>
      </c>
      <c r="X927" s="35">
        <v>8.5850000000000009</v>
      </c>
      <c r="Y927" s="35">
        <v>2.9074999999999998</v>
      </c>
      <c r="Z927" s="35">
        <v>1.9524999999999999</v>
      </c>
      <c r="AA927" s="35">
        <v>5.9325000000000001</v>
      </c>
      <c r="AB927" s="41">
        <v>1060</v>
      </c>
      <c r="AC927" s="41">
        <v>3</v>
      </c>
      <c r="AD927" s="88">
        <v>386.8</v>
      </c>
      <c r="AE927" s="69">
        <v>59.4</v>
      </c>
      <c r="AF927" s="69">
        <v>76.400000000000006</v>
      </c>
      <c r="AG927" s="44">
        <f t="shared" si="549"/>
        <v>29.7</v>
      </c>
      <c r="AH927" s="44">
        <f t="shared" si="521"/>
        <v>2771.1674638050204</v>
      </c>
      <c r="AI927" s="44">
        <f t="shared" si="522"/>
        <v>211717.19423470358</v>
      </c>
      <c r="AJ927" s="44">
        <f t="shared" si="523"/>
        <v>1.8269654545450129</v>
      </c>
      <c r="AK927" s="45">
        <v>0</v>
      </c>
      <c r="AL927" s="43">
        <v>362.5</v>
      </c>
      <c r="AM927" s="43">
        <v>59.23</v>
      </c>
      <c r="AN927" s="69">
        <v>75.95</v>
      </c>
      <c r="AO927" s="44">
        <f t="shared" si="548"/>
        <v>29.614999999999998</v>
      </c>
      <c r="AP927" s="44">
        <f t="shared" si="524"/>
        <v>2755.3282605039676</v>
      </c>
      <c r="AQ927" s="46">
        <f t="shared" si="525"/>
        <v>211717.19423470358</v>
      </c>
      <c r="AR927" s="46">
        <f t="shared" si="526"/>
        <v>209267.18138527634</v>
      </c>
      <c r="AS927" s="47">
        <f t="shared" si="527"/>
        <v>1.1572101445436795</v>
      </c>
      <c r="AT927" s="46">
        <f t="shared" si="528"/>
        <v>1.8269654545450129</v>
      </c>
      <c r="AU927" s="46">
        <f t="shared" si="529"/>
        <v>1.7322353060827571</v>
      </c>
      <c r="AV927" s="47">
        <f t="shared" si="530"/>
        <v>5.1851089043086134</v>
      </c>
      <c r="AW927" s="116">
        <v>0</v>
      </c>
      <c r="AX927" s="70">
        <v>150</v>
      </c>
      <c r="AY927" s="70">
        <v>12</v>
      </c>
      <c r="AZ927" s="71">
        <v>324.2</v>
      </c>
      <c r="BA927" s="43">
        <f t="shared" si="545"/>
        <v>19.309068476249237</v>
      </c>
      <c r="BB927" s="71">
        <v>59.2</v>
      </c>
      <c r="BC927" s="69">
        <v>75.400000000000006</v>
      </c>
      <c r="BD927" s="54">
        <f t="shared" si="531"/>
        <v>29.6</v>
      </c>
      <c r="BE927" s="44">
        <f t="shared" si="532"/>
        <v>2752.5378193692336</v>
      </c>
      <c r="BF927" s="50">
        <f t="shared" si="546"/>
        <v>211717.19423470358</v>
      </c>
      <c r="BG927" s="50">
        <f t="shared" si="533"/>
        <v>207541.35158044024</v>
      </c>
      <c r="BH927" s="72">
        <f t="shared" si="534"/>
        <v>1.9723682194815599</v>
      </c>
      <c r="BI927" s="73">
        <f t="shared" si="535"/>
        <v>1.8269654545450129</v>
      </c>
      <c r="BJ927" s="51">
        <f t="shared" si="536"/>
        <v>1.5620983362168404</v>
      </c>
      <c r="BK927" s="72">
        <f t="shared" si="537"/>
        <v>14.497653344744551</v>
      </c>
      <c r="BL927" s="116">
        <v>0</v>
      </c>
      <c r="BM927" s="74">
        <v>1080</v>
      </c>
      <c r="BN927" s="74">
        <v>3</v>
      </c>
      <c r="BO927" s="71">
        <v>287.5</v>
      </c>
      <c r="BP927" s="71">
        <v>58.2</v>
      </c>
      <c r="BQ927" s="71">
        <v>71.02</v>
      </c>
      <c r="BR927" s="72">
        <f t="shared" si="538"/>
        <v>29.1</v>
      </c>
      <c r="BS927" s="54">
        <f t="shared" si="539"/>
        <v>2660.3320749863728</v>
      </c>
      <c r="BT927" s="50">
        <f t="shared" si="540"/>
        <v>207541.35158044024</v>
      </c>
      <c r="BU927" s="50">
        <f t="shared" si="541"/>
        <v>188936.7839655322</v>
      </c>
      <c r="BV927" s="72">
        <f t="shared" si="542"/>
        <v>8.9642702397537182</v>
      </c>
      <c r="BW927" s="75">
        <f t="shared" si="543"/>
        <v>1.5620983362168404</v>
      </c>
      <c r="BX927" s="55">
        <f t="shared" si="544"/>
        <v>1.5216729848246422</v>
      </c>
      <c r="BY927" s="72">
        <f t="shared" si="514"/>
        <v>2.5878877440009371</v>
      </c>
      <c r="BZ927" s="83" t="s">
        <v>74</v>
      </c>
      <c r="CA927" s="83" t="s">
        <v>78</v>
      </c>
      <c r="CB927" s="112">
        <v>3</v>
      </c>
      <c r="CC927" s="112">
        <v>7</v>
      </c>
      <c r="CD927" s="112">
        <v>3</v>
      </c>
      <c r="CE927" s="112">
        <v>6</v>
      </c>
      <c r="CF927" s="83" t="s">
        <v>107</v>
      </c>
      <c r="CG927" s="71" t="s">
        <v>75</v>
      </c>
      <c r="CH927" s="129">
        <f>SUM(CH925:CH926)/2</f>
        <v>19.049999999999997</v>
      </c>
      <c r="CI927" s="63">
        <f>SUM(CI925:CI926)/2</f>
        <v>2.875</v>
      </c>
      <c r="CJ927" s="64">
        <f>SUM((AF927-BQ927)/AF927)*100</f>
        <v>7.0418848167539387</v>
      </c>
      <c r="CK927" s="64">
        <f>SUM(BX927*CH927)</f>
        <v>28.987870360909429</v>
      </c>
      <c r="CL927" s="65" t="s">
        <v>107</v>
      </c>
    </row>
    <row r="928" spans="1:90" s="65" customFormat="1" ht="24.75" customHeight="1" x14ac:dyDescent="0.3">
      <c r="A928" s="61" t="s">
        <v>134</v>
      </c>
      <c r="B928" s="35">
        <v>3.82</v>
      </c>
      <c r="C928" s="35">
        <v>1.7575000000000001</v>
      </c>
      <c r="D928" s="35">
        <v>5.99</v>
      </c>
      <c r="E928" s="35">
        <v>4.6749999999999998</v>
      </c>
      <c r="F928" s="35">
        <v>1.0803750000000001</v>
      </c>
      <c r="G928" s="66">
        <v>0.45815</v>
      </c>
      <c r="H928" s="66">
        <v>8.0149999999999999E-2</v>
      </c>
      <c r="I928" s="66">
        <v>4.6300000000000001E-2</v>
      </c>
      <c r="J928" s="66">
        <v>4.3174999999999998E-2</v>
      </c>
      <c r="K928" s="67">
        <v>5.0049999999999997E-2</v>
      </c>
      <c r="L928" s="66">
        <v>0.93253999999999992</v>
      </c>
      <c r="M928" s="68">
        <v>0.117325</v>
      </c>
      <c r="N928" s="35">
        <v>5.6675000000000004</v>
      </c>
      <c r="O928" s="35">
        <v>12.95</v>
      </c>
      <c r="P928" s="35">
        <v>3.2475000000000001</v>
      </c>
      <c r="Q928" s="35">
        <v>18.372500000000002</v>
      </c>
      <c r="R928" s="35">
        <v>6.9424999999999999</v>
      </c>
      <c r="S928" s="35">
        <v>5.76</v>
      </c>
      <c r="T928" s="35">
        <v>6.9450000000000003</v>
      </c>
      <c r="U928" s="35">
        <v>6.3800000000000008</v>
      </c>
      <c r="V928" s="35">
        <v>18.142499999999998</v>
      </c>
      <c r="W928" s="35">
        <v>6.254999999999999</v>
      </c>
      <c r="X928" s="35">
        <v>7.7750000000000004</v>
      </c>
      <c r="Y928" s="35">
        <v>4.8175000000000008</v>
      </c>
      <c r="Z928" s="35">
        <v>3.1625000000000001</v>
      </c>
      <c r="AA928" s="35">
        <v>5.9725000000000001</v>
      </c>
      <c r="AB928" s="41">
        <v>1080</v>
      </c>
      <c r="AC928" s="41">
        <v>3</v>
      </c>
      <c r="AD928" s="88">
        <v>388.8</v>
      </c>
      <c r="AE928" s="69">
        <v>59.3</v>
      </c>
      <c r="AF928" s="69">
        <v>76.2</v>
      </c>
      <c r="AG928" s="44">
        <f t="shared" si="549"/>
        <v>29.65</v>
      </c>
      <c r="AH928" s="44">
        <f t="shared" si="521"/>
        <v>2761.8447876054929</v>
      </c>
      <c r="AI928" s="44">
        <f t="shared" si="522"/>
        <v>210452.57281553856</v>
      </c>
      <c r="AJ928" s="44">
        <f t="shared" si="523"/>
        <v>1.847447122163637</v>
      </c>
      <c r="AK928" s="45">
        <v>0</v>
      </c>
      <c r="AL928" s="133">
        <v>368</v>
      </c>
      <c r="AM928" s="69">
        <v>59.2</v>
      </c>
      <c r="AN928" s="69">
        <v>76.099999999999994</v>
      </c>
      <c r="AO928" s="44">
        <f t="shared" si="548"/>
        <v>29.6</v>
      </c>
      <c r="AP928" s="44">
        <f t="shared" si="524"/>
        <v>2752.5378193692336</v>
      </c>
      <c r="AQ928" s="46">
        <f t="shared" si="525"/>
        <v>210452.57281553856</v>
      </c>
      <c r="AR928" s="46">
        <f t="shared" si="526"/>
        <v>209468.12805399866</v>
      </c>
      <c r="AS928" s="47">
        <f t="shared" si="527"/>
        <v>0.46777511358949331</v>
      </c>
      <c r="AT928" s="46">
        <f t="shared" si="528"/>
        <v>1.847447122163637</v>
      </c>
      <c r="AU928" s="46">
        <f t="shared" si="529"/>
        <v>1.7568305184124886</v>
      </c>
      <c r="AV928" s="47">
        <f t="shared" si="530"/>
        <v>4.9049633228486034</v>
      </c>
      <c r="AW928" s="116">
        <v>0</v>
      </c>
      <c r="AX928" s="70">
        <v>150</v>
      </c>
      <c r="AY928" s="70">
        <v>12</v>
      </c>
      <c r="AZ928" s="71">
        <v>320.5</v>
      </c>
      <c r="BA928" s="43">
        <f t="shared" si="545"/>
        <v>21.31045241809673</v>
      </c>
      <c r="BB928" s="69">
        <v>59.1</v>
      </c>
      <c r="BC928" s="69">
        <v>76</v>
      </c>
      <c r="BD928" s="54">
        <f t="shared" si="531"/>
        <v>29.55</v>
      </c>
      <c r="BE928" s="44">
        <f t="shared" si="532"/>
        <v>2743.2465590962411</v>
      </c>
      <c r="BF928" s="50">
        <f t="shared" si="546"/>
        <v>210452.57281553856</v>
      </c>
      <c r="BG928" s="50">
        <f t="shared" si="533"/>
        <v>208486.73849131432</v>
      </c>
      <c r="BH928" s="72">
        <f t="shared" si="534"/>
        <v>0.9340984992125958</v>
      </c>
      <c r="BI928" s="73">
        <f t="shared" si="535"/>
        <v>1.847447122163637</v>
      </c>
      <c r="BJ928" s="51">
        <f t="shared" si="536"/>
        <v>1.5372680407360884</v>
      </c>
      <c r="BK928" s="72">
        <f t="shared" si="537"/>
        <v>16.789605380655363</v>
      </c>
      <c r="BL928" s="48">
        <v>0</v>
      </c>
      <c r="BM928" s="74">
        <v>1100</v>
      </c>
      <c r="BN928" s="74">
        <v>3</v>
      </c>
      <c r="BO928" s="71">
        <v>293.10000000000002</v>
      </c>
      <c r="BP928" s="71">
        <v>58.3</v>
      </c>
      <c r="BQ928" s="71">
        <v>72.5</v>
      </c>
      <c r="BR928" s="72">
        <f t="shared" si="538"/>
        <v>29.15</v>
      </c>
      <c r="BS928" s="54">
        <f t="shared" si="539"/>
        <v>2669.481963589953</v>
      </c>
      <c r="BT928" s="50">
        <f t="shared" si="540"/>
        <v>208486.73849131432</v>
      </c>
      <c r="BU928" s="50">
        <f t="shared" si="541"/>
        <v>193537.44236027158</v>
      </c>
      <c r="BV928" s="72">
        <f t="shared" si="542"/>
        <v>7.1703822695012951</v>
      </c>
      <c r="BW928" s="75">
        <f t="shared" si="543"/>
        <v>1.5372680407360884</v>
      </c>
      <c r="BX928" s="55">
        <f t="shared" si="544"/>
        <v>1.5144356380115425</v>
      </c>
      <c r="BY928" s="72">
        <f t="shared" si="514"/>
        <v>1.4852584012358108</v>
      </c>
      <c r="BZ928" s="83" t="s">
        <v>74</v>
      </c>
      <c r="CA928" s="83" t="s">
        <v>78</v>
      </c>
      <c r="CB928" s="112">
        <v>3</v>
      </c>
      <c r="CC928" s="112">
        <v>7</v>
      </c>
      <c r="CD928" s="112">
        <v>3</v>
      </c>
      <c r="CE928" s="112">
        <v>6</v>
      </c>
      <c r="CF928" s="83" t="s">
        <v>107</v>
      </c>
      <c r="CG928" s="140" t="s">
        <v>75</v>
      </c>
      <c r="CH928" s="129">
        <v>8.6</v>
      </c>
      <c r="CI928" s="63">
        <v>4.5</v>
      </c>
      <c r="CJ928" s="64">
        <f>SUM((AF928-BQ928)/AF928)*100</f>
        <v>4.8556430446194261</v>
      </c>
      <c r="CK928" s="64">
        <f>SUM(BX928*CH928)</f>
        <v>13.024146486899264</v>
      </c>
      <c r="CL928" s="65" t="s">
        <v>107</v>
      </c>
    </row>
    <row r="929" spans="1:90" s="65" customFormat="1" ht="24.75" customHeight="1" x14ac:dyDescent="0.3">
      <c r="A929" s="61" t="s">
        <v>134</v>
      </c>
      <c r="B929" s="35">
        <v>3.78</v>
      </c>
      <c r="C929" s="35">
        <v>1.6950000000000001</v>
      </c>
      <c r="D929" s="35">
        <v>6.0925000000000002</v>
      </c>
      <c r="E929" s="35">
        <v>4.7525000000000004</v>
      </c>
      <c r="F929" s="35">
        <v>1.1244749999999999</v>
      </c>
      <c r="G929" s="66">
        <v>0.46355000000000002</v>
      </c>
      <c r="H929" s="66">
        <v>8.0350000000000005E-2</v>
      </c>
      <c r="I929" s="66">
        <v>4.7475000000000003E-2</v>
      </c>
      <c r="J929" s="66">
        <v>4.4450000000000003E-2</v>
      </c>
      <c r="K929" s="67">
        <v>5.2999999999999999E-2</v>
      </c>
      <c r="L929" s="66">
        <v>0.93253999999999992</v>
      </c>
      <c r="M929" s="68">
        <v>0.123025</v>
      </c>
      <c r="N929" s="35">
        <v>5.8544999999999998</v>
      </c>
      <c r="O929" s="35">
        <v>17.771000000000001</v>
      </c>
      <c r="P929" s="35">
        <v>3.3263750000000005</v>
      </c>
      <c r="Q929" s="35">
        <v>15.763999999999999</v>
      </c>
      <c r="R929" s="35">
        <v>6.2364999999999995</v>
      </c>
      <c r="S929" s="35">
        <v>5.5346250000000001</v>
      </c>
      <c r="T929" s="35">
        <v>8.1591249999999995</v>
      </c>
      <c r="U929" s="35">
        <v>4.1001249999999994</v>
      </c>
      <c r="V929" s="35">
        <v>14.505750000000001</v>
      </c>
      <c r="W929" s="35">
        <v>4.2008749999999999</v>
      </c>
      <c r="X929" s="35">
        <v>9.2787499999999987</v>
      </c>
      <c r="Y929" s="35">
        <v>3.8270000000000008</v>
      </c>
      <c r="Z929" s="35">
        <v>1.9319999999999999</v>
      </c>
      <c r="AA929" s="35">
        <v>5.7506250000000003</v>
      </c>
      <c r="AB929" s="41">
        <v>1080</v>
      </c>
      <c r="AC929" s="41">
        <v>3</v>
      </c>
      <c r="AD929" s="88">
        <v>387.6</v>
      </c>
      <c r="AE929" s="69">
        <v>59.3</v>
      </c>
      <c r="AF929" s="69">
        <v>76.2</v>
      </c>
      <c r="AG929" s="44">
        <f t="shared" si="549"/>
        <v>29.65</v>
      </c>
      <c r="AH929" s="44">
        <f t="shared" si="521"/>
        <v>2761.8447876054929</v>
      </c>
      <c r="AI929" s="44">
        <f t="shared" si="522"/>
        <v>210452.57281553856</v>
      </c>
      <c r="AJ929" s="44">
        <f t="shared" si="523"/>
        <v>1.8417451248730086</v>
      </c>
      <c r="AK929" s="45">
        <v>0</v>
      </c>
      <c r="AL929" s="133">
        <v>364</v>
      </c>
      <c r="AM929" s="69">
        <v>59.2</v>
      </c>
      <c r="AN929" s="69">
        <v>76.099999999999994</v>
      </c>
      <c r="AO929" s="44">
        <f t="shared" si="548"/>
        <v>29.6</v>
      </c>
      <c r="AP929" s="44">
        <f t="shared" si="524"/>
        <v>2752.5378193692336</v>
      </c>
      <c r="AQ929" s="46">
        <f t="shared" si="525"/>
        <v>210452.57281553856</v>
      </c>
      <c r="AR929" s="46">
        <f t="shared" si="526"/>
        <v>209468.12805399866</v>
      </c>
      <c r="AS929" s="47">
        <f t="shared" si="527"/>
        <v>0.46777511358949331</v>
      </c>
      <c r="AT929" s="46">
        <f t="shared" si="528"/>
        <v>1.8417451248730086</v>
      </c>
      <c r="AU929" s="46">
        <f t="shared" si="529"/>
        <v>1.7377345345167006</v>
      </c>
      <c r="AV929" s="47">
        <f t="shared" si="530"/>
        <v>5.647393276715186</v>
      </c>
      <c r="AW929" s="116">
        <v>0</v>
      </c>
      <c r="AX929" s="70">
        <v>150</v>
      </c>
      <c r="AY929" s="70">
        <v>12</v>
      </c>
      <c r="AZ929" s="71">
        <v>320.89999999999998</v>
      </c>
      <c r="BA929" s="43">
        <f t="shared" si="545"/>
        <v>20.78529136802744</v>
      </c>
      <c r="BB929" s="69">
        <v>59.1</v>
      </c>
      <c r="BC929" s="69">
        <v>75.900000000000006</v>
      </c>
      <c r="BD929" s="54">
        <f t="shared" si="531"/>
        <v>29.55</v>
      </c>
      <c r="BE929" s="44">
        <f t="shared" si="532"/>
        <v>2743.2465590962411</v>
      </c>
      <c r="BF929" s="50">
        <f t="shared" si="546"/>
        <v>210452.57281553856</v>
      </c>
      <c r="BG929" s="50">
        <f t="shared" si="533"/>
        <v>208212.4138354047</v>
      </c>
      <c r="BH929" s="72">
        <f t="shared" si="534"/>
        <v>1.0644483696083644</v>
      </c>
      <c r="BI929" s="73">
        <f t="shared" si="535"/>
        <v>1.8417451248730086</v>
      </c>
      <c r="BJ929" s="51">
        <f t="shared" si="536"/>
        <v>1.5412145418652927</v>
      </c>
      <c r="BK929" s="72">
        <f t="shared" si="537"/>
        <v>16.317707534501437</v>
      </c>
      <c r="BL929" s="48">
        <v>0</v>
      </c>
      <c r="BM929" s="74">
        <v>1100</v>
      </c>
      <c r="BN929" s="74">
        <v>3</v>
      </c>
      <c r="BO929" s="71">
        <v>293.5</v>
      </c>
      <c r="BP929" s="71">
        <v>57.6</v>
      </c>
      <c r="BQ929" s="71">
        <v>73.400000000000006</v>
      </c>
      <c r="BR929" s="72">
        <f t="shared" si="538"/>
        <v>28.8</v>
      </c>
      <c r="BS929" s="54">
        <f t="shared" si="539"/>
        <v>2605.7626105935183</v>
      </c>
      <c r="BT929" s="50">
        <f t="shared" si="540"/>
        <v>208212.4138354047</v>
      </c>
      <c r="BU929" s="50">
        <f t="shared" si="541"/>
        <v>191262.97561756425</v>
      </c>
      <c r="BV929" s="72">
        <f t="shared" si="542"/>
        <v>8.1404551753764576</v>
      </c>
      <c r="BW929" s="75">
        <f t="shared" si="543"/>
        <v>1.5412145418652927</v>
      </c>
      <c r="BX929" s="55">
        <f t="shared" si="544"/>
        <v>1.5345364101563577</v>
      </c>
      <c r="BY929" s="72">
        <f t="shared" si="514"/>
        <v>0.43330318573640508</v>
      </c>
      <c r="BZ929" s="83" t="s">
        <v>74</v>
      </c>
      <c r="CA929" s="83" t="s">
        <v>78</v>
      </c>
      <c r="CB929" s="112">
        <v>3</v>
      </c>
      <c r="CC929" s="112">
        <v>7</v>
      </c>
      <c r="CD929" s="112">
        <v>3</v>
      </c>
      <c r="CE929" s="112">
        <v>6</v>
      </c>
      <c r="CF929" s="83" t="s">
        <v>107</v>
      </c>
      <c r="CG929" s="140" t="s">
        <v>75</v>
      </c>
      <c r="CH929" s="129">
        <v>8.5</v>
      </c>
      <c r="CI929" s="63">
        <v>4.3</v>
      </c>
      <c r="CJ929" s="64">
        <f>SUM((AF929-BQ929)/AF929)*100</f>
        <v>3.6745406824146944</v>
      </c>
      <c r="CK929" s="64">
        <f>SUM(BX929*CH929)</f>
        <v>13.043559486329039</v>
      </c>
      <c r="CL929" s="65" t="s">
        <v>107</v>
      </c>
    </row>
    <row r="930" spans="1:90" s="65" customFormat="1" ht="24.75" customHeight="1" x14ac:dyDescent="0.3">
      <c r="A930" s="61" t="s">
        <v>134</v>
      </c>
      <c r="B930" s="35">
        <v>3.3224999999999998</v>
      </c>
      <c r="C930" s="35">
        <v>1.8025</v>
      </c>
      <c r="D930" s="35">
        <v>6.0750000000000002</v>
      </c>
      <c r="E930" s="35">
        <v>4.6325000000000003</v>
      </c>
      <c r="F930" s="35">
        <v>0.92664999999999997</v>
      </c>
      <c r="G930" s="66">
        <v>0.390625</v>
      </c>
      <c r="H930" s="66">
        <v>7.4975E-2</v>
      </c>
      <c r="I930" s="66">
        <v>4.4725000000000001E-2</v>
      </c>
      <c r="J930" s="66">
        <v>3.6549999999999999E-2</v>
      </c>
      <c r="K930" s="67">
        <v>5.4449999999999998E-2</v>
      </c>
      <c r="L930" s="66">
        <v>0.93253999999999992</v>
      </c>
      <c r="M930" s="68">
        <v>8.8974999999999999E-2</v>
      </c>
      <c r="N930" s="35">
        <v>9.5925000000000011</v>
      </c>
      <c r="O930" s="35">
        <v>14.342499999999999</v>
      </c>
      <c r="P930" s="35">
        <v>3.3050000000000002</v>
      </c>
      <c r="Q930" s="35">
        <v>15.2425</v>
      </c>
      <c r="R930" s="35">
        <v>6.1624999999999996</v>
      </c>
      <c r="S930" s="35">
        <v>5.7249999999999996</v>
      </c>
      <c r="T930" s="35">
        <v>7.6349999999999998</v>
      </c>
      <c r="U930" s="35">
        <v>4.0225</v>
      </c>
      <c r="V930" s="35">
        <v>13.32</v>
      </c>
      <c r="W930" s="35">
        <v>3.8950000000000009</v>
      </c>
      <c r="X930" s="35">
        <v>8.5850000000000009</v>
      </c>
      <c r="Y930" s="35">
        <v>2.9074999999999998</v>
      </c>
      <c r="Z930" s="35">
        <v>1.9524999999999999</v>
      </c>
      <c r="AA930" s="35">
        <v>5.9325000000000001</v>
      </c>
      <c r="AB930" s="41">
        <v>1080</v>
      </c>
      <c r="AC930" s="41">
        <v>3</v>
      </c>
      <c r="AD930" s="88">
        <v>389</v>
      </c>
      <c r="AE930" s="69">
        <v>59.5</v>
      </c>
      <c r="AF930" s="69">
        <v>75.900000000000006</v>
      </c>
      <c r="AG930" s="44">
        <f t="shared" si="549"/>
        <v>29.75</v>
      </c>
      <c r="AH930" s="44">
        <f t="shared" si="521"/>
        <v>2780.5058479678164</v>
      </c>
      <c r="AI930" s="44">
        <f t="shared" si="522"/>
        <v>211040.39386075729</v>
      </c>
      <c r="AJ930" s="44">
        <f t="shared" si="523"/>
        <v>1.8432490239601191</v>
      </c>
      <c r="AK930" s="45">
        <v>0</v>
      </c>
      <c r="AL930" s="133">
        <v>367.7</v>
      </c>
      <c r="AM930" s="69">
        <v>59.4</v>
      </c>
      <c r="AN930" s="69">
        <v>75.8</v>
      </c>
      <c r="AO930" s="44">
        <f t="shared" si="548"/>
        <v>29.7</v>
      </c>
      <c r="AP930" s="44">
        <f t="shared" si="524"/>
        <v>2771.1674638050204</v>
      </c>
      <c r="AQ930" s="46">
        <f t="shared" si="525"/>
        <v>211040.39386075729</v>
      </c>
      <c r="AR930" s="46">
        <f t="shared" si="526"/>
        <v>210054.49375642053</v>
      </c>
      <c r="AS930" s="47">
        <f t="shared" si="527"/>
        <v>0.46716180078172587</v>
      </c>
      <c r="AT930" s="46">
        <f t="shared" si="528"/>
        <v>1.8432490239601191</v>
      </c>
      <c r="AU930" s="46">
        <f t="shared" si="529"/>
        <v>1.7504981370519281</v>
      </c>
      <c r="AV930" s="47">
        <f t="shared" si="530"/>
        <v>5.0319238313725414</v>
      </c>
      <c r="AW930" s="116">
        <v>0</v>
      </c>
      <c r="AX930" s="70">
        <v>150</v>
      </c>
      <c r="AY930" s="70">
        <v>12</v>
      </c>
      <c r="AZ930" s="71">
        <v>321.60000000000002</v>
      </c>
      <c r="BA930" s="43">
        <f t="shared" si="545"/>
        <v>20.95771144278606</v>
      </c>
      <c r="BB930" s="69">
        <v>59.2</v>
      </c>
      <c r="BC930" s="69">
        <v>75.7</v>
      </c>
      <c r="BD930" s="54">
        <f t="shared" si="531"/>
        <v>29.6</v>
      </c>
      <c r="BE930" s="44">
        <f t="shared" si="532"/>
        <v>2752.5378193692336</v>
      </c>
      <c r="BF930" s="50">
        <f t="shared" si="546"/>
        <v>211040.39386075729</v>
      </c>
      <c r="BG930" s="50">
        <f t="shared" si="533"/>
        <v>208367.11292625099</v>
      </c>
      <c r="BH930" s="72">
        <f t="shared" si="534"/>
        <v>1.2667152887660493</v>
      </c>
      <c r="BI930" s="73">
        <f t="shared" si="535"/>
        <v>1.8432490239601191</v>
      </c>
      <c r="BJ930" s="51">
        <f t="shared" si="536"/>
        <v>1.5434297451432579</v>
      </c>
      <c r="BK930" s="72">
        <f t="shared" si="537"/>
        <v>16.265804290117892</v>
      </c>
      <c r="BL930" s="48">
        <v>0</v>
      </c>
      <c r="BM930" s="74">
        <v>1100</v>
      </c>
      <c r="BN930" s="74">
        <v>3</v>
      </c>
      <c r="BO930" s="71">
        <v>293.10000000000002</v>
      </c>
      <c r="BP930" s="71">
        <v>57.4</v>
      </c>
      <c r="BQ930" s="71">
        <v>73.599999999999994</v>
      </c>
      <c r="BR930" s="72">
        <f t="shared" si="538"/>
        <v>28.7</v>
      </c>
      <c r="BS930" s="54">
        <f t="shared" si="539"/>
        <v>2587.6984528353764</v>
      </c>
      <c r="BT930" s="50">
        <f t="shared" si="540"/>
        <v>208367.11292625099</v>
      </c>
      <c r="BU930" s="50">
        <f t="shared" si="541"/>
        <v>190454.60612868369</v>
      </c>
      <c r="BV930" s="72">
        <f t="shared" si="542"/>
        <v>8.5966093909969441</v>
      </c>
      <c r="BW930" s="75">
        <f t="shared" si="543"/>
        <v>1.5434297451432579</v>
      </c>
      <c r="BX930" s="55">
        <f t="shared" si="544"/>
        <v>1.5389493903967979</v>
      </c>
      <c r="BY930" s="72">
        <f t="shared" si="514"/>
        <v>0.29028562916831485</v>
      </c>
      <c r="BZ930" s="83" t="s">
        <v>74</v>
      </c>
      <c r="CA930" s="83" t="s">
        <v>78</v>
      </c>
      <c r="CB930" s="112">
        <v>3</v>
      </c>
      <c r="CC930" s="112">
        <v>7</v>
      </c>
      <c r="CD930" s="112">
        <v>3</v>
      </c>
      <c r="CE930" s="112">
        <v>6</v>
      </c>
      <c r="CF930" s="83" t="s">
        <v>107</v>
      </c>
      <c r="CG930" s="140" t="s">
        <v>75</v>
      </c>
      <c r="CH930" s="129">
        <f>SUM(CH928:CH929)/2</f>
        <v>8.5500000000000007</v>
      </c>
      <c r="CI930" s="63">
        <f>SUM(CI928:CI929)/2</f>
        <v>4.4000000000000004</v>
      </c>
      <c r="CJ930" s="64">
        <f>SUM((AF930-BQ930)/AF930)*100</f>
        <v>3.0303030303030449</v>
      </c>
      <c r="CK930" s="64">
        <f>SUM(BX930*CH930)</f>
        <v>13.158017287892623</v>
      </c>
      <c r="CL930" s="65" t="s">
        <v>107</v>
      </c>
    </row>
    <row r="931" spans="1:90" s="65" customFormat="1" ht="24.75" customHeight="1" x14ac:dyDescent="0.3">
      <c r="A931" s="61" t="s">
        <v>134</v>
      </c>
      <c r="B931" s="35">
        <v>3.37</v>
      </c>
      <c r="C931" s="35">
        <v>1.85</v>
      </c>
      <c r="D931" s="35">
        <v>6.1425000000000001</v>
      </c>
      <c r="E931" s="35">
        <v>4.71</v>
      </c>
      <c r="F931" s="35">
        <v>1.0968500000000001</v>
      </c>
      <c r="G931" s="66">
        <v>0.39692499999999997</v>
      </c>
      <c r="H931" s="66">
        <v>7.5050000000000006E-2</v>
      </c>
      <c r="I931" s="66">
        <v>4.6399999999999997E-2</v>
      </c>
      <c r="J931" s="66">
        <v>3.7074999999999997E-2</v>
      </c>
      <c r="K931" s="67">
        <v>5.0125000000000003E-2</v>
      </c>
      <c r="L931" s="66">
        <v>0.93253999999999992</v>
      </c>
      <c r="M931" s="68">
        <v>9.0024999999999994E-2</v>
      </c>
      <c r="N931" s="35">
        <v>5.6675000000000004</v>
      </c>
      <c r="O931" s="35">
        <v>12.95</v>
      </c>
      <c r="P931" s="35">
        <v>3.2475000000000001</v>
      </c>
      <c r="Q931" s="35">
        <v>18.372500000000002</v>
      </c>
      <c r="R931" s="35">
        <v>6.9424999999999999</v>
      </c>
      <c r="S931" s="35">
        <v>5.76</v>
      </c>
      <c r="T931" s="35">
        <v>6.9450000000000003</v>
      </c>
      <c r="U931" s="35">
        <v>6.3800000000000008</v>
      </c>
      <c r="V931" s="35">
        <v>18.142499999999998</v>
      </c>
      <c r="W931" s="35">
        <v>6.254999999999999</v>
      </c>
      <c r="X931" s="35">
        <v>7.7750000000000004</v>
      </c>
      <c r="Y931" s="35">
        <v>4.8175000000000008</v>
      </c>
      <c r="Z931" s="35">
        <v>3.1625000000000001</v>
      </c>
      <c r="AA931" s="35">
        <v>5.9725000000000001</v>
      </c>
      <c r="AB931" s="41">
        <v>1080</v>
      </c>
      <c r="AC931" s="41">
        <v>3</v>
      </c>
      <c r="AD931" s="42">
        <v>386.5</v>
      </c>
      <c r="AE931" s="43">
        <v>58.9</v>
      </c>
      <c r="AF931" s="69">
        <v>75.95</v>
      </c>
      <c r="AG931" s="44">
        <f t="shared" si="549"/>
        <v>29.45</v>
      </c>
      <c r="AH931" s="44">
        <f t="shared" si="521"/>
        <v>2724.7111624400618</v>
      </c>
      <c r="AI931" s="44">
        <f t="shared" si="522"/>
        <v>206941.81278732271</v>
      </c>
      <c r="AJ931" s="44">
        <f t="shared" si="523"/>
        <v>1.8676747574315105</v>
      </c>
      <c r="AK931" s="45">
        <v>0</v>
      </c>
      <c r="AL931" s="43">
        <v>371.1</v>
      </c>
      <c r="AM931" s="43">
        <v>58.7</v>
      </c>
      <c r="AN931" s="69">
        <v>75.900000000000006</v>
      </c>
      <c r="AO931" s="44">
        <f t="shared" si="548"/>
        <v>29.35</v>
      </c>
      <c r="AP931" s="44">
        <f t="shared" si="524"/>
        <v>2706.2385976369542</v>
      </c>
      <c r="AQ931" s="46">
        <f t="shared" si="525"/>
        <v>206941.81278732271</v>
      </c>
      <c r="AR931" s="46">
        <f t="shared" si="526"/>
        <v>205403.50956064483</v>
      </c>
      <c r="AS931" s="47">
        <f t="shared" si="527"/>
        <v>0.74335060950626419</v>
      </c>
      <c r="AT931" s="46">
        <f t="shared" si="528"/>
        <v>1.8676747574315105</v>
      </c>
      <c r="AU931" s="46">
        <f t="shared" si="529"/>
        <v>1.8066877279447542</v>
      </c>
      <c r="AV931" s="47">
        <f t="shared" si="530"/>
        <v>3.2653988197938544</v>
      </c>
      <c r="AW931" s="116">
        <v>0</v>
      </c>
      <c r="AX931" s="70">
        <v>150</v>
      </c>
      <c r="AY931" s="70">
        <v>12</v>
      </c>
      <c r="AZ931" s="71">
        <v>327.7</v>
      </c>
      <c r="BA931" s="43">
        <f t="shared" si="545"/>
        <v>17.943240768996038</v>
      </c>
      <c r="BB931" s="71">
        <v>58.6</v>
      </c>
      <c r="BC931" s="69">
        <v>75.5</v>
      </c>
      <c r="BD931" s="54">
        <f t="shared" si="531"/>
        <v>29.3</v>
      </c>
      <c r="BE931" s="44">
        <f t="shared" si="532"/>
        <v>2697.0258771803014</v>
      </c>
      <c r="BF931" s="50">
        <f t="shared" si="546"/>
        <v>206941.81278732271</v>
      </c>
      <c r="BG931" s="50">
        <f t="shared" si="533"/>
        <v>203625.45372711276</v>
      </c>
      <c r="BH931" s="72">
        <f t="shared" si="534"/>
        <v>1.6025563009918233</v>
      </c>
      <c r="BI931" s="73">
        <f t="shared" si="535"/>
        <v>1.8676747574315105</v>
      </c>
      <c r="BJ931" s="51">
        <f t="shared" si="536"/>
        <v>1.6093272918579467</v>
      </c>
      <c r="BK931" s="72">
        <f t="shared" si="537"/>
        <v>13.832572536818564</v>
      </c>
      <c r="BL931" s="116">
        <v>0</v>
      </c>
      <c r="BM931" s="74">
        <f t="shared" ref="BM931:BM962" si="551">SUM(AB931)</f>
        <v>1080</v>
      </c>
      <c r="BN931" s="74">
        <f t="shared" ref="BN931:BN962" si="552">SUM(AC931)</f>
        <v>3</v>
      </c>
      <c r="BO931" s="71">
        <v>297</v>
      </c>
      <c r="BP931" s="71">
        <v>58</v>
      </c>
      <c r="BQ931" s="71">
        <v>74.2</v>
      </c>
      <c r="BR931" s="72">
        <f t="shared" si="538"/>
        <v>29</v>
      </c>
      <c r="BS931" s="54">
        <f t="shared" si="539"/>
        <v>2642.079421669016</v>
      </c>
      <c r="BT931" s="50">
        <f t="shared" si="540"/>
        <v>203625.45372711276</v>
      </c>
      <c r="BU931" s="50">
        <f t="shared" si="541"/>
        <v>196042.29308784098</v>
      </c>
      <c r="BV931" s="72">
        <f t="shared" si="542"/>
        <v>3.724073047092777</v>
      </c>
      <c r="BW931" s="75">
        <f t="shared" si="543"/>
        <v>1.6093272918579467</v>
      </c>
      <c r="BX931" s="55">
        <f t="shared" si="544"/>
        <v>1.5149792186266804</v>
      </c>
      <c r="BY931" s="72">
        <f t="shared" si="514"/>
        <v>5.8625783399436848</v>
      </c>
      <c r="BZ931" s="83" t="s">
        <v>74</v>
      </c>
      <c r="CA931" s="83" t="s">
        <v>78</v>
      </c>
      <c r="CB931" s="112">
        <v>3</v>
      </c>
      <c r="CC931" s="112">
        <v>7</v>
      </c>
      <c r="CD931" s="112">
        <v>3</v>
      </c>
      <c r="CE931" s="112">
        <v>6</v>
      </c>
      <c r="CF931" s="83" t="s">
        <v>107</v>
      </c>
      <c r="CG931" s="71" t="s">
        <v>75</v>
      </c>
      <c r="CH931" s="129">
        <v>22.1</v>
      </c>
      <c r="CI931" s="63">
        <v>2.2999999999999998</v>
      </c>
      <c r="CJ931" s="64">
        <f>SUM((AF931-BQ931)/AF931)*100</f>
        <v>2.3041474654377883</v>
      </c>
      <c r="CK931" s="64">
        <f>SUM(BX931*CH931)</f>
        <v>33.481040731649642</v>
      </c>
      <c r="CL931" s="65" t="s">
        <v>107</v>
      </c>
    </row>
    <row r="932" spans="1:90" s="65" customFormat="1" ht="24.75" customHeight="1" x14ac:dyDescent="0.3">
      <c r="A932" s="61" t="s">
        <v>134</v>
      </c>
      <c r="B932" s="35">
        <v>3.4474999999999998</v>
      </c>
      <c r="C932" s="35">
        <v>1.665</v>
      </c>
      <c r="D932" s="35">
        <v>6.0650000000000004</v>
      </c>
      <c r="E932" s="35">
        <v>4.59</v>
      </c>
      <c r="F932" s="35">
        <v>0.99685000000000001</v>
      </c>
      <c r="G932" s="66">
        <v>0.40592499999999998</v>
      </c>
      <c r="H932" s="66">
        <v>7.5149999999999995E-2</v>
      </c>
      <c r="I932" s="66">
        <v>4.4925E-2</v>
      </c>
      <c r="J932" s="66">
        <v>3.5549999999999998E-2</v>
      </c>
      <c r="K932" s="67">
        <v>4.6725000000000003E-2</v>
      </c>
      <c r="L932" s="66">
        <v>0.93253999999999992</v>
      </c>
      <c r="M932" s="68">
        <v>8.9950000000000002E-2</v>
      </c>
      <c r="N932" s="35">
        <v>5.8544999999999998</v>
      </c>
      <c r="O932" s="35">
        <v>17.771000000000001</v>
      </c>
      <c r="P932" s="35">
        <v>3.3263750000000005</v>
      </c>
      <c r="Q932" s="35">
        <v>15.763999999999999</v>
      </c>
      <c r="R932" s="35">
        <v>6.2364999999999995</v>
      </c>
      <c r="S932" s="35">
        <v>5.5346250000000001</v>
      </c>
      <c r="T932" s="35">
        <v>8.1591249999999995</v>
      </c>
      <c r="U932" s="35">
        <v>4.1001249999999994</v>
      </c>
      <c r="V932" s="35">
        <v>14.505750000000001</v>
      </c>
      <c r="W932" s="35">
        <v>4.2008749999999999</v>
      </c>
      <c r="X932" s="35">
        <v>9.2787499999999987</v>
      </c>
      <c r="Y932" s="35">
        <v>3.8270000000000008</v>
      </c>
      <c r="Z932" s="35">
        <v>1.9319999999999999</v>
      </c>
      <c r="AA932" s="35">
        <v>5.7506250000000003</v>
      </c>
      <c r="AB932" s="41">
        <v>1100</v>
      </c>
      <c r="AC932" s="41">
        <v>3</v>
      </c>
      <c r="AD932" s="42">
        <v>385.4</v>
      </c>
      <c r="AE932" s="43">
        <v>59.4</v>
      </c>
      <c r="AF932" s="69">
        <v>76.8</v>
      </c>
      <c r="AG932" s="44">
        <f t="shared" si="549"/>
        <v>29.7</v>
      </c>
      <c r="AH932" s="44">
        <f t="shared" si="521"/>
        <v>2771.1674638050204</v>
      </c>
      <c r="AI932" s="44">
        <f t="shared" si="522"/>
        <v>212825.66122022556</v>
      </c>
      <c r="AJ932" s="44">
        <f t="shared" si="523"/>
        <v>1.8108718553501859</v>
      </c>
      <c r="AK932" s="45">
        <v>0</v>
      </c>
      <c r="AL932" s="43">
        <v>360.9</v>
      </c>
      <c r="AM932" s="43">
        <v>58.9</v>
      </c>
      <c r="AN932" s="69">
        <v>75.989999999999995</v>
      </c>
      <c r="AO932" s="44">
        <f t="shared" si="548"/>
        <v>29.45</v>
      </c>
      <c r="AP932" s="44">
        <f t="shared" si="524"/>
        <v>2724.7111624400618</v>
      </c>
      <c r="AQ932" s="46">
        <f t="shared" si="525"/>
        <v>212825.66122022556</v>
      </c>
      <c r="AR932" s="46">
        <f t="shared" si="526"/>
        <v>207050.80123382027</v>
      </c>
      <c r="AS932" s="47">
        <f t="shared" si="527"/>
        <v>2.7134227861881963</v>
      </c>
      <c r="AT932" s="46">
        <f t="shared" si="528"/>
        <v>1.8108718553501859</v>
      </c>
      <c r="AU932" s="46">
        <f t="shared" si="529"/>
        <v>1.7430504873653663</v>
      </c>
      <c r="AV932" s="47">
        <f t="shared" si="530"/>
        <v>3.7452328713620848</v>
      </c>
      <c r="AW932" s="116">
        <v>0</v>
      </c>
      <c r="AX932" s="70">
        <v>150</v>
      </c>
      <c r="AY932" s="70">
        <v>12</v>
      </c>
      <c r="AZ932" s="71">
        <v>337.5</v>
      </c>
      <c r="BA932" s="43">
        <f t="shared" si="545"/>
        <v>14.192592592592588</v>
      </c>
      <c r="BB932" s="71">
        <v>59.74</v>
      </c>
      <c r="BC932" s="69">
        <v>74.569999999999993</v>
      </c>
      <c r="BD932" s="54">
        <f t="shared" si="531"/>
        <v>29.87</v>
      </c>
      <c r="BE932" s="44">
        <f t="shared" si="532"/>
        <v>2802.9820584486592</v>
      </c>
      <c r="BF932" s="50">
        <f t="shared" si="546"/>
        <v>212825.66122022556</v>
      </c>
      <c r="BG932" s="50">
        <f t="shared" si="533"/>
        <v>209018.3720985165</v>
      </c>
      <c r="BH932" s="72">
        <f t="shared" si="534"/>
        <v>1.7889239013191167</v>
      </c>
      <c r="BI932" s="73">
        <f t="shared" si="535"/>
        <v>1.8108718553501859</v>
      </c>
      <c r="BJ932" s="51">
        <f t="shared" si="536"/>
        <v>1.6146905968673717</v>
      </c>
      <c r="BK932" s="72">
        <f t="shared" si="537"/>
        <v>10.833525183087939</v>
      </c>
      <c r="BL932" s="116">
        <v>0</v>
      </c>
      <c r="BM932" s="74">
        <f t="shared" si="551"/>
        <v>1100</v>
      </c>
      <c r="BN932" s="74">
        <f t="shared" si="552"/>
        <v>3</v>
      </c>
      <c r="BO932" s="71">
        <v>259</v>
      </c>
      <c r="BP932" s="71">
        <v>58</v>
      </c>
      <c r="BQ932" s="71">
        <v>73.2</v>
      </c>
      <c r="BR932" s="72">
        <f t="shared" si="538"/>
        <v>29</v>
      </c>
      <c r="BS932" s="54">
        <f t="shared" si="539"/>
        <v>2642.079421669016</v>
      </c>
      <c r="BT932" s="50">
        <f t="shared" si="540"/>
        <v>209018.3720985165</v>
      </c>
      <c r="BU932" s="50">
        <f t="shared" si="541"/>
        <v>193400.21366617197</v>
      </c>
      <c r="BV932" s="72">
        <f t="shared" si="542"/>
        <v>7.4721462403234256</v>
      </c>
      <c r="BW932" s="75">
        <f t="shared" si="543"/>
        <v>1.6146905968673717</v>
      </c>
      <c r="BX932" s="55">
        <f t="shared" si="544"/>
        <v>1.3391919020682148</v>
      </c>
      <c r="BY932" s="72">
        <f t="shared" si="514"/>
        <v>17.062011467314314</v>
      </c>
      <c r="BZ932" s="83" t="s">
        <v>74</v>
      </c>
      <c r="CA932" s="83" t="s">
        <v>78</v>
      </c>
      <c r="CB932" s="112">
        <v>3</v>
      </c>
      <c r="CC932" s="112">
        <v>7</v>
      </c>
      <c r="CD932" s="112">
        <v>3</v>
      </c>
      <c r="CE932" s="112">
        <v>6</v>
      </c>
      <c r="CF932" s="83" t="s">
        <v>107</v>
      </c>
      <c r="CG932" s="71" t="s">
        <v>75</v>
      </c>
      <c r="CH932" s="129">
        <v>21.9</v>
      </c>
      <c r="CI932" s="63">
        <v>2.4</v>
      </c>
      <c r="CJ932" s="64">
        <f>SUM((AF932-BQ932)/AF932)*100</f>
        <v>4.6874999999999929</v>
      </c>
      <c r="CK932" s="64">
        <f>SUM(BX932*CH932)</f>
        <v>29.328302655293903</v>
      </c>
      <c r="CL932" s="65" t="s">
        <v>107</v>
      </c>
    </row>
    <row r="933" spans="1:90" s="65" customFormat="1" ht="24.75" customHeight="1" x14ac:dyDescent="0.3">
      <c r="A933" s="61" t="s">
        <v>134</v>
      </c>
      <c r="B933" s="35">
        <v>3.7124999999999999</v>
      </c>
      <c r="C933" s="35">
        <v>1.7124999999999999</v>
      </c>
      <c r="D933" s="35">
        <v>5.63</v>
      </c>
      <c r="E933" s="35">
        <v>4.5425000000000004</v>
      </c>
      <c r="F933" s="35">
        <v>1.4952000000000001</v>
      </c>
      <c r="G933" s="66">
        <v>0.42630000000000001</v>
      </c>
      <c r="H933" s="66">
        <v>7.6550000000000007E-2</v>
      </c>
      <c r="I933" s="66">
        <v>4.6600000000000003E-2</v>
      </c>
      <c r="J933" s="66">
        <v>4.1075E-2</v>
      </c>
      <c r="K933" s="67">
        <v>4.82E-2</v>
      </c>
      <c r="L933" s="66">
        <v>0.93253999999999992</v>
      </c>
      <c r="M933" s="68">
        <v>0.16312499999999999</v>
      </c>
      <c r="N933" s="35">
        <v>9.5925000000000011</v>
      </c>
      <c r="O933" s="35">
        <v>14.342499999999999</v>
      </c>
      <c r="P933" s="35">
        <v>3.3050000000000002</v>
      </c>
      <c r="Q933" s="35">
        <v>15.2425</v>
      </c>
      <c r="R933" s="35">
        <v>6.1624999999999996</v>
      </c>
      <c r="S933" s="35">
        <v>5.7249999999999996</v>
      </c>
      <c r="T933" s="35">
        <v>7.6349999999999998</v>
      </c>
      <c r="U933" s="35">
        <v>4.0225</v>
      </c>
      <c r="V933" s="35">
        <v>13.32</v>
      </c>
      <c r="W933" s="35">
        <v>3.8950000000000009</v>
      </c>
      <c r="X933" s="35">
        <v>8.5850000000000009</v>
      </c>
      <c r="Y933" s="35">
        <v>2.9074999999999998</v>
      </c>
      <c r="Z933" s="35">
        <v>1.9524999999999999</v>
      </c>
      <c r="AA933" s="35">
        <v>5.9325000000000001</v>
      </c>
      <c r="AB933" s="41">
        <v>1100</v>
      </c>
      <c r="AC933" s="41">
        <v>3</v>
      </c>
      <c r="AD933" s="42">
        <v>387.5</v>
      </c>
      <c r="AE933" s="43">
        <v>58.7</v>
      </c>
      <c r="AF933" s="69">
        <v>76.5</v>
      </c>
      <c r="AG933" s="44">
        <f t="shared" si="549"/>
        <v>29.35</v>
      </c>
      <c r="AH933" s="44">
        <f t="shared" si="521"/>
        <v>2706.2385976369542</v>
      </c>
      <c r="AI933" s="44">
        <f t="shared" si="522"/>
        <v>207027.25271922699</v>
      </c>
      <c r="AJ933" s="44">
        <f t="shared" si="523"/>
        <v>1.8717342519418565</v>
      </c>
      <c r="AK933" s="45">
        <v>0</v>
      </c>
      <c r="AL933" s="43">
        <v>358.7</v>
      </c>
      <c r="AM933" s="43">
        <v>58.6</v>
      </c>
      <c r="AN933" s="69">
        <v>75.930000000000007</v>
      </c>
      <c r="AO933" s="44">
        <f t="shared" si="548"/>
        <v>29.3</v>
      </c>
      <c r="AP933" s="44">
        <f t="shared" si="524"/>
        <v>2697.0258771803014</v>
      </c>
      <c r="AQ933" s="46">
        <f t="shared" si="525"/>
        <v>207027.25271922699</v>
      </c>
      <c r="AR933" s="46">
        <f t="shared" si="526"/>
        <v>204785.17485430031</v>
      </c>
      <c r="AS933" s="47">
        <f t="shared" si="527"/>
        <v>1.0829868220139216</v>
      </c>
      <c r="AT933" s="46">
        <f t="shared" si="528"/>
        <v>1.8717342519418565</v>
      </c>
      <c r="AU933" s="46">
        <f t="shared" si="529"/>
        <v>1.7515916386779773</v>
      </c>
      <c r="AV933" s="47">
        <f t="shared" si="530"/>
        <v>6.4187858473624448</v>
      </c>
      <c r="AW933" s="116">
        <v>0</v>
      </c>
      <c r="AX933" s="70">
        <v>150</v>
      </c>
      <c r="AY933" s="70">
        <v>12</v>
      </c>
      <c r="AZ933" s="71">
        <v>327.7</v>
      </c>
      <c r="BA933" s="43">
        <f t="shared" si="545"/>
        <v>18.248397924931346</v>
      </c>
      <c r="BB933" s="71">
        <v>58.5</v>
      </c>
      <c r="BC933" s="69">
        <v>74.569999999999993</v>
      </c>
      <c r="BD933" s="54">
        <f t="shared" si="531"/>
        <v>29.25</v>
      </c>
      <c r="BE933" s="44">
        <f t="shared" si="532"/>
        <v>2687.8288646869173</v>
      </c>
      <c r="BF933" s="50">
        <f t="shared" si="546"/>
        <v>207027.25271922699</v>
      </c>
      <c r="BG933" s="50">
        <f t="shared" si="533"/>
        <v>200431.39843970339</v>
      </c>
      <c r="BH933" s="72">
        <f t="shared" si="534"/>
        <v>3.1859835808520245</v>
      </c>
      <c r="BI933" s="73">
        <f t="shared" si="535"/>
        <v>1.8717342519418565</v>
      </c>
      <c r="BJ933" s="51">
        <f t="shared" si="536"/>
        <v>1.6349733751849431</v>
      </c>
      <c r="BK933" s="72">
        <f t="shared" si="537"/>
        <v>12.64927841713013</v>
      </c>
      <c r="BL933" s="116">
        <v>0</v>
      </c>
      <c r="BM933" s="74">
        <f t="shared" si="551"/>
        <v>1100</v>
      </c>
      <c r="BN933" s="74">
        <f t="shared" si="552"/>
        <v>3</v>
      </c>
      <c r="BO933" s="71">
        <v>304.3</v>
      </c>
      <c r="BP933" s="71">
        <v>58</v>
      </c>
      <c r="BQ933" s="71">
        <v>73.2</v>
      </c>
      <c r="BR933" s="72">
        <f t="shared" si="538"/>
        <v>29</v>
      </c>
      <c r="BS933" s="54">
        <f t="shared" si="539"/>
        <v>2642.079421669016</v>
      </c>
      <c r="BT933" s="50">
        <f t="shared" si="540"/>
        <v>200431.39843970339</v>
      </c>
      <c r="BU933" s="50">
        <f t="shared" si="541"/>
        <v>193400.21366617197</v>
      </c>
      <c r="BV933" s="72">
        <f t="shared" si="542"/>
        <v>3.5080256029080408</v>
      </c>
      <c r="BW933" s="75">
        <f t="shared" si="543"/>
        <v>1.6349733751849431</v>
      </c>
      <c r="BX933" s="55">
        <f t="shared" si="544"/>
        <v>1.5734212193025396</v>
      </c>
      <c r="BY933" s="72">
        <f t="shared" si="514"/>
        <v>3.7647191579153936</v>
      </c>
      <c r="BZ933" s="83" t="s">
        <v>74</v>
      </c>
      <c r="CA933" s="83" t="s">
        <v>78</v>
      </c>
      <c r="CB933" s="112">
        <v>3</v>
      </c>
      <c r="CC933" s="112">
        <v>7</v>
      </c>
      <c r="CD933" s="112">
        <v>3</v>
      </c>
      <c r="CE933" s="112">
        <v>6</v>
      </c>
      <c r="CF933" s="83" t="s">
        <v>107</v>
      </c>
      <c r="CG933" s="71" t="s">
        <v>75</v>
      </c>
      <c r="CH933" s="129">
        <f>SUM(CH931:CH932)/2</f>
        <v>22</v>
      </c>
      <c r="CI933" s="63">
        <f>SUM(CI931:CI932)/2</f>
        <v>2.3499999999999996</v>
      </c>
      <c r="CJ933" s="64">
        <f>SUM((AF933-BQ933)/AF933)*100</f>
        <v>4.3137254901960747</v>
      </c>
      <c r="CK933" s="64">
        <f>SUM(BX933*CH933)</f>
        <v>34.615266824655869</v>
      </c>
      <c r="CL933" s="65" t="s">
        <v>107</v>
      </c>
    </row>
    <row r="934" spans="1:90" s="65" customFormat="1" ht="24.75" customHeight="1" x14ac:dyDescent="0.3">
      <c r="A934" s="61" t="s">
        <v>134</v>
      </c>
      <c r="B934" s="35">
        <v>3.63</v>
      </c>
      <c r="C934" s="35">
        <v>1.6850000000000001</v>
      </c>
      <c r="D934" s="35">
        <v>5.7050000000000001</v>
      </c>
      <c r="E934" s="35">
        <v>4.5525000000000002</v>
      </c>
      <c r="F934" s="35">
        <v>1.304</v>
      </c>
      <c r="G934" s="66">
        <v>0.42622500000000002</v>
      </c>
      <c r="H934" s="66">
        <v>7.6175000000000007E-2</v>
      </c>
      <c r="I934" s="66">
        <v>4.5850000000000002E-2</v>
      </c>
      <c r="J934" s="66">
        <v>4.1175000000000003E-2</v>
      </c>
      <c r="K934" s="67">
        <v>4.58E-2</v>
      </c>
      <c r="L934" s="66">
        <v>0.93253999999999992</v>
      </c>
      <c r="M934" s="68">
        <v>0.15340000000000001</v>
      </c>
      <c r="N934" s="35">
        <v>5.6675000000000004</v>
      </c>
      <c r="O934" s="35">
        <v>12.95</v>
      </c>
      <c r="P934" s="35">
        <v>3.2475000000000001</v>
      </c>
      <c r="Q934" s="35">
        <v>18.372500000000002</v>
      </c>
      <c r="R934" s="35">
        <v>6.9424999999999999</v>
      </c>
      <c r="S934" s="35">
        <v>5.76</v>
      </c>
      <c r="T934" s="35">
        <v>6.9450000000000003</v>
      </c>
      <c r="U934" s="35">
        <v>6.3800000000000008</v>
      </c>
      <c r="V934" s="35">
        <v>18.142499999999998</v>
      </c>
      <c r="W934" s="35">
        <v>6.254999999999999</v>
      </c>
      <c r="X934" s="35">
        <v>7.7750000000000004</v>
      </c>
      <c r="Y934" s="35">
        <v>4.8175000000000008</v>
      </c>
      <c r="Z934" s="35">
        <v>3.1625000000000001</v>
      </c>
      <c r="AA934" s="35">
        <v>5.9725000000000001</v>
      </c>
      <c r="AB934" s="41">
        <v>1100</v>
      </c>
      <c r="AC934" s="41">
        <v>3</v>
      </c>
      <c r="AD934" s="42">
        <v>386.4</v>
      </c>
      <c r="AE934" s="43">
        <v>59.2</v>
      </c>
      <c r="AF934" s="69">
        <v>76.099999999999994</v>
      </c>
      <c r="AG934" s="44">
        <f t="shared" si="549"/>
        <v>29.6</v>
      </c>
      <c r="AH934" s="44">
        <f t="shared" si="521"/>
        <v>2752.5378193692336</v>
      </c>
      <c r="AI934" s="44">
        <f t="shared" si="522"/>
        <v>209468.12805399866</v>
      </c>
      <c r="AJ934" s="44">
        <f t="shared" si="523"/>
        <v>1.844672044333113</v>
      </c>
      <c r="AK934" s="45">
        <v>0</v>
      </c>
      <c r="AL934" s="43">
        <v>360.1</v>
      </c>
      <c r="AM934" s="43">
        <v>59.1</v>
      </c>
      <c r="AN934" s="69">
        <v>75.87</v>
      </c>
      <c r="AO934" s="44">
        <f t="shared" si="548"/>
        <v>29.55</v>
      </c>
      <c r="AP934" s="44">
        <f t="shared" si="524"/>
        <v>2743.2465590962411</v>
      </c>
      <c r="AQ934" s="46">
        <f t="shared" si="525"/>
        <v>209468.12805399866</v>
      </c>
      <c r="AR934" s="46">
        <f t="shared" si="526"/>
        <v>208130.11643863181</v>
      </c>
      <c r="AS934" s="47">
        <f t="shared" si="527"/>
        <v>0.63876620648556348</v>
      </c>
      <c r="AT934" s="46">
        <f t="shared" si="528"/>
        <v>1.844672044333113</v>
      </c>
      <c r="AU934" s="46">
        <f t="shared" si="529"/>
        <v>1.7301676766522986</v>
      </c>
      <c r="AV934" s="47">
        <f t="shared" si="530"/>
        <v>6.2073021615183679</v>
      </c>
      <c r="AW934" s="116">
        <v>0</v>
      </c>
      <c r="AX934" s="70">
        <v>150</v>
      </c>
      <c r="AY934" s="70">
        <v>12</v>
      </c>
      <c r="AZ934" s="71">
        <v>329.2</v>
      </c>
      <c r="BA934" s="43">
        <f t="shared" si="545"/>
        <v>17.375455650060751</v>
      </c>
      <c r="BB934" s="71">
        <v>59.2</v>
      </c>
      <c r="BC934" s="69">
        <v>74.45</v>
      </c>
      <c r="BD934" s="54">
        <f t="shared" si="531"/>
        <v>29.6</v>
      </c>
      <c r="BE934" s="44">
        <f t="shared" si="532"/>
        <v>2752.5378193692336</v>
      </c>
      <c r="BF934" s="50">
        <f t="shared" si="546"/>
        <v>209468.12805399866</v>
      </c>
      <c r="BG934" s="50">
        <f t="shared" si="533"/>
        <v>204926.44065203946</v>
      </c>
      <c r="BH934" s="72">
        <f t="shared" si="534"/>
        <v>2.1681997371878969</v>
      </c>
      <c r="BI934" s="73">
        <f t="shared" si="535"/>
        <v>1.844672044333113</v>
      </c>
      <c r="BJ934" s="51">
        <f t="shared" si="536"/>
        <v>1.6064300875599273</v>
      </c>
      <c r="BK934" s="72">
        <f t="shared" si="537"/>
        <v>12.915138899896709</v>
      </c>
      <c r="BL934" s="116">
        <v>0</v>
      </c>
      <c r="BM934" s="74">
        <f t="shared" si="551"/>
        <v>1100</v>
      </c>
      <c r="BN934" s="74">
        <f t="shared" si="552"/>
        <v>3</v>
      </c>
      <c r="BO934" s="71">
        <v>302.7</v>
      </c>
      <c r="BP934" s="71">
        <v>58</v>
      </c>
      <c r="BQ934" s="71">
        <v>74.2</v>
      </c>
      <c r="BR934" s="72">
        <f t="shared" si="538"/>
        <v>29</v>
      </c>
      <c r="BS934" s="54">
        <f t="shared" si="539"/>
        <v>2642.079421669016</v>
      </c>
      <c r="BT934" s="50">
        <f t="shared" si="540"/>
        <v>204926.44065203946</v>
      </c>
      <c r="BU934" s="50">
        <f t="shared" si="541"/>
        <v>196042.29308784098</v>
      </c>
      <c r="BV934" s="72">
        <f t="shared" si="542"/>
        <v>4.3352861328829491</v>
      </c>
      <c r="BW934" s="75">
        <f t="shared" si="543"/>
        <v>1.6064300875599273</v>
      </c>
      <c r="BX934" s="55">
        <f t="shared" si="544"/>
        <v>1.5440545773680006</v>
      </c>
      <c r="BY934" s="72">
        <f t="shared" si="514"/>
        <v>3.8828649111441571</v>
      </c>
      <c r="BZ934" s="83" t="s">
        <v>74</v>
      </c>
      <c r="CA934" s="83" t="s">
        <v>78</v>
      </c>
      <c r="CB934" s="112">
        <v>3</v>
      </c>
      <c r="CC934" s="112">
        <v>7</v>
      </c>
      <c r="CD934" s="112">
        <v>3</v>
      </c>
      <c r="CE934" s="112">
        <v>6</v>
      </c>
      <c r="CF934" s="83" t="s">
        <v>107</v>
      </c>
      <c r="CG934" s="71" t="s">
        <v>75</v>
      </c>
      <c r="CH934" s="129">
        <f>SUM(CH932:CH933)/2</f>
        <v>21.95</v>
      </c>
      <c r="CI934" s="63">
        <f>SUM(CI932:CI933)/2</f>
        <v>2.375</v>
      </c>
      <c r="CJ934" s="64">
        <f>SUM((AF934-BQ934)/AF934)*100</f>
        <v>2.4967148488830375</v>
      </c>
      <c r="CK934" s="64">
        <f>SUM(BX934*CH934)</f>
        <v>33.89199797322761</v>
      </c>
      <c r="CL934" s="65" t="s">
        <v>107</v>
      </c>
    </row>
    <row r="935" spans="1:90" s="65" customFormat="1" ht="24.75" customHeight="1" x14ac:dyDescent="0.3">
      <c r="A935" s="61" t="s">
        <v>134</v>
      </c>
      <c r="B935" s="35">
        <v>3.6074999999999999</v>
      </c>
      <c r="C935" s="35">
        <v>1.6525000000000001</v>
      </c>
      <c r="D935" s="35">
        <v>5.5274999999999999</v>
      </c>
      <c r="E935" s="35">
        <v>4.5199999999999996</v>
      </c>
      <c r="F935" s="35">
        <v>1.4205749999999999</v>
      </c>
      <c r="G935" s="66">
        <v>0.29094249999999999</v>
      </c>
      <c r="H935" s="66">
        <v>7.6075000000000004E-2</v>
      </c>
      <c r="I935" s="66">
        <v>4.4025000000000002E-2</v>
      </c>
      <c r="J935" s="66">
        <v>4.095E-2</v>
      </c>
      <c r="K935" s="67">
        <v>4.9075000000000001E-2</v>
      </c>
      <c r="L935" s="66">
        <v>0.93253999999999992</v>
      </c>
      <c r="M935" s="68">
        <v>0.16472500000000001</v>
      </c>
      <c r="N935" s="35">
        <v>5.8544999999999998</v>
      </c>
      <c r="O935" s="35">
        <v>17.771000000000001</v>
      </c>
      <c r="P935" s="35">
        <v>3.3263750000000005</v>
      </c>
      <c r="Q935" s="35">
        <v>15.763999999999999</v>
      </c>
      <c r="R935" s="35">
        <v>6.2364999999999995</v>
      </c>
      <c r="S935" s="35">
        <v>5.5346250000000001</v>
      </c>
      <c r="T935" s="35">
        <v>8.1591249999999995</v>
      </c>
      <c r="U935" s="35">
        <v>4.1001249999999994</v>
      </c>
      <c r="V935" s="35">
        <v>14.505750000000001</v>
      </c>
      <c r="W935" s="35">
        <v>4.2008749999999999</v>
      </c>
      <c r="X935" s="35">
        <v>9.2787499999999987</v>
      </c>
      <c r="Y935" s="35">
        <v>3.8270000000000008</v>
      </c>
      <c r="Z935" s="35">
        <v>1.9319999999999999</v>
      </c>
      <c r="AA935" s="35">
        <v>5.7506250000000003</v>
      </c>
      <c r="AB935" s="41">
        <v>1000</v>
      </c>
      <c r="AC935" s="41">
        <v>6</v>
      </c>
      <c r="AD935" s="88">
        <v>386.6</v>
      </c>
      <c r="AE935" s="69">
        <v>59.4</v>
      </c>
      <c r="AF935" s="69">
        <v>76.2</v>
      </c>
      <c r="AG935" s="44">
        <f t="shared" si="549"/>
        <v>29.7</v>
      </c>
      <c r="AH935" s="44">
        <f t="shared" si="521"/>
        <v>2771.1674638050204</v>
      </c>
      <c r="AI935" s="44">
        <f t="shared" si="522"/>
        <v>211162.96074194257</v>
      </c>
      <c r="AJ935" s="44">
        <f t="shared" si="523"/>
        <v>1.8308135036639073</v>
      </c>
      <c r="AK935" s="45">
        <v>0</v>
      </c>
      <c r="AL935" s="43">
        <v>356.4</v>
      </c>
      <c r="AM935" s="43">
        <v>59.34</v>
      </c>
      <c r="AN935" s="69">
        <v>75.709999999999994</v>
      </c>
      <c r="AO935" s="44">
        <f t="shared" si="548"/>
        <v>29.67</v>
      </c>
      <c r="AP935" s="44">
        <f t="shared" si="524"/>
        <v>2765.5719731297122</v>
      </c>
      <c r="AQ935" s="46">
        <f t="shared" si="525"/>
        <v>211162.96074194257</v>
      </c>
      <c r="AR935" s="46">
        <f t="shared" si="526"/>
        <v>209381.4540856505</v>
      </c>
      <c r="AS935" s="47">
        <f t="shared" si="527"/>
        <v>0.84366436709949699</v>
      </c>
      <c r="AT935" s="46">
        <f t="shared" si="528"/>
        <v>1.8308135036639073</v>
      </c>
      <c r="AU935" s="46">
        <f t="shared" si="529"/>
        <v>1.7021564854268776</v>
      </c>
      <c r="AV935" s="47">
        <f t="shared" si="530"/>
        <v>7.0273142501710533</v>
      </c>
      <c r="AW935" s="116">
        <v>0</v>
      </c>
      <c r="AX935" s="70">
        <v>150</v>
      </c>
      <c r="AY935" s="70">
        <v>12</v>
      </c>
      <c r="AZ935" s="71">
        <v>331.4</v>
      </c>
      <c r="BA935" s="43">
        <f t="shared" si="545"/>
        <v>16.656608328304181</v>
      </c>
      <c r="BB935" s="71">
        <v>59.79</v>
      </c>
      <c r="BC935" s="69">
        <v>74.040000000000006</v>
      </c>
      <c r="BD935" s="54">
        <f t="shared" si="531"/>
        <v>29.895</v>
      </c>
      <c r="BE935" s="44">
        <f t="shared" si="532"/>
        <v>2807.6759905722038</v>
      </c>
      <c r="BF935" s="50">
        <f t="shared" si="546"/>
        <v>211162.96074194257</v>
      </c>
      <c r="BG935" s="50">
        <f t="shared" si="533"/>
        <v>207880.33034196598</v>
      </c>
      <c r="BH935" s="72">
        <f t="shared" si="534"/>
        <v>1.5545483869153656</v>
      </c>
      <c r="BI935" s="73">
        <f t="shared" si="535"/>
        <v>1.8308135036639073</v>
      </c>
      <c r="BJ935" s="51">
        <f t="shared" si="536"/>
        <v>1.5941864218458883</v>
      </c>
      <c r="BK935" s="72">
        <f t="shared" si="537"/>
        <v>12.924696117025031</v>
      </c>
      <c r="BL935" s="116">
        <v>0</v>
      </c>
      <c r="BM935" s="74">
        <f t="shared" si="551"/>
        <v>1000</v>
      </c>
      <c r="BN935" s="74">
        <f t="shared" si="552"/>
        <v>6</v>
      </c>
      <c r="BO935" s="71">
        <v>302.3</v>
      </c>
      <c r="BP935" s="71">
        <v>59.09</v>
      </c>
      <c r="BQ935" s="71">
        <v>73.59</v>
      </c>
      <c r="BR935" s="72">
        <f t="shared" si="538"/>
        <v>29.545000000000002</v>
      </c>
      <c r="BS935" s="54">
        <f t="shared" si="539"/>
        <v>2742.318297006922</v>
      </c>
      <c r="BT935" s="50">
        <f t="shared" si="540"/>
        <v>207880.33034196598</v>
      </c>
      <c r="BU935" s="50">
        <f t="shared" si="541"/>
        <v>201807.20347673941</v>
      </c>
      <c r="BV935" s="72">
        <f t="shared" si="542"/>
        <v>2.9214533454108889</v>
      </c>
      <c r="BW935" s="75">
        <f t="shared" si="543"/>
        <v>1.5941864218458883</v>
      </c>
      <c r="BX935" s="55">
        <f t="shared" si="544"/>
        <v>1.4979643679312149</v>
      </c>
      <c r="BY935" s="72">
        <f t="shared" si="514"/>
        <v>6.0358094007135703</v>
      </c>
      <c r="BZ935" s="83" t="s">
        <v>74</v>
      </c>
      <c r="CA935" s="83" t="s">
        <v>78</v>
      </c>
      <c r="CB935" s="112">
        <v>3</v>
      </c>
      <c r="CC935" s="112">
        <v>7</v>
      </c>
      <c r="CD935" s="112">
        <v>3</v>
      </c>
      <c r="CE935" s="112">
        <v>6</v>
      </c>
      <c r="CF935" s="83" t="s">
        <v>107</v>
      </c>
      <c r="CG935" s="71" t="s">
        <v>75</v>
      </c>
      <c r="CH935" s="62">
        <v>21.525957000524375</v>
      </c>
      <c r="CI935" s="63">
        <v>2.6</v>
      </c>
      <c r="CJ935" s="64">
        <f>SUM((AF935-BQ935)/AF935)*100</f>
        <v>3.4251968503936996</v>
      </c>
      <c r="CK935" s="64">
        <f>SUM(BX935*CH935)</f>
        <v>32.245116572405003</v>
      </c>
      <c r="CL935" s="65" t="s">
        <v>107</v>
      </c>
    </row>
    <row r="936" spans="1:90" s="65" customFormat="1" ht="24.75" customHeight="1" x14ac:dyDescent="0.3">
      <c r="A936" s="61" t="s">
        <v>134</v>
      </c>
      <c r="B936" s="35">
        <v>3.6074999999999999</v>
      </c>
      <c r="C936" s="35">
        <v>1.4850000000000001</v>
      </c>
      <c r="D936" s="35">
        <v>5.2850000000000001</v>
      </c>
      <c r="E936" s="35">
        <v>4.5724999999999998</v>
      </c>
      <c r="F936" s="35">
        <v>1.9598249999999999</v>
      </c>
      <c r="G936" s="66">
        <v>0.380575</v>
      </c>
      <c r="H936" s="66">
        <v>7.6725000000000002E-2</v>
      </c>
      <c r="I936" s="66">
        <v>4.505E-2</v>
      </c>
      <c r="J936" s="66">
        <v>4.1125000000000002E-2</v>
      </c>
      <c r="K936" s="67">
        <v>4.6025000000000003E-2</v>
      </c>
      <c r="L936" s="66">
        <v>0.93253999999999992</v>
      </c>
      <c r="M936" s="68">
        <v>0.16312499999999999</v>
      </c>
      <c r="N936" s="35">
        <v>9.5925000000000011</v>
      </c>
      <c r="O936" s="35">
        <v>14.342499999999999</v>
      </c>
      <c r="P936" s="35">
        <v>3.3050000000000002</v>
      </c>
      <c r="Q936" s="35">
        <v>15.2425</v>
      </c>
      <c r="R936" s="35">
        <v>6.1624999999999996</v>
      </c>
      <c r="S936" s="35">
        <v>5.7249999999999996</v>
      </c>
      <c r="T936" s="35">
        <v>7.6349999999999998</v>
      </c>
      <c r="U936" s="35">
        <v>4.0225</v>
      </c>
      <c r="V936" s="35">
        <v>13.32</v>
      </c>
      <c r="W936" s="35">
        <v>3.8950000000000009</v>
      </c>
      <c r="X936" s="35">
        <v>8.5850000000000009</v>
      </c>
      <c r="Y936" s="35">
        <v>2.9074999999999998</v>
      </c>
      <c r="Z936" s="35">
        <v>1.9524999999999999</v>
      </c>
      <c r="AA936" s="35">
        <v>5.9325000000000001</v>
      </c>
      <c r="AB936" s="41">
        <v>1000</v>
      </c>
      <c r="AC936" s="41">
        <v>6</v>
      </c>
      <c r="AD936" s="88">
        <v>385</v>
      </c>
      <c r="AE936" s="69">
        <v>59.2</v>
      </c>
      <c r="AF936" s="69">
        <v>76.099999999999994</v>
      </c>
      <c r="AG936" s="44">
        <f t="shared" si="549"/>
        <v>29.6</v>
      </c>
      <c r="AH936" s="44">
        <f t="shared" si="521"/>
        <v>2752.5378193692336</v>
      </c>
      <c r="AI936" s="44">
        <f t="shared" si="522"/>
        <v>209468.12805399866</v>
      </c>
      <c r="AJ936" s="44">
        <f t="shared" si="523"/>
        <v>1.8379884499695871</v>
      </c>
      <c r="AK936" s="45">
        <v>0</v>
      </c>
      <c r="AL936" s="43">
        <v>358.6</v>
      </c>
      <c r="AM936" s="43">
        <v>59.17</v>
      </c>
      <c r="AN936" s="69">
        <v>75.48</v>
      </c>
      <c r="AO936" s="44">
        <f t="shared" si="548"/>
        <v>29.585000000000001</v>
      </c>
      <c r="AP936" s="44">
        <f t="shared" si="524"/>
        <v>2749.7487919511927</v>
      </c>
      <c r="AQ936" s="46">
        <f t="shared" si="525"/>
        <v>209468.12805399866</v>
      </c>
      <c r="AR936" s="46">
        <f t="shared" si="526"/>
        <v>207551.03881647604</v>
      </c>
      <c r="AS936" s="47">
        <f t="shared" si="527"/>
        <v>0.91521763016300961</v>
      </c>
      <c r="AT936" s="46">
        <f t="shared" si="528"/>
        <v>1.8379884499695871</v>
      </c>
      <c r="AU936" s="46">
        <f t="shared" si="529"/>
        <v>1.7277677916952601</v>
      </c>
      <c r="AV936" s="47">
        <f t="shared" si="530"/>
        <v>5.9968090809357824</v>
      </c>
      <c r="AW936" s="116">
        <v>0</v>
      </c>
      <c r="AX936" s="70">
        <v>150</v>
      </c>
      <c r="AY936" s="70">
        <v>12</v>
      </c>
      <c r="AZ936" s="71">
        <v>330.4</v>
      </c>
      <c r="BA936" s="43">
        <f t="shared" si="545"/>
        <v>16.525423728813568</v>
      </c>
      <c r="BB936" s="71">
        <v>59.78</v>
      </c>
      <c r="BC936" s="69">
        <v>74.349999999999994</v>
      </c>
      <c r="BD936" s="54">
        <f t="shared" si="531"/>
        <v>29.89</v>
      </c>
      <c r="BE936" s="44">
        <f t="shared" si="532"/>
        <v>2806.7368899882294</v>
      </c>
      <c r="BF936" s="50">
        <f t="shared" si="546"/>
        <v>209468.12805399866</v>
      </c>
      <c r="BG936" s="50">
        <f t="shared" si="533"/>
        <v>208680.88777062483</v>
      </c>
      <c r="BH936" s="72">
        <f t="shared" si="534"/>
        <v>0.3758281943355547</v>
      </c>
      <c r="BI936" s="73">
        <f t="shared" si="535"/>
        <v>1.8379884499695871</v>
      </c>
      <c r="BJ936" s="51">
        <f t="shared" si="536"/>
        <v>1.5832786774568681</v>
      </c>
      <c r="BK936" s="72">
        <f t="shared" si="537"/>
        <v>13.858072531246519</v>
      </c>
      <c r="BL936" s="116">
        <v>0</v>
      </c>
      <c r="BM936" s="74">
        <f t="shared" si="551"/>
        <v>1000</v>
      </c>
      <c r="BN936" s="74">
        <f t="shared" si="552"/>
        <v>6</v>
      </c>
      <c r="BO936" s="71">
        <v>301.10000000000002</v>
      </c>
      <c r="BP936" s="71">
        <v>59.39</v>
      </c>
      <c r="BQ936" s="71">
        <v>73.45</v>
      </c>
      <c r="BR936" s="72">
        <f t="shared" si="538"/>
        <v>29.695</v>
      </c>
      <c r="BS936" s="54">
        <f t="shared" si="539"/>
        <v>2770.2344893267209</v>
      </c>
      <c r="BT936" s="50">
        <f t="shared" si="540"/>
        <v>208680.88777062483</v>
      </c>
      <c r="BU936" s="50">
        <f t="shared" si="541"/>
        <v>203473.72324104767</v>
      </c>
      <c r="BV936" s="72">
        <f t="shared" si="542"/>
        <v>2.4952762014797942</v>
      </c>
      <c r="BW936" s="75">
        <f t="shared" si="543"/>
        <v>1.5832786774568681</v>
      </c>
      <c r="BX936" s="55">
        <f t="shared" si="544"/>
        <v>1.4797979572197544</v>
      </c>
      <c r="BY936" s="72">
        <f t="shared" si="514"/>
        <v>6.5358500503100965</v>
      </c>
      <c r="BZ936" s="83" t="s">
        <v>74</v>
      </c>
      <c r="CA936" s="83" t="s">
        <v>78</v>
      </c>
      <c r="CB936" s="112">
        <v>3</v>
      </c>
      <c r="CC936" s="112">
        <v>7</v>
      </c>
      <c r="CD936" s="112">
        <v>3</v>
      </c>
      <c r="CE936" s="112">
        <v>6</v>
      </c>
      <c r="CF936" s="83" t="s">
        <v>107</v>
      </c>
      <c r="CG936" s="71" t="s">
        <v>75</v>
      </c>
      <c r="CH936" s="62">
        <v>21.231254932912403</v>
      </c>
      <c r="CI936" s="63">
        <v>2.79</v>
      </c>
      <c r="CJ936" s="64">
        <f>SUM((AF936-BQ936)/AF936)*100</f>
        <v>3.4822601839684517</v>
      </c>
      <c r="CK936" s="64">
        <f>SUM(BX936*CH936)</f>
        <v>31.417967678935607</v>
      </c>
      <c r="CL936" s="65" t="s">
        <v>107</v>
      </c>
    </row>
    <row r="937" spans="1:90" s="65" customFormat="1" ht="24.75" customHeight="1" x14ac:dyDescent="0.3">
      <c r="A937" s="61" t="s">
        <v>134</v>
      </c>
      <c r="B937" s="35">
        <v>4.2225000000000001</v>
      </c>
      <c r="C937" s="35">
        <v>1.5024999999999999</v>
      </c>
      <c r="D937" s="35">
        <v>5.9725000000000001</v>
      </c>
      <c r="E937" s="35">
        <v>4.5549999999999997</v>
      </c>
      <c r="F937" s="35">
        <v>1.98935</v>
      </c>
      <c r="G937" s="66">
        <v>0.3921</v>
      </c>
      <c r="H937" s="66">
        <v>7.6774999999999996E-2</v>
      </c>
      <c r="I937" s="66">
        <v>4.3424999999999998E-2</v>
      </c>
      <c r="J937" s="66">
        <v>4.0625000000000001E-2</v>
      </c>
      <c r="K937" s="67">
        <v>5.0650000000000001E-2</v>
      </c>
      <c r="L937" s="66">
        <v>0.93253999999999992</v>
      </c>
      <c r="M937" s="68">
        <v>0.19827500000000001</v>
      </c>
      <c r="N937" s="35">
        <v>5.6675000000000004</v>
      </c>
      <c r="O937" s="35">
        <v>12.95</v>
      </c>
      <c r="P937" s="35">
        <v>3.2475000000000001</v>
      </c>
      <c r="Q937" s="35">
        <v>18.372500000000002</v>
      </c>
      <c r="R937" s="35">
        <v>6.9424999999999999</v>
      </c>
      <c r="S937" s="35">
        <v>5.76</v>
      </c>
      <c r="T937" s="35">
        <v>6.9450000000000003</v>
      </c>
      <c r="U937" s="35">
        <v>6.3800000000000008</v>
      </c>
      <c r="V937" s="35">
        <v>18.142499999999998</v>
      </c>
      <c r="W937" s="35">
        <v>6.254999999999999</v>
      </c>
      <c r="X937" s="35">
        <v>7.7750000000000004</v>
      </c>
      <c r="Y937" s="35">
        <v>4.8175000000000008</v>
      </c>
      <c r="Z937" s="35">
        <v>3.1625000000000001</v>
      </c>
      <c r="AA937" s="35">
        <v>5.9725000000000001</v>
      </c>
      <c r="AB937" s="41">
        <v>1000</v>
      </c>
      <c r="AC937" s="41">
        <v>6</v>
      </c>
      <c r="AD937" s="88">
        <v>384.6</v>
      </c>
      <c r="AE937" s="69">
        <v>59.6</v>
      </c>
      <c r="AF937" s="69">
        <v>76</v>
      </c>
      <c r="AG937" s="44">
        <f t="shared" si="549"/>
        <v>29.8</v>
      </c>
      <c r="AH937" s="44">
        <f t="shared" si="521"/>
        <v>2789.8599400938801</v>
      </c>
      <c r="AI937" s="44">
        <f t="shared" si="522"/>
        <v>212029.35544713488</v>
      </c>
      <c r="AJ937" s="44">
        <f t="shared" si="523"/>
        <v>1.8138997743446521</v>
      </c>
      <c r="AK937" s="45">
        <v>0</v>
      </c>
      <c r="AL937" s="43">
        <v>361.4</v>
      </c>
      <c r="AM937" s="43">
        <v>59.39</v>
      </c>
      <c r="AN937" s="69">
        <v>75.650000000000006</v>
      </c>
      <c r="AO937" s="44">
        <f t="shared" si="548"/>
        <v>29.695</v>
      </c>
      <c r="AP937" s="44">
        <f t="shared" si="524"/>
        <v>2770.2344893267209</v>
      </c>
      <c r="AQ937" s="46">
        <f t="shared" si="525"/>
        <v>212029.35544713488</v>
      </c>
      <c r="AR937" s="46">
        <f t="shared" si="526"/>
        <v>209568.23911756644</v>
      </c>
      <c r="AS937" s="47">
        <f t="shared" si="527"/>
        <v>1.1607432019865129</v>
      </c>
      <c r="AT937" s="46">
        <f t="shared" si="528"/>
        <v>1.8138997743446521</v>
      </c>
      <c r="AU937" s="46">
        <f t="shared" si="529"/>
        <v>1.7244979559963614</v>
      </c>
      <c r="AV937" s="47">
        <f t="shared" si="530"/>
        <v>4.928707727558483</v>
      </c>
      <c r="AW937" s="116">
        <v>0</v>
      </c>
      <c r="AX937" s="70">
        <v>150</v>
      </c>
      <c r="AY937" s="70">
        <v>12</v>
      </c>
      <c r="AZ937" s="71">
        <v>329.3</v>
      </c>
      <c r="BA937" s="43">
        <f t="shared" si="545"/>
        <v>16.793197692074099</v>
      </c>
      <c r="BB937" s="71">
        <v>60.1</v>
      </c>
      <c r="BC937" s="69">
        <v>74.02</v>
      </c>
      <c r="BD937" s="54">
        <f t="shared" si="531"/>
        <v>30.05</v>
      </c>
      <c r="BE937" s="44">
        <f t="shared" si="532"/>
        <v>2836.8660201732173</v>
      </c>
      <c r="BF937" s="50">
        <f t="shared" si="546"/>
        <v>212029.35544713488</v>
      </c>
      <c r="BG937" s="50">
        <f t="shared" si="533"/>
        <v>209984.82281322154</v>
      </c>
      <c r="BH937" s="72">
        <f t="shared" si="534"/>
        <v>0.96426866440345016</v>
      </c>
      <c r="BI937" s="73">
        <f t="shared" si="535"/>
        <v>1.8138997743446521</v>
      </c>
      <c r="BJ937" s="51">
        <f t="shared" si="536"/>
        <v>1.5682085761641333</v>
      </c>
      <c r="BK937" s="72">
        <f t="shared" si="537"/>
        <v>13.544915857839229</v>
      </c>
      <c r="BL937" s="116">
        <v>0</v>
      </c>
      <c r="BM937" s="74">
        <f t="shared" si="551"/>
        <v>1000</v>
      </c>
      <c r="BN937" s="74">
        <f t="shared" si="552"/>
        <v>6</v>
      </c>
      <c r="BO937" s="71">
        <v>300.8</v>
      </c>
      <c r="BP937" s="71">
        <v>59.18</v>
      </c>
      <c r="BQ937" s="71">
        <v>73.2</v>
      </c>
      <c r="BR937" s="72">
        <f t="shared" si="538"/>
        <v>29.59</v>
      </c>
      <c r="BS937" s="54">
        <f t="shared" si="539"/>
        <v>2750.6783106775733</v>
      </c>
      <c r="BT937" s="50">
        <f t="shared" si="540"/>
        <v>209984.82281322154</v>
      </c>
      <c r="BU937" s="50">
        <f t="shared" si="541"/>
        <v>201349.65234159838</v>
      </c>
      <c r="BV937" s="72">
        <f t="shared" si="542"/>
        <v>4.1122831431031663</v>
      </c>
      <c r="BW937" s="75">
        <f t="shared" si="543"/>
        <v>1.5682085761641333</v>
      </c>
      <c r="BX937" s="55">
        <f t="shared" si="544"/>
        <v>1.4939186460063005</v>
      </c>
      <c r="BY937" s="72">
        <f t="shared" ref="BY937:BY1000" si="553">((BW937-BX937)/BW937)*100</f>
        <v>4.7372480476766254</v>
      </c>
      <c r="BZ937" s="83" t="s">
        <v>74</v>
      </c>
      <c r="CA937" s="83" t="s">
        <v>78</v>
      </c>
      <c r="CB937" s="112">
        <v>3</v>
      </c>
      <c r="CC937" s="112">
        <v>7</v>
      </c>
      <c r="CD937" s="112">
        <v>3</v>
      </c>
      <c r="CE937" s="112">
        <v>6</v>
      </c>
      <c r="CF937" s="83" t="s">
        <v>107</v>
      </c>
      <c r="CG937" s="71" t="s">
        <v>75</v>
      </c>
      <c r="CH937" s="62">
        <v>21.229637414608515</v>
      </c>
      <c r="CI937" s="63">
        <f>SUM(CI935:CI936)/2</f>
        <v>2.6950000000000003</v>
      </c>
      <c r="CJ937" s="64">
        <f>SUM((AF937-BQ937)/AF937)*100</f>
        <v>3.6842105263157858</v>
      </c>
      <c r="CK937" s="64">
        <f>SUM(BX937*CH937)</f>
        <v>31.715351181636652</v>
      </c>
      <c r="CL937" s="65" t="s">
        <v>107</v>
      </c>
    </row>
    <row r="938" spans="1:90" s="65" customFormat="1" ht="24.75" customHeight="1" x14ac:dyDescent="0.3">
      <c r="A938" s="61" t="s">
        <v>134</v>
      </c>
      <c r="B938" s="35">
        <v>3.7225000000000001</v>
      </c>
      <c r="C938" s="35">
        <v>1.5625</v>
      </c>
      <c r="D938" s="35">
        <v>5.6375000000000002</v>
      </c>
      <c r="E938" s="35">
        <v>4.6449999999999996</v>
      </c>
      <c r="F938" s="35">
        <v>2.0784250000000002</v>
      </c>
      <c r="G938" s="66">
        <v>0.39707500000000001</v>
      </c>
      <c r="H938" s="66">
        <v>7.5975000000000001E-2</v>
      </c>
      <c r="I938" s="66">
        <v>4.5699999999999998E-2</v>
      </c>
      <c r="J938" s="66">
        <v>4.2474999999999999E-2</v>
      </c>
      <c r="K938" s="67">
        <v>4.8875000000000002E-2</v>
      </c>
      <c r="L938" s="66">
        <v>0.93253999999999992</v>
      </c>
      <c r="M938" s="68">
        <v>0.181425</v>
      </c>
      <c r="N938" s="35">
        <v>5.8544999999999998</v>
      </c>
      <c r="O938" s="35">
        <v>17.771000000000001</v>
      </c>
      <c r="P938" s="35">
        <v>3.3263750000000005</v>
      </c>
      <c r="Q938" s="35">
        <v>15.763999999999999</v>
      </c>
      <c r="R938" s="35">
        <v>6.2364999999999995</v>
      </c>
      <c r="S938" s="35">
        <v>5.5346250000000001</v>
      </c>
      <c r="T938" s="35">
        <v>8.1591249999999995</v>
      </c>
      <c r="U938" s="35">
        <v>4.1001249999999994</v>
      </c>
      <c r="V938" s="35">
        <v>14.505750000000001</v>
      </c>
      <c r="W938" s="35">
        <v>4.2008749999999999</v>
      </c>
      <c r="X938" s="35">
        <v>9.2787499999999987</v>
      </c>
      <c r="Y938" s="35">
        <v>3.8270000000000008</v>
      </c>
      <c r="Z938" s="35">
        <v>1.9319999999999999</v>
      </c>
      <c r="AA938" s="35">
        <v>5.7506250000000003</v>
      </c>
      <c r="AB938" s="41">
        <v>1000</v>
      </c>
      <c r="AC938" s="41">
        <v>6</v>
      </c>
      <c r="AD938" s="88">
        <v>386.2</v>
      </c>
      <c r="AE938" s="69">
        <v>59.5</v>
      </c>
      <c r="AF938" s="69">
        <v>76.400000000000006</v>
      </c>
      <c r="AG938" s="44">
        <f t="shared" si="549"/>
        <v>29.75</v>
      </c>
      <c r="AH938" s="44">
        <f t="shared" si="521"/>
        <v>2780.5058479678164</v>
      </c>
      <c r="AI938" s="44">
        <f t="shared" si="522"/>
        <v>212430.6467847412</v>
      </c>
      <c r="AJ938" s="44">
        <f t="shared" si="523"/>
        <v>1.8180051035260538</v>
      </c>
      <c r="AK938" s="45">
        <v>0</v>
      </c>
      <c r="AL938" s="43">
        <v>359.2</v>
      </c>
      <c r="AM938" s="43">
        <v>59.56</v>
      </c>
      <c r="AN938" s="69">
        <v>75.27</v>
      </c>
      <c r="AO938" s="44">
        <f t="shared" si="548"/>
        <v>29.78</v>
      </c>
      <c r="AP938" s="44">
        <f t="shared" si="524"/>
        <v>2786.1164182878624</v>
      </c>
      <c r="AQ938" s="46">
        <f t="shared" si="525"/>
        <v>212430.6467847412</v>
      </c>
      <c r="AR938" s="46">
        <f t="shared" si="526"/>
        <v>209710.98280452739</v>
      </c>
      <c r="AS938" s="47">
        <f t="shared" si="527"/>
        <v>1.2802597089344083</v>
      </c>
      <c r="AT938" s="46">
        <f t="shared" si="528"/>
        <v>1.8180051035260538</v>
      </c>
      <c r="AU938" s="46">
        <f t="shared" si="529"/>
        <v>1.7128335159003667</v>
      </c>
      <c r="AV938" s="47">
        <f t="shared" si="530"/>
        <v>5.7849995812280683</v>
      </c>
      <c r="AW938" s="116">
        <v>0</v>
      </c>
      <c r="AX938" s="70">
        <v>150</v>
      </c>
      <c r="AY938" s="70">
        <v>12</v>
      </c>
      <c r="AZ938" s="71">
        <v>329.2</v>
      </c>
      <c r="BA938" s="43">
        <f t="shared" si="545"/>
        <v>17.314702308626977</v>
      </c>
      <c r="BB938" s="71">
        <v>59.94</v>
      </c>
      <c r="BC938" s="69">
        <v>74.75</v>
      </c>
      <c r="BD938" s="54">
        <f t="shared" si="531"/>
        <v>29.97</v>
      </c>
      <c r="BE938" s="44">
        <f t="shared" si="532"/>
        <v>2821.78134888774</v>
      </c>
      <c r="BF938" s="50">
        <f t="shared" si="546"/>
        <v>212430.6467847412</v>
      </c>
      <c r="BG938" s="50">
        <f t="shared" si="533"/>
        <v>210928.15582935855</v>
      </c>
      <c r="BH938" s="72">
        <f t="shared" si="534"/>
        <v>0.70728540261195816</v>
      </c>
      <c r="BI938" s="73">
        <f t="shared" si="535"/>
        <v>1.8180051035260538</v>
      </c>
      <c r="BJ938" s="51">
        <f t="shared" si="536"/>
        <v>1.560720989123537</v>
      </c>
      <c r="BK938" s="72">
        <f t="shared" si="537"/>
        <v>14.15200176850492</v>
      </c>
      <c r="BL938" s="116">
        <v>0</v>
      </c>
      <c r="BM938" s="74">
        <f t="shared" si="551"/>
        <v>1000</v>
      </c>
      <c r="BN938" s="74">
        <f t="shared" si="552"/>
        <v>6</v>
      </c>
      <c r="BO938" s="71">
        <v>301.10000000000002</v>
      </c>
      <c r="BP938" s="71">
        <v>59.12</v>
      </c>
      <c r="BQ938" s="71">
        <v>73.790000000000006</v>
      </c>
      <c r="BR938" s="72">
        <f t="shared" si="538"/>
        <v>29.56</v>
      </c>
      <c r="BS938" s="54">
        <f t="shared" si="539"/>
        <v>2745.1035545137784</v>
      </c>
      <c r="BT938" s="50">
        <f t="shared" si="540"/>
        <v>210928.15582935855</v>
      </c>
      <c r="BU938" s="50">
        <f t="shared" si="541"/>
        <v>202561.19128757171</v>
      </c>
      <c r="BV938" s="72">
        <f t="shared" si="542"/>
        <v>3.9667366876121282</v>
      </c>
      <c r="BW938" s="75">
        <f t="shared" si="543"/>
        <v>1.560720989123537</v>
      </c>
      <c r="BX938" s="55">
        <f t="shared" si="544"/>
        <v>1.4864644016263455</v>
      </c>
      <c r="BY938" s="72">
        <f t="shared" si="553"/>
        <v>4.7578387177897907</v>
      </c>
      <c r="BZ938" s="83" t="s">
        <v>74</v>
      </c>
      <c r="CA938" s="83" t="s">
        <v>78</v>
      </c>
      <c r="CB938" s="112">
        <v>3</v>
      </c>
      <c r="CC938" s="112">
        <v>7</v>
      </c>
      <c r="CD938" s="112">
        <v>3</v>
      </c>
      <c r="CE938" s="112">
        <v>6</v>
      </c>
      <c r="CF938" s="83" t="s">
        <v>107</v>
      </c>
      <c r="CG938" s="71" t="s">
        <v>75</v>
      </c>
      <c r="CH938" s="129">
        <f>SUM(CH936:CH937)/2</f>
        <v>21.230446173760459</v>
      </c>
      <c r="CI938" s="63">
        <f>SUM(CI936:CI937)/2</f>
        <v>2.7425000000000002</v>
      </c>
      <c r="CJ938" s="64">
        <f>SUM((AF938-BQ938)/AF938)*100</f>
        <v>3.4162303664921456</v>
      </c>
      <c r="CK938" s="64">
        <f>SUM(BX938*CH938)</f>
        <v>31.558302467939178</v>
      </c>
      <c r="CL938" s="65" t="s">
        <v>107</v>
      </c>
    </row>
    <row r="939" spans="1:90" s="65" customFormat="1" ht="24.75" customHeight="1" x14ac:dyDescent="0.3">
      <c r="A939" s="61" t="s">
        <v>134</v>
      </c>
      <c r="B939" s="35">
        <v>3.68</v>
      </c>
      <c r="C939" s="35">
        <v>1.7224999999999999</v>
      </c>
      <c r="D939" s="35">
        <v>5.5875000000000004</v>
      </c>
      <c r="E939" s="35">
        <v>4.9074999999999998</v>
      </c>
      <c r="F939" s="35">
        <v>0.87277499999999997</v>
      </c>
      <c r="G939" s="66">
        <v>0.44964999999999999</v>
      </c>
      <c r="H939" s="66">
        <v>7.7450000000000005E-2</v>
      </c>
      <c r="I939" s="66">
        <v>5.2699999999999997E-2</v>
      </c>
      <c r="J939" s="66">
        <v>4.3674999999999999E-2</v>
      </c>
      <c r="K939" s="67">
        <v>5.2325000000000003E-2</v>
      </c>
      <c r="L939" s="66">
        <v>0.93253999999999992</v>
      </c>
      <c r="M939" s="68">
        <v>5.5125E-2</v>
      </c>
      <c r="N939" s="35">
        <v>9.5925000000000011</v>
      </c>
      <c r="O939" s="35">
        <v>14.342499999999999</v>
      </c>
      <c r="P939" s="35">
        <v>3.3050000000000002</v>
      </c>
      <c r="Q939" s="35">
        <v>15.2425</v>
      </c>
      <c r="R939" s="35">
        <v>6.1624999999999996</v>
      </c>
      <c r="S939" s="35">
        <v>5.7249999999999996</v>
      </c>
      <c r="T939" s="35">
        <v>7.6349999999999998</v>
      </c>
      <c r="U939" s="35">
        <v>4.0225</v>
      </c>
      <c r="V939" s="35">
        <v>13.32</v>
      </c>
      <c r="W939" s="35">
        <v>3.8950000000000009</v>
      </c>
      <c r="X939" s="35">
        <v>8.5850000000000009</v>
      </c>
      <c r="Y939" s="35">
        <v>2.9074999999999998</v>
      </c>
      <c r="Z939" s="35">
        <v>1.9524999999999999</v>
      </c>
      <c r="AA939" s="35">
        <v>5.9325000000000001</v>
      </c>
      <c r="AB939" s="41">
        <v>1020</v>
      </c>
      <c r="AC939" s="41">
        <v>6</v>
      </c>
      <c r="AD939" s="88">
        <v>383</v>
      </c>
      <c r="AE939" s="69">
        <v>59.4</v>
      </c>
      <c r="AF939" s="69">
        <v>76.099999999999994</v>
      </c>
      <c r="AG939" s="44">
        <f t="shared" si="549"/>
        <v>29.7</v>
      </c>
      <c r="AH939" s="44">
        <f t="shared" si="521"/>
        <v>2771.1674638050204</v>
      </c>
      <c r="AI939" s="44">
        <f t="shared" si="522"/>
        <v>210885.84399556203</v>
      </c>
      <c r="AJ939" s="44">
        <f t="shared" si="523"/>
        <v>1.8161484561669299</v>
      </c>
      <c r="AK939" s="45">
        <v>0</v>
      </c>
      <c r="AL939" s="43">
        <v>360.7</v>
      </c>
      <c r="AM939" s="43">
        <v>59.3</v>
      </c>
      <c r="AN939" s="69">
        <v>74.7</v>
      </c>
      <c r="AO939" s="44">
        <f t="shared" si="548"/>
        <v>29.65</v>
      </c>
      <c r="AP939" s="44">
        <f t="shared" si="524"/>
        <v>2761.8447876054929</v>
      </c>
      <c r="AQ939" s="46">
        <f t="shared" si="525"/>
        <v>210885.84399556203</v>
      </c>
      <c r="AR939" s="46">
        <f t="shared" si="526"/>
        <v>206309.80563413032</v>
      </c>
      <c r="AS939" s="47">
        <f t="shared" si="527"/>
        <v>2.1699125340665404</v>
      </c>
      <c r="AT939" s="46">
        <f t="shared" si="528"/>
        <v>1.8161484561669299</v>
      </c>
      <c r="AU939" s="46">
        <f t="shared" si="529"/>
        <v>1.7483415240071776</v>
      </c>
      <c r="AV939" s="47">
        <f t="shared" si="530"/>
        <v>3.7335566885794211</v>
      </c>
      <c r="AW939" s="116">
        <v>0</v>
      </c>
      <c r="AX939" s="70">
        <v>150</v>
      </c>
      <c r="AY939" s="70">
        <v>12</v>
      </c>
      <c r="AZ939" s="71">
        <v>330</v>
      </c>
      <c r="BA939" s="43">
        <f t="shared" si="545"/>
        <v>16.060606060606062</v>
      </c>
      <c r="BB939" s="71">
        <v>60.07</v>
      </c>
      <c r="BC939" s="69">
        <v>74.22</v>
      </c>
      <c r="BD939" s="54">
        <f t="shared" si="531"/>
        <v>30.035</v>
      </c>
      <c r="BE939" s="44">
        <f t="shared" si="532"/>
        <v>2834.0345812543528</v>
      </c>
      <c r="BF939" s="50">
        <f t="shared" si="546"/>
        <v>210885.84399556203</v>
      </c>
      <c r="BG939" s="50">
        <f t="shared" si="533"/>
        <v>210342.04662069806</v>
      </c>
      <c r="BH939" s="72">
        <f t="shared" si="534"/>
        <v>0.25786338455008262</v>
      </c>
      <c r="BI939" s="73">
        <f t="shared" si="535"/>
        <v>1.8161484561669299</v>
      </c>
      <c r="BJ939" s="51">
        <f t="shared" si="536"/>
        <v>1.5688732010632027</v>
      </c>
      <c r="BK939" s="72">
        <f t="shared" si="537"/>
        <v>13.615365762863554</v>
      </c>
      <c r="BL939" s="116">
        <v>0</v>
      </c>
      <c r="BM939" s="74">
        <f t="shared" si="551"/>
        <v>1020</v>
      </c>
      <c r="BN939" s="74">
        <f t="shared" si="552"/>
        <v>6</v>
      </c>
      <c r="BO939" s="71">
        <v>300.5</v>
      </c>
      <c r="BP939" s="71">
        <v>59</v>
      </c>
      <c r="BQ939" s="71">
        <v>73.7</v>
      </c>
      <c r="BR939" s="72">
        <f t="shared" si="538"/>
        <v>29.5</v>
      </c>
      <c r="BS939" s="54">
        <f t="shared" si="539"/>
        <v>2733.9710067865176</v>
      </c>
      <c r="BT939" s="50">
        <f t="shared" si="540"/>
        <v>210342.04662069806</v>
      </c>
      <c r="BU939" s="50">
        <f t="shared" si="541"/>
        <v>201493.66320016637</v>
      </c>
      <c r="BV939" s="72">
        <f t="shared" si="542"/>
        <v>4.206664127637616</v>
      </c>
      <c r="BW939" s="75">
        <f t="shared" si="543"/>
        <v>1.5688732010632027</v>
      </c>
      <c r="BX939" s="55">
        <f t="shared" si="544"/>
        <v>1.4913620370357725</v>
      </c>
      <c r="BY939" s="72">
        <f t="shared" si="553"/>
        <v>4.9405626901461508</v>
      </c>
      <c r="BZ939" s="83" t="s">
        <v>74</v>
      </c>
      <c r="CA939" s="83" t="s">
        <v>78</v>
      </c>
      <c r="CB939" s="112">
        <v>3</v>
      </c>
      <c r="CC939" s="112">
        <v>7</v>
      </c>
      <c r="CD939" s="112">
        <v>3</v>
      </c>
      <c r="CE939" s="112">
        <v>6</v>
      </c>
      <c r="CF939" s="83" t="s">
        <v>107</v>
      </c>
      <c r="CG939" s="71" t="s">
        <v>75</v>
      </c>
      <c r="CH939" s="62">
        <v>21.009513742071885</v>
      </c>
      <c r="CI939" s="63">
        <v>4.5</v>
      </c>
      <c r="CJ939" s="64">
        <f>SUM((AF939-BQ939)/AF939)*100</f>
        <v>3.1537450722733138</v>
      </c>
      <c r="CK939" s="64">
        <f>SUM(BX939*CH939)</f>
        <v>31.332791211507381</v>
      </c>
      <c r="CL939" s="65" t="s">
        <v>107</v>
      </c>
    </row>
    <row r="940" spans="1:90" s="65" customFormat="1" ht="24.75" customHeight="1" x14ac:dyDescent="0.3">
      <c r="A940" s="61" t="s">
        <v>134</v>
      </c>
      <c r="B940" s="35">
        <v>3.4775</v>
      </c>
      <c r="C940" s="35">
        <v>1.8325</v>
      </c>
      <c r="D940" s="35">
        <v>6.1375000000000002</v>
      </c>
      <c r="E940" s="35">
        <v>4.1775000000000002</v>
      </c>
      <c r="F940" s="35">
        <v>0.98960000000000004</v>
      </c>
      <c r="G940" s="66">
        <v>0.437</v>
      </c>
      <c r="H940" s="66">
        <v>7.8100000000000003E-2</v>
      </c>
      <c r="I940" s="66">
        <v>5.2874999999999998E-2</v>
      </c>
      <c r="J940" s="66">
        <v>4.3075000000000002E-2</v>
      </c>
      <c r="K940" s="67">
        <v>5.0424999999999998E-2</v>
      </c>
      <c r="L940" s="66">
        <v>0.93253999999999992</v>
      </c>
      <c r="M940" s="68">
        <v>4.9274999999999999E-2</v>
      </c>
      <c r="N940" s="35">
        <v>5.6675000000000004</v>
      </c>
      <c r="O940" s="35">
        <v>12.95</v>
      </c>
      <c r="P940" s="35">
        <v>3.2475000000000001</v>
      </c>
      <c r="Q940" s="35">
        <v>18.372500000000002</v>
      </c>
      <c r="R940" s="35">
        <v>6.9424999999999999</v>
      </c>
      <c r="S940" s="35">
        <v>5.76</v>
      </c>
      <c r="T940" s="35">
        <v>6.9450000000000003</v>
      </c>
      <c r="U940" s="35">
        <v>6.3800000000000008</v>
      </c>
      <c r="V940" s="35">
        <v>18.142499999999998</v>
      </c>
      <c r="W940" s="35">
        <v>6.254999999999999</v>
      </c>
      <c r="X940" s="35">
        <v>7.7750000000000004</v>
      </c>
      <c r="Y940" s="35">
        <v>4.8175000000000008</v>
      </c>
      <c r="Z940" s="35">
        <v>3.1625000000000001</v>
      </c>
      <c r="AA940" s="35">
        <v>5.9725000000000001</v>
      </c>
      <c r="AB940" s="41">
        <v>1020</v>
      </c>
      <c r="AC940" s="41">
        <v>6</v>
      </c>
      <c r="AD940" s="88">
        <v>386</v>
      </c>
      <c r="AE940" s="69">
        <v>59.3</v>
      </c>
      <c r="AF940" s="69">
        <v>76.2</v>
      </c>
      <c r="AG940" s="44">
        <f t="shared" si="549"/>
        <v>29.65</v>
      </c>
      <c r="AH940" s="44">
        <f t="shared" si="521"/>
        <v>2761.8447876054929</v>
      </c>
      <c r="AI940" s="44">
        <f t="shared" si="522"/>
        <v>210452.57281553856</v>
      </c>
      <c r="AJ940" s="44">
        <f t="shared" si="523"/>
        <v>1.8341424618188373</v>
      </c>
      <c r="AK940" s="45">
        <v>0</v>
      </c>
      <c r="AL940" s="43">
        <v>360.9</v>
      </c>
      <c r="AM940" s="43">
        <v>59.2</v>
      </c>
      <c r="AN940" s="69">
        <v>74.66</v>
      </c>
      <c r="AO940" s="44">
        <f t="shared" si="548"/>
        <v>29.6</v>
      </c>
      <c r="AP940" s="44">
        <f t="shared" si="524"/>
        <v>2752.5378193692336</v>
      </c>
      <c r="AQ940" s="46">
        <f t="shared" si="525"/>
        <v>210452.57281553856</v>
      </c>
      <c r="AR940" s="46">
        <f t="shared" si="526"/>
        <v>205504.47359410697</v>
      </c>
      <c r="AS940" s="47">
        <f t="shared" si="527"/>
        <v>2.351170696196998</v>
      </c>
      <c r="AT940" s="46">
        <f t="shared" si="528"/>
        <v>1.8341424618188373</v>
      </c>
      <c r="AU940" s="46">
        <f t="shared" si="529"/>
        <v>1.7561661490290261</v>
      </c>
      <c r="AV940" s="47">
        <f t="shared" si="530"/>
        <v>4.2513771101774491</v>
      </c>
      <c r="AW940" s="116">
        <v>0</v>
      </c>
      <c r="AX940" s="70">
        <v>150</v>
      </c>
      <c r="AY940" s="70">
        <v>12</v>
      </c>
      <c r="AZ940" s="71">
        <v>327.8</v>
      </c>
      <c r="BA940" s="43">
        <f t="shared" si="545"/>
        <v>17.754728492983524</v>
      </c>
      <c r="BB940" s="71">
        <v>59.85</v>
      </c>
      <c r="BC940" s="69">
        <v>74.67</v>
      </c>
      <c r="BD940" s="54">
        <f t="shared" si="531"/>
        <v>29.925000000000001</v>
      </c>
      <c r="BE940" s="44">
        <f t="shared" si="532"/>
        <v>2813.313892748336</v>
      </c>
      <c r="BF940" s="50">
        <f t="shared" si="546"/>
        <v>210452.57281553856</v>
      </c>
      <c r="BG940" s="50">
        <f t="shared" si="533"/>
        <v>210070.14837151824</v>
      </c>
      <c r="BH940" s="72">
        <f t="shared" si="534"/>
        <v>0.18171526197283078</v>
      </c>
      <c r="BI940" s="73">
        <f t="shared" si="535"/>
        <v>1.8341424618188373</v>
      </c>
      <c r="BJ940" s="51">
        <f t="shared" si="536"/>
        <v>1.5604311347477671</v>
      </c>
      <c r="BK940" s="72">
        <f t="shared" si="537"/>
        <v>14.923122536492773</v>
      </c>
      <c r="BL940" s="116">
        <v>0</v>
      </c>
      <c r="BM940" s="74">
        <f t="shared" si="551"/>
        <v>1020</v>
      </c>
      <c r="BN940" s="74">
        <f t="shared" si="552"/>
        <v>6</v>
      </c>
      <c r="BO940" s="71">
        <v>300.60000000000002</v>
      </c>
      <c r="BP940" s="71">
        <v>58.8</v>
      </c>
      <c r="BQ940" s="71">
        <v>73.2</v>
      </c>
      <c r="BR940" s="72">
        <f t="shared" si="538"/>
        <v>29.4</v>
      </c>
      <c r="BS940" s="54">
        <f t="shared" si="539"/>
        <v>2715.4670260568732</v>
      </c>
      <c r="BT940" s="50">
        <f t="shared" si="540"/>
        <v>210070.14837151824</v>
      </c>
      <c r="BU940" s="50">
        <f t="shared" si="541"/>
        <v>198772.18630736312</v>
      </c>
      <c r="BV940" s="72">
        <f t="shared" si="542"/>
        <v>5.378185406988039</v>
      </c>
      <c r="BW940" s="75">
        <f t="shared" si="543"/>
        <v>1.5604311347477671</v>
      </c>
      <c r="BX940" s="55">
        <f t="shared" si="544"/>
        <v>1.5122840151045058</v>
      </c>
      <c r="BY940" s="72">
        <f t="shared" si="553"/>
        <v>3.0855010882004663</v>
      </c>
      <c r="BZ940" s="83" t="s">
        <v>74</v>
      </c>
      <c r="CA940" s="83" t="s">
        <v>78</v>
      </c>
      <c r="CB940" s="112">
        <v>3</v>
      </c>
      <c r="CC940" s="112">
        <v>7</v>
      </c>
      <c r="CD940" s="112">
        <v>3</v>
      </c>
      <c r="CE940" s="112">
        <v>6</v>
      </c>
      <c r="CF940" s="83" t="s">
        <v>107</v>
      </c>
      <c r="CG940" s="71" t="s">
        <v>75</v>
      </c>
      <c r="CH940" s="62">
        <v>20.152591423309659</v>
      </c>
      <c r="CI940" s="63">
        <v>4.38</v>
      </c>
      <c r="CJ940" s="64">
        <f>SUM((AF940-BQ940)/AF940)*100</f>
        <v>3.9370078740157481</v>
      </c>
      <c r="CK940" s="64">
        <f>SUM(BX940*CH940)</f>
        <v>30.47644187240336</v>
      </c>
      <c r="CL940" s="65" t="s">
        <v>107</v>
      </c>
    </row>
    <row r="941" spans="1:90" s="65" customFormat="1" ht="24.75" customHeight="1" x14ac:dyDescent="0.3">
      <c r="A941" s="61" t="s">
        <v>134</v>
      </c>
      <c r="B941" s="35">
        <v>3.6924999999999999</v>
      </c>
      <c r="C941" s="35">
        <v>1.7918750000000001</v>
      </c>
      <c r="D941" s="35">
        <v>6.19</v>
      </c>
      <c r="E941" s="35">
        <v>4.9675000000000002</v>
      </c>
      <c r="F941" s="35">
        <v>0.92567500000000003</v>
      </c>
      <c r="G941" s="66">
        <v>0.48749999999999999</v>
      </c>
      <c r="H941" s="66">
        <v>7.8725000000000003E-2</v>
      </c>
      <c r="I941" s="66">
        <v>5.3824999999999998E-2</v>
      </c>
      <c r="J941" s="66">
        <v>4.3775000000000001E-2</v>
      </c>
      <c r="K941" s="67">
        <v>5.4350000000000002E-2</v>
      </c>
      <c r="L941" s="66">
        <v>0.93253999999999992</v>
      </c>
      <c r="M941" s="68">
        <v>7.4925000000000005E-2</v>
      </c>
      <c r="N941" s="35">
        <v>5.8544999999999998</v>
      </c>
      <c r="O941" s="35">
        <v>17.771000000000001</v>
      </c>
      <c r="P941" s="35">
        <v>3.3263750000000005</v>
      </c>
      <c r="Q941" s="35">
        <v>15.763999999999999</v>
      </c>
      <c r="R941" s="35">
        <v>6.2364999999999995</v>
      </c>
      <c r="S941" s="35">
        <v>5.5346250000000001</v>
      </c>
      <c r="T941" s="35">
        <v>8.1591249999999995</v>
      </c>
      <c r="U941" s="35">
        <v>4.1001249999999994</v>
      </c>
      <c r="V941" s="35">
        <v>14.505750000000001</v>
      </c>
      <c r="W941" s="35">
        <v>4.2008749999999999</v>
      </c>
      <c r="X941" s="35">
        <v>9.2787499999999987</v>
      </c>
      <c r="Y941" s="35">
        <v>3.8270000000000008</v>
      </c>
      <c r="Z941" s="35">
        <v>1.9319999999999999</v>
      </c>
      <c r="AA941" s="35">
        <v>5.7506250000000003</v>
      </c>
      <c r="AB941" s="41">
        <v>1020</v>
      </c>
      <c r="AC941" s="41">
        <v>6</v>
      </c>
      <c r="AD941" s="88">
        <v>387.9</v>
      </c>
      <c r="AE941" s="69">
        <v>59.4</v>
      </c>
      <c r="AF941" s="69">
        <v>76.099999999999994</v>
      </c>
      <c r="AG941" s="44">
        <f t="shared" si="549"/>
        <v>29.7</v>
      </c>
      <c r="AH941" s="44">
        <f t="shared" si="521"/>
        <v>2771.1674638050204</v>
      </c>
      <c r="AI941" s="44">
        <f t="shared" si="522"/>
        <v>210885.84399556203</v>
      </c>
      <c r="AJ941" s="44">
        <f t="shared" si="523"/>
        <v>1.8393837758411282</v>
      </c>
      <c r="AK941" s="45">
        <v>0</v>
      </c>
      <c r="AL941" s="43">
        <v>358.6</v>
      </c>
      <c r="AM941" s="43">
        <v>59.3</v>
      </c>
      <c r="AN941" s="69">
        <v>74.180000000000007</v>
      </c>
      <c r="AO941" s="44">
        <f t="shared" si="548"/>
        <v>29.65</v>
      </c>
      <c r="AP941" s="44">
        <f t="shared" si="524"/>
        <v>2761.8447876054929</v>
      </c>
      <c r="AQ941" s="46">
        <f t="shared" si="525"/>
        <v>210885.84399556203</v>
      </c>
      <c r="AR941" s="46">
        <f t="shared" si="526"/>
        <v>204873.64634457548</v>
      </c>
      <c r="AS941" s="47">
        <f t="shared" si="527"/>
        <v>2.8509251911252385</v>
      </c>
      <c r="AT941" s="46">
        <f t="shared" si="528"/>
        <v>1.8393837758411282</v>
      </c>
      <c r="AU941" s="46">
        <f t="shared" si="529"/>
        <v>1.7503471354088818</v>
      </c>
      <c r="AV941" s="47">
        <f t="shared" si="530"/>
        <v>4.8405689775931116</v>
      </c>
      <c r="AW941" s="116">
        <v>0</v>
      </c>
      <c r="AX941" s="70">
        <v>150</v>
      </c>
      <c r="AY941" s="70">
        <v>12</v>
      </c>
      <c r="AZ941" s="71">
        <v>330.3</v>
      </c>
      <c r="BA941" s="43">
        <f t="shared" si="545"/>
        <v>17.438692098092631</v>
      </c>
      <c r="BB941" s="71">
        <v>59.7</v>
      </c>
      <c r="BC941" s="69">
        <v>73.900000000000006</v>
      </c>
      <c r="BD941" s="54">
        <f t="shared" si="531"/>
        <v>29.85</v>
      </c>
      <c r="BE941" s="44">
        <f t="shared" si="532"/>
        <v>2799.2297401832116</v>
      </c>
      <c r="BF941" s="50">
        <f t="shared" si="546"/>
        <v>210885.84399556203</v>
      </c>
      <c r="BG941" s="50">
        <f t="shared" si="533"/>
        <v>206863.07779953934</v>
      </c>
      <c r="BH941" s="72">
        <f t="shared" si="534"/>
        <v>1.907556296717261</v>
      </c>
      <c r="BI941" s="73">
        <f t="shared" si="535"/>
        <v>1.8393837758411282</v>
      </c>
      <c r="BJ941" s="51">
        <f t="shared" si="536"/>
        <v>1.5967083324559117</v>
      </c>
      <c r="BK941" s="72">
        <f t="shared" si="537"/>
        <v>13.19330128777742</v>
      </c>
      <c r="BL941" s="116">
        <v>0</v>
      </c>
      <c r="BM941" s="74">
        <f t="shared" si="551"/>
        <v>1020</v>
      </c>
      <c r="BN941" s="74">
        <f t="shared" si="552"/>
        <v>6</v>
      </c>
      <c r="BO941" s="71">
        <v>301.10000000000002</v>
      </c>
      <c r="BP941" s="71">
        <v>59</v>
      </c>
      <c r="BQ941" s="71">
        <v>73.5</v>
      </c>
      <c r="BR941" s="72">
        <f t="shared" si="538"/>
        <v>29.5</v>
      </c>
      <c r="BS941" s="54">
        <f t="shared" si="539"/>
        <v>2733.9710067865176</v>
      </c>
      <c r="BT941" s="50">
        <f t="shared" si="540"/>
        <v>206863.07779953934</v>
      </c>
      <c r="BU941" s="50">
        <f t="shared" si="541"/>
        <v>200946.86899880905</v>
      </c>
      <c r="BV941" s="72">
        <f t="shared" si="542"/>
        <v>2.8599636356872722</v>
      </c>
      <c r="BW941" s="75">
        <f t="shared" si="543"/>
        <v>1.5967083324559117</v>
      </c>
      <c r="BX941" s="55">
        <f t="shared" si="544"/>
        <v>1.4984060289179451</v>
      </c>
      <c r="BY941" s="72">
        <f t="shared" si="553"/>
        <v>6.1565598136991602</v>
      </c>
      <c r="BZ941" s="83" t="s">
        <v>74</v>
      </c>
      <c r="CA941" s="83" t="s">
        <v>78</v>
      </c>
      <c r="CB941" s="112">
        <v>3</v>
      </c>
      <c r="CC941" s="112">
        <v>7</v>
      </c>
      <c r="CD941" s="112">
        <v>3</v>
      </c>
      <c r="CE941" s="112">
        <v>6</v>
      </c>
      <c r="CF941" s="83" t="s">
        <v>107</v>
      </c>
      <c r="CG941" s="71" t="s">
        <v>75</v>
      </c>
      <c r="CH941" s="62">
        <v>20.657402458578304</v>
      </c>
      <c r="CI941" s="63">
        <f>SUM(CI939:CI940)/2</f>
        <v>4.4399999999999995</v>
      </c>
      <c r="CJ941" s="64">
        <f>SUM((AF941-BQ941)/AF941)*100</f>
        <v>3.4165571616294277</v>
      </c>
      <c r="CK941" s="64">
        <f>SUM(BX941*CH941)</f>
        <v>30.953176385718113</v>
      </c>
      <c r="CL941" s="65" t="s">
        <v>107</v>
      </c>
    </row>
    <row r="942" spans="1:90" s="65" customFormat="1" ht="24.75" customHeight="1" x14ac:dyDescent="0.3">
      <c r="A942" s="61" t="s">
        <v>134</v>
      </c>
      <c r="B942" s="35">
        <v>3.86</v>
      </c>
      <c r="C942" s="35">
        <v>1.7450000000000001</v>
      </c>
      <c r="D942" s="35">
        <v>5.9424999999999999</v>
      </c>
      <c r="E942" s="35">
        <v>4.6524999999999999</v>
      </c>
      <c r="F942" s="35">
        <v>1.1118250000000001</v>
      </c>
      <c r="G942" s="66">
        <v>0.46397500000000003</v>
      </c>
      <c r="H942" s="66">
        <v>7.7399999999999997E-2</v>
      </c>
      <c r="I942" s="66">
        <v>4.4200000000000003E-2</v>
      </c>
      <c r="J942" s="66">
        <v>3.9600000000000003E-2</v>
      </c>
      <c r="K942" s="67">
        <v>5.2549999999999999E-2</v>
      </c>
      <c r="L942" s="66">
        <v>0.93253999999999992</v>
      </c>
      <c r="M942" s="68">
        <v>0.11347500000000001</v>
      </c>
      <c r="N942" s="35">
        <v>9.5925000000000011</v>
      </c>
      <c r="O942" s="35">
        <v>14.342499999999999</v>
      </c>
      <c r="P942" s="35">
        <v>3.3050000000000002</v>
      </c>
      <c r="Q942" s="35">
        <v>15.2425</v>
      </c>
      <c r="R942" s="35">
        <v>6.1624999999999996</v>
      </c>
      <c r="S942" s="35">
        <v>5.7249999999999996</v>
      </c>
      <c r="T942" s="35">
        <v>7.6349999999999998</v>
      </c>
      <c r="U942" s="35">
        <v>4.0225</v>
      </c>
      <c r="V942" s="35">
        <v>13.32</v>
      </c>
      <c r="W942" s="35">
        <v>3.8950000000000009</v>
      </c>
      <c r="X942" s="35">
        <v>8.5850000000000009</v>
      </c>
      <c r="Y942" s="35">
        <v>2.9074999999999998</v>
      </c>
      <c r="Z942" s="35">
        <v>1.9524999999999999</v>
      </c>
      <c r="AA942" s="35">
        <v>5.9325000000000001</v>
      </c>
      <c r="AB942" s="41">
        <v>1020</v>
      </c>
      <c r="AC942" s="41">
        <v>6</v>
      </c>
      <c r="AD942" s="88">
        <v>383.1</v>
      </c>
      <c r="AE942" s="69">
        <v>59.6</v>
      </c>
      <c r="AF942" s="69">
        <v>76.099999999999994</v>
      </c>
      <c r="AG942" s="44">
        <f t="shared" si="549"/>
        <v>29.8</v>
      </c>
      <c r="AH942" s="44">
        <f t="shared" si="521"/>
        <v>2789.8599400938801</v>
      </c>
      <c r="AI942" s="44">
        <f t="shared" si="522"/>
        <v>212308.34144114426</v>
      </c>
      <c r="AJ942" s="44">
        <f t="shared" si="523"/>
        <v>1.8044510046073827</v>
      </c>
      <c r="AK942" s="45">
        <v>0</v>
      </c>
      <c r="AL942" s="43">
        <v>363.8</v>
      </c>
      <c r="AM942" s="43">
        <v>59.68</v>
      </c>
      <c r="AN942" s="69">
        <v>74.7</v>
      </c>
      <c r="AO942" s="44">
        <f t="shared" si="548"/>
        <v>29.84</v>
      </c>
      <c r="AP942" s="44">
        <f t="shared" si="524"/>
        <v>2797.3545235282836</v>
      </c>
      <c r="AQ942" s="46">
        <f t="shared" si="525"/>
        <v>212308.34144114426</v>
      </c>
      <c r="AR942" s="46">
        <f t="shared" si="526"/>
        <v>208962.3829075628</v>
      </c>
      <c r="AS942" s="47">
        <f t="shared" si="527"/>
        <v>1.5759901428597536</v>
      </c>
      <c r="AT942" s="46">
        <f t="shared" si="528"/>
        <v>1.8044510046073827</v>
      </c>
      <c r="AU942" s="46">
        <f t="shared" si="529"/>
        <v>1.7409832092168072</v>
      </c>
      <c r="AV942" s="47">
        <f t="shared" si="530"/>
        <v>3.5172911444267809</v>
      </c>
      <c r="AW942" s="116">
        <v>0</v>
      </c>
      <c r="AX942" s="70">
        <v>150</v>
      </c>
      <c r="AY942" s="70">
        <v>12</v>
      </c>
      <c r="AZ942" s="71">
        <v>329.3</v>
      </c>
      <c r="BA942" s="43">
        <f t="shared" si="545"/>
        <v>16.337686000607352</v>
      </c>
      <c r="BB942" s="71">
        <v>59.6</v>
      </c>
      <c r="BC942" s="69">
        <v>74.02</v>
      </c>
      <c r="BD942" s="54">
        <f t="shared" si="531"/>
        <v>29.8</v>
      </c>
      <c r="BE942" s="44">
        <f t="shared" si="532"/>
        <v>2789.8599400938801</v>
      </c>
      <c r="BF942" s="50">
        <f t="shared" si="546"/>
        <v>212308.34144114426</v>
      </c>
      <c r="BG942" s="50">
        <f t="shared" si="533"/>
        <v>206505.43276574899</v>
      </c>
      <c r="BH942" s="72">
        <f t="shared" si="534"/>
        <v>2.7332457293035488</v>
      </c>
      <c r="BI942" s="73">
        <f t="shared" si="535"/>
        <v>1.8044510046073827</v>
      </c>
      <c r="BJ942" s="51">
        <f t="shared" si="536"/>
        <v>1.5946311706653449</v>
      </c>
      <c r="BK942" s="72">
        <f t="shared" si="537"/>
        <v>11.627904188381718</v>
      </c>
      <c r="BL942" s="116">
        <v>0</v>
      </c>
      <c r="BM942" s="74">
        <f t="shared" si="551"/>
        <v>1020</v>
      </c>
      <c r="BN942" s="74">
        <f t="shared" si="552"/>
        <v>6</v>
      </c>
      <c r="BO942" s="71">
        <v>300.2</v>
      </c>
      <c r="BP942" s="71">
        <v>58.9</v>
      </c>
      <c r="BQ942" s="71">
        <v>73.5</v>
      </c>
      <c r="BR942" s="72">
        <f t="shared" si="538"/>
        <v>29.45</v>
      </c>
      <c r="BS942" s="54">
        <f t="shared" si="539"/>
        <v>2724.7111624400618</v>
      </c>
      <c r="BT942" s="50">
        <f t="shared" si="540"/>
        <v>206505.43276574899</v>
      </c>
      <c r="BU942" s="50">
        <f t="shared" si="541"/>
        <v>200266.27043934455</v>
      </c>
      <c r="BV942" s="72">
        <f t="shared" si="542"/>
        <v>3.0213066275509992</v>
      </c>
      <c r="BW942" s="75">
        <f t="shared" si="543"/>
        <v>1.5946311706653449</v>
      </c>
      <c r="BX942" s="55">
        <f t="shared" si="544"/>
        <v>1.4990042973358451</v>
      </c>
      <c r="BY942" s="72">
        <f t="shared" si="553"/>
        <v>5.9968019620236328</v>
      </c>
      <c r="BZ942" s="83" t="s">
        <v>74</v>
      </c>
      <c r="CA942" s="83" t="s">
        <v>78</v>
      </c>
      <c r="CB942" s="112">
        <v>3</v>
      </c>
      <c r="CC942" s="112">
        <v>7</v>
      </c>
      <c r="CD942" s="112">
        <v>3</v>
      </c>
      <c r="CE942" s="112">
        <v>6</v>
      </c>
      <c r="CF942" s="83" t="s">
        <v>107</v>
      </c>
      <c r="CG942" s="71" t="s">
        <v>75</v>
      </c>
      <c r="CH942" s="63">
        <f>SUM(CH940:CH941)/2</f>
        <v>20.404996940943981</v>
      </c>
      <c r="CI942" s="63">
        <f>SUM(CI940:CI941)/2</f>
        <v>4.41</v>
      </c>
      <c r="CJ942" s="64">
        <f>SUM((AF942-BQ942)/AF942)*100</f>
        <v>3.4165571616294277</v>
      </c>
      <c r="CK942" s="64">
        <f>SUM(BX942*CH942)</f>
        <v>30.5871781015998</v>
      </c>
      <c r="CL942" s="65" t="s">
        <v>107</v>
      </c>
    </row>
    <row r="943" spans="1:90" s="65" customFormat="1" ht="24.75" customHeight="1" x14ac:dyDescent="0.3">
      <c r="A943" s="61" t="s">
        <v>134</v>
      </c>
      <c r="B943" s="35">
        <v>3.875</v>
      </c>
      <c r="C943" s="35">
        <v>1.665</v>
      </c>
      <c r="D943" s="35">
        <v>5.8324999999999996</v>
      </c>
      <c r="E943" s="35">
        <v>4.6950000000000003</v>
      </c>
      <c r="F943" s="35">
        <v>1.0945499999999999</v>
      </c>
      <c r="G943" s="66">
        <v>0.44900000000000001</v>
      </c>
      <c r="H943" s="66">
        <v>7.7100000000000002E-2</v>
      </c>
      <c r="I943" s="66">
        <v>4.5074999999999997E-2</v>
      </c>
      <c r="J943" s="66">
        <v>4.0474999999999997E-2</v>
      </c>
      <c r="K943" s="67">
        <v>4.9375000000000002E-2</v>
      </c>
      <c r="L943" s="66">
        <v>0.93253999999999992</v>
      </c>
      <c r="M943" s="68">
        <v>0.12125</v>
      </c>
      <c r="N943" s="35">
        <v>5.6675000000000004</v>
      </c>
      <c r="O943" s="35">
        <v>12.95</v>
      </c>
      <c r="P943" s="35">
        <v>3.2475000000000001</v>
      </c>
      <c r="Q943" s="35">
        <v>18.372500000000002</v>
      </c>
      <c r="R943" s="35">
        <v>6.9424999999999999</v>
      </c>
      <c r="S943" s="35">
        <v>5.76</v>
      </c>
      <c r="T943" s="35">
        <v>6.9450000000000003</v>
      </c>
      <c r="U943" s="35">
        <v>6.3800000000000008</v>
      </c>
      <c r="V943" s="35">
        <v>18.142499999999998</v>
      </c>
      <c r="W943" s="35">
        <v>6.254999999999999</v>
      </c>
      <c r="X943" s="35">
        <v>7.7750000000000004</v>
      </c>
      <c r="Y943" s="35">
        <v>4.8175000000000008</v>
      </c>
      <c r="Z943" s="35">
        <v>3.1625000000000001</v>
      </c>
      <c r="AA943" s="35">
        <v>5.9725000000000001</v>
      </c>
      <c r="AB943" s="41">
        <v>1040</v>
      </c>
      <c r="AC943" s="41">
        <v>6</v>
      </c>
      <c r="AD943" s="88">
        <v>384.4</v>
      </c>
      <c r="AE943" s="69">
        <v>59.4</v>
      </c>
      <c r="AF943" s="69">
        <v>76.099999999999994</v>
      </c>
      <c r="AG943" s="44">
        <f t="shared" si="549"/>
        <v>29.7</v>
      </c>
      <c r="AH943" s="44">
        <f t="shared" si="521"/>
        <v>2771.1674638050204</v>
      </c>
      <c r="AI943" s="44">
        <f t="shared" si="522"/>
        <v>210885.84399556203</v>
      </c>
      <c r="AJ943" s="44">
        <f t="shared" si="523"/>
        <v>1.8227871189309865</v>
      </c>
      <c r="AK943" s="45">
        <v>0</v>
      </c>
      <c r="AL943" s="43">
        <v>362.3</v>
      </c>
      <c r="AM943" s="43">
        <v>59.97</v>
      </c>
      <c r="AN943" s="69">
        <v>74.209999999999994</v>
      </c>
      <c r="AO943" s="44">
        <f t="shared" si="548"/>
        <v>29.984999999999999</v>
      </c>
      <c r="AP943" s="44">
        <f t="shared" si="524"/>
        <v>2824.6066617009296</v>
      </c>
      <c r="AQ943" s="46">
        <f t="shared" si="525"/>
        <v>210885.84399556203</v>
      </c>
      <c r="AR943" s="46">
        <f t="shared" si="526"/>
        <v>209614.06036482597</v>
      </c>
      <c r="AS943" s="47">
        <f t="shared" si="527"/>
        <v>0.60306733095030307</v>
      </c>
      <c r="AT943" s="46">
        <f t="shared" si="528"/>
        <v>1.8227871189309865</v>
      </c>
      <c r="AU943" s="46">
        <f t="shared" si="529"/>
        <v>1.7284145890281857</v>
      </c>
      <c r="AV943" s="47">
        <f t="shared" si="530"/>
        <v>5.1773752909855819</v>
      </c>
      <c r="AW943" s="116">
        <v>0</v>
      </c>
      <c r="AX943" s="70">
        <v>150</v>
      </c>
      <c r="AY943" s="70">
        <v>12</v>
      </c>
      <c r="AZ943" s="71">
        <v>328.4</v>
      </c>
      <c r="BA943" s="43">
        <f t="shared" si="545"/>
        <v>17.052375152253351</v>
      </c>
      <c r="BB943" s="71">
        <v>59.85</v>
      </c>
      <c r="BC943" s="69">
        <v>74.45</v>
      </c>
      <c r="BD943" s="54">
        <f t="shared" si="531"/>
        <v>29.925000000000001</v>
      </c>
      <c r="BE943" s="44">
        <f t="shared" si="532"/>
        <v>2813.313892748336</v>
      </c>
      <c r="BF943" s="50">
        <f t="shared" si="546"/>
        <v>210885.84399556203</v>
      </c>
      <c r="BG943" s="50">
        <f t="shared" si="533"/>
        <v>209451.21931511362</v>
      </c>
      <c r="BH943" s="72">
        <f t="shared" si="534"/>
        <v>0.68028496046353948</v>
      </c>
      <c r="BI943" s="73">
        <f t="shared" si="535"/>
        <v>1.8227871189309865</v>
      </c>
      <c r="BJ943" s="51">
        <f t="shared" si="536"/>
        <v>1.5679068428144656</v>
      </c>
      <c r="BK943" s="72">
        <f t="shared" si="537"/>
        <v>13.982997436694697</v>
      </c>
      <c r="BL943" s="116">
        <v>0</v>
      </c>
      <c r="BM943" s="74">
        <f t="shared" si="551"/>
        <v>1040</v>
      </c>
      <c r="BN943" s="74">
        <f t="shared" si="552"/>
        <v>6</v>
      </c>
      <c r="BO943" s="71">
        <v>304.3</v>
      </c>
      <c r="BP943" s="71">
        <v>58.8</v>
      </c>
      <c r="BQ943" s="71">
        <v>73.599999999999994</v>
      </c>
      <c r="BR943" s="72">
        <f t="shared" si="538"/>
        <v>29.4</v>
      </c>
      <c r="BS943" s="54">
        <f t="shared" si="539"/>
        <v>2715.4670260568732</v>
      </c>
      <c r="BT943" s="50">
        <f t="shared" si="540"/>
        <v>209451.21931511362</v>
      </c>
      <c r="BU943" s="50">
        <f t="shared" si="541"/>
        <v>199858.37311778584</v>
      </c>
      <c r="BV943" s="72">
        <f t="shared" si="542"/>
        <v>4.5799906196275701</v>
      </c>
      <c r="BW943" s="75">
        <f t="shared" si="543"/>
        <v>1.5679068428144656</v>
      </c>
      <c r="BX943" s="55">
        <f t="shared" si="544"/>
        <v>1.5225781900098918</v>
      </c>
      <c r="BY943" s="72">
        <f t="shared" si="553"/>
        <v>2.8910297198018942</v>
      </c>
      <c r="BZ943" s="83" t="s">
        <v>74</v>
      </c>
      <c r="CA943" s="83" t="s">
        <v>78</v>
      </c>
      <c r="CB943" s="112">
        <v>3</v>
      </c>
      <c r="CC943" s="112">
        <v>7</v>
      </c>
      <c r="CD943" s="112">
        <v>3</v>
      </c>
      <c r="CE943" s="112">
        <v>6</v>
      </c>
      <c r="CF943" s="83" t="s">
        <v>107</v>
      </c>
      <c r="CG943" s="71" t="s">
        <v>75</v>
      </c>
      <c r="CH943" s="63">
        <f>SUM(CH941:CH942)/2</f>
        <v>20.531199699761142</v>
      </c>
      <c r="CI943" s="63">
        <f>SUM(CI941:CI942)/2</f>
        <v>4.4249999999999998</v>
      </c>
      <c r="CJ943" s="64">
        <f>SUM((AF943-BQ943)/AF943)*100</f>
        <v>3.2851511169513801</v>
      </c>
      <c r="CK943" s="64">
        <f>SUM(BX943*CH943)</f>
        <v>31.260356877593953</v>
      </c>
      <c r="CL943" s="65" t="s">
        <v>107</v>
      </c>
    </row>
    <row r="944" spans="1:90" s="65" customFormat="1" ht="24.75" customHeight="1" x14ac:dyDescent="0.3">
      <c r="A944" s="61" t="s">
        <v>134</v>
      </c>
      <c r="B944" s="35">
        <v>3.8925000000000001</v>
      </c>
      <c r="C944" s="35">
        <v>1.645</v>
      </c>
      <c r="D944" s="35">
        <v>5.9424999999999999</v>
      </c>
      <c r="E944" s="35">
        <v>4.7525000000000004</v>
      </c>
      <c r="F944" s="35">
        <v>1.1374249999999999</v>
      </c>
      <c r="G944" s="66">
        <v>0.45952500000000002</v>
      </c>
      <c r="H944" s="66">
        <v>7.6774999999999996E-2</v>
      </c>
      <c r="I944" s="66">
        <v>4.7024999999999997E-2</v>
      </c>
      <c r="J944" s="66">
        <v>4.1750000000000002E-2</v>
      </c>
      <c r="K944" s="67">
        <v>4.9974999999999999E-2</v>
      </c>
      <c r="L944" s="66">
        <v>0.93253999999999992</v>
      </c>
      <c r="M944" s="68">
        <v>0.12470000000000001</v>
      </c>
      <c r="N944" s="35">
        <v>5.8544999999999998</v>
      </c>
      <c r="O944" s="35">
        <v>17.771000000000001</v>
      </c>
      <c r="P944" s="35">
        <v>3.3263750000000005</v>
      </c>
      <c r="Q944" s="35">
        <v>15.763999999999999</v>
      </c>
      <c r="R944" s="35">
        <v>6.2364999999999995</v>
      </c>
      <c r="S944" s="35">
        <v>5.5346250000000001</v>
      </c>
      <c r="T944" s="35">
        <v>8.1591249999999995</v>
      </c>
      <c r="U944" s="35">
        <v>4.1001249999999994</v>
      </c>
      <c r="V944" s="35">
        <v>14.505750000000001</v>
      </c>
      <c r="W944" s="35">
        <v>4.2008749999999999</v>
      </c>
      <c r="X944" s="35">
        <v>9.2787499999999987</v>
      </c>
      <c r="Y944" s="35">
        <v>3.8270000000000008</v>
      </c>
      <c r="Z944" s="35">
        <v>1.9319999999999999</v>
      </c>
      <c r="AA944" s="35">
        <v>5.7506250000000003</v>
      </c>
      <c r="AB944" s="41">
        <v>1040</v>
      </c>
      <c r="AC944" s="41">
        <v>6</v>
      </c>
      <c r="AD944" s="88">
        <v>384.9</v>
      </c>
      <c r="AE944" s="69">
        <v>59.4</v>
      </c>
      <c r="AF944" s="69">
        <v>76.099999999999994</v>
      </c>
      <c r="AG944" s="44">
        <f t="shared" si="549"/>
        <v>29.7</v>
      </c>
      <c r="AH944" s="44">
        <f t="shared" si="521"/>
        <v>2771.1674638050204</v>
      </c>
      <c r="AI944" s="44">
        <f t="shared" si="522"/>
        <v>210885.84399556203</v>
      </c>
      <c r="AJ944" s="44">
        <f t="shared" si="523"/>
        <v>1.8251580699181496</v>
      </c>
      <c r="AK944" s="45">
        <v>0</v>
      </c>
      <c r="AL944" s="43">
        <v>359.3</v>
      </c>
      <c r="AM944" s="43">
        <v>59.51</v>
      </c>
      <c r="AN944" s="69">
        <v>73.930000000000007</v>
      </c>
      <c r="AO944" s="44">
        <f t="shared" si="548"/>
        <v>29.754999999999999</v>
      </c>
      <c r="AP944" s="44">
        <f t="shared" si="524"/>
        <v>2781.4405503220755</v>
      </c>
      <c r="AQ944" s="46">
        <f t="shared" si="525"/>
        <v>210885.84399556203</v>
      </c>
      <c r="AR944" s="46">
        <f t="shared" si="526"/>
        <v>205631.89988531105</v>
      </c>
      <c r="AS944" s="47">
        <f t="shared" si="527"/>
        <v>2.4913687949398535</v>
      </c>
      <c r="AT944" s="46">
        <f t="shared" si="528"/>
        <v>1.8251580699181496</v>
      </c>
      <c r="AU944" s="46">
        <f t="shared" si="529"/>
        <v>1.7472969913733991</v>
      </c>
      <c r="AV944" s="47">
        <f t="shared" si="530"/>
        <v>4.2659909751401521</v>
      </c>
      <c r="AW944" s="116">
        <v>0</v>
      </c>
      <c r="AX944" s="70">
        <v>150</v>
      </c>
      <c r="AY944" s="70">
        <v>12</v>
      </c>
      <c r="AZ944" s="71">
        <v>327.39999999999998</v>
      </c>
      <c r="BA944" s="43">
        <f t="shared" si="545"/>
        <v>17.562614538790474</v>
      </c>
      <c r="BB944" s="71">
        <v>59.56</v>
      </c>
      <c r="BC944" s="69">
        <v>74.44</v>
      </c>
      <c r="BD944" s="54">
        <f t="shared" si="531"/>
        <v>29.78</v>
      </c>
      <c r="BE944" s="44">
        <f t="shared" si="532"/>
        <v>2786.1164182878624</v>
      </c>
      <c r="BF944" s="50">
        <f t="shared" si="546"/>
        <v>210885.84399556203</v>
      </c>
      <c r="BG944" s="50">
        <f t="shared" si="533"/>
        <v>207398.50617734846</v>
      </c>
      <c r="BH944" s="72">
        <f t="shared" si="534"/>
        <v>1.653661408532928</v>
      </c>
      <c r="BI944" s="73">
        <f t="shared" si="535"/>
        <v>1.8251580699181496</v>
      </c>
      <c r="BJ944" s="51">
        <f t="shared" si="536"/>
        <v>1.5786034626500014</v>
      </c>
      <c r="BK944" s="72">
        <f t="shared" si="537"/>
        <v>13.508671458752342</v>
      </c>
      <c r="BL944" s="116">
        <v>0</v>
      </c>
      <c r="BM944" s="74">
        <f t="shared" si="551"/>
        <v>1040</v>
      </c>
      <c r="BN944" s="74">
        <f t="shared" si="552"/>
        <v>6</v>
      </c>
      <c r="BO944" s="71">
        <v>301.89999999999998</v>
      </c>
      <c r="BP944" s="71">
        <v>58.6</v>
      </c>
      <c r="BQ944" s="71">
        <v>73.3</v>
      </c>
      <c r="BR944" s="72">
        <f t="shared" si="538"/>
        <v>29.3</v>
      </c>
      <c r="BS944" s="54">
        <f t="shared" si="539"/>
        <v>2697.0258771803014</v>
      </c>
      <c r="BT944" s="50">
        <f t="shared" si="540"/>
        <v>207398.50617734846</v>
      </c>
      <c r="BU944" s="50">
        <f t="shared" si="541"/>
        <v>197691.9967973161</v>
      </c>
      <c r="BV944" s="72">
        <f t="shared" si="542"/>
        <v>4.6801250206364733</v>
      </c>
      <c r="BW944" s="75">
        <f t="shared" si="543"/>
        <v>1.5786034626500014</v>
      </c>
      <c r="BX944" s="55">
        <f t="shared" si="544"/>
        <v>1.5271230241531895</v>
      </c>
      <c r="BY944" s="72">
        <f t="shared" si="553"/>
        <v>3.2611380701263468</v>
      </c>
      <c r="BZ944" s="83" t="s">
        <v>74</v>
      </c>
      <c r="CA944" s="83" t="s">
        <v>78</v>
      </c>
      <c r="CB944" s="112">
        <v>3</v>
      </c>
      <c r="CC944" s="112">
        <v>7</v>
      </c>
      <c r="CD944" s="112">
        <v>3</v>
      </c>
      <c r="CE944" s="112">
        <v>6</v>
      </c>
      <c r="CF944" s="83" t="s">
        <v>107</v>
      </c>
      <c r="CG944" s="71" t="s">
        <v>75</v>
      </c>
      <c r="CH944" s="63">
        <f>SUM(CH942:CH943)/2</f>
        <v>20.46809832035256</v>
      </c>
      <c r="CI944" s="63">
        <f>SUM(CI942:CI943)/2</f>
        <v>4.4175000000000004</v>
      </c>
      <c r="CJ944" s="64">
        <f>SUM((AF944-BQ944)/AF944)*100</f>
        <v>3.6793692509855416</v>
      </c>
      <c r="CK944" s="64">
        <f>SUM(BX944*CH944)</f>
        <v>31.257304205641621</v>
      </c>
      <c r="CL944" s="65" t="s">
        <v>107</v>
      </c>
    </row>
    <row r="945" spans="1:90" s="65" customFormat="1" ht="24.75" customHeight="1" x14ac:dyDescent="0.3">
      <c r="A945" s="61" t="s">
        <v>134</v>
      </c>
      <c r="B945" s="35">
        <v>3.2650000000000001</v>
      </c>
      <c r="C945" s="35">
        <v>1.7450000000000001</v>
      </c>
      <c r="D945" s="35">
        <v>5.9225000000000003</v>
      </c>
      <c r="E945" s="35">
        <v>4.5225</v>
      </c>
      <c r="F945" s="35">
        <v>0.90544999999999998</v>
      </c>
      <c r="G945" s="66">
        <v>0.39352500000000001</v>
      </c>
      <c r="H945" s="66">
        <v>7.7450000000000005E-2</v>
      </c>
      <c r="I945" s="66">
        <v>4.5999999999999999E-2</v>
      </c>
      <c r="J945" s="66">
        <v>3.8675000000000001E-2</v>
      </c>
      <c r="K945" s="67">
        <v>5.3900000000000003E-2</v>
      </c>
      <c r="L945" s="66">
        <v>0.93253999999999992</v>
      </c>
      <c r="M945" s="68">
        <v>8.7075E-2</v>
      </c>
      <c r="N945" s="35">
        <v>9.5925000000000011</v>
      </c>
      <c r="O945" s="35">
        <v>14.342499999999999</v>
      </c>
      <c r="P945" s="35">
        <v>3.3050000000000002</v>
      </c>
      <c r="Q945" s="35">
        <v>15.2425</v>
      </c>
      <c r="R945" s="35">
        <v>6.1624999999999996</v>
      </c>
      <c r="S945" s="35">
        <v>5.7249999999999996</v>
      </c>
      <c r="T945" s="35">
        <v>7.6349999999999998</v>
      </c>
      <c r="U945" s="35">
        <v>4.0225</v>
      </c>
      <c r="V945" s="35">
        <v>13.32</v>
      </c>
      <c r="W945" s="35">
        <v>3.8950000000000009</v>
      </c>
      <c r="X945" s="35">
        <v>8.5850000000000009</v>
      </c>
      <c r="Y945" s="35">
        <v>2.9074999999999998</v>
      </c>
      <c r="Z945" s="35">
        <v>1.9524999999999999</v>
      </c>
      <c r="AA945" s="35">
        <v>5.9325000000000001</v>
      </c>
      <c r="AB945" s="41">
        <v>1040</v>
      </c>
      <c r="AC945" s="41">
        <v>6</v>
      </c>
      <c r="AD945" s="88">
        <v>384.2</v>
      </c>
      <c r="AE945" s="69">
        <v>59.4</v>
      </c>
      <c r="AF945" s="69">
        <v>76.2</v>
      </c>
      <c r="AG945" s="44">
        <f t="shared" si="549"/>
        <v>29.7</v>
      </c>
      <c r="AH945" s="44">
        <f t="shared" si="521"/>
        <v>2771.1674638050204</v>
      </c>
      <c r="AI945" s="44">
        <f t="shared" si="522"/>
        <v>211162.96074194257</v>
      </c>
      <c r="AJ945" s="44">
        <f t="shared" si="523"/>
        <v>1.819447874049853</v>
      </c>
      <c r="AK945" s="45">
        <v>0</v>
      </c>
      <c r="AL945" s="43">
        <v>362.9</v>
      </c>
      <c r="AM945" s="43">
        <v>59.57</v>
      </c>
      <c r="AN945" s="69">
        <v>74.36</v>
      </c>
      <c r="AO945" s="44">
        <f t="shared" si="548"/>
        <v>29.785</v>
      </c>
      <c r="AP945" s="44">
        <f t="shared" si="524"/>
        <v>2787.0520631199174</v>
      </c>
      <c r="AQ945" s="46">
        <f t="shared" si="525"/>
        <v>211162.96074194257</v>
      </c>
      <c r="AR945" s="46">
        <f t="shared" si="526"/>
        <v>207245.19141359706</v>
      </c>
      <c r="AS945" s="47">
        <f t="shared" si="527"/>
        <v>1.8553297958032196</v>
      </c>
      <c r="AT945" s="46">
        <f t="shared" si="528"/>
        <v>1.819447874049853</v>
      </c>
      <c r="AU945" s="46">
        <f t="shared" si="529"/>
        <v>1.7510659597199738</v>
      </c>
      <c r="AV945" s="47">
        <f t="shared" si="530"/>
        <v>3.7583882069492853</v>
      </c>
      <c r="AW945" s="116">
        <v>0</v>
      </c>
      <c r="AX945" s="70">
        <v>150</v>
      </c>
      <c r="AY945" s="70">
        <v>12</v>
      </c>
      <c r="AZ945" s="71">
        <v>330.3</v>
      </c>
      <c r="BA945" s="43">
        <f t="shared" si="545"/>
        <v>16.318498334847099</v>
      </c>
      <c r="BB945" s="71">
        <v>59.73</v>
      </c>
      <c r="BC945" s="69">
        <v>74.53</v>
      </c>
      <c r="BD945" s="54">
        <f t="shared" si="531"/>
        <v>29.864999999999998</v>
      </c>
      <c r="BE945" s="44">
        <f t="shared" si="532"/>
        <v>2802.0437432628478</v>
      </c>
      <c r="BF945" s="50">
        <f t="shared" si="546"/>
        <v>211162.96074194257</v>
      </c>
      <c r="BG945" s="50">
        <f t="shared" si="533"/>
        <v>208836.32018538006</v>
      </c>
      <c r="BH945" s="72">
        <f t="shared" si="534"/>
        <v>1.1018222837886098</v>
      </c>
      <c r="BI945" s="73">
        <f t="shared" si="535"/>
        <v>1.819447874049853</v>
      </c>
      <c r="BJ945" s="51">
        <f t="shared" si="536"/>
        <v>1.5816214330285026</v>
      </c>
      <c r="BK945" s="72">
        <f t="shared" si="537"/>
        <v>13.071352271938402</v>
      </c>
      <c r="BL945" s="116">
        <v>0</v>
      </c>
      <c r="BM945" s="74">
        <f t="shared" si="551"/>
        <v>1040</v>
      </c>
      <c r="BN945" s="74">
        <f t="shared" si="552"/>
        <v>6</v>
      </c>
      <c r="BO945" s="71">
        <v>301</v>
      </c>
      <c r="BP945" s="71">
        <v>58.9</v>
      </c>
      <c r="BQ945" s="71">
        <v>73.8</v>
      </c>
      <c r="BR945" s="72">
        <f t="shared" si="538"/>
        <v>29.45</v>
      </c>
      <c r="BS945" s="54">
        <f t="shared" si="539"/>
        <v>2724.7111624400618</v>
      </c>
      <c r="BT945" s="50">
        <f t="shared" si="540"/>
        <v>208836.32018538006</v>
      </c>
      <c r="BU945" s="50">
        <f t="shared" si="541"/>
        <v>201083.68378807657</v>
      </c>
      <c r="BV945" s="72">
        <f t="shared" si="542"/>
        <v>3.7123027212994466</v>
      </c>
      <c r="BW945" s="75">
        <f t="shared" si="543"/>
        <v>1.5816214330285026</v>
      </c>
      <c r="BX945" s="55">
        <f t="shared" si="544"/>
        <v>1.4968892270604406</v>
      </c>
      <c r="BY945" s="72">
        <f t="shared" si="553"/>
        <v>5.3573000592067093</v>
      </c>
      <c r="BZ945" s="83" t="s">
        <v>74</v>
      </c>
      <c r="CA945" s="83" t="s">
        <v>78</v>
      </c>
      <c r="CB945" s="112">
        <v>3</v>
      </c>
      <c r="CC945" s="112">
        <v>7</v>
      </c>
      <c r="CD945" s="112">
        <v>3</v>
      </c>
      <c r="CE945" s="112">
        <v>6</v>
      </c>
      <c r="CF945" s="83" t="s">
        <v>107</v>
      </c>
      <c r="CG945" s="71" t="s">
        <v>75</v>
      </c>
      <c r="CH945" s="63">
        <f>SUM(CH943:CH944)/2</f>
        <v>20.499649010056849</v>
      </c>
      <c r="CI945" s="63">
        <f>SUM(CI943:CI944)/2</f>
        <v>4.4212500000000006</v>
      </c>
      <c r="CJ945" s="64">
        <f>SUM((AF945-BQ945)/AF945)*100</f>
        <v>3.1496062992126062</v>
      </c>
      <c r="CK945" s="64">
        <f>SUM(BX945*CH945)</f>
        <v>30.685703761674322</v>
      </c>
      <c r="CL945" s="65" t="s">
        <v>107</v>
      </c>
    </row>
    <row r="946" spans="1:90" s="65" customFormat="1" ht="24.75" customHeight="1" x14ac:dyDescent="0.3">
      <c r="A946" s="61" t="s">
        <v>134</v>
      </c>
      <c r="B946" s="35">
        <v>3.3149999999999999</v>
      </c>
      <c r="C946" s="35">
        <v>1.9424999999999999</v>
      </c>
      <c r="D946" s="35">
        <v>6.3</v>
      </c>
      <c r="E946" s="35">
        <v>4.6900000000000004</v>
      </c>
      <c r="F946" s="35">
        <v>1.0826750000000001</v>
      </c>
      <c r="G946" s="66">
        <v>0.40607500000000002</v>
      </c>
      <c r="H946" s="66">
        <v>7.8100000000000003E-2</v>
      </c>
      <c r="I946" s="66">
        <v>4.7625000000000001E-2</v>
      </c>
      <c r="J946" s="66">
        <v>3.9774999999999998E-2</v>
      </c>
      <c r="K946" s="67">
        <v>5.0799999999999998E-2</v>
      </c>
      <c r="L946" s="66">
        <v>0.93253999999999992</v>
      </c>
      <c r="M946" s="68">
        <v>8.6099999999999996E-2</v>
      </c>
      <c r="N946" s="35">
        <v>5.6675000000000004</v>
      </c>
      <c r="O946" s="35">
        <v>12.95</v>
      </c>
      <c r="P946" s="35">
        <v>3.2475000000000001</v>
      </c>
      <c r="Q946" s="35">
        <v>18.372500000000002</v>
      </c>
      <c r="R946" s="35">
        <v>6.9424999999999999</v>
      </c>
      <c r="S946" s="35">
        <v>5.76</v>
      </c>
      <c r="T946" s="35">
        <v>6.9450000000000003</v>
      </c>
      <c r="U946" s="35">
        <v>6.3800000000000008</v>
      </c>
      <c r="V946" s="35">
        <v>18.142499999999998</v>
      </c>
      <c r="W946" s="35">
        <v>6.254999999999999</v>
      </c>
      <c r="X946" s="35">
        <v>7.7750000000000004</v>
      </c>
      <c r="Y946" s="35">
        <v>4.8175000000000008</v>
      </c>
      <c r="Z946" s="35">
        <v>3.1625000000000001</v>
      </c>
      <c r="AA946" s="35">
        <v>5.9725000000000001</v>
      </c>
      <c r="AB946" s="41">
        <v>1040</v>
      </c>
      <c r="AC946" s="41">
        <v>6</v>
      </c>
      <c r="AD946" s="88">
        <v>389.2</v>
      </c>
      <c r="AE946" s="69">
        <v>59.5</v>
      </c>
      <c r="AF946" s="69">
        <v>76.3</v>
      </c>
      <c r="AG946" s="44">
        <f t="shared" si="549"/>
        <v>29.75</v>
      </c>
      <c r="AH946" s="44">
        <f t="shared" si="521"/>
        <v>2780.5058479678164</v>
      </c>
      <c r="AI946" s="44">
        <f t="shared" si="522"/>
        <v>212152.59619994438</v>
      </c>
      <c r="AJ946" s="44">
        <f t="shared" si="523"/>
        <v>1.8345285750507447</v>
      </c>
      <c r="AK946" s="45">
        <v>0</v>
      </c>
      <c r="AL946" s="43">
        <v>364</v>
      </c>
      <c r="AM946" s="43">
        <v>59.74</v>
      </c>
      <c r="AN946" s="69">
        <v>74.41</v>
      </c>
      <c r="AO946" s="44">
        <f t="shared" si="548"/>
        <v>29.87</v>
      </c>
      <c r="AP946" s="44">
        <f t="shared" si="524"/>
        <v>2802.9820584486592</v>
      </c>
      <c r="AQ946" s="46">
        <f t="shared" si="525"/>
        <v>212152.59619994438</v>
      </c>
      <c r="AR946" s="46">
        <f t="shared" si="526"/>
        <v>208569.89496916471</v>
      </c>
      <c r="AS946" s="47">
        <f t="shared" si="527"/>
        <v>1.6887378683799521</v>
      </c>
      <c r="AT946" s="46">
        <f t="shared" si="528"/>
        <v>1.8345285750507447</v>
      </c>
      <c r="AU946" s="46">
        <f t="shared" si="529"/>
        <v>1.7452183118460807</v>
      </c>
      <c r="AV946" s="47">
        <f t="shared" si="530"/>
        <v>4.8682950170015022</v>
      </c>
      <c r="AW946" s="116">
        <v>0</v>
      </c>
      <c r="AX946" s="70">
        <v>150</v>
      </c>
      <c r="AY946" s="70">
        <v>12</v>
      </c>
      <c r="AZ946" s="71">
        <v>330.1</v>
      </c>
      <c r="BA946" s="43">
        <f t="shared" si="545"/>
        <v>17.903665555892143</v>
      </c>
      <c r="BB946" s="71">
        <v>59.71</v>
      </c>
      <c r="BC946" s="69">
        <v>74.19</v>
      </c>
      <c r="BD946" s="54">
        <f t="shared" si="531"/>
        <v>29.855</v>
      </c>
      <c r="BE946" s="44">
        <f t="shared" si="532"/>
        <v>2800.1675841301244</v>
      </c>
      <c r="BF946" s="50">
        <f t="shared" si="546"/>
        <v>212152.59619994438</v>
      </c>
      <c r="BG946" s="50">
        <f t="shared" si="533"/>
        <v>207744.43306661391</v>
      </c>
      <c r="BH946" s="72">
        <f t="shared" si="534"/>
        <v>2.0778266268191086</v>
      </c>
      <c r="BI946" s="73">
        <f t="shared" si="535"/>
        <v>1.8345285750507447</v>
      </c>
      <c r="BJ946" s="51">
        <f t="shared" si="536"/>
        <v>1.5889715797782769</v>
      </c>
      <c r="BK946" s="72">
        <f t="shared" si="537"/>
        <v>13.385291382865244</v>
      </c>
      <c r="BL946" s="116">
        <v>0</v>
      </c>
      <c r="BM946" s="74">
        <f t="shared" si="551"/>
        <v>1040</v>
      </c>
      <c r="BN946" s="74">
        <f t="shared" si="552"/>
        <v>6</v>
      </c>
      <c r="BO946" s="71">
        <v>302.2</v>
      </c>
      <c r="BP946" s="71">
        <v>58.8</v>
      </c>
      <c r="BQ946" s="71">
        <v>73.7</v>
      </c>
      <c r="BR946" s="72">
        <f t="shared" si="538"/>
        <v>29.4</v>
      </c>
      <c r="BS946" s="54">
        <f t="shared" si="539"/>
        <v>2715.4670260568732</v>
      </c>
      <c r="BT946" s="50">
        <f t="shared" si="540"/>
        <v>207744.43306661391</v>
      </c>
      <c r="BU946" s="50">
        <f t="shared" si="541"/>
        <v>200129.91982039157</v>
      </c>
      <c r="BV946" s="72">
        <f t="shared" si="542"/>
        <v>3.66532721662906</v>
      </c>
      <c r="BW946" s="75">
        <f t="shared" si="543"/>
        <v>1.5889715797782769</v>
      </c>
      <c r="BX946" s="55">
        <f t="shared" si="544"/>
        <v>1.5100190929532784</v>
      </c>
      <c r="BY946" s="72">
        <f t="shared" si="553"/>
        <v>4.9687790410962149</v>
      </c>
      <c r="BZ946" s="83" t="s">
        <v>74</v>
      </c>
      <c r="CA946" s="83" t="s">
        <v>78</v>
      </c>
      <c r="CB946" s="112">
        <v>3</v>
      </c>
      <c r="CC946" s="112">
        <v>7</v>
      </c>
      <c r="CD946" s="112">
        <v>3</v>
      </c>
      <c r="CE946" s="112">
        <v>6</v>
      </c>
      <c r="CF946" s="83" t="s">
        <v>107</v>
      </c>
      <c r="CG946" s="71" t="s">
        <v>75</v>
      </c>
      <c r="CH946" s="63">
        <f>SUM(CH944:CH945)/2</f>
        <v>20.483873665204705</v>
      </c>
      <c r="CI946" s="63">
        <f>SUM(CI944:CI945)/1.9</f>
        <v>4.6519736842105273</v>
      </c>
      <c r="CJ946" s="64">
        <f>SUM((AF946-BQ946)/AF946)*100</f>
        <v>3.4076015727391802</v>
      </c>
      <c r="CK946" s="64">
        <f>SUM(BX946*CH946)</f>
        <v>30.931040332101954</v>
      </c>
      <c r="CL946" s="65" t="s">
        <v>107</v>
      </c>
    </row>
    <row r="947" spans="1:90" s="65" customFormat="1" ht="24.75" customHeight="1" x14ac:dyDescent="0.3">
      <c r="A947" s="61" t="s">
        <v>134</v>
      </c>
      <c r="B947" s="35">
        <v>3.335</v>
      </c>
      <c r="C947" s="35">
        <v>1.7150000000000001</v>
      </c>
      <c r="D947" s="35">
        <v>6.2149999999999999</v>
      </c>
      <c r="E947" s="35">
        <v>4.59</v>
      </c>
      <c r="F947" s="35">
        <v>0.9839</v>
      </c>
      <c r="G947" s="66">
        <v>0.40994999999999998</v>
      </c>
      <c r="H947" s="66">
        <v>7.8725000000000003E-2</v>
      </c>
      <c r="I947" s="66">
        <v>4.5374999999999999E-2</v>
      </c>
      <c r="J947" s="66">
        <v>3.8249999999999999E-2</v>
      </c>
      <c r="K947" s="67">
        <v>4.9750000000000003E-2</v>
      </c>
      <c r="L947" s="66">
        <v>0.93253999999999992</v>
      </c>
      <c r="M947" s="68">
        <v>8.8275000000000006E-2</v>
      </c>
      <c r="N947" s="35">
        <v>5.8544999999999998</v>
      </c>
      <c r="O947" s="35">
        <v>17.771000000000001</v>
      </c>
      <c r="P947" s="35">
        <v>3.3263750000000005</v>
      </c>
      <c r="Q947" s="35">
        <v>15.763999999999999</v>
      </c>
      <c r="R947" s="35">
        <v>6.2364999999999995</v>
      </c>
      <c r="S947" s="35">
        <v>5.5346250000000001</v>
      </c>
      <c r="T947" s="35">
        <v>8.1591249999999995</v>
      </c>
      <c r="U947" s="35">
        <v>4.1001249999999994</v>
      </c>
      <c r="V947" s="35">
        <v>14.505750000000001</v>
      </c>
      <c r="W947" s="35">
        <v>4.2008749999999999</v>
      </c>
      <c r="X947" s="35">
        <v>9.2787499999999987</v>
      </c>
      <c r="Y947" s="35">
        <v>3.8270000000000008</v>
      </c>
      <c r="Z947" s="35">
        <v>1.9319999999999999</v>
      </c>
      <c r="AA947" s="35">
        <v>5.7506250000000003</v>
      </c>
      <c r="AB947" s="41">
        <v>1040</v>
      </c>
      <c r="AC947" s="41">
        <v>6</v>
      </c>
      <c r="AD947" s="88">
        <v>387.1</v>
      </c>
      <c r="AE947" s="69">
        <v>59.6</v>
      </c>
      <c r="AF947" s="69">
        <v>76.2</v>
      </c>
      <c r="AG947" s="44">
        <f t="shared" si="549"/>
        <v>29.8</v>
      </c>
      <c r="AH947" s="44">
        <f t="shared" si="521"/>
        <v>2789.8599400938801</v>
      </c>
      <c r="AI947" s="44">
        <f t="shared" si="522"/>
        <v>212587.32743515368</v>
      </c>
      <c r="AJ947" s="44">
        <f t="shared" si="523"/>
        <v>1.8208987556799621</v>
      </c>
      <c r="AK947" s="45">
        <v>0</v>
      </c>
      <c r="AL947" s="43">
        <v>356.7</v>
      </c>
      <c r="AM947" s="43">
        <v>59.5</v>
      </c>
      <c r="AN947" s="69">
        <v>75.83</v>
      </c>
      <c r="AO947" s="44">
        <f t="shared" si="548"/>
        <v>29.75</v>
      </c>
      <c r="AP947" s="44">
        <f t="shared" si="524"/>
        <v>2780.5058479678164</v>
      </c>
      <c r="AQ947" s="46">
        <f t="shared" si="525"/>
        <v>212587.32743515368</v>
      </c>
      <c r="AR947" s="46">
        <f t="shared" si="526"/>
        <v>210845.75845139951</v>
      </c>
      <c r="AS947" s="47">
        <f t="shared" si="527"/>
        <v>0.81922521194750419</v>
      </c>
      <c r="AT947" s="46">
        <f t="shared" si="528"/>
        <v>1.8208987556799621</v>
      </c>
      <c r="AU947" s="46">
        <f t="shared" si="529"/>
        <v>1.6917580065155555</v>
      </c>
      <c r="AV947" s="47">
        <f t="shared" si="530"/>
        <v>7.0921433034964467</v>
      </c>
      <c r="AW947" s="116">
        <v>0</v>
      </c>
      <c r="AX947" s="70">
        <v>150</v>
      </c>
      <c r="AY947" s="70">
        <v>12</v>
      </c>
      <c r="AZ947" s="71">
        <v>326.5</v>
      </c>
      <c r="BA947" s="43">
        <f t="shared" si="545"/>
        <v>18.560490045941812</v>
      </c>
      <c r="BB947" s="71">
        <v>59.49</v>
      </c>
      <c r="BC947" s="69">
        <v>75.67</v>
      </c>
      <c r="BD947" s="54">
        <f t="shared" si="531"/>
        <v>29.745000000000001</v>
      </c>
      <c r="BE947" s="44">
        <f t="shared" si="532"/>
        <v>2779.5713026931899</v>
      </c>
      <c r="BF947" s="50">
        <f t="shared" si="546"/>
        <v>212587.32743515368</v>
      </c>
      <c r="BG947" s="50">
        <f t="shared" si="533"/>
        <v>210330.16047479369</v>
      </c>
      <c r="BH947" s="72">
        <f t="shared" si="534"/>
        <v>1.0617598836170044</v>
      </c>
      <c r="BI947" s="73">
        <f t="shared" si="535"/>
        <v>1.8208987556799621</v>
      </c>
      <c r="BJ947" s="51">
        <f t="shared" si="536"/>
        <v>1.552321356399708</v>
      </c>
      <c r="BK947" s="72">
        <f t="shared" si="537"/>
        <v>14.749716229003711</v>
      </c>
      <c r="BL947" s="116">
        <v>0</v>
      </c>
      <c r="BM947" s="74">
        <f t="shared" si="551"/>
        <v>1040</v>
      </c>
      <c r="BN947" s="74">
        <f t="shared" si="552"/>
        <v>6</v>
      </c>
      <c r="BO947" s="71">
        <v>294.7</v>
      </c>
      <c r="BP947" s="71">
        <v>58.2</v>
      </c>
      <c r="BQ947" s="71">
        <v>73.8</v>
      </c>
      <c r="BR947" s="72">
        <f t="shared" si="538"/>
        <v>29.1</v>
      </c>
      <c r="BS947" s="54">
        <f t="shared" si="539"/>
        <v>2660.3320749863728</v>
      </c>
      <c r="BT947" s="50">
        <f t="shared" si="540"/>
        <v>210330.16047479369</v>
      </c>
      <c r="BU947" s="50">
        <f t="shared" si="541"/>
        <v>196332.50713399431</v>
      </c>
      <c r="BV947" s="72">
        <f t="shared" si="542"/>
        <v>6.6550861318231567</v>
      </c>
      <c r="BW947" s="75">
        <f t="shared" si="543"/>
        <v>1.552321356399708</v>
      </c>
      <c r="BX947" s="55">
        <f t="shared" si="544"/>
        <v>1.5010249922539378</v>
      </c>
      <c r="BY947" s="72">
        <f t="shared" si="553"/>
        <v>3.3044938752077493</v>
      </c>
      <c r="BZ947" s="83" t="s">
        <v>74</v>
      </c>
      <c r="CA947" s="83" t="s">
        <v>78</v>
      </c>
      <c r="CB947" s="112">
        <v>3</v>
      </c>
      <c r="CC947" s="112">
        <v>7</v>
      </c>
      <c r="CD947" s="112">
        <v>3</v>
      </c>
      <c r="CE947" s="112">
        <v>6</v>
      </c>
      <c r="CF947" s="83" t="s">
        <v>107</v>
      </c>
      <c r="CG947" s="71" t="s">
        <v>75</v>
      </c>
      <c r="CH947" s="62">
        <v>20.194384449244048</v>
      </c>
      <c r="CI947" s="63">
        <v>5.7</v>
      </c>
      <c r="CJ947" s="64">
        <f>SUM((AF947-BQ947)/AF947)*100</f>
        <v>3.1496062992126062</v>
      </c>
      <c r="CK947" s="64">
        <f>SUM(BX947*CH947)</f>
        <v>30.312275761499588</v>
      </c>
      <c r="CL947" s="65" t="s">
        <v>107</v>
      </c>
    </row>
    <row r="948" spans="1:90" s="65" customFormat="1" ht="24.75" customHeight="1" x14ac:dyDescent="0.3">
      <c r="A948" s="61" t="s">
        <v>134</v>
      </c>
      <c r="B948" s="35">
        <v>3.77</v>
      </c>
      <c r="C948" s="35">
        <v>1.77</v>
      </c>
      <c r="D948" s="35">
        <v>5.7824999999999998</v>
      </c>
      <c r="E948" s="35">
        <v>4.6524999999999999</v>
      </c>
      <c r="F948" s="35">
        <v>1.5164</v>
      </c>
      <c r="G948" s="66">
        <v>0.4234</v>
      </c>
      <c r="H948" s="66">
        <v>7.4075000000000002E-2</v>
      </c>
      <c r="I948" s="66">
        <v>4.5324999999999997E-2</v>
      </c>
      <c r="J948" s="66">
        <v>3.8949999999999999E-2</v>
      </c>
      <c r="K948" s="67">
        <v>4.8750000000000002E-2</v>
      </c>
      <c r="L948" s="66">
        <v>0.93253999999999992</v>
      </c>
      <c r="M948" s="68">
        <v>0.16502500000000001</v>
      </c>
      <c r="N948" s="35">
        <v>9.5925000000000011</v>
      </c>
      <c r="O948" s="35">
        <v>14.342499999999999</v>
      </c>
      <c r="P948" s="35">
        <v>3.3050000000000002</v>
      </c>
      <c r="Q948" s="35">
        <v>15.2425</v>
      </c>
      <c r="R948" s="35">
        <v>6.1624999999999996</v>
      </c>
      <c r="S948" s="35">
        <v>5.7249999999999996</v>
      </c>
      <c r="T948" s="35">
        <v>7.6349999999999998</v>
      </c>
      <c r="U948" s="35">
        <v>4.0225</v>
      </c>
      <c r="V948" s="35">
        <v>13.32</v>
      </c>
      <c r="W948" s="35">
        <v>3.8950000000000009</v>
      </c>
      <c r="X948" s="35">
        <v>8.5850000000000009</v>
      </c>
      <c r="Y948" s="35">
        <v>2.9074999999999998</v>
      </c>
      <c r="Z948" s="35">
        <v>1.9524999999999999</v>
      </c>
      <c r="AA948" s="35">
        <v>5.9325000000000001</v>
      </c>
      <c r="AB948" s="41">
        <v>1040</v>
      </c>
      <c r="AC948" s="41">
        <v>6</v>
      </c>
      <c r="AD948" s="88">
        <v>387.8</v>
      </c>
      <c r="AE948" s="69">
        <v>59.3</v>
      </c>
      <c r="AF948" s="69">
        <v>76.3</v>
      </c>
      <c r="AG948" s="44">
        <f t="shared" si="549"/>
        <v>29.65</v>
      </c>
      <c r="AH948" s="44">
        <f t="shared" si="521"/>
        <v>2761.8447876054929</v>
      </c>
      <c r="AI948" s="44">
        <f t="shared" si="522"/>
        <v>210728.75729429911</v>
      </c>
      <c r="AJ948" s="44">
        <f t="shared" si="523"/>
        <v>1.8402803916240398</v>
      </c>
      <c r="AK948" s="45">
        <v>0</v>
      </c>
      <c r="AL948" s="43">
        <v>356.5</v>
      </c>
      <c r="AM948" s="43">
        <v>59.1</v>
      </c>
      <c r="AN948" s="69">
        <v>76.2</v>
      </c>
      <c r="AO948" s="44">
        <f t="shared" si="548"/>
        <v>29.55</v>
      </c>
      <c r="AP948" s="44">
        <f t="shared" si="524"/>
        <v>2743.2465590962411</v>
      </c>
      <c r="AQ948" s="46">
        <f t="shared" si="525"/>
        <v>210728.75729429911</v>
      </c>
      <c r="AR948" s="46">
        <f t="shared" si="526"/>
        <v>209035.38780313358</v>
      </c>
      <c r="AS948" s="47">
        <f t="shared" si="527"/>
        <v>0.80357779019244668</v>
      </c>
      <c r="AT948" s="46">
        <f t="shared" si="528"/>
        <v>1.8402803916240398</v>
      </c>
      <c r="AU948" s="46">
        <f t="shared" si="529"/>
        <v>1.7054528601432137</v>
      </c>
      <c r="AV948" s="47">
        <f t="shared" si="530"/>
        <v>7.326466776176499</v>
      </c>
      <c r="AW948" s="116">
        <v>0</v>
      </c>
      <c r="AX948" s="70">
        <v>150</v>
      </c>
      <c r="AY948" s="70">
        <v>12</v>
      </c>
      <c r="AZ948" s="71">
        <v>319.7</v>
      </c>
      <c r="BA948" s="43">
        <f t="shared" si="545"/>
        <v>21.301219893650305</v>
      </c>
      <c r="BB948" s="71">
        <v>59.33</v>
      </c>
      <c r="BC948" s="69">
        <v>75.34</v>
      </c>
      <c r="BD948" s="54">
        <f t="shared" si="531"/>
        <v>29.664999999999999</v>
      </c>
      <c r="BE948" s="44">
        <f t="shared" si="532"/>
        <v>2764.6399411292077</v>
      </c>
      <c r="BF948" s="50">
        <f t="shared" si="546"/>
        <v>210728.75729429911</v>
      </c>
      <c r="BG948" s="50">
        <f t="shared" si="533"/>
        <v>208287.97316467451</v>
      </c>
      <c r="BH948" s="72">
        <f t="shared" si="534"/>
        <v>1.1582586833252468</v>
      </c>
      <c r="BI948" s="73">
        <f t="shared" si="535"/>
        <v>1.8402803916240398</v>
      </c>
      <c r="BJ948" s="51">
        <f t="shared" si="536"/>
        <v>1.534894190684942</v>
      </c>
      <c r="BK948" s="72">
        <f t="shared" si="537"/>
        <v>16.594547348819802</v>
      </c>
      <c r="BL948" s="116">
        <v>0</v>
      </c>
      <c r="BM948" s="74">
        <f t="shared" si="551"/>
        <v>1040</v>
      </c>
      <c r="BN948" s="74">
        <f t="shared" si="552"/>
        <v>6</v>
      </c>
      <c r="BO948" s="71">
        <v>291.3</v>
      </c>
      <c r="BP948" s="71">
        <v>57.6</v>
      </c>
      <c r="BQ948" s="71">
        <v>73.5</v>
      </c>
      <c r="BR948" s="72">
        <f t="shared" si="538"/>
        <v>28.8</v>
      </c>
      <c r="BS948" s="54">
        <f t="shared" si="539"/>
        <v>2605.7626105935183</v>
      </c>
      <c r="BT948" s="50">
        <f t="shared" si="540"/>
        <v>208287.97316467451</v>
      </c>
      <c r="BU948" s="50">
        <f t="shared" si="541"/>
        <v>191523.55187862361</v>
      </c>
      <c r="BV948" s="72">
        <f t="shared" si="542"/>
        <v>8.048674645653584</v>
      </c>
      <c r="BW948" s="75">
        <f t="shared" si="543"/>
        <v>1.534894190684942</v>
      </c>
      <c r="BX948" s="55">
        <f t="shared" si="544"/>
        <v>1.5209617675877736</v>
      </c>
      <c r="BY948" s="72">
        <f t="shared" si="553"/>
        <v>0.90771228282199456</v>
      </c>
      <c r="BZ948" s="83" t="s">
        <v>74</v>
      </c>
      <c r="CA948" s="83" t="s">
        <v>78</v>
      </c>
      <c r="CB948" s="112">
        <v>3</v>
      </c>
      <c r="CC948" s="112">
        <v>7</v>
      </c>
      <c r="CD948" s="112">
        <v>3</v>
      </c>
      <c r="CE948" s="112">
        <v>6</v>
      </c>
      <c r="CF948" s="83" t="s">
        <v>107</v>
      </c>
      <c r="CG948" s="71" t="s">
        <v>75</v>
      </c>
      <c r="CH948" s="62">
        <v>19.578313253012052</v>
      </c>
      <c r="CI948" s="63">
        <v>5.23</v>
      </c>
      <c r="CJ948" s="64">
        <f>SUM((AF948-BQ948)/AF948)*100</f>
        <v>3.6697247706421985</v>
      </c>
      <c r="CK948" s="64">
        <f>SUM(BX948*CH948)</f>
        <v>29.777865931688343</v>
      </c>
      <c r="CL948" s="65" t="s">
        <v>107</v>
      </c>
    </row>
    <row r="949" spans="1:90" s="65" customFormat="1" ht="24.75" customHeight="1" x14ac:dyDescent="0.3">
      <c r="A949" s="61" t="s">
        <v>134</v>
      </c>
      <c r="B949" s="35">
        <v>3.6850000000000001</v>
      </c>
      <c r="C949" s="35">
        <v>1.5925</v>
      </c>
      <c r="D949" s="35">
        <v>5.5475000000000003</v>
      </c>
      <c r="E949" s="35">
        <v>4.5724999999999998</v>
      </c>
      <c r="F949" s="35">
        <v>1.3181750000000001</v>
      </c>
      <c r="G949" s="66">
        <v>0.41707499999999997</v>
      </c>
      <c r="H949" s="66">
        <v>7.3124999999999996E-2</v>
      </c>
      <c r="I949" s="66">
        <v>4.4624999999999998E-2</v>
      </c>
      <c r="J949" s="66">
        <v>3.8475000000000002E-2</v>
      </c>
      <c r="K949" s="67">
        <v>4.5124999999999998E-2</v>
      </c>
      <c r="L949" s="66">
        <v>0.93253999999999992</v>
      </c>
      <c r="M949" s="68">
        <v>0.15732499999999999</v>
      </c>
      <c r="N949" s="35">
        <v>5.6675000000000004</v>
      </c>
      <c r="O949" s="35">
        <v>12.95</v>
      </c>
      <c r="P949" s="35">
        <v>3.2475000000000001</v>
      </c>
      <c r="Q949" s="35">
        <v>18.372500000000002</v>
      </c>
      <c r="R949" s="35">
        <v>6.9424999999999999</v>
      </c>
      <c r="S949" s="35">
        <v>5.76</v>
      </c>
      <c r="T949" s="35">
        <v>6.9450000000000003</v>
      </c>
      <c r="U949" s="35">
        <v>6.3800000000000008</v>
      </c>
      <c r="V949" s="35">
        <v>18.142499999999998</v>
      </c>
      <c r="W949" s="35">
        <v>6.254999999999999</v>
      </c>
      <c r="X949" s="35">
        <v>7.7750000000000004</v>
      </c>
      <c r="Y949" s="35">
        <v>4.8175000000000008</v>
      </c>
      <c r="Z949" s="35">
        <v>3.1625000000000001</v>
      </c>
      <c r="AA949" s="35">
        <v>5.9725000000000001</v>
      </c>
      <c r="AB949" s="41">
        <v>1040</v>
      </c>
      <c r="AC949" s="41">
        <v>6</v>
      </c>
      <c r="AD949" s="88">
        <v>389.9</v>
      </c>
      <c r="AE949" s="69">
        <v>59.5</v>
      </c>
      <c r="AF949" s="69">
        <v>76.3</v>
      </c>
      <c r="AG949" s="44">
        <f t="shared" si="549"/>
        <v>29.75</v>
      </c>
      <c r="AH949" s="44">
        <f t="shared" si="521"/>
        <v>2780.5058479678164</v>
      </c>
      <c r="AI949" s="44">
        <f t="shared" si="522"/>
        <v>212152.59619994438</v>
      </c>
      <c r="AJ949" s="44">
        <f t="shared" si="523"/>
        <v>1.8378280868763754</v>
      </c>
      <c r="AK949" s="45">
        <v>0</v>
      </c>
      <c r="AL949" s="43">
        <v>359.8</v>
      </c>
      <c r="AM949" s="43">
        <v>59.73</v>
      </c>
      <c r="AN949" s="69">
        <v>74.989999999999995</v>
      </c>
      <c r="AO949" s="44">
        <f t="shared" si="548"/>
        <v>29.864999999999998</v>
      </c>
      <c r="AP949" s="44">
        <f t="shared" si="524"/>
        <v>2802.0437432628478</v>
      </c>
      <c r="AQ949" s="46">
        <f t="shared" si="525"/>
        <v>212152.59619994438</v>
      </c>
      <c r="AR949" s="46">
        <f t="shared" si="526"/>
        <v>210125.26030728093</v>
      </c>
      <c r="AS949" s="47">
        <f t="shared" si="527"/>
        <v>0.95560267890984463</v>
      </c>
      <c r="AT949" s="46">
        <f t="shared" si="528"/>
        <v>1.8378280868763754</v>
      </c>
      <c r="AU949" s="46">
        <f t="shared" si="529"/>
        <v>1.7123119775025581</v>
      </c>
      <c r="AV949" s="47">
        <f t="shared" si="530"/>
        <v>6.8295892455941312</v>
      </c>
      <c r="AW949" s="116">
        <v>0</v>
      </c>
      <c r="AX949" s="70">
        <v>150</v>
      </c>
      <c r="AY949" s="70">
        <v>12</v>
      </c>
      <c r="AZ949" s="71">
        <v>325.39999999999998</v>
      </c>
      <c r="BA949" s="43">
        <f t="shared" si="545"/>
        <v>19.821757836508912</v>
      </c>
      <c r="BB949" s="71">
        <v>58.87</v>
      </c>
      <c r="BC949" s="69">
        <v>76.37</v>
      </c>
      <c r="BD949" s="54">
        <f t="shared" si="531"/>
        <v>29.434999999999999</v>
      </c>
      <c r="BE949" s="44">
        <f t="shared" si="532"/>
        <v>2721.9362721889615</v>
      </c>
      <c r="BF949" s="50">
        <f t="shared" si="546"/>
        <v>212152.59619994438</v>
      </c>
      <c r="BG949" s="50">
        <f t="shared" si="533"/>
        <v>207874.273107071</v>
      </c>
      <c r="BH949" s="72">
        <f t="shared" si="534"/>
        <v>2.0166253769721743</v>
      </c>
      <c r="BI949" s="73">
        <f t="shared" si="535"/>
        <v>1.8378280868763754</v>
      </c>
      <c r="BJ949" s="51">
        <f t="shared" si="536"/>
        <v>1.5653692741111565</v>
      </c>
      <c r="BK949" s="72">
        <f t="shared" si="537"/>
        <v>14.825043469016611</v>
      </c>
      <c r="BL949" s="116">
        <v>0</v>
      </c>
      <c r="BM949" s="74">
        <f t="shared" si="551"/>
        <v>1040</v>
      </c>
      <c r="BN949" s="74">
        <f t="shared" si="552"/>
        <v>6</v>
      </c>
      <c r="BO949" s="71">
        <v>298.3</v>
      </c>
      <c r="BP949" s="71">
        <v>58.6</v>
      </c>
      <c r="BQ949" s="71">
        <v>73.8</v>
      </c>
      <c r="BR949" s="72">
        <f t="shared" si="538"/>
        <v>29.3</v>
      </c>
      <c r="BS949" s="54">
        <f t="shared" si="539"/>
        <v>2697.0258771803014</v>
      </c>
      <c r="BT949" s="50">
        <f t="shared" si="540"/>
        <v>207874.273107071</v>
      </c>
      <c r="BU949" s="50">
        <f t="shared" si="541"/>
        <v>199040.50973590623</v>
      </c>
      <c r="BV949" s="72">
        <f t="shared" si="542"/>
        <v>4.2495702999354359</v>
      </c>
      <c r="BW949" s="75">
        <f t="shared" si="543"/>
        <v>1.5653692741111565</v>
      </c>
      <c r="BX949" s="55">
        <f t="shared" si="544"/>
        <v>1.498689891800391</v>
      </c>
      <c r="BY949" s="72">
        <f t="shared" si="553"/>
        <v>4.2596583064163642</v>
      </c>
      <c r="BZ949" s="83" t="s">
        <v>74</v>
      </c>
      <c r="CA949" s="83" t="s">
        <v>78</v>
      </c>
      <c r="CB949" s="112">
        <v>3</v>
      </c>
      <c r="CC949" s="112">
        <v>7</v>
      </c>
      <c r="CD949" s="112">
        <v>3</v>
      </c>
      <c r="CE949" s="112">
        <v>6</v>
      </c>
      <c r="CF949" s="83" t="s">
        <v>107</v>
      </c>
      <c r="CG949" s="71" t="s">
        <v>75</v>
      </c>
      <c r="CH949" s="62">
        <v>20.566194837635308</v>
      </c>
      <c r="CI949" s="63">
        <f t="shared" ref="CI949:CI954" si="554">SUM(CI947:CI948)/2</f>
        <v>5.4649999999999999</v>
      </c>
      <c r="CJ949" s="64">
        <f>SUM((AF949-BQ949)/AF949)*100</f>
        <v>3.2765399737876804</v>
      </c>
      <c r="CK949" s="64">
        <f>SUM(BX949*CH949)</f>
        <v>30.82234831596142</v>
      </c>
      <c r="CL949" s="65" t="s">
        <v>107</v>
      </c>
    </row>
    <row r="950" spans="1:90" s="65" customFormat="1" ht="24.75" customHeight="1" x14ac:dyDescent="0.3">
      <c r="A950" s="61" t="s">
        <v>134</v>
      </c>
      <c r="B950" s="35">
        <v>3.72</v>
      </c>
      <c r="C950" s="35">
        <v>1.6025</v>
      </c>
      <c r="D950" s="35">
        <v>5.3775000000000004</v>
      </c>
      <c r="E950" s="35">
        <v>4.5199999999999996</v>
      </c>
      <c r="F950" s="35">
        <v>1.4335249999999999</v>
      </c>
      <c r="G950" s="66">
        <v>0.28691749999999999</v>
      </c>
      <c r="H950" s="66">
        <v>7.2499999999999995E-2</v>
      </c>
      <c r="I950" s="66">
        <v>4.3575000000000003E-2</v>
      </c>
      <c r="J950" s="66">
        <v>3.8249999999999999E-2</v>
      </c>
      <c r="K950" s="67">
        <v>4.6050000000000001E-2</v>
      </c>
      <c r="L950" s="66">
        <v>0.93253999999999992</v>
      </c>
      <c r="M950" s="68">
        <v>0.16639999999999999</v>
      </c>
      <c r="N950" s="35">
        <v>5.8544999999999998</v>
      </c>
      <c r="O950" s="35">
        <v>17.771000000000001</v>
      </c>
      <c r="P950" s="35">
        <v>3.3263750000000005</v>
      </c>
      <c r="Q950" s="35">
        <v>15.763999999999999</v>
      </c>
      <c r="R950" s="35">
        <v>6.2364999999999995</v>
      </c>
      <c r="S950" s="35">
        <v>5.5346250000000001</v>
      </c>
      <c r="T950" s="35">
        <v>8.1591249999999995</v>
      </c>
      <c r="U950" s="35">
        <v>4.1001249999999994</v>
      </c>
      <c r="V950" s="35">
        <v>14.505750000000001</v>
      </c>
      <c r="W950" s="35">
        <v>4.2008749999999999</v>
      </c>
      <c r="X950" s="35">
        <v>9.2787499999999987</v>
      </c>
      <c r="Y950" s="35">
        <v>3.8270000000000008</v>
      </c>
      <c r="Z950" s="35">
        <v>1.9319999999999999</v>
      </c>
      <c r="AA950" s="35">
        <v>5.7506250000000003</v>
      </c>
      <c r="AB950" s="41">
        <v>1040</v>
      </c>
      <c r="AC950" s="41">
        <v>6</v>
      </c>
      <c r="AD950" s="88">
        <v>388.2</v>
      </c>
      <c r="AE950" s="69">
        <v>59.3</v>
      </c>
      <c r="AF950" s="69">
        <v>76.099999999999994</v>
      </c>
      <c r="AG950" s="44">
        <f t="shared" si="549"/>
        <v>29.65</v>
      </c>
      <c r="AH950" s="44">
        <f t="shared" si="521"/>
        <v>2761.8447876054929</v>
      </c>
      <c r="AI950" s="44">
        <f t="shared" si="522"/>
        <v>210176.38833677801</v>
      </c>
      <c r="AJ950" s="44">
        <f t="shared" si="523"/>
        <v>1.8470200343245231</v>
      </c>
      <c r="AK950" s="45">
        <v>0</v>
      </c>
      <c r="AL950" s="43">
        <v>360.3</v>
      </c>
      <c r="AM950" s="43">
        <v>59.46</v>
      </c>
      <c r="AN950" s="69">
        <v>75.2</v>
      </c>
      <c r="AO950" s="44">
        <f t="shared" si="548"/>
        <v>29.73</v>
      </c>
      <c r="AP950" s="44">
        <f t="shared" si="524"/>
        <v>2776.7686093471061</v>
      </c>
      <c r="AQ950" s="46">
        <f t="shared" si="525"/>
        <v>210176.38833677801</v>
      </c>
      <c r="AR950" s="46">
        <f t="shared" si="526"/>
        <v>208812.99942290239</v>
      </c>
      <c r="AS950" s="47">
        <f t="shared" si="527"/>
        <v>0.64868795427723402</v>
      </c>
      <c r="AT950" s="46">
        <f t="shared" si="528"/>
        <v>1.8470200343245231</v>
      </c>
      <c r="AU950" s="46">
        <f t="shared" si="529"/>
        <v>1.7254672888937137</v>
      </c>
      <c r="AV950" s="47">
        <f t="shared" si="530"/>
        <v>6.5810193269106945</v>
      </c>
      <c r="AW950" s="116">
        <v>0</v>
      </c>
      <c r="AX950" s="70">
        <v>150</v>
      </c>
      <c r="AY950" s="70">
        <v>12</v>
      </c>
      <c r="AZ950" s="71">
        <v>326.10000000000002</v>
      </c>
      <c r="BA950" s="43">
        <f t="shared" si="545"/>
        <v>19.043238270469171</v>
      </c>
      <c r="BB950" s="71">
        <v>59.27</v>
      </c>
      <c r="BC950" s="69">
        <v>76.09</v>
      </c>
      <c r="BD950" s="54">
        <f t="shared" si="531"/>
        <v>29.635000000000002</v>
      </c>
      <c r="BE950" s="44">
        <f t="shared" si="532"/>
        <v>2759.0510477984722</v>
      </c>
      <c r="BF950" s="50">
        <f t="shared" si="546"/>
        <v>210176.38833677801</v>
      </c>
      <c r="BG950" s="50">
        <f t="shared" si="533"/>
        <v>209936.19422698577</v>
      </c>
      <c r="BH950" s="72">
        <f t="shared" si="534"/>
        <v>0.11428215685548933</v>
      </c>
      <c r="BI950" s="73">
        <f t="shared" si="535"/>
        <v>1.8470200343245231</v>
      </c>
      <c r="BJ950" s="51">
        <f t="shared" si="536"/>
        <v>1.5533291017337221</v>
      </c>
      <c r="BK950" s="72">
        <f t="shared" si="537"/>
        <v>15.900798428437582</v>
      </c>
      <c r="BL950" s="116">
        <v>0</v>
      </c>
      <c r="BM950" s="74">
        <f t="shared" si="551"/>
        <v>1040</v>
      </c>
      <c r="BN950" s="74">
        <f t="shared" si="552"/>
        <v>6</v>
      </c>
      <c r="BO950" s="71">
        <v>289.8</v>
      </c>
      <c r="BP950" s="71">
        <v>57.8</v>
      </c>
      <c r="BQ950" s="71">
        <v>73.400000000000006</v>
      </c>
      <c r="BR950" s="72">
        <f t="shared" si="538"/>
        <v>28.9</v>
      </c>
      <c r="BS950" s="54">
        <f t="shared" si="539"/>
        <v>2623.8896002047309</v>
      </c>
      <c r="BT950" s="50">
        <f t="shared" si="540"/>
        <v>209936.19422698577</v>
      </c>
      <c r="BU950" s="50">
        <f t="shared" si="541"/>
        <v>192593.49665502727</v>
      </c>
      <c r="BV950" s="72">
        <f t="shared" si="542"/>
        <v>8.2609373937718189</v>
      </c>
      <c r="BW950" s="75">
        <f t="shared" si="543"/>
        <v>1.5533291017337221</v>
      </c>
      <c r="BX950" s="55">
        <f t="shared" si="544"/>
        <v>1.5047237058013887</v>
      </c>
      <c r="BY950" s="72">
        <f t="shared" si="553"/>
        <v>3.1291112667678265</v>
      </c>
      <c r="BZ950" s="83" t="s">
        <v>74</v>
      </c>
      <c r="CA950" s="83" t="s">
        <v>78</v>
      </c>
      <c r="CB950" s="112">
        <v>3</v>
      </c>
      <c r="CC950" s="112">
        <v>7</v>
      </c>
      <c r="CD950" s="112">
        <v>3</v>
      </c>
      <c r="CE950" s="112">
        <v>6</v>
      </c>
      <c r="CF950" s="83" t="s">
        <v>107</v>
      </c>
      <c r="CG950" s="71" t="s">
        <v>75</v>
      </c>
      <c r="CH950" s="63">
        <f>SUM(CH948:CH949)/2</f>
        <v>20.072254045323682</v>
      </c>
      <c r="CI950" s="63">
        <f t="shared" si="554"/>
        <v>5.3475000000000001</v>
      </c>
      <c r="CJ950" s="64">
        <f>SUM((AF950-BQ950)/AF950)*100</f>
        <v>3.5479632063074757</v>
      </c>
      <c r="CK950" s="64">
        <f>SUM(BX950*CH950)</f>
        <v>30.203196490866365</v>
      </c>
      <c r="CL950" s="65" t="s">
        <v>107</v>
      </c>
    </row>
    <row r="951" spans="1:90" s="65" customFormat="1" ht="24.75" customHeight="1" x14ac:dyDescent="0.3">
      <c r="A951" s="61" t="s">
        <v>134</v>
      </c>
      <c r="B951" s="35">
        <v>3.55</v>
      </c>
      <c r="C951" s="35">
        <v>1.4275</v>
      </c>
      <c r="D951" s="35">
        <v>5.1325000000000003</v>
      </c>
      <c r="E951" s="35">
        <v>4.4625000000000004</v>
      </c>
      <c r="F951" s="35">
        <v>1.938625</v>
      </c>
      <c r="G951" s="66">
        <v>0.38347500000000001</v>
      </c>
      <c r="H951" s="66">
        <v>7.9200000000000007E-2</v>
      </c>
      <c r="I951" s="66">
        <v>4.6324999999999998E-2</v>
      </c>
      <c r="J951" s="66">
        <v>4.3249999999999997E-2</v>
      </c>
      <c r="K951" s="67">
        <v>4.5475000000000002E-2</v>
      </c>
      <c r="L951" s="66">
        <v>0.93253999999999992</v>
      </c>
      <c r="M951" s="68">
        <v>0.16122500000000001</v>
      </c>
      <c r="N951" s="35">
        <v>9.5925000000000011</v>
      </c>
      <c r="O951" s="35">
        <v>14.342499999999999</v>
      </c>
      <c r="P951" s="35">
        <v>3.3050000000000002</v>
      </c>
      <c r="Q951" s="35">
        <v>15.2425</v>
      </c>
      <c r="R951" s="35">
        <v>6.1624999999999996</v>
      </c>
      <c r="S951" s="35">
        <v>5.7249999999999996</v>
      </c>
      <c r="T951" s="35">
        <v>7.6349999999999998</v>
      </c>
      <c r="U951" s="35">
        <v>4.0225</v>
      </c>
      <c r="V951" s="35">
        <v>13.32</v>
      </c>
      <c r="W951" s="35">
        <v>3.8950000000000009</v>
      </c>
      <c r="X951" s="35">
        <v>8.5850000000000009</v>
      </c>
      <c r="Y951" s="35">
        <v>2.9074999999999998</v>
      </c>
      <c r="Z951" s="35">
        <v>1.9524999999999999</v>
      </c>
      <c r="AA951" s="35">
        <v>5.9325000000000001</v>
      </c>
      <c r="AB951" s="41">
        <v>1060</v>
      </c>
      <c r="AC951" s="41">
        <v>6</v>
      </c>
      <c r="AD951" s="88">
        <v>385.2</v>
      </c>
      <c r="AE951" s="69">
        <v>59.3</v>
      </c>
      <c r="AF951" s="69">
        <v>76</v>
      </c>
      <c r="AG951" s="44">
        <f t="shared" si="549"/>
        <v>29.65</v>
      </c>
      <c r="AH951" s="44">
        <f t="shared" si="521"/>
        <v>2761.8447876054929</v>
      </c>
      <c r="AI951" s="44">
        <f t="shared" si="522"/>
        <v>209900.20385801746</v>
      </c>
      <c r="AJ951" s="44">
        <f t="shared" si="523"/>
        <v>1.83515781747673</v>
      </c>
      <c r="AK951" s="45">
        <v>0</v>
      </c>
      <c r="AL951" s="43">
        <v>355.8</v>
      </c>
      <c r="AM951" s="43">
        <v>59.38</v>
      </c>
      <c r="AN951" s="69">
        <v>75.39</v>
      </c>
      <c r="AO951" s="44">
        <f t="shared" si="548"/>
        <v>29.69</v>
      </c>
      <c r="AP951" s="44">
        <f t="shared" si="524"/>
        <v>2769.301671928054</v>
      </c>
      <c r="AQ951" s="46">
        <f t="shared" si="525"/>
        <v>209900.20385801746</v>
      </c>
      <c r="AR951" s="46">
        <f t="shared" si="526"/>
        <v>208777.65304665599</v>
      </c>
      <c r="AS951" s="47">
        <f t="shared" si="527"/>
        <v>0.53480215394206532</v>
      </c>
      <c r="AT951" s="46">
        <f t="shared" si="528"/>
        <v>1.83515781747673</v>
      </c>
      <c r="AU951" s="46">
        <f t="shared" si="529"/>
        <v>1.7042053821751153</v>
      </c>
      <c r="AV951" s="47">
        <f t="shared" si="530"/>
        <v>7.1357587916699812</v>
      </c>
      <c r="AW951" s="116">
        <v>0</v>
      </c>
      <c r="AX951" s="70">
        <v>150</v>
      </c>
      <c r="AY951" s="70">
        <v>12</v>
      </c>
      <c r="AZ951" s="71">
        <v>324</v>
      </c>
      <c r="BA951" s="43">
        <f t="shared" si="545"/>
        <v>18.888888888888886</v>
      </c>
      <c r="BB951" s="71">
        <v>59.2</v>
      </c>
      <c r="BC951" s="69">
        <v>75.16</v>
      </c>
      <c r="BD951" s="54">
        <f t="shared" si="531"/>
        <v>29.6</v>
      </c>
      <c r="BE951" s="44">
        <f t="shared" si="532"/>
        <v>2752.5378193692336</v>
      </c>
      <c r="BF951" s="50">
        <f t="shared" si="546"/>
        <v>209900.20385801746</v>
      </c>
      <c r="BG951" s="50">
        <f t="shared" si="533"/>
        <v>206880.74250379158</v>
      </c>
      <c r="BH951" s="72">
        <f t="shared" si="534"/>
        <v>1.4385223543033452</v>
      </c>
      <c r="BI951" s="73">
        <f t="shared" si="535"/>
        <v>1.83515781747673</v>
      </c>
      <c r="BJ951" s="51">
        <f t="shared" si="536"/>
        <v>1.5661196691328674</v>
      </c>
      <c r="BK951" s="72">
        <f t="shared" si="537"/>
        <v>14.660218635244107</v>
      </c>
      <c r="BL951" s="116">
        <v>0</v>
      </c>
      <c r="BM951" s="74">
        <f t="shared" si="551"/>
        <v>1060</v>
      </c>
      <c r="BN951" s="74">
        <f t="shared" si="552"/>
        <v>6</v>
      </c>
      <c r="BO951" s="71">
        <v>293.7</v>
      </c>
      <c r="BP951" s="71">
        <v>57.6</v>
      </c>
      <c r="BQ951" s="71">
        <v>75.599999999999994</v>
      </c>
      <c r="BR951" s="72">
        <f t="shared" si="538"/>
        <v>28.8</v>
      </c>
      <c r="BS951" s="54">
        <f t="shared" si="539"/>
        <v>2605.7626105935183</v>
      </c>
      <c r="BT951" s="50">
        <f t="shared" si="540"/>
        <v>206880.74250379158</v>
      </c>
      <c r="BU951" s="50">
        <f t="shared" si="541"/>
        <v>196995.65336086997</v>
      </c>
      <c r="BV951" s="72">
        <f t="shared" si="542"/>
        <v>4.7781581906979307</v>
      </c>
      <c r="BW951" s="75">
        <f t="shared" si="543"/>
        <v>1.5661196691328674</v>
      </c>
      <c r="BX951" s="55">
        <f t="shared" si="544"/>
        <v>1.4908958395238319</v>
      </c>
      <c r="BY951" s="72">
        <f t="shared" si="553"/>
        <v>4.8031980628073976</v>
      </c>
      <c r="BZ951" s="83" t="s">
        <v>74</v>
      </c>
      <c r="CA951" s="83" t="s">
        <v>78</v>
      </c>
      <c r="CB951" s="112">
        <v>3</v>
      </c>
      <c r="CC951" s="112">
        <v>7</v>
      </c>
      <c r="CD951" s="112">
        <v>3</v>
      </c>
      <c r="CE951" s="112">
        <v>6</v>
      </c>
      <c r="CF951" s="83" t="s">
        <v>107</v>
      </c>
      <c r="CG951" s="71" t="s">
        <v>75</v>
      </c>
      <c r="CH951" s="63">
        <f>SUM(CH949:CH950)/2</f>
        <v>20.319224441479495</v>
      </c>
      <c r="CI951" s="63">
        <f t="shared" si="554"/>
        <v>5.40625</v>
      </c>
      <c r="CJ951" s="64">
        <f>SUM((AF951-BQ951)/AF951)*100</f>
        <v>0.52631578947369162</v>
      </c>
      <c r="CK951" s="64">
        <f>SUM(BX951*CH951)</f>
        <v>30.293847182152735</v>
      </c>
      <c r="CL951" s="65" t="s">
        <v>107</v>
      </c>
    </row>
    <row r="952" spans="1:90" s="65" customFormat="1" ht="24.75" customHeight="1" x14ac:dyDescent="0.3">
      <c r="A952" s="61" t="s">
        <v>134</v>
      </c>
      <c r="B952" s="35">
        <v>4.1675000000000004</v>
      </c>
      <c r="C952" s="35">
        <v>1.595</v>
      </c>
      <c r="D952" s="35">
        <v>6.13</v>
      </c>
      <c r="E952" s="35">
        <v>4.5350000000000001</v>
      </c>
      <c r="F952" s="35">
        <v>1.9751749999999999</v>
      </c>
      <c r="G952" s="66">
        <v>0.40125</v>
      </c>
      <c r="H952" s="66">
        <v>7.9824999999999993E-2</v>
      </c>
      <c r="I952" s="66">
        <v>4.4650000000000002E-2</v>
      </c>
      <c r="J952" s="66">
        <v>4.3325000000000002E-2</v>
      </c>
      <c r="K952" s="67">
        <v>5.1325000000000003E-2</v>
      </c>
      <c r="L952" s="66">
        <v>0.93253999999999992</v>
      </c>
      <c r="M952" s="68">
        <v>0.19434999999999999</v>
      </c>
      <c r="N952" s="35">
        <v>5.6675000000000004</v>
      </c>
      <c r="O952" s="35">
        <v>12.95</v>
      </c>
      <c r="P952" s="35">
        <v>3.2475000000000001</v>
      </c>
      <c r="Q952" s="35">
        <v>18.372500000000002</v>
      </c>
      <c r="R952" s="35">
        <v>6.9424999999999999</v>
      </c>
      <c r="S952" s="35">
        <v>5.76</v>
      </c>
      <c r="T952" s="35">
        <v>6.9450000000000003</v>
      </c>
      <c r="U952" s="35">
        <v>6.3800000000000008</v>
      </c>
      <c r="V952" s="35">
        <v>18.142499999999998</v>
      </c>
      <c r="W952" s="35">
        <v>6.254999999999999</v>
      </c>
      <c r="X952" s="35">
        <v>7.7750000000000004</v>
      </c>
      <c r="Y952" s="35">
        <v>4.8175000000000008</v>
      </c>
      <c r="Z952" s="35">
        <v>3.1625000000000001</v>
      </c>
      <c r="AA952" s="35">
        <v>5.9725000000000001</v>
      </c>
      <c r="AB952" s="41">
        <v>1060</v>
      </c>
      <c r="AC952" s="41">
        <v>6</v>
      </c>
      <c r="AD952" s="88">
        <v>385.9</v>
      </c>
      <c r="AE952" s="69">
        <v>59.3</v>
      </c>
      <c r="AF952" s="69">
        <v>76.099999999999994</v>
      </c>
      <c r="AG952" s="44">
        <f t="shared" si="549"/>
        <v>29.65</v>
      </c>
      <c r="AH952" s="44">
        <f t="shared" si="521"/>
        <v>2761.8447876054929</v>
      </c>
      <c r="AI952" s="44">
        <f t="shared" si="522"/>
        <v>210176.38833677801</v>
      </c>
      <c r="AJ952" s="44">
        <f t="shared" si="523"/>
        <v>1.8360768450433629</v>
      </c>
      <c r="AK952" s="45">
        <v>0</v>
      </c>
      <c r="AL952" s="43">
        <v>358.6</v>
      </c>
      <c r="AM952" s="43">
        <v>59.31</v>
      </c>
      <c r="AN952" s="69">
        <v>75.83</v>
      </c>
      <c r="AO952" s="44">
        <f t="shared" si="548"/>
        <v>29.655000000000001</v>
      </c>
      <c r="AP952" s="44">
        <f t="shared" si="524"/>
        <v>2762.7763483670988</v>
      </c>
      <c r="AQ952" s="46">
        <f t="shared" si="525"/>
        <v>210176.38833677801</v>
      </c>
      <c r="AR952" s="46">
        <f t="shared" si="526"/>
        <v>209501.33049667708</v>
      </c>
      <c r="AS952" s="47">
        <f t="shared" si="527"/>
        <v>0.32118633565024496</v>
      </c>
      <c r="AT952" s="46">
        <f t="shared" si="528"/>
        <v>1.8360768450433629</v>
      </c>
      <c r="AU952" s="46">
        <f t="shared" si="529"/>
        <v>1.711683640146084</v>
      </c>
      <c r="AV952" s="47">
        <f t="shared" si="530"/>
        <v>6.774945462282167</v>
      </c>
      <c r="AW952" s="116">
        <v>0</v>
      </c>
      <c r="AX952" s="70">
        <v>150</v>
      </c>
      <c r="AY952" s="70">
        <v>12</v>
      </c>
      <c r="AZ952" s="71">
        <v>323.5</v>
      </c>
      <c r="BA952" s="43">
        <f t="shared" si="545"/>
        <v>19.289026275115912</v>
      </c>
      <c r="BB952" s="71">
        <v>59.28</v>
      </c>
      <c r="BC952" s="69">
        <v>76.09</v>
      </c>
      <c r="BD952" s="54">
        <f t="shared" si="531"/>
        <v>29.64</v>
      </c>
      <c r="BE952" s="44">
        <f t="shared" si="532"/>
        <v>2759.9821373211798</v>
      </c>
      <c r="BF952" s="50">
        <f t="shared" si="546"/>
        <v>210176.38833677801</v>
      </c>
      <c r="BG952" s="50">
        <f t="shared" si="533"/>
        <v>210007.04082876857</v>
      </c>
      <c r="BH952" s="72">
        <f t="shared" si="534"/>
        <v>8.0573992801741531E-2</v>
      </c>
      <c r="BI952" s="73">
        <f t="shared" si="535"/>
        <v>1.8360768450433629</v>
      </c>
      <c r="BJ952" s="51">
        <f t="shared" si="536"/>
        <v>1.5404245434978967</v>
      </c>
      <c r="BK952" s="72">
        <f t="shared" si="537"/>
        <v>16.102392573796863</v>
      </c>
      <c r="BL952" s="116">
        <v>0</v>
      </c>
      <c r="BM952" s="74">
        <f t="shared" si="551"/>
        <v>1060</v>
      </c>
      <c r="BN952" s="74">
        <f t="shared" si="552"/>
        <v>6</v>
      </c>
      <c r="BO952" s="71">
        <v>290</v>
      </c>
      <c r="BP952" s="71">
        <v>58</v>
      </c>
      <c r="BQ952" s="71">
        <v>72.599999999999994</v>
      </c>
      <c r="BR952" s="72">
        <f t="shared" si="538"/>
        <v>29</v>
      </c>
      <c r="BS952" s="54">
        <f t="shared" si="539"/>
        <v>2642.079421669016</v>
      </c>
      <c r="BT952" s="50">
        <f t="shared" si="540"/>
        <v>210007.04082876857</v>
      </c>
      <c r="BU952" s="50">
        <f t="shared" si="541"/>
        <v>191814.96601317055</v>
      </c>
      <c r="BV952" s="72">
        <f t="shared" si="542"/>
        <v>8.6626023317147371</v>
      </c>
      <c r="BW952" s="75">
        <f t="shared" si="543"/>
        <v>1.5404245434978967</v>
      </c>
      <c r="BX952" s="55">
        <f t="shared" si="544"/>
        <v>1.511873687583313</v>
      </c>
      <c r="BY952" s="72">
        <f t="shared" si="553"/>
        <v>1.8534407306801466</v>
      </c>
      <c r="BZ952" s="83" t="s">
        <v>74</v>
      </c>
      <c r="CA952" s="83" t="s">
        <v>78</v>
      </c>
      <c r="CB952" s="112">
        <v>3</v>
      </c>
      <c r="CC952" s="112">
        <v>7</v>
      </c>
      <c r="CD952" s="112">
        <v>3</v>
      </c>
      <c r="CE952" s="112">
        <v>6</v>
      </c>
      <c r="CF952" s="83" t="s">
        <v>107</v>
      </c>
      <c r="CG952" s="71" t="s">
        <v>75</v>
      </c>
      <c r="CH952" s="63">
        <f>SUM(CH950:CH951)/2</f>
        <v>20.19573924340159</v>
      </c>
      <c r="CI952" s="63">
        <f t="shared" si="554"/>
        <v>5.3768750000000001</v>
      </c>
      <c r="CJ952" s="64">
        <f>SUM((AF952-BQ952)/AF952)*100</f>
        <v>4.5992115637319326</v>
      </c>
      <c r="CK952" s="64">
        <f>SUM(BX952*CH952)</f>
        <v>30.533406763392588</v>
      </c>
      <c r="CL952" s="65" t="s">
        <v>107</v>
      </c>
    </row>
    <row r="953" spans="1:90" s="65" customFormat="1" ht="24.75" customHeight="1" x14ac:dyDescent="0.3">
      <c r="A953" s="61" t="s">
        <v>134</v>
      </c>
      <c r="B953" s="35">
        <v>3.61</v>
      </c>
      <c r="C953" s="35">
        <v>1.6125</v>
      </c>
      <c r="D953" s="35">
        <v>5.7874999999999996</v>
      </c>
      <c r="E953" s="35">
        <v>4.6449999999999996</v>
      </c>
      <c r="F953" s="35">
        <v>2.0654750000000002</v>
      </c>
      <c r="G953" s="66">
        <v>0.40110000000000001</v>
      </c>
      <c r="H953" s="66">
        <v>7.9549999999999996E-2</v>
      </c>
      <c r="I953" s="66">
        <v>4.6149999999999997E-2</v>
      </c>
      <c r="J953" s="66">
        <v>4.5175E-2</v>
      </c>
      <c r="K953" s="67">
        <v>5.1900000000000002E-2</v>
      </c>
      <c r="L953" s="66">
        <v>0.93253999999999992</v>
      </c>
      <c r="M953" s="68">
        <v>0.17974999999999999</v>
      </c>
      <c r="N953" s="35">
        <v>5.8544999999999998</v>
      </c>
      <c r="O953" s="35">
        <v>17.771000000000001</v>
      </c>
      <c r="P953" s="35">
        <v>3.3263750000000005</v>
      </c>
      <c r="Q953" s="35">
        <v>15.763999999999999</v>
      </c>
      <c r="R953" s="35">
        <v>6.2364999999999995</v>
      </c>
      <c r="S953" s="35">
        <v>5.5346250000000001</v>
      </c>
      <c r="T953" s="35">
        <v>8.1591249999999995</v>
      </c>
      <c r="U953" s="35">
        <v>4.1001249999999994</v>
      </c>
      <c r="V953" s="35">
        <v>14.505750000000001</v>
      </c>
      <c r="W953" s="35">
        <v>4.2008749999999999</v>
      </c>
      <c r="X953" s="35">
        <v>9.2787499999999987</v>
      </c>
      <c r="Y953" s="35">
        <v>3.8270000000000008</v>
      </c>
      <c r="Z953" s="35">
        <v>1.9319999999999999</v>
      </c>
      <c r="AA953" s="35">
        <v>5.7506250000000003</v>
      </c>
      <c r="AB953" s="41">
        <v>1060</v>
      </c>
      <c r="AC953" s="41">
        <v>6</v>
      </c>
      <c r="AD953" s="88">
        <v>386.2</v>
      </c>
      <c r="AE953" s="69">
        <v>59.5</v>
      </c>
      <c r="AF953" s="69">
        <v>76.400000000000006</v>
      </c>
      <c r="AG953" s="44">
        <f t="shared" si="549"/>
        <v>29.75</v>
      </c>
      <c r="AH953" s="44">
        <f t="shared" si="521"/>
        <v>2780.5058479678164</v>
      </c>
      <c r="AI953" s="44">
        <f t="shared" si="522"/>
        <v>212430.6467847412</v>
      </c>
      <c r="AJ953" s="44">
        <f t="shared" si="523"/>
        <v>1.8180051035260538</v>
      </c>
      <c r="AK953" s="45">
        <v>0</v>
      </c>
      <c r="AL953" s="43">
        <v>357.4</v>
      </c>
      <c r="AM953" s="43">
        <v>59.4</v>
      </c>
      <c r="AN953" s="69">
        <v>76.19</v>
      </c>
      <c r="AO953" s="44">
        <f t="shared" si="548"/>
        <v>29.7</v>
      </c>
      <c r="AP953" s="44">
        <f t="shared" si="524"/>
        <v>2771.1674638050204</v>
      </c>
      <c r="AQ953" s="46">
        <f t="shared" si="525"/>
        <v>212430.6467847412</v>
      </c>
      <c r="AR953" s="46">
        <f t="shared" si="526"/>
        <v>211135.24906730448</v>
      </c>
      <c r="AS953" s="47">
        <f t="shared" si="527"/>
        <v>0.60979794443188851</v>
      </c>
      <c r="AT953" s="46">
        <f t="shared" si="528"/>
        <v>1.8180051035260538</v>
      </c>
      <c r="AU953" s="46">
        <f t="shared" si="529"/>
        <v>1.6927538228638936</v>
      </c>
      <c r="AV953" s="47">
        <f t="shared" si="530"/>
        <v>6.8894900470429397</v>
      </c>
      <c r="AW953" s="116">
        <v>0</v>
      </c>
      <c r="AX953" s="70">
        <v>150</v>
      </c>
      <c r="AY953" s="70">
        <v>12</v>
      </c>
      <c r="AZ953" s="71">
        <v>333</v>
      </c>
      <c r="BA953" s="43">
        <f t="shared" si="545"/>
        <v>15.975975975975972</v>
      </c>
      <c r="BB953" s="71">
        <v>59.27</v>
      </c>
      <c r="BC953" s="69">
        <v>76.91</v>
      </c>
      <c r="BD953" s="54">
        <f t="shared" si="531"/>
        <v>29.635000000000002</v>
      </c>
      <c r="BE953" s="44">
        <f t="shared" si="532"/>
        <v>2759.0510477984722</v>
      </c>
      <c r="BF953" s="50">
        <f t="shared" si="546"/>
        <v>212430.6467847412</v>
      </c>
      <c r="BG953" s="50">
        <f t="shared" si="533"/>
        <v>212198.6160861805</v>
      </c>
      <c r="BH953" s="72">
        <f t="shared" si="534"/>
        <v>0.10922656503316207</v>
      </c>
      <c r="BI953" s="73">
        <f t="shared" si="535"/>
        <v>1.8180051035260538</v>
      </c>
      <c r="BJ953" s="51">
        <f t="shared" si="536"/>
        <v>1.5692845040269172</v>
      </c>
      <c r="BK953" s="72">
        <f t="shared" si="537"/>
        <v>13.680962667087046</v>
      </c>
      <c r="BL953" s="116">
        <v>0</v>
      </c>
      <c r="BM953" s="74">
        <f t="shared" si="551"/>
        <v>1060</v>
      </c>
      <c r="BN953" s="74">
        <f t="shared" si="552"/>
        <v>6</v>
      </c>
      <c r="BO953" s="71">
        <v>297.10000000000002</v>
      </c>
      <c r="BP953" s="71">
        <v>58.3</v>
      </c>
      <c r="BQ953" s="71">
        <v>74.2</v>
      </c>
      <c r="BR953" s="72">
        <f t="shared" si="538"/>
        <v>29.15</v>
      </c>
      <c r="BS953" s="54">
        <f t="shared" si="539"/>
        <v>2669.481963589953</v>
      </c>
      <c r="BT953" s="50">
        <f t="shared" si="540"/>
        <v>212198.6160861805</v>
      </c>
      <c r="BU953" s="50">
        <f t="shared" si="541"/>
        <v>198075.56169837451</v>
      </c>
      <c r="BV953" s="72">
        <f t="shared" si="542"/>
        <v>6.6555827027967833</v>
      </c>
      <c r="BW953" s="75">
        <f t="shared" si="543"/>
        <v>1.5692845040269172</v>
      </c>
      <c r="BX953" s="55">
        <f t="shared" si="544"/>
        <v>1.4999326391027374</v>
      </c>
      <c r="BY953" s="72">
        <f t="shared" si="553"/>
        <v>4.4193302582302323</v>
      </c>
      <c r="BZ953" s="83" t="s">
        <v>74</v>
      </c>
      <c r="CA953" s="83" t="s">
        <v>78</v>
      </c>
      <c r="CB953" s="112">
        <v>3</v>
      </c>
      <c r="CC953" s="112">
        <v>7</v>
      </c>
      <c r="CD953" s="112">
        <v>3</v>
      </c>
      <c r="CE953" s="112">
        <v>6</v>
      </c>
      <c r="CF953" s="83" t="s">
        <v>107</v>
      </c>
      <c r="CG953" s="71" t="s">
        <v>75</v>
      </c>
      <c r="CH953" s="63">
        <f>SUM(CH951:CH952)/2</f>
        <v>20.257481842440541</v>
      </c>
      <c r="CI953" s="63">
        <f t="shared" si="554"/>
        <v>5.3915625</v>
      </c>
      <c r="CJ953" s="64">
        <f>SUM((AF953-BQ953)/AF953)*100</f>
        <v>2.8795811518324643</v>
      </c>
      <c r="CK953" s="64">
        <f>SUM(BX953*CH953)</f>
        <v>30.384858201507626</v>
      </c>
      <c r="CL953" s="65" t="s">
        <v>107</v>
      </c>
    </row>
    <row r="954" spans="1:90" s="65" customFormat="1" ht="24.75" customHeight="1" x14ac:dyDescent="0.3">
      <c r="A954" s="61" t="s">
        <v>134</v>
      </c>
      <c r="B954" s="35">
        <v>3.7374999999999998</v>
      </c>
      <c r="C954" s="35">
        <v>1.78</v>
      </c>
      <c r="D954" s="35">
        <v>5.74</v>
      </c>
      <c r="E954" s="35">
        <v>5.0175000000000001</v>
      </c>
      <c r="F954" s="35">
        <v>0.89397499999999996</v>
      </c>
      <c r="G954" s="66">
        <v>0.44674999999999998</v>
      </c>
      <c r="H954" s="66">
        <v>7.4975E-2</v>
      </c>
      <c r="I954" s="66">
        <v>5.1424999999999998E-2</v>
      </c>
      <c r="J954" s="66">
        <v>4.1549999999999997E-2</v>
      </c>
      <c r="K954" s="67">
        <v>5.2874999999999998E-2</v>
      </c>
      <c r="L954" s="66">
        <v>0.93253999999999992</v>
      </c>
      <c r="M954" s="68">
        <v>5.7024999999999999E-2</v>
      </c>
      <c r="N954" s="35">
        <v>9.5925000000000011</v>
      </c>
      <c r="O954" s="35">
        <v>14.342499999999999</v>
      </c>
      <c r="P954" s="35">
        <v>3.3050000000000002</v>
      </c>
      <c r="Q954" s="35">
        <v>15.2425</v>
      </c>
      <c r="R954" s="35">
        <v>6.1624999999999996</v>
      </c>
      <c r="S954" s="35">
        <v>5.7249999999999996</v>
      </c>
      <c r="T954" s="35">
        <v>7.6349999999999998</v>
      </c>
      <c r="U954" s="35">
        <v>4.0225</v>
      </c>
      <c r="V954" s="35">
        <v>13.32</v>
      </c>
      <c r="W954" s="35">
        <v>3.8950000000000009</v>
      </c>
      <c r="X954" s="35">
        <v>8.5850000000000009</v>
      </c>
      <c r="Y954" s="35">
        <v>2.9074999999999998</v>
      </c>
      <c r="Z954" s="35">
        <v>1.9524999999999999</v>
      </c>
      <c r="AA954" s="35">
        <v>5.9325000000000001</v>
      </c>
      <c r="AB954" s="41">
        <v>1060</v>
      </c>
      <c r="AC954" s="41">
        <v>6</v>
      </c>
      <c r="AD954" s="88">
        <v>383</v>
      </c>
      <c r="AE954" s="69">
        <v>59.4</v>
      </c>
      <c r="AF954" s="69">
        <v>76.099999999999994</v>
      </c>
      <c r="AG954" s="44">
        <f t="shared" si="549"/>
        <v>29.7</v>
      </c>
      <c r="AH954" s="44">
        <f t="shared" si="521"/>
        <v>2771.1674638050204</v>
      </c>
      <c r="AI954" s="44">
        <f t="shared" si="522"/>
        <v>210885.84399556203</v>
      </c>
      <c r="AJ954" s="44">
        <f t="shared" si="523"/>
        <v>1.8161484561669299</v>
      </c>
      <c r="AK954" s="45">
        <v>0</v>
      </c>
      <c r="AL954" s="43">
        <v>359.6</v>
      </c>
      <c r="AM954" s="43">
        <v>59.3</v>
      </c>
      <c r="AN954" s="69">
        <v>75.92</v>
      </c>
      <c r="AO954" s="44">
        <f t="shared" si="548"/>
        <v>29.65</v>
      </c>
      <c r="AP954" s="44">
        <f t="shared" si="524"/>
        <v>2761.8447876054929</v>
      </c>
      <c r="AQ954" s="46">
        <f t="shared" si="525"/>
        <v>210885.84399556203</v>
      </c>
      <c r="AR954" s="46">
        <f t="shared" si="526"/>
        <v>209679.25627500901</v>
      </c>
      <c r="AS954" s="47">
        <f t="shared" si="527"/>
        <v>0.57215206942880636</v>
      </c>
      <c r="AT954" s="46">
        <f t="shared" si="528"/>
        <v>1.8161484561669299</v>
      </c>
      <c r="AU954" s="46">
        <f t="shared" si="529"/>
        <v>1.7150003600182531</v>
      </c>
      <c r="AV954" s="47">
        <f t="shared" si="530"/>
        <v>5.5693737923911142</v>
      </c>
      <c r="AW954" s="116">
        <v>0</v>
      </c>
      <c r="AX954" s="70">
        <v>150</v>
      </c>
      <c r="AY954" s="70">
        <v>12</v>
      </c>
      <c r="AZ954" s="71">
        <v>322.3</v>
      </c>
      <c r="BA954" s="43">
        <f t="shared" si="545"/>
        <v>18.833385044989136</v>
      </c>
      <c r="BB954" s="71">
        <v>59.26</v>
      </c>
      <c r="BC954" s="69">
        <v>75.7</v>
      </c>
      <c r="BD954" s="54">
        <f t="shared" si="531"/>
        <v>29.63</v>
      </c>
      <c r="BE954" s="44">
        <f t="shared" si="532"/>
        <v>2758.1201153553966</v>
      </c>
      <c r="BF954" s="50">
        <f t="shared" si="546"/>
        <v>210885.84399556203</v>
      </c>
      <c r="BG954" s="50">
        <f t="shared" si="533"/>
        <v>208789.69273240352</v>
      </c>
      <c r="BH954" s="72">
        <f t="shared" si="534"/>
        <v>0.99397438132576543</v>
      </c>
      <c r="BI954" s="73">
        <f t="shared" si="535"/>
        <v>1.8161484561669299</v>
      </c>
      <c r="BJ954" s="51">
        <f t="shared" si="536"/>
        <v>1.5436585771170113</v>
      </c>
      <c r="BK954" s="72">
        <f t="shared" si="537"/>
        <v>15.003722747699921</v>
      </c>
      <c r="BL954" s="116">
        <v>0</v>
      </c>
      <c r="BM954" s="74">
        <f t="shared" si="551"/>
        <v>1060</v>
      </c>
      <c r="BN954" s="74">
        <f t="shared" si="552"/>
        <v>6</v>
      </c>
      <c r="BO954" s="71">
        <v>287.39999999999998</v>
      </c>
      <c r="BP954" s="71">
        <v>57.5</v>
      </c>
      <c r="BQ954" s="71">
        <v>73.099999999999994</v>
      </c>
      <c r="BR954" s="72">
        <f t="shared" si="538"/>
        <v>28.75</v>
      </c>
      <c r="BS954" s="54">
        <f t="shared" si="539"/>
        <v>2596.7226777328133</v>
      </c>
      <c r="BT954" s="50">
        <f t="shared" si="540"/>
        <v>208789.69273240352</v>
      </c>
      <c r="BU954" s="50">
        <f t="shared" si="541"/>
        <v>189820.42774226863</v>
      </c>
      <c r="BV954" s="72">
        <f t="shared" si="542"/>
        <v>9.085345517724841</v>
      </c>
      <c r="BW954" s="75">
        <f t="shared" si="543"/>
        <v>1.5436585771170113</v>
      </c>
      <c r="BX954" s="55">
        <f t="shared" si="544"/>
        <v>1.5140625454190917</v>
      </c>
      <c r="BY954" s="72">
        <f t="shared" si="553"/>
        <v>1.9172653938278323</v>
      </c>
      <c r="BZ954" s="83" t="s">
        <v>74</v>
      </c>
      <c r="CA954" s="83" t="s">
        <v>78</v>
      </c>
      <c r="CB954" s="112">
        <v>3</v>
      </c>
      <c r="CC954" s="112">
        <v>7</v>
      </c>
      <c r="CD954" s="112">
        <v>3</v>
      </c>
      <c r="CE954" s="112">
        <v>6</v>
      </c>
      <c r="CF954" s="83" t="s">
        <v>107</v>
      </c>
      <c r="CG954" s="71" t="s">
        <v>75</v>
      </c>
      <c r="CH954" s="63">
        <f>SUM(CH952:CH953)/2</f>
        <v>20.226610542921065</v>
      </c>
      <c r="CI954" s="63">
        <f t="shared" si="554"/>
        <v>5.3842187500000005</v>
      </c>
      <c r="CJ954" s="64">
        <f>SUM((AF954-BQ954)/AF954)*100</f>
        <v>3.9421813403416559</v>
      </c>
      <c r="CK954" s="64">
        <f>SUM(BX954*CH954)</f>
        <v>30.624353443815703</v>
      </c>
      <c r="CL954" s="65" t="s">
        <v>107</v>
      </c>
    </row>
    <row r="955" spans="1:90" s="65" customFormat="1" ht="24.75" customHeight="1" x14ac:dyDescent="0.3">
      <c r="A955" s="61" t="s">
        <v>134</v>
      </c>
      <c r="B955" s="35">
        <v>3.5325000000000002</v>
      </c>
      <c r="C955" s="35">
        <v>1.74</v>
      </c>
      <c r="D955" s="35">
        <v>5.98</v>
      </c>
      <c r="E955" s="35">
        <v>4.1974999999999998</v>
      </c>
      <c r="F955" s="35">
        <v>1.0037750000000001</v>
      </c>
      <c r="G955" s="66">
        <v>0.42785000000000001</v>
      </c>
      <c r="H955" s="66">
        <v>7.5050000000000006E-2</v>
      </c>
      <c r="I955" s="66">
        <v>5.1650000000000001E-2</v>
      </c>
      <c r="J955" s="66">
        <v>4.0375000000000001E-2</v>
      </c>
      <c r="K955" s="67">
        <v>4.9750000000000003E-2</v>
      </c>
      <c r="L955" s="66">
        <v>0.93253999999999992</v>
      </c>
      <c r="M955" s="68">
        <v>5.3199999999999997E-2</v>
      </c>
      <c r="N955" s="35">
        <v>5.6675000000000004</v>
      </c>
      <c r="O955" s="35">
        <v>12.95</v>
      </c>
      <c r="P955" s="35">
        <v>3.2475000000000001</v>
      </c>
      <c r="Q955" s="35">
        <v>18.372500000000002</v>
      </c>
      <c r="R955" s="35">
        <v>6.9424999999999999</v>
      </c>
      <c r="S955" s="35">
        <v>5.76</v>
      </c>
      <c r="T955" s="35">
        <v>6.9450000000000003</v>
      </c>
      <c r="U955" s="35">
        <v>6.3800000000000008</v>
      </c>
      <c r="V955" s="35">
        <v>18.142499999999998</v>
      </c>
      <c r="W955" s="35">
        <v>6.254999999999999</v>
      </c>
      <c r="X955" s="35">
        <v>7.7750000000000004</v>
      </c>
      <c r="Y955" s="35">
        <v>4.8175000000000008</v>
      </c>
      <c r="Z955" s="35">
        <v>3.1625000000000001</v>
      </c>
      <c r="AA955" s="35">
        <v>5.9725000000000001</v>
      </c>
      <c r="AB955" s="41">
        <v>1060</v>
      </c>
      <c r="AC955" s="41">
        <v>6</v>
      </c>
      <c r="AD955" s="88">
        <v>386.4</v>
      </c>
      <c r="AE955" s="69">
        <v>59.4</v>
      </c>
      <c r="AF955" s="69">
        <v>76.099999999999994</v>
      </c>
      <c r="AG955" s="44">
        <f t="shared" si="549"/>
        <v>29.7</v>
      </c>
      <c r="AH955" s="44">
        <f t="shared" si="521"/>
        <v>2771.1674638050204</v>
      </c>
      <c r="AI955" s="44">
        <f t="shared" si="522"/>
        <v>210885.84399556203</v>
      </c>
      <c r="AJ955" s="44">
        <f t="shared" si="523"/>
        <v>1.832270922879639</v>
      </c>
      <c r="AK955" s="45">
        <v>0</v>
      </c>
      <c r="AL955" s="43">
        <v>356.9</v>
      </c>
      <c r="AM955" s="43">
        <v>59.3</v>
      </c>
      <c r="AN955" s="69">
        <v>75.099999999999994</v>
      </c>
      <c r="AO955" s="44">
        <f t="shared" si="548"/>
        <v>29.65</v>
      </c>
      <c r="AP955" s="44">
        <f t="shared" si="524"/>
        <v>2761.8447876054929</v>
      </c>
      <c r="AQ955" s="46">
        <f t="shared" si="525"/>
        <v>210885.84399556203</v>
      </c>
      <c r="AR955" s="46">
        <f t="shared" si="526"/>
        <v>207414.54354917249</v>
      </c>
      <c r="AS955" s="47">
        <f t="shared" si="527"/>
        <v>1.6460566440213911</v>
      </c>
      <c r="AT955" s="46">
        <f t="shared" si="528"/>
        <v>1.832270922879639</v>
      </c>
      <c r="AU955" s="46">
        <f t="shared" si="529"/>
        <v>1.7207086537564251</v>
      </c>
      <c r="AV955" s="47">
        <f t="shared" si="530"/>
        <v>6.0887430854319327</v>
      </c>
      <c r="AW955" s="116">
        <v>0</v>
      </c>
      <c r="AX955" s="70">
        <v>150</v>
      </c>
      <c r="AY955" s="70">
        <v>12</v>
      </c>
      <c r="AZ955" s="71">
        <v>324.10000000000002</v>
      </c>
      <c r="BA955" s="43">
        <f t="shared" si="545"/>
        <v>19.222462203023742</v>
      </c>
      <c r="BB955" s="71">
        <v>59.1</v>
      </c>
      <c r="BC955" s="69">
        <v>75.900000000000006</v>
      </c>
      <c r="BD955" s="54">
        <f t="shared" si="531"/>
        <v>29.55</v>
      </c>
      <c r="BE955" s="44">
        <f t="shared" si="532"/>
        <v>2743.2465590962411</v>
      </c>
      <c r="BF955" s="50">
        <f t="shared" si="546"/>
        <v>210885.84399556203</v>
      </c>
      <c r="BG955" s="50">
        <f t="shared" si="533"/>
        <v>208212.4138354047</v>
      </c>
      <c r="BH955" s="72">
        <f t="shared" si="534"/>
        <v>1.2677143754673192</v>
      </c>
      <c r="BI955" s="73">
        <f t="shared" si="535"/>
        <v>1.832270922879639</v>
      </c>
      <c r="BJ955" s="51">
        <f t="shared" si="536"/>
        <v>1.556583462195517</v>
      </c>
      <c r="BK955" s="72">
        <f t="shared" si="537"/>
        <v>15.046217087309625</v>
      </c>
      <c r="BL955" s="116">
        <v>0</v>
      </c>
      <c r="BM955" s="74">
        <f t="shared" si="551"/>
        <v>1060</v>
      </c>
      <c r="BN955" s="74">
        <f t="shared" si="552"/>
        <v>6</v>
      </c>
      <c r="BO955" s="71">
        <v>249</v>
      </c>
      <c r="BP955" s="71">
        <v>58.2</v>
      </c>
      <c r="BQ955" s="71">
        <v>74.400000000000006</v>
      </c>
      <c r="BR955" s="72">
        <f t="shared" si="538"/>
        <v>29.1</v>
      </c>
      <c r="BS955" s="54">
        <f t="shared" si="539"/>
        <v>2660.3320749863728</v>
      </c>
      <c r="BT955" s="50">
        <f t="shared" si="540"/>
        <v>208212.4138354047</v>
      </c>
      <c r="BU955" s="50">
        <f t="shared" si="541"/>
        <v>197928.70637898616</v>
      </c>
      <c r="BV955" s="72">
        <f t="shared" si="542"/>
        <v>4.9390462686571528</v>
      </c>
      <c r="BW955" s="75">
        <f t="shared" si="543"/>
        <v>1.556583462195517</v>
      </c>
      <c r="BX955" s="55">
        <f t="shared" si="544"/>
        <v>1.2580287344637342</v>
      </c>
      <c r="BY955" s="72">
        <f t="shared" si="553"/>
        <v>19.180129751004792</v>
      </c>
      <c r="BZ955" s="83" t="s">
        <v>96</v>
      </c>
      <c r="CA955" s="83" t="s">
        <v>73</v>
      </c>
      <c r="CB955" s="112">
        <v>4</v>
      </c>
      <c r="CC955" s="112">
        <v>7</v>
      </c>
      <c r="CD955" s="112">
        <v>6</v>
      </c>
      <c r="CE955" s="112">
        <v>3</v>
      </c>
      <c r="CF955" s="83" t="s">
        <v>76</v>
      </c>
      <c r="CG955" s="71" t="s">
        <v>75</v>
      </c>
      <c r="CH955" s="62">
        <v>18.321028165162705</v>
      </c>
      <c r="CI955" s="63">
        <v>6.7</v>
      </c>
      <c r="CJ955" s="64">
        <f>SUM((AF955-BQ955)/AF955)*100</f>
        <v>2.2339027595269236</v>
      </c>
      <c r="CK955" s="64">
        <f>SUM(BX955*CH955)</f>
        <v>23.048379876694067</v>
      </c>
      <c r="CL955" s="65" t="s">
        <v>76</v>
      </c>
    </row>
    <row r="956" spans="1:90" s="65" customFormat="1" ht="24.75" customHeight="1" x14ac:dyDescent="0.3">
      <c r="A956" s="61" t="s">
        <v>134</v>
      </c>
      <c r="B956" s="35">
        <v>3.8050000000000002</v>
      </c>
      <c r="C956" s="35">
        <v>1.7418750000000001</v>
      </c>
      <c r="D956" s="35">
        <v>6.04</v>
      </c>
      <c r="E956" s="35">
        <v>4.9675000000000002</v>
      </c>
      <c r="F956" s="35">
        <v>0.93862500000000004</v>
      </c>
      <c r="G956" s="66">
        <v>0.48347499999999999</v>
      </c>
      <c r="H956" s="66">
        <v>7.5149999999999995E-2</v>
      </c>
      <c r="I956" s="66">
        <v>5.3374999999999999E-2</v>
      </c>
      <c r="J956" s="66">
        <v>4.1075E-2</v>
      </c>
      <c r="K956" s="67">
        <v>5.1325000000000003E-2</v>
      </c>
      <c r="L956" s="66">
        <v>0.93253999999999992</v>
      </c>
      <c r="M956" s="68">
        <v>7.6600000000000001E-2</v>
      </c>
      <c r="N956" s="35">
        <v>5.8544999999999998</v>
      </c>
      <c r="O956" s="35">
        <v>17.771000000000001</v>
      </c>
      <c r="P956" s="35">
        <v>3.3263750000000005</v>
      </c>
      <c r="Q956" s="35">
        <v>15.763999999999999</v>
      </c>
      <c r="R956" s="35">
        <v>6.2364999999999995</v>
      </c>
      <c r="S956" s="35">
        <v>5.5346250000000001</v>
      </c>
      <c r="T956" s="35">
        <v>8.1591249999999995</v>
      </c>
      <c r="U956" s="35">
        <v>4.1001249999999994</v>
      </c>
      <c r="V956" s="35">
        <v>14.505750000000001</v>
      </c>
      <c r="W956" s="35">
        <v>4.2008749999999999</v>
      </c>
      <c r="X956" s="35">
        <v>9.2787499999999987</v>
      </c>
      <c r="Y956" s="35">
        <v>3.8270000000000008</v>
      </c>
      <c r="Z956" s="35">
        <v>1.9319999999999999</v>
      </c>
      <c r="AA956" s="35">
        <v>5.7506250000000003</v>
      </c>
      <c r="AB956" s="41">
        <v>1060</v>
      </c>
      <c r="AC956" s="41">
        <v>6</v>
      </c>
      <c r="AD956" s="88">
        <v>389.6</v>
      </c>
      <c r="AE956" s="69">
        <v>59.4</v>
      </c>
      <c r="AF956" s="69">
        <v>76.2</v>
      </c>
      <c r="AG956" s="44">
        <f t="shared" si="549"/>
        <v>29.7</v>
      </c>
      <c r="AH956" s="44">
        <f t="shared" si="521"/>
        <v>2771.1674638050204</v>
      </c>
      <c r="AI956" s="44">
        <f t="shared" si="522"/>
        <v>211162.96074194257</v>
      </c>
      <c r="AJ956" s="44">
        <f t="shared" si="523"/>
        <v>1.8450205406814753</v>
      </c>
      <c r="AK956" s="45">
        <v>0</v>
      </c>
      <c r="AL956" s="43">
        <v>356.3</v>
      </c>
      <c r="AM956" s="43">
        <v>59.78</v>
      </c>
      <c r="AN956" s="69">
        <v>75.14</v>
      </c>
      <c r="AO956" s="44">
        <f t="shared" si="548"/>
        <v>29.89</v>
      </c>
      <c r="AP956" s="44">
        <f t="shared" si="524"/>
        <v>2806.7368899882294</v>
      </c>
      <c r="AQ956" s="46">
        <f t="shared" si="525"/>
        <v>211162.96074194257</v>
      </c>
      <c r="AR956" s="46">
        <f t="shared" si="526"/>
        <v>210898.20991371557</v>
      </c>
      <c r="AS956" s="47">
        <f t="shared" si="527"/>
        <v>0.12537749390175726</v>
      </c>
      <c r="AT956" s="46">
        <f t="shared" si="528"/>
        <v>1.8450205406814753</v>
      </c>
      <c r="AU956" s="46">
        <f t="shared" si="529"/>
        <v>1.6894406080818438</v>
      </c>
      <c r="AV956" s="47">
        <f t="shared" si="530"/>
        <v>8.4324227925487794</v>
      </c>
      <c r="AW956" s="116">
        <v>0</v>
      </c>
      <c r="AX956" s="70">
        <v>150</v>
      </c>
      <c r="AY956" s="70">
        <v>12</v>
      </c>
      <c r="AZ956" s="71">
        <v>326.3</v>
      </c>
      <c r="BA956" s="43">
        <f t="shared" si="545"/>
        <v>19.399325773827769</v>
      </c>
      <c r="BB956" s="71">
        <v>59.2</v>
      </c>
      <c r="BC956" s="69">
        <v>75.900000000000006</v>
      </c>
      <c r="BD956" s="54">
        <f t="shared" si="531"/>
        <v>29.6</v>
      </c>
      <c r="BE956" s="44">
        <f t="shared" si="532"/>
        <v>2752.5378193692336</v>
      </c>
      <c r="BF956" s="50">
        <f t="shared" si="546"/>
        <v>211162.96074194257</v>
      </c>
      <c r="BG956" s="50">
        <f t="shared" si="533"/>
        <v>208917.62049012486</v>
      </c>
      <c r="BH956" s="72">
        <f t="shared" si="534"/>
        <v>1.0633210691536459</v>
      </c>
      <c r="BI956" s="73">
        <f t="shared" si="535"/>
        <v>1.8450205406814753</v>
      </c>
      <c r="BJ956" s="51">
        <f t="shared" si="536"/>
        <v>1.5618596422575259</v>
      </c>
      <c r="BK956" s="72">
        <f t="shared" si="537"/>
        <v>15.347303305325871</v>
      </c>
      <c r="BL956" s="116">
        <v>0</v>
      </c>
      <c r="BM956" s="74">
        <f t="shared" si="551"/>
        <v>1060</v>
      </c>
      <c r="BN956" s="74">
        <f t="shared" si="552"/>
        <v>6</v>
      </c>
      <c r="BO956" s="71">
        <v>255</v>
      </c>
      <c r="BP956" s="71">
        <v>58.4</v>
      </c>
      <c r="BQ956" s="71">
        <v>74.3</v>
      </c>
      <c r="BR956" s="72">
        <f t="shared" si="538"/>
        <v>29.2</v>
      </c>
      <c r="BS956" s="54">
        <f t="shared" si="539"/>
        <v>2678.6475601568013</v>
      </c>
      <c r="BT956" s="50">
        <f t="shared" si="540"/>
        <v>208917.62049012486</v>
      </c>
      <c r="BU956" s="50">
        <f t="shared" si="541"/>
        <v>199023.51371965033</v>
      </c>
      <c r="BV956" s="72">
        <f t="shared" si="542"/>
        <v>4.7358890778397491</v>
      </c>
      <c r="BW956" s="75">
        <f t="shared" si="543"/>
        <v>1.5618596422575259</v>
      </c>
      <c r="BX956" s="55">
        <f t="shared" si="544"/>
        <v>1.2812556427839958</v>
      </c>
      <c r="BY956" s="72">
        <f t="shared" si="553"/>
        <v>17.966018961085553</v>
      </c>
      <c r="BZ956" s="83" t="s">
        <v>96</v>
      </c>
      <c r="CA956" s="83" t="s">
        <v>73</v>
      </c>
      <c r="CB956" s="112">
        <v>4</v>
      </c>
      <c r="CC956" s="112">
        <v>7</v>
      </c>
      <c r="CD956" s="112">
        <v>6</v>
      </c>
      <c r="CE956" s="112">
        <v>3</v>
      </c>
      <c r="CF956" s="83" t="s">
        <v>76</v>
      </c>
      <c r="CG956" s="71" t="s">
        <v>75</v>
      </c>
      <c r="CH956" s="62">
        <v>18.065946245497365</v>
      </c>
      <c r="CI956" s="63">
        <v>6.8</v>
      </c>
      <c r="CJ956" s="64">
        <f>SUM((AF956-BQ956)/AF956)*100</f>
        <v>2.493438320209981</v>
      </c>
      <c r="CK956" s="64">
        <f>SUM(BX956*CH956)</f>
        <v>23.147095569275841</v>
      </c>
      <c r="CL956" s="65" t="s">
        <v>76</v>
      </c>
    </row>
    <row r="957" spans="1:90" s="65" customFormat="1" ht="24.75" customHeight="1" x14ac:dyDescent="0.3">
      <c r="A957" s="61" t="s">
        <v>134</v>
      </c>
      <c r="B957" s="35">
        <v>3.8025000000000002</v>
      </c>
      <c r="C957" s="35">
        <v>1.6875</v>
      </c>
      <c r="D957" s="35">
        <v>5.79</v>
      </c>
      <c r="E957" s="35">
        <v>4.5425000000000004</v>
      </c>
      <c r="F957" s="35">
        <v>1.090625</v>
      </c>
      <c r="G957" s="66">
        <v>0.46687499999999998</v>
      </c>
      <c r="H957" s="66">
        <v>7.9875000000000002E-2</v>
      </c>
      <c r="I957" s="66">
        <v>4.5475000000000002E-2</v>
      </c>
      <c r="J957" s="66">
        <v>4.1724999999999998E-2</v>
      </c>
      <c r="K957" s="67">
        <v>5.1999999999999998E-2</v>
      </c>
      <c r="L957" s="66">
        <v>0.93253999999999992</v>
      </c>
      <c r="M957" s="68">
        <v>0.11157499999999999</v>
      </c>
      <c r="N957" s="35">
        <v>9.5925000000000011</v>
      </c>
      <c r="O957" s="35">
        <v>14.342499999999999</v>
      </c>
      <c r="P957" s="35">
        <v>3.3050000000000002</v>
      </c>
      <c r="Q957" s="35">
        <v>15.2425</v>
      </c>
      <c r="R957" s="35">
        <v>6.1624999999999996</v>
      </c>
      <c r="S957" s="35">
        <v>5.7249999999999996</v>
      </c>
      <c r="T957" s="35">
        <v>7.6349999999999998</v>
      </c>
      <c r="U957" s="35">
        <v>4.0225</v>
      </c>
      <c r="V957" s="35">
        <v>13.32</v>
      </c>
      <c r="W957" s="35">
        <v>3.8950000000000009</v>
      </c>
      <c r="X957" s="35">
        <v>8.5850000000000009</v>
      </c>
      <c r="Y957" s="35">
        <v>2.9074999999999998</v>
      </c>
      <c r="Z957" s="35">
        <v>1.9524999999999999</v>
      </c>
      <c r="AA957" s="35">
        <v>5.9325000000000001</v>
      </c>
      <c r="AB957" s="41">
        <v>1060</v>
      </c>
      <c r="AC957" s="41">
        <v>6</v>
      </c>
      <c r="AD957" s="88">
        <v>385.2</v>
      </c>
      <c r="AE957" s="69">
        <v>59.4</v>
      </c>
      <c r="AF957" s="69">
        <v>76.099999999999994</v>
      </c>
      <c r="AG957" s="44">
        <f t="shared" si="549"/>
        <v>29.7</v>
      </c>
      <c r="AH957" s="44">
        <f t="shared" si="521"/>
        <v>2771.1674638050204</v>
      </c>
      <c r="AI957" s="44">
        <f t="shared" si="522"/>
        <v>210885.84399556203</v>
      </c>
      <c r="AJ957" s="44">
        <f t="shared" si="523"/>
        <v>1.8265806405104474</v>
      </c>
      <c r="AK957" s="45">
        <v>0</v>
      </c>
      <c r="AL957" s="43">
        <v>356.5</v>
      </c>
      <c r="AM957" s="43">
        <v>59.3</v>
      </c>
      <c r="AN957" s="69">
        <v>75.5</v>
      </c>
      <c r="AO957" s="44">
        <f t="shared" si="548"/>
        <v>29.65</v>
      </c>
      <c r="AP957" s="44">
        <f t="shared" si="524"/>
        <v>2761.8447876054929</v>
      </c>
      <c r="AQ957" s="46">
        <f t="shared" si="525"/>
        <v>210885.84399556203</v>
      </c>
      <c r="AR957" s="46">
        <f t="shared" si="526"/>
        <v>208519.28146421473</v>
      </c>
      <c r="AS957" s="47">
        <f t="shared" si="527"/>
        <v>1.1222007539762138</v>
      </c>
      <c r="AT957" s="46">
        <f t="shared" si="528"/>
        <v>1.8265806405104474</v>
      </c>
      <c r="AU957" s="46">
        <f t="shared" si="529"/>
        <v>1.7096740286877554</v>
      </c>
      <c r="AV957" s="47">
        <f t="shared" si="530"/>
        <v>6.4002984171573098</v>
      </c>
      <c r="AW957" s="116">
        <v>0</v>
      </c>
      <c r="AX957" s="70">
        <v>150</v>
      </c>
      <c r="AY957" s="70">
        <v>12</v>
      </c>
      <c r="AZ957" s="71">
        <v>326.3</v>
      </c>
      <c r="BA957" s="43">
        <f t="shared" si="545"/>
        <v>18.050873429359477</v>
      </c>
      <c r="BB957" s="71">
        <v>59.4</v>
      </c>
      <c r="BC957" s="69">
        <v>75.400000000000006</v>
      </c>
      <c r="BD957" s="54">
        <f t="shared" si="531"/>
        <v>29.7</v>
      </c>
      <c r="BE957" s="44">
        <f t="shared" si="532"/>
        <v>2771.1674638050204</v>
      </c>
      <c r="BF957" s="50">
        <f t="shared" si="546"/>
        <v>210885.84399556203</v>
      </c>
      <c r="BG957" s="50">
        <f t="shared" si="533"/>
        <v>208946.02677089855</v>
      </c>
      <c r="BH957" s="72">
        <f t="shared" si="534"/>
        <v>0.91984231274636952</v>
      </c>
      <c r="BI957" s="73">
        <f t="shared" si="535"/>
        <v>1.8265806405104474</v>
      </c>
      <c r="BJ957" s="51">
        <f t="shared" si="536"/>
        <v>1.5616473069276195</v>
      </c>
      <c r="BK957" s="72">
        <f t="shared" si="537"/>
        <v>14.504332724603437</v>
      </c>
      <c r="BL957" s="116">
        <v>0</v>
      </c>
      <c r="BM957" s="74">
        <f t="shared" si="551"/>
        <v>1060</v>
      </c>
      <c r="BN957" s="74">
        <f t="shared" si="552"/>
        <v>6</v>
      </c>
      <c r="BO957" s="71">
        <v>246</v>
      </c>
      <c r="BP957" s="71">
        <v>58.5</v>
      </c>
      <c r="BQ957" s="71">
        <v>74.3</v>
      </c>
      <c r="BR957" s="72">
        <f t="shared" si="538"/>
        <v>29.25</v>
      </c>
      <c r="BS957" s="54">
        <f t="shared" si="539"/>
        <v>2687.8288646869173</v>
      </c>
      <c r="BT957" s="50">
        <f t="shared" si="540"/>
        <v>208946.02677089855</v>
      </c>
      <c r="BU957" s="50">
        <f t="shared" si="541"/>
        <v>199705.68464623796</v>
      </c>
      <c r="BV957" s="72">
        <f t="shared" si="542"/>
        <v>4.4223583800386281</v>
      </c>
      <c r="BW957" s="75">
        <f t="shared" si="543"/>
        <v>1.5616473069276195</v>
      </c>
      <c r="BX957" s="55">
        <f t="shared" si="544"/>
        <v>1.231812706963092</v>
      </c>
      <c r="BY957" s="72">
        <f t="shared" si="553"/>
        <v>21.120940592754149</v>
      </c>
      <c r="BZ957" s="83" t="s">
        <v>96</v>
      </c>
      <c r="CA957" s="83" t="s">
        <v>73</v>
      </c>
      <c r="CB957" s="112">
        <v>4</v>
      </c>
      <c r="CC957" s="112">
        <v>7</v>
      </c>
      <c r="CD957" s="112">
        <v>6</v>
      </c>
      <c r="CE957" s="112">
        <v>3</v>
      </c>
      <c r="CF957" s="83" t="s">
        <v>76</v>
      </c>
      <c r="CG957" s="71" t="s">
        <v>75</v>
      </c>
      <c r="CH957" s="129">
        <f t="shared" ref="CH957:CI959" si="555">SUM(CH955:CH956)/2</f>
        <v>18.193487205330037</v>
      </c>
      <c r="CI957" s="63">
        <f t="shared" si="555"/>
        <v>6.75</v>
      </c>
      <c r="CJ957" s="64">
        <f>SUM((AF957-BQ957)/AF957)*100</f>
        <v>2.3653088042049899</v>
      </c>
      <c r="CK957" s="64">
        <f>SUM(BX957*CH957)</f>
        <v>22.410968723495973</v>
      </c>
      <c r="CL957" s="65" t="s">
        <v>76</v>
      </c>
    </row>
    <row r="958" spans="1:90" s="65" customFormat="1" ht="24.75" customHeight="1" x14ac:dyDescent="0.3">
      <c r="A958" s="61" t="s">
        <v>134</v>
      </c>
      <c r="B958" s="35">
        <v>3.82</v>
      </c>
      <c r="C958" s="35">
        <v>1.7575000000000001</v>
      </c>
      <c r="D958" s="35">
        <v>5.99</v>
      </c>
      <c r="E958" s="35">
        <v>4.6749999999999998</v>
      </c>
      <c r="F958" s="35">
        <v>1.0803750000000001</v>
      </c>
      <c r="G958" s="66">
        <v>0.45815</v>
      </c>
      <c r="H958" s="66">
        <v>8.0149999999999999E-2</v>
      </c>
      <c r="I958" s="66">
        <v>4.6300000000000001E-2</v>
      </c>
      <c r="J958" s="66">
        <v>4.3174999999999998E-2</v>
      </c>
      <c r="K958" s="67">
        <v>5.0049999999999997E-2</v>
      </c>
      <c r="L958" s="66">
        <v>0.93253999999999992</v>
      </c>
      <c r="M958" s="68">
        <v>0.117325</v>
      </c>
      <c r="N958" s="35">
        <v>5.6675000000000004</v>
      </c>
      <c r="O958" s="35">
        <v>12.95</v>
      </c>
      <c r="P958" s="35">
        <v>3.2475000000000001</v>
      </c>
      <c r="Q958" s="35">
        <v>18.372500000000002</v>
      </c>
      <c r="R958" s="35">
        <v>6.9424999999999999</v>
      </c>
      <c r="S958" s="35">
        <v>5.76</v>
      </c>
      <c r="T958" s="35">
        <v>6.9450000000000003</v>
      </c>
      <c r="U958" s="35">
        <v>6.3800000000000008</v>
      </c>
      <c r="V958" s="35">
        <v>18.142499999999998</v>
      </c>
      <c r="W958" s="35">
        <v>6.254999999999999</v>
      </c>
      <c r="X958" s="35">
        <v>7.7750000000000004</v>
      </c>
      <c r="Y958" s="35">
        <v>4.8175000000000008</v>
      </c>
      <c r="Z958" s="35">
        <v>3.1625000000000001</v>
      </c>
      <c r="AA958" s="35">
        <v>5.9725000000000001</v>
      </c>
      <c r="AB958" s="41">
        <v>1060</v>
      </c>
      <c r="AC958" s="41">
        <v>6</v>
      </c>
      <c r="AD958" s="88">
        <v>384.9</v>
      </c>
      <c r="AE958" s="69">
        <v>59.4</v>
      </c>
      <c r="AF958" s="69">
        <v>76.2</v>
      </c>
      <c r="AG958" s="44">
        <f t="shared" si="549"/>
        <v>29.7</v>
      </c>
      <c r="AH958" s="44">
        <f t="shared" si="521"/>
        <v>2771.1674638050204</v>
      </c>
      <c r="AI958" s="44">
        <f t="shared" si="522"/>
        <v>211162.96074194257</v>
      </c>
      <c r="AJ958" s="44">
        <f t="shared" si="523"/>
        <v>1.8227628493539523</v>
      </c>
      <c r="AK958" s="45">
        <v>0</v>
      </c>
      <c r="AL958" s="43">
        <v>349.9</v>
      </c>
      <c r="AM958" s="43">
        <v>59.3</v>
      </c>
      <c r="AN958" s="69">
        <v>75.209999999999994</v>
      </c>
      <c r="AO958" s="44">
        <f t="shared" si="548"/>
        <v>29.65</v>
      </c>
      <c r="AP958" s="44">
        <f t="shared" si="524"/>
        <v>2761.8447876054929</v>
      </c>
      <c r="AQ958" s="46">
        <f t="shared" si="525"/>
        <v>211162.96074194257</v>
      </c>
      <c r="AR958" s="46">
        <f t="shared" si="526"/>
        <v>207718.34647580911</v>
      </c>
      <c r="AS958" s="47">
        <f t="shared" si="527"/>
        <v>1.6312587463400099</v>
      </c>
      <c r="AT958" s="46">
        <f t="shared" si="528"/>
        <v>1.8227628493539523</v>
      </c>
      <c r="AU958" s="46">
        <f t="shared" si="529"/>
        <v>1.6844925156418447</v>
      </c>
      <c r="AV958" s="47">
        <f t="shared" si="530"/>
        <v>7.5857555337555418</v>
      </c>
      <c r="AW958" s="116">
        <v>0</v>
      </c>
      <c r="AX958" s="70">
        <v>150</v>
      </c>
      <c r="AY958" s="70">
        <v>12</v>
      </c>
      <c r="AZ958" s="71">
        <v>324</v>
      </c>
      <c r="BA958" s="43">
        <f t="shared" si="545"/>
        <v>18.796296296296291</v>
      </c>
      <c r="BB958" s="71">
        <v>59</v>
      </c>
      <c r="BC958" s="69">
        <v>75.3</v>
      </c>
      <c r="BD958" s="54">
        <f t="shared" si="531"/>
        <v>29.5</v>
      </c>
      <c r="BE958" s="44">
        <f t="shared" si="532"/>
        <v>2733.9710067865176</v>
      </c>
      <c r="BF958" s="50">
        <f t="shared" si="546"/>
        <v>211162.96074194257</v>
      </c>
      <c r="BG958" s="50">
        <f t="shared" si="533"/>
        <v>205868.01681102478</v>
      </c>
      <c r="BH958" s="72">
        <f t="shared" si="534"/>
        <v>2.5075154810831752</v>
      </c>
      <c r="BI958" s="73">
        <f t="shared" si="535"/>
        <v>1.8227628493539523</v>
      </c>
      <c r="BJ958" s="51">
        <f t="shared" si="536"/>
        <v>1.5738238752132816</v>
      </c>
      <c r="BK958" s="72">
        <f t="shared" si="537"/>
        <v>13.657233261524008</v>
      </c>
      <c r="BL958" s="116">
        <v>0</v>
      </c>
      <c r="BM958" s="74">
        <f t="shared" si="551"/>
        <v>1060</v>
      </c>
      <c r="BN958" s="74">
        <f t="shared" si="552"/>
        <v>6</v>
      </c>
      <c r="BO958" s="71">
        <v>253</v>
      </c>
      <c r="BP958" s="71">
        <v>57.9</v>
      </c>
      <c r="BQ958" s="71">
        <v>74.2</v>
      </c>
      <c r="BR958" s="72">
        <f t="shared" si="538"/>
        <v>28.95</v>
      </c>
      <c r="BS958" s="54">
        <f t="shared" si="539"/>
        <v>2632.9766569552394</v>
      </c>
      <c r="BT958" s="50">
        <f t="shared" si="540"/>
        <v>205868.01681102478</v>
      </c>
      <c r="BU958" s="50">
        <f t="shared" si="541"/>
        <v>195366.86794607877</v>
      </c>
      <c r="BV958" s="72">
        <f t="shared" si="542"/>
        <v>5.1009132101299013</v>
      </c>
      <c r="BW958" s="75">
        <f t="shared" si="543"/>
        <v>1.5738238752132816</v>
      </c>
      <c r="BX958" s="55">
        <f t="shared" si="544"/>
        <v>1.2949995189042389</v>
      </c>
      <c r="BY958" s="72">
        <f t="shared" si="553"/>
        <v>17.716363355541098</v>
      </c>
      <c r="BZ958" s="83" t="s">
        <v>96</v>
      </c>
      <c r="CA958" s="83" t="s">
        <v>73</v>
      </c>
      <c r="CB958" s="112">
        <v>4</v>
      </c>
      <c r="CC958" s="112">
        <v>7</v>
      </c>
      <c r="CD958" s="112">
        <v>6</v>
      </c>
      <c r="CE958" s="112">
        <v>3</v>
      </c>
      <c r="CF958" s="83" t="s">
        <v>76</v>
      </c>
      <c r="CG958" s="71" t="s">
        <v>75</v>
      </c>
      <c r="CH958" s="129">
        <f t="shared" si="555"/>
        <v>18.129716725413701</v>
      </c>
      <c r="CI958" s="63">
        <f t="shared" si="555"/>
        <v>6.7750000000000004</v>
      </c>
      <c r="CJ958" s="64">
        <f>SUM((AF958-BQ958)/AF958)*100</f>
        <v>2.6246719160104988</v>
      </c>
      <c r="CK958" s="64">
        <f>SUM(BX958*CH958)</f>
        <v>23.477974437280878</v>
      </c>
      <c r="CL958" s="65" t="s">
        <v>76</v>
      </c>
    </row>
    <row r="959" spans="1:90" s="65" customFormat="1" ht="24.75" customHeight="1" x14ac:dyDescent="0.3">
      <c r="A959" s="61" t="s">
        <v>134</v>
      </c>
      <c r="B959" s="35">
        <v>3.78</v>
      </c>
      <c r="C959" s="35">
        <v>1.6950000000000001</v>
      </c>
      <c r="D959" s="35">
        <v>6.0925000000000002</v>
      </c>
      <c r="E959" s="35">
        <v>4.7525000000000004</v>
      </c>
      <c r="F959" s="35">
        <v>1.1244749999999999</v>
      </c>
      <c r="G959" s="66">
        <v>0.46355000000000002</v>
      </c>
      <c r="H959" s="66">
        <v>8.0350000000000005E-2</v>
      </c>
      <c r="I959" s="66">
        <v>4.7475000000000003E-2</v>
      </c>
      <c r="J959" s="66">
        <v>4.4450000000000003E-2</v>
      </c>
      <c r="K959" s="67">
        <v>5.2999999999999999E-2</v>
      </c>
      <c r="L959" s="66">
        <v>0.93253999999999992</v>
      </c>
      <c r="M959" s="68">
        <v>0.123025</v>
      </c>
      <c r="N959" s="35">
        <v>5.8544999999999998</v>
      </c>
      <c r="O959" s="35">
        <v>17.771000000000001</v>
      </c>
      <c r="P959" s="35">
        <v>3.3263750000000005</v>
      </c>
      <c r="Q959" s="35">
        <v>15.763999999999999</v>
      </c>
      <c r="R959" s="35">
        <v>6.2364999999999995</v>
      </c>
      <c r="S959" s="35">
        <v>5.5346250000000001</v>
      </c>
      <c r="T959" s="35">
        <v>8.1591249999999995</v>
      </c>
      <c r="U959" s="35">
        <v>4.1001249999999994</v>
      </c>
      <c r="V959" s="35">
        <v>14.505750000000001</v>
      </c>
      <c r="W959" s="35">
        <v>4.2008749999999999</v>
      </c>
      <c r="X959" s="35">
        <v>9.2787499999999987</v>
      </c>
      <c r="Y959" s="35">
        <v>3.8270000000000008</v>
      </c>
      <c r="Z959" s="35">
        <v>1.9319999999999999</v>
      </c>
      <c r="AA959" s="35">
        <v>5.7506250000000003</v>
      </c>
      <c r="AB959" s="41">
        <v>1080</v>
      </c>
      <c r="AC959" s="41">
        <v>6</v>
      </c>
      <c r="AD959" s="88">
        <v>386.2</v>
      </c>
      <c r="AE959" s="69">
        <v>59.5</v>
      </c>
      <c r="AF959" s="69">
        <v>76.400000000000006</v>
      </c>
      <c r="AG959" s="44">
        <f t="shared" si="549"/>
        <v>29.75</v>
      </c>
      <c r="AH959" s="44">
        <f t="shared" si="521"/>
        <v>2780.5058479678164</v>
      </c>
      <c r="AI959" s="44">
        <f t="shared" si="522"/>
        <v>212430.6467847412</v>
      </c>
      <c r="AJ959" s="44">
        <f t="shared" si="523"/>
        <v>1.8180051035260538</v>
      </c>
      <c r="AK959" s="45">
        <v>0</v>
      </c>
      <c r="AL959" s="43">
        <v>356.2</v>
      </c>
      <c r="AM959" s="43">
        <v>59.4</v>
      </c>
      <c r="AN959" s="69">
        <v>75.19</v>
      </c>
      <c r="AO959" s="44">
        <f t="shared" si="548"/>
        <v>29.7</v>
      </c>
      <c r="AP959" s="44">
        <f t="shared" si="524"/>
        <v>2771.1674638050204</v>
      </c>
      <c r="AQ959" s="46">
        <f t="shared" si="525"/>
        <v>212430.6467847412</v>
      </c>
      <c r="AR959" s="46">
        <f t="shared" si="526"/>
        <v>208364.08160349948</v>
      </c>
      <c r="AS959" s="47">
        <f t="shared" si="527"/>
        <v>1.9143024995646813</v>
      </c>
      <c r="AT959" s="46">
        <f t="shared" si="528"/>
        <v>1.8180051035260538</v>
      </c>
      <c r="AU959" s="46">
        <f t="shared" si="529"/>
        <v>1.7095076908592177</v>
      </c>
      <c r="AV959" s="47">
        <f t="shared" si="530"/>
        <v>5.9679377388107104</v>
      </c>
      <c r="AW959" s="116">
        <v>0</v>
      </c>
      <c r="AX959" s="70">
        <v>150</v>
      </c>
      <c r="AY959" s="70">
        <v>12</v>
      </c>
      <c r="AZ959" s="71">
        <v>323.5</v>
      </c>
      <c r="BA959" s="43">
        <f t="shared" si="545"/>
        <v>19.381761978361666</v>
      </c>
      <c r="BB959" s="71">
        <v>59.1</v>
      </c>
      <c r="BC959" s="69">
        <v>75.599999999999994</v>
      </c>
      <c r="BD959" s="54">
        <f t="shared" si="531"/>
        <v>29.55</v>
      </c>
      <c r="BE959" s="44">
        <f t="shared" si="532"/>
        <v>2743.2465590962411</v>
      </c>
      <c r="BF959" s="50">
        <f t="shared" si="546"/>
        <v>212430.6467847412</v>
      </c>
      <c r="BG959" s="50">
        <f t="shared" si="533"/>
        <v>207389.4398676758</v>
      </c>
      <c r="BH959" s="72">
        <f t="shared" si="534"/>
        <v>2.373107173266634</v>
      </c>
      <c r="BI959" s="73">
        <f t="shared" si="535"/>
        <v>1.8180051035260538</v>
      </c>
      <c r="BJ959" s="51">
        <f t="shared" si="536"/>
        <v>1.559867272925797</v>
      </c>
      <c r="BK959" s="72">
        <f t="shared" si="537"/>
        <v>14.198960723465179</v>
      </c>
      <c r="BL959" s="116">
        <v>0</v>
      </c>
      <c r="BM959" s="74">
        <f t="shared" si="551"/>
        <v>1080</v>
      </c>
      <c r="BN959" s="74">
        <f t="shared" si="552"/>
        <v>6</v>
      </c>
      <c r="BO959" s="71">
        <v>255</v>
      </c>
      <c r="BP959" s="71">
        <v>58.5</v>
      </c>
      <c r="BQ959" s="71">
        <v>74.099999999999994</v>
      </c>
      <c r="BR959" s="72">
        <f t="shared" si="538"/>
        <v>29.25</v>
      </c>
      <c r="BS959" s="54">
        <f t="shared" si="539"/>
        <v>2687.8288646869173</v>
      </c>
      <c r="BT959" s="50">
        <f t="shared" si="540"/>
        <v>207389.4398676758</v>
      </c>
      <c r="BU959" s="50">
        <f t="shared" si="541"/>
        <v>199168.11887330055</v>
      </c>
      <c r="BV959" s="72">
        <f t="shared" si="542"/>
        <v>3.9641946087615807</v>
      </c>
      <c r="BW959" s="75">
        <f t="shared" si="543"/>
        <v>1.559867272925797</v>
      </c>
      <c r="BX959" s="55">
        <f t="shared" si="544"/>
        <v>1.2803253926509017</v>
      </c>
      <c r="BY959" s="72">
        <f t="shared" si="553"/>
        <v>17.920876033931194</v>
      </c>
      <c r="BZ959" s="83" t="s">
        <v>96</v>
      </c>
      <c r="CA959" s="83" t="s">
        <v>73</v>
      </c>
      <c r="CB959" s="112">
        <v>4</v>
      </c>
      <c r="CC959" s="112">
        <v>7</v>
      </c>
      <c r="CD959" s="112">
        <v>6</v>
      </c>
      <c r="CE959" s="112">
        <v>3</v>
      </c>
      <c r="CF959" s="83" t="s">
        <v>76</v>
      </c>
      <c r="CG959" s="71" t="s">
        <v>75</v>
      </c>
      <c r="CH959" s="129">
        <f t="shared" si="555"/>
        <v>18.161601965371869</v>
      </c>
      <c r="CI959" s="129">
        <f t="shared" si="555"/>
        <v>6.7625000000000002</v>
      </c>
      <c r="CJ959" s="64">
        <f>SUM((AF959-BQ959)/AF959)*100</f>
        <v>3.0104712041884962</v>
      </c>
      <c r="CK959" s="64">
        <f>SUM(BX959*CH959)</f>
        <v>23.252760167484126</v>
      </c>
      <c r="CL959" s="65" t="s">
        <v>76</v>
      </c>
    </row>
    <row r="960" spans="1:90" s="65" customFormat="1" ht="24.75" customHeight="1" x14ac:dyDescent="0.3">
      <c r="A960" s="61" t="s">
        <v>134</v>
      </c>
      <c r="B960" s="35">
        <v>3.3224999999999998</v>
      </c>
      <c r="C960" s="35">
        <v>1.8025</v>
      </c>
      <c r="D960" s="35">
        <v>6.0750000000000002</v>
      </c>
      <c r="E960" s="35">
        <v>4.6325000000000003</v>
      </c>
      <c r="F960" s="35">
        <v>0.92664999999999997</v>
      </c>
      <c r="G960" s="66">
        <v>0.390625</v>
      </c>
      <c r="H960" s="66">
        <v>7.4975E-2</v>
      </c>
      <c r="I960" s="66">
        <v>4.4725000000000001E-2</v>
      </c>
      <c r="J960" s="66">
        <v>3.6549999999999999E-2</v>
      </c>
      <c r="K960" s="67">
        <v>5.4449999999999998E-2</v>
      </c>
      <c r="L960" s="66">
        <v>0.93253999999999992</v>
      </c>
      <c r="M960" s="68">
        <v>8.8974999999999999E-2</v>
      </c>
      <c r="N960" s="35">
        <v>9.5925000000000011</v>
      </c>
      <c r="O960" s="35">
        <v>14.342499999999999</v>
      </c>
      <c r="P960" s="35">
        <v>3.3050000000000002</v>
      </c>
      <c r="Q960" s="35">
        <v>15.2425</v>
      </c>
      <c r="R960" s="35">
        <v>6.1624999999999996</v>
      </c>
      <c r="S960" s="35">
        <v>5.7249999999999996</v>
      </c>
      <c r="T960" s="35">
        <v>7.6349999999999998</v>
      </c>
      <c r="U960" s="35">
        <v>4.0225</v>
      </c>
      <c r="V960" s="35">
        <v>13.32</v>
      </c>
      <c r="W960" s="35">
        <v>3.8950000000000009</v>
      </c>
      <c r="X960" s="35">
        <v>8.5850000000000009</v>
      </c>
      <c r="Y960" s="35">
        <v>2.9074999999999998</v>
      </c>
      <c r="Z960" s="35">
        <v>1.9524999999999999</v>
      </c>
      <c r="AA960" s="35">
        <v>5.9325000000000001</v>
      </c>
      <c r="AB960" s="41">
        <v>1080</v>
      </c>
      <c r="AC960" s="41">
        <v>6</v>
      </c>
      <c r="AD960" s="88">
        <v>387.9</v>
      </c>
      <c r="AE960" s="69">
        <v>59.4</v>
      </c>
      <c r="AF960" s="69">
        <v>76.099999999999994</v>
      </c>
      <c r="AG960" s="44">
        <f t="shared" si="549"/>
        <v>29.7</v>
      </c>
      <c r="AH960" s="44">
        <f t="shared" si="521"/>
        <v>2771.1674638050204</v>
      </c>
      <c r="AI960" s="44">
        <f t="shared" si="522"/>
        <v>210885.84399556203</v>
      </c>
      <c r="AJ960" s="44">
        <f t="shared" si="523"/>
        <v>1.8393837758411282</v>
      </c>
      <c r="AK960" s="45">
        <v>0</v>
      </c>
      <c r="AL960" s="43">
        <v>355.9</v>
      </c>
      <c r="AM960" s="43">
        <v>59.58</v>
      </c>
      <c r="AN960" s="69">
        <v>75.5</v>
      </c>
      <c r="AO960" s="44">
        <f t="shared" si="548"/>
        <v>29.79</v>
      </c>
      <c r="AP960" s="44">
        <f t="shared" si="524"/>
        <v>2787.9878650316055</v>
      </c>
      <c r="AQ960" s="46">
        <f t="shared" si="525"/>
        <v>210885.84399556203</v>
      </c>
      <c r="AR960" s="46">
        <f t="shared" si="526"/>
        <v>210493.08380988622</v>
      </c>
      <c r="AS960" s="47">
        <f t="shared" si="527"/>
        <v>0.18624302998928527</v>
      </c>
      <c r="AT960" s="46">
        <f t="shared" si="528"/>
        <v>1.8393837758411282</v>
      </c>
      <c r="AU960" s="46">
        <f t="shared" si="529"/>
        <v>1.6907918947182268</v>
      </c>
      <c r="AV960" s="47">
        <f t="shared" si="530"/>
        <v>8.0783511888350841</v>
      </c>
      <c r="AW960" s="116">
        <v>0</v>
      </c>
      <c r="AX960" s="70">
        <v>150</v>
      </c>
      <c r="AY960" s="70">
        <v>12</v>
      </c>
      <c r="AZ960" s="71">
        <v>322.89999999999998</v>
      </c>
      <c r="BA960" s="43">
        <f t="shared" si="545"/>
        <v>20.130071229482812</v>
      </c>
      <c r="BB960" s="71">
        <v>59.2</v>
      </c>
      <c r="BC960" s="69">
        <v>75.3</v>
      </c>
      <c r="BD960" s="54">
        <f t="shared" si="531"/>
        <v>29.6</v>
      </c>
      <c r="BE960" s="44">
        <f t="shared" si="532"/>
        <v>2752.5378193692336</v>
      </c>
      <c r="BF960" s="50">
        <f t="shared" si="546"/>
        <v>210885.84399556203</v>
      </c>
      <c r="BG960" s="50">
        <f t="shared" si="533"/>
        <v>207266.0977985033</v>
      </c>
      <c r="BH960" s="72">
        <f t="shared" si="534"/>
        <v>1.716448163839251</v>
      </c>
      <c r="BI960" s="73">
        <f t="shared" si="535"/>
        <v>1.8393837758411282</v>
      </c>
      <c r="BJ960" s="51">
        <f t="shared" si="536"/>
        <v>1.5579007055650358</v>
      </c>
      <c r="BK960" s="72">
        <f t="shared" si="537"/>
        <v>15.303118031873126</v>
      </c>
      <c r="BL960" s="116">
        <v>0</v>
      </c>
      <c r="BM960" s="74">
        <f t="shared" si="551"/>
        <v>1080</v>
      </c>
      <c r="BN960" s="74">
        <f t="shared" si="552"/>
        <v>6</v>
      </c>
      <c r="BO960" s="71">
        <v>251.43</v>
      </c>
      <c r="BP960" s="71">
        <v>58.6</v>
      </c>
      <c r="BQ960" s="71">
        <v>74.099999999999994</v>
      </c>
      <c r="BR960" s="72">
        <f t="shared" si="538"/>
        <v>29.3</v>
      </c>
      <c r="BS960" s="54">
        <f t="shared" si="539"/>
        <v>2697.0258771803014</v>
      </c>
      <c r="BT960" s="50">
        <f t="shared" si="540"/>
        <v>207266.0977985033</v>
      </c>
      <c r="BU960" s="50">
        <f t="shared" si="541"/>
        <v>199849.61749906032</v>
      </c>
      <c r="BV960" s="72">
        <f t="shared" si="542"/>
        <v>3.578240907807805</v>
      </c>
      <c r="BW960" s="75">
        <f t="shared" si="543"/>
        <v>1.5579007055650358</v>
      </c>
      <c r="BX960" s="55">
        <f t="shared" si="544"/>
        <v>1.2580959780980427</v>
      </c>
      <c r="BY960" s="72">
        <f t="shared" si="553"/>
        <v>19.244148641569343</v>
      </c>
      <c r="BZ960" s="83" t="s">
        <v>96</v>
      </c>
      <c r="CA960" s="83" t="s">
        <v>73</v>
      </c>
      <c r="CB960" s="112">
        <v>4</v>
      </c>
      <c r="CC960" s="112">
        <v>7</v>
      </c>
      <c r="CD960" s="112">
        <v>6</v>
      </c>
      <c r="CE960" s="112">
        <v>3</v>
      </c>
      <c r="CF960" s="83" t="s">
        <v>76</v>
      </c>
      <c r="CG960" s="71" t="s">
        <v>75</v>
      </c>
      <c r="CH960" s="129">
        <f>SUM(CH958:CH959)/2</f>
        <v>18.145659345392787</v>
      </c>
      <c r="CI960" s="129">
        <f>SUM(CI958:CI959)/2.1</f>
        <v>6.4464285714285721</v>
      </c>
      <c r="CJ960" s="64">
        <f>SUM((AF960-BQ960)/AF960)*100</f>
        <v>2.6281208935611042</v>
      </c>
      <c r="CK960" s="64">
        <f>SUM(BX960*CH960)</f>
        <v>22.828981042375826</v>
      </c>
      <c r="CL960" s="65" t="s">
        <v>76</v>
      </c>
    </row>
    <row r="961" spans="1:90" s="65" customFormat="1" ht="24.75" customHeight="1" x14ac:dyDescent="0.3">
      <c r="A961" s="61" t="s">
        <v>134</v>
      </c>
      <c r="B961" s="35">
        <v>3.37</v>
      </c>
      <c r="C961" s="35">
        <v>1.85</v>
      </c>
      <c r="D961" s="35">
        <v>6.1425000000000001</v>
      </c>
      <c r="E961" s="35">
        <v>4.71</v>
      </c>
      <c r="F961" s="35">
        <v>1.0968500000000001</v>
      </c>
      <c r="G961" s="66">
        <v>0.39692499999999997</v>
      </c>
      <c r="H961" s="66">
        <v>7.5050000000000006E-2</v>
      </c>
      <c r="I961" s="66">
        <v>4.6399999999999997E-2</v>
      </c>
      <c r="J961" s="66">
        <v>3.7074999999999997E-2</v>
      </c>
      <c r="K961" s="67">
        <v>5.0125000000000003E-2</v>
      </c>
      <c r="L961" s="66">
        <v>0.93253999999999992</v>
      </c>
      <c r="M961" s="68">
        <v>9.0024999999999994E-2</v>
      </c>
      <c r="N961" s="35">
        <v>5.6675000000000004</v>
      </c>
      <c r="O961" s="35">
        <v>12.95</v>
      </c>
      <c r="P961" s="35">
        <v>3.2475000000000001</v>
      </c>
      <c r="Q961" s="35">
        <v>18.372500000000002</v>
      </c>
      <c r="R961" s="35">
        <v>6.9424999999999999</v>
      </c>
      <c r="S961" s="35">
        <v>5.76</v>
      </c>
      <c r="T961" s="35">
        <v>6.9450000000000003</v>
      </c>
      <c r="U961" s="35">
        <v>6.3800000000000008</v>
      </c>
      <c r="V961" s="35">
        <v>18.142499999999998</v>
      </c>
      <c r="W961" s="35">
        <v>6.254999999999999</v>
      </c>
      <c r="X961" s="35">
        <v>7.7750000000000004</v>
      </c>
      <c r="Y961" s="35">
        <v>4.8175000000000008</v>
      </c>
      <c r="Z961" s="35">
        <v>3.1625000000000001</v>
      </c>
      <c r="AA961" s="35">
        <v>5.9725000000000001</v>
      </c>
      <c r="AB961" s="41">
        <v>1080</v>
      </c>
      <c r="AC961" s="41">
        <v>6</v>
      </c>
      <c r="AD961" s="88">
        <v>384.2</v>
      </c>
      <c r="AE961" s="69">
        <v>59.4</v>
      </c>
      <c r="AF961" s="69">
        <v>76.2</v>
      </c>
      <c r="AG961" s="44">
        <f t="shared" si="549"/>
        <v>29.7</v>
      </c>
      <c r="AH961" s="44">
        <f t="shared" si="521"/>
        <v>2771.1674638050204</v>
      </c>
      <c r="AI961" s="44">
        <f t="shared" si="522"/>
        <v>211162.96074194257</v>
      </c>
      <c r="AJ961" s="44">
        <f t="shared" si="523"/>
        <v>1.819447874049853</v>
      </c>
      <c r="AK961" s="45">
        <v>0</v>
      </c>
      <c r="AL961" s="43">
        <v>356.7</v>
      </c>
      <c r="AM961" s="43">
        <v>59.3</v>
      </c>
      <c r="AN961" s="69">
        <v>75.430000000000007</v>
      </c>
      <c r="AO961" s="44">
        <f t="shared" si="548"/>
        <v>29.65</v>
      </c>
      <c r="AP961" s="44">
        <f t="shared" si="524"/>
        <v>2761.8447876054929</v>
      </c>
      <c r="AQ961" s="46">
        <f t="shared" si="525"/>
        <v>211162.96074194257</v>
      </c>
      <c r="AR961" s="46">
        <f t="shared" si="526"/>
        <v>208325.95232908236</v>
      </c>
      <c r="AS961" s="47">
        <f t="shared" si="527"/>
        <v>1.343516118021882</v>
      </c>
      <c r="AT961" s="46">
        <f t="shared" si="528"/>
        <v>1.819447874049853</v>
      </c>
      <c r="AU961" s="46">
        <f t="shared" si="529"/>
        <v>1.7122206619583258</v>
      </c>
      <c r="AV961" s="47">
        <f t="shared" si="530"/>
        <v>5.8933929144589037</v>
      </c>
      <c r="AW961" s="116">
        <v>0</v>
      </c>
      <c r="AX961" s="70">
        <v>150</v>
      </c>
      <c r="AY961" s="70">
        <v>12</v>
      </c>
      <c r="AZ961" s="71">
        <v>324.2</v>
      </c>
      <c r="BA961" s="43">
        <f t="shared" si="545"/>
        <v>18.507094386181368</v>
      </c>
      <c r="BB961" s="71">
        <v>59.2</v>
      </c>
      <c r="BC961" s="69">
        <v>74.900000000000006</v>
      </c>
      <c r="BD961" s="54">
        <f t="shared" si="531"/>
        <v>29.6</v>
      </c>
      <c r="BE961" s="44">
        <f t="shared" si="532"/>
        <v>2752.5378193692336</v>
      </c>
      <c r="BF961" s="50">
        <f t="shared" si="546"/>
        <v>211162.96074194257</v>
      </c>
      <c r="BG961" s="50">
        <f t="shared" si="533"/>
        <v>206165.08267075563</v>
      </c>
      <c r="BH961" s="72">
        <f t="shared" si="534"/>
        <v>2.3668346255547821</v>
      </c>
      <c r="BI961" s="73">
        <f t="shared" si="535"/>
        <v>1.819447874049853</v>
      </c>
      <c r="BJ961" s="51">
        <f t="shared" si="536"/>
        <v>1.5725262289819728</v>
      </c>
      <c r="BK961" s="72">
        <f t="shared" si="537"/>
        <v>13.571240407028803</v>
      </c>
      <c r="BL961" s="116">
        <v>0</v>
      </c>
      <c r="BM961" s="74">
        <f t="shared" si="551"/>
        <v>1080</v>
      </c>
      <c r="BN961" s="74">
        <f t="shared" si="552"/>
        <v>6</v>
      </c>
      <c r="BO961" s="71">
        <v>239.43</v>
      </c>
      <c r="BP961" s="71">
        <v>58.6</v>
      </c>
      <c r="BQ961" s="71">
        <v>74.099999999999994</v>
      </c>
      <c r="BR961" s="72">
        <f t="shared" si="538"/>
        <v>29.3</v>
      </c>
      <c r="BS961" s="54">
        <f t="shared" si="539"/>
        <v>2697.0258771803014</v>
      </c>
      <c r="BT961" s="50">
        <f t="shared" si="540"/>
        <v>206165.08267075563</v>
      </c>
      <c r="BU961" s="50">
        <f t="shared" si="541"/>
        <v>199849.61749906032</v>
      </c>
      <c r="BV961" s="72">
        <f t="shared" si="542"/>
        <v>3.063304944698646</v>
      </c>
      <c r="BW961" s="75">
        <f t="shared" si="543"/>
        <v>1.5725262289819728</v>
      </c>
      <c r="BX961" s="55">
        <f t="shared" si="544"/>
        <v>1.1980508293998902</v>
      </c>
      <c r="BY961" s="72">
        <f t="shared" si="553"/>
        <v>23.813618665331372</v>
      </c>
      <c r="BZ961" s="83" t="s">
        <v>96</v>
      </c>
      <c r="CA961" s="83" t="s">
        <v>73</v>
      </c>
      <c r="CB961" s="112">
        <v>4</v>
      </c>
      <c r="CC961" s="112">
        <v>7</v>
      </c>
      <c r="CD961" s="112">
        <v>6</v>
      </c>
      <c r="CE961" s="112">
        <v>3</v>
      </c>
      <c r="CF961" s="83" t="s">
        <v>76</v>
      </c>
      <c r="CG961" s="71" t="s">
        <v>75</v>
      </c>
      <c r="CH961" s="129">
        <f>SUM(CH959:CH960)/2</f>
        <v>18.153630655382329</v>
      </c>
      <c r="CI961" s="129">
        <f>SUM(CI959:CI960)/2</f>
        <v>6.6044642857142861</v>
      </c>
      <c r="CJ961" s="64">
        <f>SUM((AF961-BQ961)/AF961)*100</f>
        <v>2.7559055118110347</v>
      </c>
      <c r="CK961" s="64">
        <f>SUM(BX961*CH961)</f>
        <v>21.748972263300072</v>
      </c>
      <c r="CL961" s="65" t="s">
        <v>76</v>
      </c>
    </row>
    <row r="962" spans="1:90" s="65" customFormat="1" ht="24.75" customHeight="1" x14ac:dyDescent="0.3">
      <c r="A962" s="61" t="s">
        <v>134</v>
      </c>
      <c r="B962" s="35">
        <v>3.4474999999999998</v>
      </c>
      <c r="C962" s="35">
        <v>1.665</v>
      </c>
      <c r="D962" s="35">
        <v>6.0650000000000004</v>
      </c>
      <c r="E962" s="35">
        <v>4.59</v>
      </c>
      <c r="F962" s="35">
        <v>0.99685000000000001</v>
      </c>
      <c r="G962" s="66">
        <v>0.40592499999999998</v>
      </c>
      <c r="H962" s="66">
        <v>7.5149999999999995E-2</v>
      </c>
      <c r="I962" s="66">
        <v>4.4925E-2</v>
      </c>
      <c r="J962" s="66">
        <v>3.5549999999999998E-2</v>
      </c>
      <c r="K962" s="67">
        <v>4.6725000000000003E-2</v>
      </c>
      <c r="L962" s="66">
        <v>0.93253999999999992</v>
      </c>
      <c r="M962" s="68">
        <v>8.9950000000000002E-2</v>
      </c>
      <c r="N962" s="35">
        <v>5.8544999999999998</v>
      </c>
      <c r="O962" s="35">
        <v>17.771000000000001</v>
      </c>
      <c r="P962" s="35">
        <v>3.3263750000000005</v>
      </c>
      <c r="Q962" s="35">
        <v>15.763999999999999</v>
      </c>
      <c r="R962" s="35">
        <v>6.2364999999999995</v>
      </c>
      <c r="S962" s="35">
        <v>5.5346250000000001</v>
      </c>
      <c r="T962" s="35">
        <v>8.1591249999999995</v>
      </c>
      <c r="U962" s="35">
        <v>4.1001249999999994</v>
      </c>
      <c r="V962" s="35">
        <v>14.505750000000001</v>
      </c>
      <c r="W962" s="35">
        <v>4.2008749999999999</v>
      </c>
      <c r="X962" s="35">
        <v>9.2787499999999987</v>
      </c>
      <c r="Y962" s="35">
        <v>3.8270000000000008</v>
      </c>
      <c r="Z962" s="35">
        <v>1.9319999999999999</v>
      </c>
      <c r="AA962" s="35">
        <v>5.7506250000000003</v>
      </c>
      <c r="AB962" s="41">
        <v>1080</v>
      </c>
      <c r="AC962" s="41">
        <v>6</v>
      </c>
      <c r="AD962" s="88">
        <v>359.2</v>
      </c>
      <c r="AE962" s="69">
        <v>59.5</v>
      </c>
      <c r="AF962" s="69">
        <v>76.3</v>
      </c>
      <c r="AG962" s="44">
        <f t="shared" si="549"/>
        <v>29.75</v>
      </c>
      <c r="AH962" s="44">
        <f t="shared" ref="AH962:AH1025" si="556">PI()*(AE962/2)^2</f>
        <v>2780.5058479678164</v>
      </c>
      <c r="AI962" s="44">
        <f t="shared" ref="AI962:AI1025" si="557">PI()*(AE962/2)^2*AF962</f>
        <v>212152.59619994438</v>
      </c>
      <c r="AJ962" s="44">
        <f t="shared" ref="AJ962:AJ1025" si="558">(AD962*1000/AI962)</f>
        <v>1.6931209253808517</v>
      </c>
      <c r="AK962" s="45">
        <v>0</v>
      </c>
      <c r="AL962" s="43">
        <v>350.2</v>
      </c>
      <c r="AM962" s="43">
        <v>59.4</v>
      </c>
      <c r="AN962" s="69">
        <v>75.2</v>
      </c>
      <c r="AO962" s="44">
        <f t="shared" si="548"/>
        <v>29.7</v>
      </c>
      <c r="AP962" s="44">
        <f t="shared" ref="AP962:AP1025" si="559">PI()*(AM962/2)^2</f>
        <v>2771.1674638050204</v>
      </c>
      <c r="AQ962" s="46">
        <f t="shared" ref="AQ962:AQ1025" si="560">SUM(AI962)</f>
        <v>212152.59619994438</v>
      </c>
      <c r="AR962" s="46">
        <f t="shared" ref="AR962:AR1025" si="561">PI()*(AM962/2)^2*AN962</f>
        <v>208391.79327813754</v>
      </c>
      <c r="AS962" s="47">
        <f t="shared" ref="AS962:AS1025" si="562">((AQ962-AR962)/AQ962)*100</f>
        <v>1.7726876734812385</v>
      </c>
      <c r="AT962" s="46">
        <f t="shared" ref="AT962:AT1025" si="563">SUM(AJ962)</f>
        <v>1.6931209253808517</v>
      </c>
      <c r="AU962" s="46">
        <f t="shared" ref="AU962:AU1025" si="564">(AL962*1000/AR962)</f>
        <v>1.6804884419445112</v>
      </c>
      <c r="AV962" s="47">
        <f t="shared" ref="AV962:AV1025" si="565">((AT962-AU962)/AT962)*100</f>
        <v>0.74610639127851619</v>
      </c>
      <c r="AW962" s="116">
        <v>0</v>
      </c>
      <c r="AX962" s="70">
        <v>150</v>
      </c>
      <c r="AY962" s="70">
        <v>12</v>
      </c>
      <c r="AZ962" s="71">
        <v>325.89999999999998</v>
      </c>
      <c r="BA962" s="43">
        <f t="shared" si="545"/>
        <v>10.217858238723538</v>
      </c>
      <c r="BB962" s="71">
        <v>59.2</v>
      </c>
      <c r="BC962" s="69">
        <v>75.099999999999994</v>
      </c>
      <c r="BD962" s="54">
        <f t="shared" ref="BD962:BD1025" si="566">SUM(BB962/2)</f>
        <v>29.6</v>
      </c>
      <c r="BE962" s="44">
        <f t="shared" ref="BE962:BE1025" si="567">PI()*(BB962/2)^2</f>
        <v>2752.5378193692336</v>
      </c>
      <c r="BF962" s="50">
        <f t="shared" si="546"/>
        <v>212152.59619994438</v>
      </c>
      <c r="BG962" s="50">
        <f t="shared" ref="BG962:BG1025" si="568">PI()*(BB962/2)^2*BC962</f>
        <v>206715.59023462943</v>
      </c>
      <c r="BH962" s="72">
        <f t="shared" ref="BH962:BH1025" si="569">((BF962-BG962)/BF962)*100</f>
        <v>2.5627807826545825</v>
      </c>
      <c r="BI962" s="73">
        <f t="shared" ref="BI962:BI1025" si="570">SUM(AJ962)</f>
        <v>1.6931209253808517</v>
      </c>
      <c r="BJ962" s="51">
        <f t="shared" ref="BJ962:BJ1025" si="571">(AZ962*1000/BG962)</f>
        <v>1.5765622691065153</v>
      </c>
      <c r="BK962" s="72">
        <f t="shared" ref="BK962:BK1025" si="572">((BI962-BJ962)/BI962)*100</f>
        <v>6.8842487578444871</v>
      </c>
      <c r="BL962" s="116">
        <v>0</v>
      </c>
      <c r="BM962" s="74">
        <f t="shared" si="551"/>
        <v>1080</v>
      </c>
      <c r="BN962" s="74">
        <f t="shared" si="552"/>
        <v>6</v>
      </c>
      <c r="BO962" s="71">
        <v>244.9</v>
      </c>
      <c r="BP962" s="71">
        <v>58.8</v>
      </c>
      <c r="BQ962" s="71">
        <v>73.7</v>
      </c>
      <c r="BR962" s="72">
        <f t="shared" ref="BR962:BR1025" si="573">BP962/2</f>
        <v>29.4</v>
      </c>
      <c r="BS962" s="54">
        <f t="shared" ref="BS962:BS1025" si="574">PI()*(BP962/2)^2</f>
        <v>2715.4670260568732</v>
      </c>
      <c r="BT962" s="50">
        <f t="shared" ref="BT962:BT1025" si="575">SUM(BG962)</f>
        <v>206715.59023462943</v>
      </c>
      <c r="BU962" s="50">
        <f t="shared" ref="BU962:BU1025" si="576">PI()*(BP962/2)^2*BQ962</f>
        <v>200129.91982039157</v>
      </c>
      <c r="BV962" s="72">
        <f t="shared" ref="BV962:BV1025" si="577">((BT962-BU962)/BT962)*100</f>
        <v>3.1858605375447935</v>
      </c>
      <c r="BW962" s="75">
        <f t="shared" ref="BW962:BW1025" si="578">SUM(BJ962)</f>
        <v>1.5765622691065153</v>
      </c>
      <c r="BX962" s="55">
        <f t="shared" ref="BX962:BX1025" si="579">(BO962*1000/BU962)</f>
        <v>1.2237050822774913</v>
      </c>
      <c r="BY962" s="72">
        <f t="shared" si="553"/>
        <v>22.381430390884507</v>
      </c>
      <c r="BZ962" s="83" t="s">
        <v>96</v>
      </c>
      <c r="CA962" s="83" t="s">
        <v>73</v>
      </c>
      <c r="CB962" s="112">
        <v>4</v>
      </c>
      <c r="CC962" s="112">
        <v>7</v>
      </c>
      <c r="CD962" s="112">
        <v>6</v>
      </c>
      <c r="CE962" s="112">
        <v>3</v>
      </c>
      <c r="CF962" s="83" t="s">
        <v>76</v>
      </c>
      <c r="CG962" s="71" t="s">
        <v>75</v>
      </c>
      <c r="CH962" s="129">
        <f>SUM(CH960:CH961)/2</f>
        <v>18.149645000387558</v>
      </c>
      <c r="CI962" s="129">
        <f>SUM(CI960:CI961)/2</f>
        <v>6.5254464285714295</v>
      </c>
      <c r="CJ962" s="64">
        <f>SUM((AF962-BQ962)/AF962)*100</f>
        <v>3.4076015727391802</v>
      </c>
      <c r="CK962" s="64">
        <f>SUM(BX962*CH962)</f>
        <v>22.209812828506514</v>
      </c>
      <c r="CL962" s="65" t="s">
        <v>76</v>
      </c>
    </row>
    <row r="963" spans="1:90" s="65" customFormat="1" ht="24.75" customHeight="1" x14ac:dyDescent="0.3">
      <c r="A963" s="61" t="s">
        <v>134</v>
      </c>
      <c r="B963" s="35">
        <v>3.7124999999999999</v>
      </c>
      <c r="C963" s="35">
        <v>1.7124999999999999</v>
      </c>
      <c r="D963" s="35">
        <v>5.63</v>
      </c>
      <c r="E963" s="35">
        <v>4.5425000000000004</v>
      </c>
      <c r="F963" s="35">
        <v>1.4952000000000001</v>
      </c>
      <c r="G963" s="66">
        <v>0.42630000000000001</v>
      </c>
      <c r="H963" s="66">
        <v>7.6550000000000007E-2</v>
      </c>
      <c r="I963" s="66">
        <v>4.6600000000000003E-2</v>
      </c>
      <c r="J963" s="66">
        <v>4.1075E-2</v>
      </c>
      <c r="K963" s="67">
        <v>4.82E-2</v>
      </c>
      <c r="L963" s="66">
        <v>0.93253999999999992</v>
      </c>
      <c r="M963" s="68">
        <v>0.16312499999999999</v>
      </c>
      <c r="N963" s="35">
        <v>9.5925000000000011</v>
      </c>
      <c r="O963" s="35">
        <v>14.342499999999999</v>
      </c>
      <c r="P963" s="35">
        <v>3.3050000000000002</v>
      </c>
      <c r="Q963" s="35">
        <v>15.2425</v>
      </c>
      <c r="R963" s="35">
        <v>6.1624999999999996</v>
      </c>
      <c r="S963" s="35">
        <v>5.7249999999999996</v>
      </c>
      <c r="T963" s="35">
        <v>7.6349999999999998</v>
      </c>
      <c r="U963" s="35">
        <v>4.0225</v>
      </c>
      <c r="V963" s="35">
        <v>13.32</v>
      </c>
      <c r="W963" s="35">
        <v>3.8950000000000009</v>
      </c>
      <c r="X963" s="35">
        <v>8.5850000000000009</v>
      </c>
      <c r="Y963" s="35">
        <v>2.9074999999999998</v>
      </c>
      <c r="Z963" s="35">
        <v>1.9524999999999999</v>
      </c>
      <c r="AA963" s="35">
        <v>5.9325000000000001</v>
      </c>
      <c r="AB963" s="41">
        <v>1080</v>
      </c>
      <c r="AC963" s="41">
        <v>6</v>
      </c>
      <c r="AD963" s="88">
        <v>395.8</v>
      </c>
      <c r="AE963" s="69">
        <v>59.4</v>
      </c>
      <c r="AF963" s="69">
        <v>74.599999999999994</v>
      </c>
      <c r="AG963" s="44">
        <f t="shared" si="549"/>
        <v>29.7</v>
      </c>
      <c r="AH963" s="44">
        <f t="shared" si="556"/>
        <v>2771.1674638050204</v>
      </c>
      <c r="AI963" s="44">
        <f t="shared" si="557"/>
        <v>206729.09279985449</v>
      </c>
      <c r="AJ963" s="44">
        <f t="shared" si="558"/>
        <v>1.9145829676870647</v>
      </c>
      <c r="AK963" s="45">
        <v>0</v>
      </c>
      <c r="AL963" s="43">
        <v>389.2</v>
      </c>
      <c r="AM963" s="43">
        <v>59.3</v>
      </c>
      <c r="AN963" s="69">
        <v>74.400000000000006</v>
      </c>
      <c r="AO963" s="44">
        <f t="shared" si="548"/>
        <v>29.65</v>
      </c>
      <c r="AP963" s="44">
        <f t="shared" si="559"/>
        <v>2761.8447876054929</v>
      </c>
      <c r="AQ963" s="46">
        <f t="shared" si="560"/>
        <v>206729.09279985449</v>
      </c>
      <c r="AR963" s="46">
        <f t="shared" si="561"/>
        <v>205481.25219784869</v>
      </c>
      <c r="AS963" s="47">
        <f t="shared" si="562"/>
        <v>0.60361151161917215</v>
      </c>
      <c r="AT963" s="46">
        <f t="shared" si="563"/>
        <v>1.9145829676870647</v>
      </c>
      <c r="AU963" s="46">
        <f t="shared" si="564"/>
        <v>1.8940900731189665</v>
      </c>
      <c r="AV963" s="47">
        <f t="shared" si="565"/>
        <v>1.0703581361561421</v>
      </c>
      <c r="AW963" s="116">
        <v>0</v>
      </c>
      <c r="AX963" s="70">
        <v>150</v>
      </c>
      <c r="AY963" s="70">
        <v>12</v>
      </c>
      <c r="AZ963" s="71">
        <v>323.7</v>
      </c>
      <c r="BA963" s="43">
        <f t="shared" ref="BA963:BA1026" si="580">(AD963-AZ963)/AZ963*100</f>
        <v>22.273710225517462</v>
      </c>
      <c r="BB963" s="71">
        <v>58.3</v>
      </c>
      <c r="BC963" s="69">
        <v>71.8</v>
      </c>
      <c r="BD963" s="54">
        <f t="shared" si="566"/>
        <v>29.15</v>
      </c>
      <c r="BE963" s="44">
        <f t="shared" si="567"/>
        <v>2669.481963589953</v>
      </c>
      <c r="BF963" s="50">
        <f t="shared" si="546"/>
        <v>206729.09279985449</v>
      </c>
      <c r="BG963" s="50">
        <f t="shared" si="568"/>
        <v>191668.80498575862</v>
      </c>
      <c r="BH963" s="72">
        <f t="shared" si="569"/>
        <v>7.285035507158419</v>
      </c>
      <c r="BI963" s="73">
        <f t="shared" si="570"/>
        <v>1.9145829676870647</v>
      </c>
      <c r="BJ963" s="51">
        <f t="shared" si="571"/>
        <v>1.6888507236430652</v>
      </c>
      <c r="BK963" s="72">
        <f t="shared" si="572"/>
        <v>11.790152103812879</v>
      </c>
      <c r="BL963" s="116">
        <v>0</v>
      </c>
      <c r="BM963" s="74">
        <f t="shared" ref="BM963:BN994" si="581">SUM(AB963)</f>
        <v>1080</v>
      </c>
      <c r="BN963" s="74">
        <f t="shared" si="581"/>
        <v>6</v>
      </c>
      <c r="BO963" s="71">
        <v>246.5</v>
      </c>
      <c r="BP963" s="71">
        <v>53.2</v>
      </c>
      <c r="BQ963" s="71">
        <v>66.2</v>
      </c>
      <c r="BR963" s="72">
        <f t="shared" si="573"/>
        <v>26.6</v>
      </c>
      <c r="BS963" s="54">
        <f t="shared" si="574"/>
        <v>2222.8652979739941</v>
      </c>
      <c r="BT963" s="50">
        <f t="shared" si="575"/>
        <v>191668.80498575862</v>
      </c>
      <c r="BU963" s="50">
        <f t="shared" si="576"/>
        <v>147153.6827258784</v>
      </c>
      <c r="BV963" s="72">
        <f t="shared" si="577"/>
        <v>23.225022070330002</v>
      </c>
      <c r="BW963" s="75">
        <f t="shared" si="578"/>
        <v>1.6888507236430652</v>
      </c>
      <c r="BX963" s="55">
        <f t="shared" si="579"/>
        <v>1.6751194766847013</v>
      </c>
      <c r="BY963" s="72">
        <f t="shared" si="553"/>
        <v>0.81305273261474986</v>
      </c>
      <c r="BZ963" s="83" t="s">
        <v>96</v>
      </c>
      <c r="CA963" s="83" t="s">
        <v>73</v>
      </c>
      <c r="CB963" s="112">
        <v>4</v>
      </c>
      <c r="CC963" s="112">
        <v>7</v>
      </c>
      <c r="CD963" s="112">
        <v>6</v>
      </c>
      <c r="CE963" s="112">
        <v>3</v>
      </c>
      <c r="CF963" s="83" t="s">
        <v>76</v>
      </c>
      <c r="CG963" s="71" t="s">
        <v>75</v>
      </c>
      <c r="CH963" s="62">
        <v>7.9478422850046639</v>
      </c>
      <c r="CI963" s="63">
        <v>21.157141459907649</v>
      </c>
      <c r="CJ963" s="64">
        <f>SUM((AF963-BQ963)/AF963)*100</f>
        <v>11.260053619302939</v>
      </c>
      <c r="CK963" s="64">
        <f>SUM(BX963*CH963)</f>
        <v>13.313585409229553</v>
      </c>
      <c r="CL963" s="65" t="s">
        <v>76</v>
      </c>
    </row>
    <row r="964" spans="1:90" s="65" customFormat="1" ht="24.75" customHeight="1" x14ac:dyDescent="0.3">
      <c r="A964" s="61" t="s">
        <v>134</v>
      </c>
      <c r="B964" s="35">
        <v>3.63</v>
      </c>
      <c r="C964" s="35">
        <v>1.6850000000000001</v>
      </c>
      <c r="D964" s="35">
        <v>5.7050000000000001</v>
      </c>
      <c r="E964" s="35">
        <v>4.5525000000000002</v>
      </c>
      <c r="F964" s="35">
        <v>1.304</v>
      </c>
      <c r="G964" s="66">
        <v>0.42622500000000002</v>
      </c>
      <c r="H964" s="66">
        <v>7.6175000000000007E-2</v>
      </c>
      <c r="I964" s="66">
        <v>4.5850000000000002E-2</v>
      </c>
      <c r="J964" s="66">
        <v>4.1175000000000003E-2</v>
      </c>
      <c r="K964" s="67">
        <v>4.58E-2</v>
      </c>
      <c r="L964" s="66">
        <v>0.93253999999999992</v>
      </c>
      <c r="M964" s="68">
        <v>0.15340000000000001</v>
      </c>
      <c r="N964" s="35">
        <v>5.6675000000000004</v>
      </c>
      <c r="O964" s="35">
        <v>12.95</v>
      </c>
      <c r="P964" s="35">
        <v>3.2475000000000001</v>
      </c>
      <c r="Q964" s="35">
        <v>18.372500000000002</v>
      </c>
      <c r="R964" s="35">
        <v>6.9424999999999999</v>
      </c>
      <c r="S964" s="35">
        <v>5.76</v>
      </c>
      <c r="T964" s="35">
        <v>6.9450000000000003</v>
      </c>
      <c r="U964" s="35">
        <v>6.3800000000000008</v>
      </c>
      <c r="V964" s="35">
        <v>18.142499999999998</v>
      </c>
      <c r="W964" s="35">
        <v>6.254999999999999</v>
      </c>
      <c r="X964" s="35">
        <v>7.7750000000000004</v>
      </c>
      <c r="Y964" s="35">
        <v>4.8175000000000008</v>
      </c>
      <c r="Z964" s="35">
        <v>3.1625000000000001</v>
      </c>
      <c r="AA964" s="35">
        <v>5.9725000000000001</v>
      </c>
      <c r="AB964" s="41">
        <v>1080</v>
      </c>
      <c r="AC964" s="41">
        <v>6</v>
      </c>
      <c r="AD964" s="88">
        <v>396.8</v>
      </c>
      <c r="AE964" s="69">
        <v>59.5</v>
      </c>
      <c r="AF964" s="69">
        <v>74.7</v>
      </c>
      <c r="AG964" s="44">
        <f t="shared" si="549"/>
        <v>29.75</v>
      </c>
      <c r="AH964" s="44">
        <f t="shared" si="556"/>
        <v>2780.5058479678164</v>
      </c>
      <c r="AI964" s="44">
        <f t="shared" si="557"/>
        <v>207703.78684319591</v>
      </c>
      <c r="AJ964" s="44">
        <f t="shared" si="558"/>
        <v>1.9104129300230841</v>
      </c>
      <c r="AK964" s="45">
        <v>0</v>
      </c>
      <c r="AL964" s="43">
        <v>389.8</v>
      </c>
      <c r="AM964" s="43">
        <v>59.2</v>
      </c>
      <c r="AN964" s="69">
        <v>74.5</v>
      </c>
      <c r="AO964" s="44">
        <f t="shared" si="548"/>
        <v>29.6</v>
      </c>
      <c r="AP964" s="44">
        <f t="shared" si="559"/>
        <v>2752.5378193692336</v>
      </c>
      <c r="AQ964" s="46">
        <f t="shared" si="560"/>
        <v>207703.78684319591</v>
      </c>
      <c r="AR964" s="46">
        <f t="shared" si="561"/>
        <v>205064.0675430079</v>
      </c>
      <c r="AS964" s="47">
        <f t="shared" si="562"/>
        <v>1.2709057164089357</v>
      </c>
      <c r="AT964" s="46">
        <f t="shared" si="563"/>
        <v>1.9104129300230841</v>
      </c>
      <c r="AU964" s="46">
        <f t="shared" si="564"/>
        <v>1.900869346201999</v>
      </c>
      <c r="AV964" s="47">
        <f t="shared" si="565"/>
        <v>0.4995560735118032</v>
      </c>
      <c r="AW964" s="116">
        <v>0</v>
      </c>
      <c r="AX964" s="70">
        <v>150</v>
      </c>
      <c r="AY964" s="70">
        <v>12</v>
      </c>
      <c r="AZ964" s="71">
        <v>323.7</v>
      </c>
      <c r="BA964" s="43">
        <f t="shared" si="580"/>
        <v>22.582638245288855</v>
      </c>
      <c r="BB964" s="71">
        <v>57.4</v>
      </c>
      <c r="BC964" s="69">
        <v>71.8</v>
      </c>
      <c r="BD964" s="54">
        <f t="shared" si="566"/>
        <v>28.7</v>
      </c>
      <c r="BE964" s="44">
        <f t="shared" si="567"/>
        <v>2587.6984528353764</v>
      </c>
      <c r="BF964" s="50">
        <f t="shared" si="546"/>
        <v>207703.78684319591</v>
      </c>
      <c r="BG964" s="50">
        <f t="shared" si="568"/>
        <v>185796.74891358003</v>
      </c>
      <c r="BH964" s="72">
        <f t="shared" si="569"/>
        <v>10.547250130857941</v>
      </c>
      <c r="BI964" s="73">
        <f t="shared" si="570"/>
        <v>1.9104129300230841</v>
      </c>
      <c r="BJ964" s="51">
        <f t="shared" si="571"/>
        <v>1.7422263946640055</v>
      </c>
      <c r="BK964" s="72">
        <f t="shared" si="572"/>
        <v>8.8036744682756272</v>
      </c>
      <c r="BL964" s="116">
        <v>0</v>
      </c>
      <c r="BM964" s="74">
        <f t="shared" si="581"/>
        <v>1080</v>
      </c>
      <c r="BN964" s="74">
        <f t="shared" si="581"/>
        <v>6</v>
      </c>
      <c r="BO964" s="71">
        <v>246.5</v>
      </c>
      <c r="BP964" s="71">
        <v>53.1</v>
      </c>
      <c r="BQ964" s="71">
        <v>66.5</v>
      </c>
      <c r="BR964" s="72">
        <f t="shared" si="573"/>
        <v>26.55</v>
      </c>
      <c r="BS964" s="54">
        <f t="shared" si="574"/>
        <v>2214.5165154970791</v>
      </c>
      <c r="BT964" s="50">
        <f t="shared" si="575"/>
        <v>185796.74891358003</v>
      </c>
      <c r="BU964" s="50">
        <f t="shared" si="576"/>
        <v>147265.34828055577</v>
      </c>
      <c r="BV964" s="72">
        <f t="shared" si="577"/>
        <v>20.738468707515668</v>
      </c>
      <c r="BW964" s="75">
        <f t="shared" si="578"/>
        <v>1.7422263946640055</v>
      </c>
      <c r="BX964" s="55">
        <f t="shared" si="579"/>
        <v>1.6738492990923561</v>
      </c>
      <c r="BY964" s="72">
        <f t="shared" si="553"/>
        <v>3.9246963414784077</v>
      </c>
      <c r="BZ964" s="83" t="s">
        <v>96</v>
      </c>
      <c r="CA964" s="83" t="s">
        <v>73</v>
      </c>
      <c r="CB964" s="112">
        <v>4</v>
      </c>
      <c r="CC964" s="112">
        <v>7</v>
      </c>
      <c r="CD964" s="112">
        <v>6</v>
      </c>
      <c r="CE964" s="112">
        <v>3</v>
      </c>
      <c r="CF964" s="83" t="s">
        <v>76</v>
      </c>
      <c r="CG964" s="71" t="s">
        <v>75</v>
      </c>
      <c r="CH964" s="62">
        <v>7.5748129675810505</v>
      </c>
      <c r="CI964" s="63">
        <v>20.996860662325666</v>
      </c>
      <c r="CJ964" s="64">
        <f>SUM((AF964-BQ964)/AF964)*100</f>
        <v>10.977242302543511</v>
      </c>
      <c r="CK964" s="64">
        <f>SUM(BX964*CH964)</f>
        <v>12.679095376541232</v>
      </c>
      <c r="CL964" s="65" t="s">
        <v>76</v>
      </c>
    </row>
    <row r="965" spans="1:90" s="65" customFormat="1" ht="24.75" customHeight="1" x14ac:dyDescent="0.3">
      <c r="A965" s="61" t="s">
        <v>134</v>
      </c>
      <c r="B965" s="35">
        <v>3.6074999999999999</v>
      </c>
      <c r="C965" s="35">
        <v>1.6525000000000001</v>
      </c>
      <c r="D965" s="35">
        <v>5.5274999999999999</v>
      </c>
      <c r="E965" s="35">
        <v>4.5199999999999996</v>
      </c>
      <c r="F965" s="35">
        <v>1.4205749999999999</v>
      </c>
      <c r="G965" s="66">
        <v>0.29094249999999999</v>
      </c>
      <c r="H965" s="66">
        <v>7.6075000000000004E-2</v>
      </c>
      <c r="I965" s="66">
        <v>4.4025000000000002E-2</v>
      </c>
      <c r="J965" s="66">
        <v>4.095E-2</v>
      </c>
      <c r="K965" s="67">
        <v>4.9075000000000001E-2</v>
      </c>
      <c r="L965" s="66">
        <v>0.93253999999999992</v>
      </c>
      <c r="M965" s="68">
        <v>0.16472500000000001</v>
      </c>
      <c r="N965" s="35">
        <v>5.8544999999999998</v>
      </c>
      <c r="O965" s="35">
        <v>17.771000000000001</v>
      </c>
      <c r="P965" s="35">
        <v>3.3263750000000005</v>
      </c>
      <c r="Q965" s="35">
        <v>15.763999999999999</v>
      </c>
      <c r="R965" s="35">
        <v>6.2364999999999995</v>
      </c>
      <c r="S965" s="35">
        <v>5.5346250000000001</v>
      </c>
      <c r="T965" s="35">
        <v>8.1591249999999995</v>
      </c>
      <c r="U965" s="35">
        <v>4.1001249999999994</v>
      </c>
      <c r="V965" s="35">
        <v>14.505750000000001</v>
      </c>
      <c r="W965" s="35">
        <v>4.2008749999999999</v>
      </c>
      <c r="X965" s="35">
        <v>9.2787499999999987</v>
      </c>
      <c r="Y965" s="35">
        <v>3.8270000000000008</v>
      </c>
      <c r="Z965" s="35">
        <v>1.9319999999999999</v>
      </c>
      <c r="AA965" s="35">
        <v>5.7506250000000003</v>
      </c>
      <c r="AB965" s="41">
        <v>1080</v>
      </c>
      <c r="AC965" s="41">
        <v>6</v>
      </c>
      <c r="AD965" s="88">
        <v>394.6</v>
      </c>
      <c r="AE965" s="69">
        <v>59.5</v>
      </c>
      <c r="AF965" s="69">
        <v>74.400000000000006</v>
      </c>
      <c r="AG965" s="44">
        <f t="shared" si="549"/>
        <v>29.75</v>
      </c>
      <c r="AH965" s="44">
        <f t="shared" si="556"/>
        <v>2780.5058479678164</v>
      </c>
      <c r="AI965" s="44">
        <f t="shared" si="557"/>
        <v>206869.63508880555</v>
      </c>
      <c r="AJ965" s="44">
        <f t="shared" si="558"/>
        <v>1.9074814910878779</v>
      </c>
      <c r="AK965" s="45">
        <v>0</v>
      </c>
      <c r="AL965" s="43">
        <v>388.2</v>
      </c>
      <c r="AM965" s="43">
        <v>59.3</v>
      </c>
      <c r="AN965" s="69">
        <v>74.400000000000006</v>
      </c>
      <c r="AO965" s="44">
        <f t="shared" si="548"/>
        <v>29.65</v>
      </c>
      <c r="AP965" s="44">
        <f t="shared" si="559"/>
        <v>2761.8447876054929</v>
      </c>
      <c r="AQ965" s="46">
        <f t="shared" si="560"/>
        <v>206869.63508880555</v>
      </c>
      <c r="AR965" s="46">
        <f t="shared" si="561"/>
        <v>205481.25219784869</v>
      </c>
      <c r="AS965" s="47">
        <f t="shared" si="562"/>
        <v>0.67113904385283318</v>
      </c>
      <c r="AT965" s="46">
        <f t="shared" si="563"/>
        <v>1.9074814910878779</v>
      </c>
      <c r="AU965" s="46">
        <f t="shared" si="564"/>
        <v>1.8892234490873143</v>
      </c>
      <c r="AV965" s="47">
        <f t="shared" si="565"/>
        <v>0.95718055907062161</v>
      </c>
      <c r="AW965" s="116">
        <v>0</v>
      </c>
      <c r="AX965" s="70">
        <v>150</v>
      </c>
      <c r="AY965" s="70">
        <v>12</v>
      </c>
      <c r="AZ965" s="71">
        <v>322.10000000000002</v>
      </c>
      <c r="BA965" s="43">
        <f t="shared" si="580"/>
        <v>22.508537721204593</v>
      </c>
      <c r="BB965" s="71">
        <v>57.7</v>
      </c>
      <c r="BC965" s="69">
        <v>71.900000000000006</v>
      </c>
      <c r="BD965" s="54">
        <f t="shared" si="566"/>
        <v>28.85</v>
      </c>
      <c r="BE965" s="44">
        <f t="shared" si="567"/>
        <v>2614.818251417491</v>
      </c>
      <c r="BF965" s="50">
        <f t="shared" si="546"/>
        <v>206869.63508880555</v>
      </c>
      <c r="BG965" s="50">
        <f t="shared" si="568"/>
        <v>188005.43227691762</v>
      </c>
      <c r="BH965" s="72">
        <f t="shared" si="569"/>
        <v>9.1188843658905512</v>
      </c>
      <c r="BI965" s="73">
        <f t="shared" si="570"/>
        <v>1.9074814910878779</v>
      </c>
      <c r="BJ965" s="51">
        <f t="shared" si="571"/>
        <v>1.7132483678746651</v>
      </c>
      <c r="BK965" s="72">
        <f t="shared" si="572"/>
        <v>10.182700284155182</v>
      </c>
      <c r="BL965" s="116">
        <v>0</v>
      </c>
      <c r="BM965" s="74">
        <f t="shared" si="581"/>
        <v>1080</v>
      </c>
      <c r="BN965" s="74">
        <f t="shared" si="581"/>
        <v>6</v>
      </c>
      <c r="BO965" s="71">
        <v>246</v>
      </c>
      <c r="BP965" s="71">
        <v>56.4</v>
      </c>
      <c r="BQ965" s="71">
        <v>66.2</v>
      </c>
      <c r="BR965" s="72">
        <f t="shared" si="573"/>
        <v>28.2</v>
      </c>
      <c r="BS965" s="54">
        <f t="shared" si="574"/>
        <v>2498.3201418407471</v>
      </c>
      <c r="BT965" s="50">
        <f t="shared" si="575"/>
        <v>188005.43227691762</v>
      </c>
      <c r="BU965" s="50">
        <f t="shared" si="576"/>
        <v>165388.79338985746</v>
      </c>
      <c r="BV965" s="72">
        <f t="shared" si="577"/>
        <v>12.029779466024996</v>
      </c>
      <c r="BW965" s="75">
        <f t="shared" si="578"/>
        <v>1.7132483678746651</v>
      </c>
      <c r="BX965" s="55">
        <f t="shared" si="579"/>
        <v>1.4874042851266491</v>
      </c>
      <c r="BY965" s="72">
        <f t="shared" si="553"/>
        <v>13.182214965608411</v>
      </c>
      <c r="BZ965" s="83" t="s">
        <v>96</v>
      </c>
      <c r="CA965" s="83" t="s">
        <v>73</v>
      </c>
      <c r="CB965" s="112">
        <v>4</v>
      </c>
      <c r="CC965" s="112">
        <v>7</v>
      </c>
      <c r="CD965" s="112">
        <v>6</v>
      </c>
      <c r="CE965" s="112">
        <v>3</v>
      </c>
      <c r="CF965" s="83" t="s">
        <v>76</v>
      </c>
      <c r="CG965" s="71" t="s">
        <v>75</v>
      </c>
      <c r="CH965" s="63">
        <f t="shared" ref="CH965:CI970" si="582">SUM(CH963:CH964)/2</f>
        <v>7.7613276262928572</v>
      </c>
      <c r="CI965" s="63">
        <f t="shared" si="582"/>
        <v>21.077001061116658</v>
      </c>
      <c r="CJ965" s="64">
        <f>SUM((AF965-BQ965)/AF965)*100</f>
        <v>11.02150537634409</v>
      </c>
      <c r="CK965" s="64">
        <f>SUM(BX965*CH965)</f>
        <v>11.54423196961984</v>
      </c>
      <c r="CL965" s="65" t="s">
        <v>76</v>
      </c>
    </row>
    <row r="966" spans="1:90" s="65" customFormat="1" ht="24.75" customHeight="1" x14ac:dyDescent="0.3">
      <c r="A966" s="61" t="s">
        <v>134</v>
      </c>
      <c r="B966" s="35">
        <v>3.6074999999999999</v>
      </c>
      <c r="C966" s="35">
        <v>1.4850000000000001</v>
      </c>
      <c r="D966" s="35">
        <v>5.2850000000000001</v>
      </c>
      <c r="E966" s="35">
        <v>4.5724999999999998</v>
      </c>
      <c r="F966" s="35">
        <v>1.9598249999999999</v>
      </c>
      <c r="G966" s="66">
        <v>0.380575</v>
      </c>
      <c r="H966" s="66">
        <v>7.6725000000000002E-2</v>
      </c>
      <c r="I966" s="66">
        <v>4.505E-2</v>
      </c>
      <c r="J966" s="66">
        <v>4.1125000000000002E-2</v>
      </c>
      <c r="K966" s="67">
        <v>4.6025000000000003E-2</v>
      </c>
      <c r="L966" s="66">
        <v>0.93253999999999992</v>
      </c>
      <c r="M966" s="68">
        <v>0.16312499999999999</v>
      </c>
      <c r="N966" s="35">
        <v>9.5925000000000011</v>
      </c>
      <c r="O966" s="35">
        <v>14.342499999999999</v>
      </c>
      <c r="P966" s="35">
        <v>3.3050000000000002</v>
      </c>
      <c r="Q966" s="35">
        <v>15.2425</v>
      </c>
      <c r="R966" s="35">
        <v>6.1624999999999996</v>
      </c>
      <c r="S966" s="35">
        <v>5.7249999999999996</v>
      </c>
      <c r="T966" s="35">
        <v>7.6349999999999998</v>
      </c>
      <c r="U966" s="35">
        <v>4.0225</v>
      </c>
      <c r="V966" s="35">
        <v>13.32</v>
      </c>
      <c r="W966" s="35">
        <v>3.8950000000000009</v>
      </c>
      <c r="X966" s="35">
        <v>8.5850000000000009</v>
      </c>
      <c r="Y966" s="35">
        <v>2.9074999999999998</v>
      </c>
      <c r="Z966" s="35">
        <v>1.9524999999999999</v>
      </c>
      <c r="AA966" s="35">
        <v>5.9325000000000001</v>
      </c>
      <c r="AB966" s="41">
        <v>1080</v>
      </c>
      <c r="AC966" s="41">
        <v>6</v>
      </c>
      <c r="AD966" s="88">
        <v>394.3</v>
      </c>
      <c r="AE966" s="69">
        <v>59.5</v>
      </c>
      <c r="AF966" s="69">
        <v>74.5</v>
      </c>
      <c r="AG966" s="44">
        <f t="shared" si="549"/>
        <v>29.75</v>
      </c>
      <c r="AH966" s="44">
        <f t="shared" si="556"/>
        <v>2780.5058479678164</v>
      </c>
      <c r="AI966" s="44">
        <f t="shared" si="557"/>
        <v>207147.68567360233</v>
      </c>
      <c r="AJ966" s="44">
        <f t="shared" si="558"/>
        <v>1.9034728711441609</v>
      </c>
      <c r="AK966" s="45">
        <v>0</v>
      </c>
      <c r="AL966" s="43">
        <v>387.3</v>
      </c>
      <c r="AM966" s="43">
        <v>59.2</v>
      </c>
      <c r="AN966" s="69">
        <v>74.2</v>
      </c>
      <c r="AO966" s="44">
        <f t="shared" si="548"/>
        <v>29.6</v>
      </c>
      <c r="AP966" s="44">
        <f t="shared" si="559"/>
        <v>2752.5378193692336</v>
      </c>
      <c r="AQ966" s="46">
        <f t="shared" si="560"/>
        <v>207147.68567360233</v>
      </c>
      <c r="AR966" s="46">
        <f t="shared" si="561"/>
        <v>204238.30619719715</v>
      </c>
      <c r="AS966" s="47">
        <f t="shared" si="562"/>
        <v>1.4044952840986238</v>
      </c>
      <c r="AT966" s="46">
        <f t="shared" si="563"/>
        <v>1.9034728711441609</v>
      </c>
      <c r="AU966" s="46">
        <f t="shared" si="564"/>
        <v>1.8963141988949528</v>
      </c>
      <c r="AV966" s="47">
        <f t="shared" si="565"/>
        <v>0.37608480571120828</v>
      </c>
      <c r="AW966" s="116">
        <v>0</v>
      </c>
      <c r="AX966" s="70">
        <v>150</v>
      </c>
      <c r="AY966" s="70">
        <v>12</v>
      </c>
      <c r="AZ966" s="71">
        <v>321.7</v>
      </c>
      <c r="BA966" s="43">
        <f t="shared" si="580"/>
        <v>22.567609574137403</v>
      </c>
      <c r="BB966" s="71">
        <v>58.3</v>
      </c>
      <c r="BC966" s="69">
        <v>71.599999999999994</v>
      </c>
      <c r="BD966" s="54">
        <f t="shared" si="566"/>
        <v>29.15</v>
      </c>
      <c r="BE966" s="44">
        <f t="shared" si="567"/>
        <v>2669.481963589953</v>
      </c>
      <c r="BF966" s="50">
        <f t="shared" si="546"/>
        <v>207147.68567360233</v>
      </c>
      <c r="BG966" s="50">
        <f t="shared" si="568"/>
        <v>191134.90859304063</v>
      </c>
      <c r="BH966" s="72">
        <f t="shared" si="569"/>
        <v>7.7301259864388028</v>
      </c>
      <c r="BI966" s="73">
        <f t="shared" si="570"/>
        <v>1.9034728711441609</v>
      </c>
      <c r="BJ966" s="51">
        <f t="shared" si="571"/>
        <v>1.6831043704578064</v>
      </c>
      <c r="BK966" s="72">
        <f t="shared" si="572"/>
        <v>11.577181058214553</v>
      </c>
      <c r="BL966" s="116">
        <v>0</v>
      </c>
      <c r="BM966" s="74">
        <f t="shared" si="581"/>
        <v>1080</v>
      </c>
      <c r="BN966" s="74">
        <f t="shared" si="581"/>
        <v>6</v>
      </c>
      <c r="BO966" s="71">
        <v>245</v>
      </c>
      <c r="BP966" s="71">
        <v>53.1</v>
      </c>
      <c r="BQ966" s="71">
        <v>66</v>
      </c>
      <c r="BR966" s="72">
        <f t="shared" si="573"/>
        <v>26.55</v>
      </c>
      <c r="BS966" s="54">
        <f t="shared" si="574"/>
        <v>2214.5165154970791</v>
      </c>
      <c r="BT966" s="50">
        <f t="shared" si="575"/>
        <v>191134.90859304063</v>
      </c>
      <c r="BU966" s="50">
        <f t="shared" si="576"/>
        <v>146158.09002280721</v>
      </c>
      <c r="BV966" s="72">
        <f t="shared" si="577"/>
        <v>23.531451633462133</v>
      </c>
      <c r="BW966" s="75">
        <f t="shared" si="578"/>
        <v>1.6831043704578064</v>
      </c>
      <c r="BX966" s="55">
        <f t="shared" si="579"/>
        <v>1.6762671157085387</v>
      </c>
      <c r="BY966" s="72">
        <f t="shared" si="553"/>
        <v>0.40622880370799119</v>
      </c>
      <c r="BZ966" s="83" t="s">
        <v>96</v>
      </c>
      <c r="CA966" s="83" t="s">
        <v>73</v>
      </c>
      <c r="CB966" s="112">
        <v>4</v>
      </c>
      <c r="CC966" s="112">
        <v>7</v>
      </c>
      <c r="CD966" s="112">
        <v>6</v>
      </c>
      <c r="CE966" s="112">
        <v>3</v>
      </c>
      <c r="CF966" s="83" t="s">
        <v>76</v>
      </c>
      <c r="CG966" s="71" t="s">
        <v>75</v>
      </c>
      <c r="CH966" s="63">
        <f t="shared" si="582"/>
        <v>7.6680702969369534</v>
      </c>
      <c r="CI966" s="63">
        <f t="shared" si="582"/>
        <v>21.03693086172116</v>
      </c>
      <c r="CJ966" s="64">
        <f>SUM((AF966-BQ966)/AF966)*100</f>
        <v>11.409395973154362</v>
      </c>
      <c r="CK966" s="64">
        <f>SUM(BX966*CH966)</f>
        <v>12.853734079696824</v>
      </c>
      <c r="CL966" s="65" t="s">
        <v>76</v>
      </c>
    </row>
    <row r="967" spans="1:90" s="65" customFormat="1" ht="24.75" customHeight="1" x14ac:dyDescent="0.3">
      <c r="A967" s="61" t="s">
        <v>134</v>
      </c>
      <c r="B967" s="35">
        <v>4.2225000000000001</v>
      </c>
      <c r="C967" s="35">
        <v>1.5024999999999999</v>
      </c>
      <c r="D967" s="35">
        <v>5.9725000000000001</v>
      </c>
      <c r="E967" s="35">
        <v>4.5549999999999997</v>
      </c>
      <c r="F967" s="35">
        <v>1.98935</v>
      </c>
      <c r="G967" s="66">
        <v>0.3921</v>
      </c>
      <c r="H967" s="66">
        <v>7.6774999999999996E-2</v>
      </c>
      <c r="I967" s="66">
        <v>4.3424999999999998E-2</v>
      </c>
      <c r="J967" s="66">
        <v>4.0625000000000001E-2</v>
      </c>
      <c r="K967" s="67">
        <v>5.0650000000000001E-2</v>
      </c>
      <c r="L967" s="66">
        <v>0.93253999999999992</v>
      </c>
      <c r="M967" s="68">
        <v>0.19827500000000001</v>
      </c>
      <c r="N967" s="35">
        <v>5.6675000000000004</v>
      </c>
      <c r="O967" s="35">
        <v>12.95</v>
      </c>
      <c r="P967" s="35">
        <v>3.2475000000000001</v>
      </c>
      <c r="Q967" s="35">
        <v>18.372500000000002</v>
      </c>
      <c r="R967" s="35">
        <v>6.9424999999999999</v>
      </c>
      <c r="S967" s="35">
        <v>5.76</v>
      </c>
      <c r="T967" s="35">
        <v>6.9450000000000003</v>
      </c>
      <c r="U967" s="35">
        <v>6.3800000000000008</v>
      </c>
      <c r="V967" s="35">
        <v>18.142499999999998</v>
      </c>
      <c r="W967" s="35">
        <v>6.254999999999999</v>
      </c>
      <c r="X967" s="35">
        <v>7.7750000000000004</v>
      </c>
      <c r="Y967" s="35">
        <v>4.8175000000000008</v>
      </c>
      <c r="Z967" s="35">
        <v>3.1625000000000001</v>
      </c>
      <c r="AA967" s="35">
        <v>5.9725000000000001</v>
      </c>
      <c r="AB967" s="41">
        <v>1100</v>
      </c>
      <c r="AC967" s="41">
        <v>6</v>
      </c>
      <c r="AD967" s="88">
        <v>395.1</v>
      </c>
      <c r="AE967" s="69">
        <v>59.5</v>
      </c>
      <c r="AF967" s="69">
        <v>74.5</v>
      </c>
      <c r="AG967" s="44">
        <f t="shared" si="549"/>
        <v>29.75</v>
      </c>
      <c r="AH967" s="44">
        <f t="shared" si="556"/>
        <v>2780.5058479678164</v>
      </c>
      <c r="AI967" s="44">
        <f t="shared" si="557"/>
        <v>207147.68567360233</v>
      </c>
      <c r="AJ967" s="44">
        <f t="shared" si="558"/>
        <v>1.9073348500863758</v>
      </c>
      <c r="AK967" s="45">
        <v>0</v>
      </c>
      <c r="AL967" s="43">
        <v>388</v>
      </c>
      <c r="AM967" s="43">
        <v>59.2</v>
      </c>
      <c r="AN967" s="69">
        <v>74.3</v>
      </c>
      <c r="AO967" s="44">
        <f t="shared" si="548"/>
        <v>29.6</v>
      </c>
      <c r="AP967" s="44">
        <f t="shared" si="559"/>
        <v>2752.5378193692336</v>
      </c>
      <c r="AQ967" s="46">
        <f t="shared" si="560"/>
        <v>207147.68567360233</v>
      </c>
      <c r="AR967" s="46">
        <f t="shared" si="561"/>
        <v>204513.55997913404</v>
      </c>
      <c r="AS967" s="47">
        <f t="shared" si="562"/>
        <v>1.2716172453979653</v>
      </c>
      <c r="AT967" s="46">
        <f t="shared" si="563"/>
        <v>1.9073348500863758</v>
      </c>
      <c r="AU967" s="46">
        <f t="shared" si="564"/>
        <v>1.8971847149870482</v>
      </c>
      <c r="AV967" s="47">
        <f t="shared" si="565"/>
        <v>0.53216324857001096</v>
      </c>
      <c r="AW967" s="116">
        <v>0</v>
      </c>
      <c r="AX967" s="70">
        <v>150</v>
      </c>
      <c r="AY967" s="70">
        <v>12</v>
      </c>
      <c r="AZ967" s="71">
        <v>322.3</v>
      </c>
      <c r="BA967" s="43">
        <f t="shared" si="580"/>
        <v>22.58765125659324</v>
      </c>
      <c r="BB967" s="71">
        <v>58</v>
      </c>
      <c r="BC967" s="69">
        <v>71.900000000000006</v>
      </c>
      <c r="BD967" s="54">
        <f t="shared" si="566"/>
        <v>29</v>
      </c>
      <c r="BE967" s="44">
        <f t="shared" si="567"/>
        <v>2642.079421669016</v>
      </c>
      <c r="BF967" s="50">
        <f t="shared" si="546"/>
        <v>207147.68567360233</v>
      </c>
      <c r="BG967" s="50">
        <f t="shared" si="568"/>
        <v>189965.51041800226</v>
      </c>
      <c r="BH967" s="72">
        <f t="shared" si="569"/>
        <v>8.2946498773216408</v>
      </c>
      <c r="BI967" s="73">
        <f t="shared" si="570"/>
        <v>1.9073348500863758</v>
      </c>
      <c r="BJ967" s="51">
        <f t="shared" si="571"/>
        <v>1.6966237676029055</v>
      </c>
      <c r="BK967" s="72">
        <f t="shared" si="572"/>
        <v>11.047409031189677</v>
      </c>
      <c r="BL967" s="116">
        <v>0</v>
      </c>
      <c r="BM967" s="74">
        <f t="shared" si="581"/>
        <v>1100</v>
      </c>
      <c r="BN967" s="74">
        <f t="shared" si="581"/>
        <v>6</v>
      </c>
      <c r="BO967" s="71">
        <v>266</v>
      </c>
      <c r="BP967" s="71">
        <v>56.7</v>
      </c>
      <c r="BQ967" s="71">
        <v>71.2</v>
      </c>
      <c r="BR967" s="72">
        <f t="shared" si="573"/>
        <v>28.35</v>
      </c>
      <c r="BS967" s="54">
        <f t="shared" si="574"/>
        <v>2524.9687015248228</v>
      </c>
      <c r="BT967" s="50">
        <f t="shared" si="575"/>
        <v>189965.51041800226</v>
      </c>
      <c r="BU967" s="50">
        <f t="shared" si="576"/>
        <v>179777.7715485674</v>
      </c>
      <c r="BV967" s="72">
        <f t="shared" si="577"/>
        <v>5.3629413292010994</v>
      </c>
      <c r="BW967" s="75">
        <f t="shared" si="578"/>
        <v>1.6966237676029055</v>
      </c>
      <c r="BX967" s="55">
        <f t="shared" si="579"/>
        <v>1.4796045012057537</v>
      </c>
      <c r="BY967" s="72">
        <f t="shared" si="553"/>
        <v>12.791242851900508</v>
      </c>
      <c r="BZ967" s="83" t="s">
        <v>96</v>
      </c>
      <c r="CA967" s="83" t="s">
        <v>73</v>
      </c>
      <c r="CB967" s="112">
        <v>4</v>
      </c>
      <c r="CC967" s="112">
        <v>7</v>
      </c>
      <c r="CD967" s="112">
        <v>6</v>
      </c>
      <c r="CE967" s="112">
        <v>3</v>
      </c>
      <c r="CF967" s="83" t="s">
        <v>76</v>
      </c>
      <c r="CG967" s="71" t="s">
        <v>75</v>
      </c>
      <c r="CH967" s="63">
        <f t="shared" si="582"/>
        <v>7.7146989616149053</v>
      </c>
      <c r="CI967" s="63">
        <f t="shared" si="582"/>
        <v>21.056965961418911</v>
      </c>
      <c r="CJ967" s="64">
        <f>SUM((AF967-BQ967)/AF967)*100</f>
        <v>4.4295302013422777</v>
      </c>
      <c r="CK967" s="64">
        <f>SUM(BX967*CH967)</f>
        <v>11.414703309052769</v>
      </c>
      <c r="CL967" s="65" t="s">
        <v>76</v>
      </c>
    </row>
    <row r="968" spans="1:90" s="65" customFormat="1" ht="24.75" customHeight="1" x14ac:dyDescent="0.3">
      <c r="A968" s="61" t="s">
        <v>134</v>
      </c>
      <c r="B968" s="35">
        <v>3.7225000000000001</v>
      </c>
      <c r="C968" s="35">
        <v>1.5625</v>
      </c>
      <c r="D968" s="35">
        <v>5.6375000000000002</v>
      </c>
      <c r="E968" s="35">
        <v>4.6449999999999996</v>
      </c>
      <c r="F968" s="35">
        <v>2.0784250000000002</v>
      </c>
      <c r="G968" s="66">
        <v>0.39707500000000001</v>
      </c>
      <c r="H968" s="66">
        <v>7.5975000000000001E-2</v>
      </c>
      <c r="I968" s="66">
        <v>4.5699999999999998E-2</v>
      </c>
      <c r="J968" s="66">
        <v>4.2474999999999999E-2</v>
      </c>
      <c r="K968" s="67">
        <v>4.8875000000000002E-2</v>
      </c>
      <c r="L968" s="66">
        <v>0.93253999999999992</v>
      </c>
      <c r="M968" s="68">
        <v>0.181425</v>
      </c>
      <c r="N968" s="35">
        <v>5.8544999999999998</v>
      </c>
      <c r="O968" s="35">
        <v>17.771000000000001</v>
      </c>
      <c r="P968" s="35">
        <v>3.3263750000000005</v>
      </c>
      <c r="Q968" s="35">
        <v>15.763999999999999</v>
      </c>
      <c r="R968" s="35">
        <v>6.2364999999999995</v>
      </c>
      <c r="S968" s="35">
        <v>5.5346250000000001</v>
      </c>
      <c r="T968" s="35">
        <v>8.1591249999999995</v>
      </c>
      <c r="U968" s="35">
        <v>4.1001249999999994</v>
      </c>
      <c r="V968" s="35">
        <v>14.505750000000001</v>
      </c>
      <c r="W968" s="35">
        <v>4.2008749999999999</v>
      </c>
      <c r="X968" s="35">
        <v>9.2787499999999987</v>
      </c>
      <c r="Y968" s="35">
        <v>3.8270000000000008</v>
      </c>
      <c r="Z968" s="35">
        <v>1.9319999999999999</v>
      </c>
      <c r="AA968" s="35">
        <v>5.7506250000000003</v>
      </c>
      <c r="AB968" s="41">
        <v>1100</v>
      </c>
      <c r="AC968" s="41">
        <v>6</v>
      </c>
      <c r="AD968" s="88">
        <v>394.7</v>
      </c>
      <c r="AE968" s="69">
        <v>59.4</v>
      </c>
      <c r="AF968" s="69">
        <v>74.599999999999994</v>
      </c>
      <c r="AG968" s="44">
        <f t="shared" si="549"/>
        <v>29.7</v>
      </c>
      <c r="AH968" s="44">
        <f t="shared" si="556"/>
        <v>2771.1674638050204</v>
      </c>
      <c r="AI968" s="44">
        <f t="shared" si="557"/>
        <v>206729.09279985449</v>
      </c>
      <c r="AJ968" s="44">
        <f t="shared" si="558"/>
        <v>1.9092619943054179</v>
      </c>
      <c r="AK968" s="45">
        <v>0</v>
      </c>
      <c r="AL968" s="43">
        <v>387.4</v>
      </c>
      <c r="AM968" s="43">
        <v>59.2</v>
      </c>
      <c r="AN968" s="69">
        <v>74.900000000000006</v>
      </c>
      <c r="AO968" s="44">
        <f t="shared" si="548"/>
        <v>29.6</v>
      </c>
      <c r="AP968" s="44">
        <f t="shared" si="559"/>
        <v>2752.5378193692336</v>
      </c>
      <c r="AQ968" s="46">
        <f t="shared" si="560"/>
        <v>206729.09279985449</v>
      </c>
      <c r="AR968" s="46">
        <f t="shared" si="561"/>
        <v>206165.08267075563</v>
      </c>
      <c r="AS968" s="47">
        <f t="shared" si="562"/>
        <v>0.27282571671947314</v>
      </c>
      <c r="AT968" s="46">
        <f t="shared" si="563"/>
        <v>1.9092619943054179</v>
      </c>
      <c r="AU968" s="46">
        <f t="shared" si="564"/>
        <v>1.8790766844775331</v>
      </c>
      <c r="AV968" s="47">
        <f t="shared" si="565"/>
        <v>1.5809935942744258</v>
      </c>
      <c r="AW968" s="116">
        <v>0</v>
      </c>
      <c r="AX968" s="70">
        <v>150</v>
      </c>
      <c r="AY968" s="70">
        <v>12</v>
      </c>
      <c r="AZ968" s="71">
        <v>321.8</v>
      </c>
      <c r="BA968" s="43">
        <f t="shared" si="580"/>
        <v>22.653822249844616</v>
      </c>
      <c r="BB968" s="71">
        <v>57.7</v>
      </c>
      <c r="BC968" s="69">
        <v>71.900000000000006</v>
      </c>
      <c r="BD968" s="54">
        <f t="shared" si="566"/>
        <v>28.85</v>
      </c>
      <c r="BE968" s="44">
        <f t="shared" si="567"/>
        <v>2614.818251417491</v>
      </c>
      <c r="BF968" s="50">
        <f t="shared" ref="BF968:BF1031" si="583">SUM(AI968)</f>
        <v>206729.09279985449</v>
      </c>
      <c r="BG968" s="50">
        <f t="shared" si="568"/>
        <v>188005.43227691762</v>
      </c>
      <c r="BH968" s="72">
        <f t="shared" si="569"/>
        <v>9.0570999317760528</v>
      </c>
      <c r="BI968" s="73">
        <f t="shared" si="570"/>
        <v>1.9092619943054179</v>
      </c>
      <c r="BJ968" s="51">
        <f t="shared" si="571"/>
        <v>1.7116526693016678</v>
      </c>
      <c r="BK968" s="72">
        <f t="shared" si="572"/>
        <v>10.350037113457526</v>
      </c>
      <c r="BL968" s="116">
        <v>0</v>
      </c>
      <c r="BM968" s="74">
        <f t="shared" si="581"/>
        <v>1100</v>
      </c>
      <c r="BN968" s="74">
        <f t="shared" si="581"/>
        <v>6</v>
      </c>
      <c r="BO968" s="71">
        <v>286</v>
      </c>
      <c r="BP968" s="71">
        <v>56.4</v>
      </c>
      <c r="BQ968" s="71">
        <v>70.099999999999994</v>
      </c>
      <c r="BR968" s="72">
        <f t="shared" si="573"/>
        <v>28.2</v>
      </c>
      <c r="BS968" s="54">
        <f t="shared" si="574"/>
        <v>2498.3201418407471</v>
      </c>
      <c r="BT968" s="50">
        <f t="shared" si="575"/>
        <v>188005.43227691762</v>
      </c>
      <c r="BU968" s="50">
        <f t="shared" si="576"/>
        <v>175132.24194303635</v>
      </c>
      <c r="BV968" s="72">
        <f t="shared" si="577"/>
        <v>6.8472438152319155</v>
      </c>
      <c r="BW968" s="75">
        <f t="shared" si="578"/>
        <v>1.7116526693016678</v>
      </c>
      <c r="BX968" s="55">
        <f t="shared" si="579"/>
        <v>1.6330516689955044</v>
      </c>
      <c r="BY968" s="72">
        <f t="shared" si="553"/>
        <v>4.5921115723922918</v>
      </c>
      <c r="BZ968" s="83" t="s">
        <v>96</v>
      </c>
      <c r="CA968" s="83" t="s">
        <v>73</v>
      </c>
      <c r="CB968" s="112">
        <v>4</v>
      </c>
      <c r="CC968" s="112">
        <v>7</v>
      </c>
      <c r="CD968" s="112">
        <v>6</v>
      </c>
      <c r="CE968" s="112">
        <v>3</v>
      </c>
      <c r="CF968" s="83" t="s">
        <v>76</v>
      </c>
      <c r="CG968" s="71" t="s">
        <v>75</v>
      </c>
      <c r="CH968" s="63">
        <f t="shared" si="582"/>
        <v>7.6913846292759294</v>
      </c>
      <c r="CI968" s="63">
        <f t="shared" si="582"/>
        <v>21.046948411570035</v>
      </c>
      <c r="CJ968" s="64">
        <f>SUM((AF968-BQ968)/AF968)*100</f>
        <v>6.0321715817694379</v>
      </c>
      <c r="CK968" s="64">
        <f>SUM(BX968*CH968)</f>
        <v>12.560428505725424</v>
      </c>
      <c r="CL968" s="65" t="s">
        <v>76</v>
      </c>
    </row>
    <row r="969" spans="1:90" s="65" customFormat="1" ht="24.75" customHeight="1" x14ac:dyDescent="0.3">
      <c r="A969" s="61" t="s">
        <v>134</v>
      </c>
      <c r="B969" s="35">
        <v>3.68</v>
      </c>
      <c r="C969" s="35">
        <v>1.7224999999999999</v>
      </c>
      <c r="D969" s="35">
        <v>5.5875000000000004</v>
      </c>
      <c r="E969" s="35">
        <v>4.9074999999999998</v>
      </c>
      <c r="F969" s="35">
        <v>0.87277499999999997</v>
      </c>
      <c r="G969" s="66">
        <v>0.44964999999999999</v>
      </c>
      <c r="H969" s="66">
        <v>7.7450000000000005E-2</v>
      </c>
      <c r="I969" s="66">
        <v>5.2699999999999997E-2</v>
      </c>
      <c r="J969" s="66">
        <v>4.3674999999999999E-2</v>
      </c>
      <c r="K969" s="67">
        <v>5.2325000000000003E-2</v>
      </c>
      <c r="L969" s="66">
        <v>0.93253999999999992</v>
      </c>
      <c r="M969" s="68">
        <v>5.5125E-2</v>
      </c>
      <c r="N969" s="35">
        <v>9.5925000000000011</v>
      </c>
      <c r="O969" s="35">
        <v>14.342499999999999</v>
      </c>
      <c r="P969" s="35">
        <v>3.3050000000000002</v>
      </c>
      <c r="Q969" s="35">
        <v>15.2425</v>
      </c>
      <c r="R969" s="35">
        <v>6.1624999999999996</v>
      </c>
      <c r="S969" s="35">
        <v>5.7249999999999996</v>
      </c>
      <c r="T969" s="35">
        <v>7.6349999999999998</v>
      </c>
      <c r="U969" s="35">
        <v>4.0225</v>
      </c>
      <c r="V969" s="35">
        <v>13.32</v>
      </c>
      <c r="W969" s="35">
        <v>3.8950000000000009</v>
      </c>
      <c r="X969" s="35">
        <v>8.5850000000000009</v>
      </c>
      <c r="Y969" s="35">
        <v>2.9074999999999998</v>
      </c>
      <c r="Z969" s="35">
        <v>1.9524999999999999</v>
      </c>
      <c r="AA969" s="35">
        <v>5.9325000000000001</v>
      </c>
      <c r="AB969" s="41">
        <v>1100</v>
      </c>
      <c r="AC969" s="41">
        <v>6</v>
      </c>
      <c r="AD969" s="88">
        <v>396.5</v>
      </c>
      <c r="AE969" s="69">
        <v>59.4</v>
      </c>
      <c r="AF969" s="69">
        <v>74.400000000000006</v>
      </c>
      <c r="AG969" s="44">
        <f t="shared" si="549"/>
        <v>29.7</v>
      </c>
      <c r="AH969" s="44">
        <f t="shared" si="556"/>
        <v>2771.1674638050204</v>
      </c>
      <c r="AI969" s="44">
        <f t="shared" si="557"/>
        <v>206174.85930709352</v>
      </c>
      <c r="AJ969" s="44">
        <f t="shared" si="558"/>
        <v>1.9231248724143462</v>
      </c>
      <c r="AK969" s="45">
        <v>0</v>
      </c>
      <c r="AL969" s="43">
        <v>387.2</v>
      </c>
      <c r="AM969" s="43">
        <v>59.1</v>
      </c>
      <c r="AN969" s="69">
        <v>74.2</v>
      </c>
      <c r="AO969" s="44">
        <f t="shared" si="548"/>
        <v>29.55</v>
      </c>
      <c r="AP969" s="44">
        <f t="shared" si="559"/>
        <v>2743.2465590962411</v>
      </c>
      <c r="AQ969" s="46">
        <f t="shared" si="560"/>
        <v>206174.85930709352</v>
      </c>
      <c r="AR969" s="46">
        <f t="shared" si="561"/>
        <v>203548.8946849411</v>
      </c>
      <c r="AS969" s="47">
        <f t="shared" si="562"/>
        <v>1.2736589858616527</v>
      </c>
      <c r="AT969" s="46">
        <f t="shared" si="563"/>
        <v>1.9231248724143462</v>
      </c>
      <c r="AU969" s="46">
        <f t="shared" si="564"/>
        <v>1.9022456525706977</v>
      </c>
      <c r="AV969" s="47">
        <f t="shared" si="565"/>
        <v>1.0856923615904421</v>
      </c>
      <c r="AW969" s="116">
        <v>0</v>
      </c>
      <c r="AX969" s="70">
        <v>150</v>
      </c>
      <c r="AY969" s="70">
        <v>12</v>
      </c>
      <c r="AZ969" s="71">
        <v>323.7</v>
      </c>
      <c r="BA969" s="43">
        <f t="shared" si="580"/>
        <v>22.489959839357436</v>
      </c>
      <c r="BB969" s="71">
        <v>57.9</v>
      </c>
      <c r="BC969" s="69">
        <v>71.5</v>
      </c>
      <c r="BD969" s="54">
        <f t="shared" si="566"/>
        <v>28.95</v>
      </c>
      <c r="BE969" s="44">
        <f t="shared" si="567"/>
        <v>2632.9766569552394</v>
      </c>
      <c r="BF969" s="50">
        <f t="shared" si="583"/>
        <v>206174.85930709352</v>
      </c>
      <c r="BG969" s="50">
        <f t="shared" si="568"/>
        <v>188257.83097229962</v>
      </c>
      <c r="BH969" s="72">
        <f t="shared" si="569"/>
        <v>8.6902100454967801</v>
      </c>
      <c r="BI969" s="73">
        <f t="shared" si="570"/>
        <v>1.9231248724143462</v>
      </c>
      <c r="BJ969" s="51">
        <f t="shared" si="571"/>
        <v>1.7194503852943543</v>
      </c>
      <c r="BK969" s="72">
        <f t="shared" si="572"/>
        <v>10.590809262650376</v>
      </c>
      <c r="BL969" s="116">
        <v>0</v>
      </c>
      <c r="BM969" s="74">
        <f t="shared" si="581"/>
        <v>1100</v>
      </c>
      <c r="BN969" s="74">
        <f t="shared" si="581"/>
        <v>6</v>
      </c>
      <c r="BO969" s="71">
        <v>276</v>
      </c>
      <c r="BP969" s="71">
        <v>55.4</v>
      </c>
      <c r="BQ969" s="71">
        <v>69.5</v>
      </c>
      <c r="BR969" s="72">
        <f t="shared" si="573"/>
        <v>27.7</v>
      </c>
      <c r="BS969" s="54">
        <f t="shared" si="574"/>
        <v>2410.5126271729123</v>
      </c>
      <c r="BT969" s="50">
        <f t="shared" si="575"/>
        <v>188257.83097229962</v>
      </c>
      <c r="BU969" s="50">
        <f t="shared" si="576"/>
        <v>167530.62758851741</v>
      </c>
      <c r="BV969" s="72">
        <f t="shared" si="577"/>
        <v>11.010008601890258</v>
      </c>
      <c r="BW969" s="75">
        <f t="shared" si="578"/>
        <v>1.7194503852943543</v>
      </c>
      <c r="BX969" s="55">
        <f t="shared" si="579"/>
        <v>1.6474599538772163</v>
      </c>
      <c r="BY969" s="72">
        <f t="shared" si="553"/>
        <v>4.1868280720885069</v>
      </c>
      <c r="BZ969" s="83" t="s">
        <v>96</v>
      </c>
      <c r="CA969" s="83" t="s">
        <v>73</v>
      </c>
      <c r="CB969" s="112">
        <v>4</v>
      </c>
      <c r="CC969" s="112">
        <v>7</v>
      </c>
      <c r="CD969" s="112">
        <v>6</v>
      </c>
      <c r="CE969" s="112">
        <v>3</v>
      </c>
      <c r="CF969" s="83" t="s">
        <v>76</v>
      </c>
      <c r="CG969" s="71" t="s">
        <v>75</v>
      </c>
      <c r="CH969" s="63">
        <f t="shared" si="582"/>
        <v>7.7030417954454169</v>
      </c>
      <c r="CI969" s="63">
        <f t="shared" si="582"/>
        <v>21.051957186494473</v>
      </c>
      <c r="CJ969" s="64">
        <f>SUM((AF969-BQ969)/AF969)*100</f>
        <v>6.5860215053763511</v>
      </c>
      <c r="CK969" s="64">
        <f>SUM(BX969*CH969)</f>
        <v>12.690452881038777</v>
      </c>
      <c r="CL969" s="65" t="s">
        <v>76</v>
      </c>
    </row>
    <row r="970" spans="1:90" s="65" customFormat="1" ht="24.75" customHeight="1" x14ac:dyDescent="0.3">
      <c r="A970" s="61" t="s">
        <v>134</v>
      </c>
      <c r="B970" s="35">
        <v>3.4775</v>
      </c>
      <c r="C970" s="35">
        <v>1.8325</v>
      </c>
      <c r="D970" s="35">
        <v>6.1375000000000002</v>
      </c>
      <c r="E970" s="35">
        <v>4.1775000000000002</v>
      </c>
      <c r="F970" s="35">
        <v>0.98960000000000004</v>
      </c>
      <c r="G970" s="66">
        <v>0.437</v>
      </c>
      <c r="H970" s="66">
        <v>7.8100000000000003E-2</v>
      </c>
      <c r="I970" s="66">
        <v>5.2874999999999998E-2</v>
      </c>
      <c r="J970" s="66">
        <v>4.3075000000000002E-2</v>
      </c>
      <c r="K970" s="67">
        <v>5.0424999999999998E-2</v>
      </c>
      <c r="L970" s="66">
        <v>0.93253999999999992</v>
      </c>
      <c r="M970" s="68">
        <v>4.9274999999999999E-2</v>
      </c>
      <c r="N970" s="35">
        <v>5.6675000000000004</v>
      </c>
      <c r="O970" s="35">
        <v>12.95</v>
      </c>
      <c r="P970" s="35">
        <v>3.2475000000000001</v>
      </c>
      <c r="Q970" s="35">
        <v>18.372500000000002</v>
      </c>
      <c r="R970" s="35">
        <v>6.9424999999999999</v>
      </c>
      <c r="S970" s="35">
        <v>5.76</v>
      </c>
      <c r="T970" s="35">
        <v>6.9450000000000003</v>
      </c>
      <c r="U970" s="35">
        <v>6.3800000000000008</v>
      </c>
      <c r="V970" s="35">
        <v>18.142499999999998</v>
      </c>
      <c r="W970" s="35">
        <v>6.254999999999999</v>
      </c>
      <c r="X970" s="35">
        <v>7.7750000000000004</v>
      </c>
      <c r="Y970" s="35">
        <v>4.8175000000000008</v>
      </c>
      <c r="Z970" s="35">
        <v>3.1625000000000001</v>
      </c>
      <c r="AA970" s="35">
        <v>5.9725000000000001</v>
      </c>
      <c r="AB970" s="41">
        <v>1100</v>
      </c>
      <c r="AC970" s="41">
        <v>6</v>
      </c>
      <c r="AD970" s="88">
        <v>394.7</v>
      </c>
      <c r="AE970" s="69">
        <v>59.4</v>
      </c>
      <c r="AF970" s="69">
        <v>74.2</v>
      </c>
      <c r="AG970" s="44">
        <f t="shared" si="549"/>
        <v>29.7</v>
      </c>
      <c r="AH970" s="44">
        <f t="shared" si="556"/>
        <v>2771.1674638050204</v>
      </c>
      <c r="AI970" s="44">
        <f t="shared" si="557"/>
        <v>205620.62581433251</v>
      </c>
      <c r="AJ970" s="44">
        <f t="shared" si="558"/>
        <v>1.9195545117949349</v>
      </c>
      <c r="AK970" s="45">
        <v>0</v>
      </c>
      <c r="AL970" s="43">
        <v>384.8</v>
      </c>
      <c r="AM970" s="43">
        <v>59.1</v>
      </c>
      <c r="AN970" s="69">
        <v>74.5</v>
      </c>
      <c r="AO970" s="44">
        <f t="shared" si="548"/>
        <v>29.55</v>
      </c>
      <c r="AP970" s="44">
        <f t="shared" si="559"/>
        <v>2743.2465590962411</v>
      </c>
      <c r="AQ970" s="46">
        <f t="shared" si="560"/>
        <v>205620.62581433251</v>
      </c>
      <c r="AR970" s="46">
        <f t="shared" si="561"/>
        <v>204371.86865266995</v>
      </c>
      <c r="AS970" s="47">
        <f t="shared" si="562"/>
        <v>0.60731123481267102</v>
      </c>
      <c r="AT970" s="46">
        <f t="shared" si="563"/>
        <v>1.9195545117949349</v>
      </c>
      <c r="AU970" s="46">
        <f t="shared" si="564"/>
        <v>1.8828423037711111</v>
      </c>
      <c r="AV970" s="47">
        <f t="shared" si="565"/>
        <v>1.912537924723742</v>
      </c>
      <c r="AW970" s="116">
        <v>0</v>
      </c>
      <c r="AX970" s="70">
        <v>150</v>
      </c>
      <c r="AY970" s="70">
        <v>12</v>
      </c>
      <c r="AZ970" s="71">
        <v>323.39999999999998</v>
      </c>
      <c r="BA970" s="43">
        <f t="shared" si="580"/>
        <v>22.047000618429195</v>
      </c>
      <c r="BB970" s="71">
        <v>57.9</v>
      </c>
      <c r="BC970" s="69">
        <v>72.2</v>
      </c>
      <c r="BD970" s="54">
        <f t="shared" si="566"/>
        <v>28.95</v>
      </c>
      <c r="BE970" s="44">
        <f t="shared" si="567"/>
        <v>2632.9766569552394</v>
      </c>
      <c r="BF970" s="50">
        <f t="shared" si="583"/>
        <v>205620.62581433251</v>
      </c>
      <c r="BG970" s="50">
        <f t="shared" si="568"/>
        <v>190100.91463216828</v>
      </c>
      <c r="BH970" s="72">
        <f t="shared" si="569"/>
        <v>7.5477404665512173</v>
      </c>
      <c r="BI970" s="73">
        <f t="shared" si="570"/>
        <v>1.9195545117949349</v>
      </c>
      <c r="BJ970" s="51">
        <f t="shared" si="571"/>
        <v>1.701201704503926</v>
      </c>
      <c r="BK970" s="72">
        <f t="shared" si="572"/>
        <v>11.375181374079952</v>
      </c>
      <c r="BL970" s="116">
        <v>0</v>
      </c>
      <c r="BM970" s="74">
        <f t="shared" si="581"/>
        <v>1100</v>
      </c>
      <c r="BN970" s="74">
        <f t="shared" si="581"/>
        <v>6</v>
      </c>
      <c r="BO970" s="71">
        <v>296.5</v>
      </c>
      <c r="BP970" s="71">
        <v>56.8</v>
      </c>
      <c r="BQ970" s="71">
        <v>70.5</v>
      </c>
      <c r="BR970" s="72">
        <f t="shared" si="573"/>
        <v>28.4</v>
      </c>
      <c r="BS970" s="54">
        <f t="shared" si="574"/>
        <v>2533.8829706793836</v>
      </c>
      <c r="BT970" s="50">
        <f t="shared" si="575"/>
        <v>190100.91463216828</v>
      </c>
      <c r="BU970" s="50">
        <f t="shared" si="576"/>
        <v>178638.74943289655</v>
      </c>
      <c r="BV970" s="72">
        <f t="shared" si="577"/>
        <v>6.0295160712141742</v>
      </c>
      <c r="BW970" s="75">
        <f t="shared" si="578"/>
        <v>1.701201704503926</v>
      </c>
      <c r="BX970" s="55">
        <f t="shared" si="579"/>
        <v>1.6597742703711469</v>
      </c>
      <c r="BY970" s="72">
        <f t="shared" si="553"/>
        <v>2.4351864933535019</v>
      </c>
      <c r="BZ970" s="83" t="s">
        <v>96</v>
      </c>
      <c r="CA970" s="83" t="s">
        <v>73</v>
      </c>
      <c r="CB970" s="112">
        <v>4</v>
      </c>
      <c r="CC970" s="112">
        <v>7</v>
      </c>
      <c r="CD970" s="112">
        <v>6</v>
      </c>
      <c r="CE970" s="112">
        <v>3</v>
      </c>
      <c r="CF970" s="83" t="s">
        <v>76</v>
      </c>
      <c r="CG970" s="71" t="s">
        <v>75</v>
      </c>
      <c r="CH970" s="63">
        <f t="shared" si="582"/>
        <v>7.6972132123606727</v>
      </c>
      <c r="CI970" s="63">
        <f t="shared" si="582"/>
        <v>21.049452799032252</v>
      </c>
      <c r="CJ970" s="64">
        <f>SUM((AF970-BQ970)/AF970)*100</f>
        <v>4.9865229110512166</v>
      </c>
      <c r="CK970" s="64">
        <f>SUM(BX970*CH970)</f>
        <v>12.775636443437087</v>
      </c>
      <c r="CL970" s="65" t="s">
        <v>76</v>
      </c>
    </row>
    <row r="971" spans="1:90" s="65" customFormat="1" ht="24.75" customHeight="1" x14ac:dyDescent="0.3">
      <c r="A971" s="61" t="s">
        <v>134</v>
      </c>
      <c r="B971" s="35">
        <v>3.6924999999999999</v>
      </c>
      <c r="C971" s="35">
        <v>1.7918750000000001</v>
      </c>
      <c r="D971" s="35">
        <v>6.19</v>
      </c>
      <c r="E971" s="35">
        <v>4.9675000000000002</v>
      </c>
      <c r="F971" s="35">
        <v>0.92567500000000003</v>
      </c>
      <c r="G971" s="66">
        <v>0.48749999999999999</v>
      </c>
      <c r="H971" s="66">
        <v>7.8725000000000003E-2</v>
      </c>
      <c r="I971" s="66">
        <v>5.3824999999999998E-2</v>
      </c>
      <c r="J971" s="66">
        <v>4.3775000000000001E-2</v>
      </c>
      <c r="K971" s="67">
        <v>5.4350000000000002E-2</v>
      </c>
      <c r="L971" s="66">
        <v>0.93253999999999992</v>
      </c>
      <c r="M971" s="68">
        <v>7.4925000000000005E-2</v>
      </c>
      <c r="N971" s="35">
        <v>5.8544999999999998</v>
      </c>
      <c r="O971" s="35">
        <v>17.771000000000001</v>
      </c>
      <c r="P971" s="35">
        <v>3.3263750000000005</v>
      </c>
      <c r="Q971" s="35">
        <v>15.763999999999999</v>
      </c>
      <c r="R971" s="35">
        <v>6.2364999999999995</v>
      </c>
      <c r="S971" s="35">
        <v>5.5346250000000001</v>
      </c>
      <c r="T971" s="35">
        <v>8.1591249999999995</v>
      </c>
      <c r="U971" s="35">
        <v>4.1001249999999994</v>
      </c>
      <c r="V971" s="35">
        <v>14.505750000000001</v>
      </c>
      <c r="W971" s="35">
        <v>4.2008749999999999</v>
      </c>
      <c r="X971" s="35">
        <v>9.2787499999999987</v>
      </c>
      <c r="Y971" s="35">
        <v>3.8270000000000008</v>
      </c>
      <c r="Z971" s="35">
        <v>1.9319999999999999</v>
      </c>
      <c r="AA971" s="35">
        <v>5.7506250000000003</v>
      </c>
      <c r="AB971" s="41">
        <v>1100</v>
      </c>
      <c r="AC971" s="41">
        <v>6</v>
      </c>
      <c r="AD971" s="88">
        <v>388</v>
      </c>
      <c r="AE971" s="69">
        <v>59.4</v>
      </c>
      <c r="AF971" s="69">
        <v>74.3</v>
      </c>
      <c r="AG971" s="44">
        <f t="shared" si="549"/>
        <v>29.7</v>
      </c>
      <c r="AH971" s="44">
        <f t="shared" si="556"/>
        <v>2771.1674638050204</v>
      </c>
      <c r="AI971" s="44">
        <f t="shared" si="557"/>
        <v>205897.742560713</v>
      </c>
      <c r="AJ971" s="44">
        <f t="shared" si="558"/>
        <v>1.8844305681767763</v>
      </c>
      <c r="AK971" s="45">
        <v>0</v>
      </c>
      <c r="AL971" s="43">
        <v>384.1</v>
      </c>
      <c r="AM971" s="43">
        <v>59.2</v>
      </c>
      <c r="AN971" s="69">
        <v>74.3</v>
      </c>
      <c r="AO971" s="44">
        <f t="shared" si="548"/>
        <v>29.6</v>
      </c>
      <c r="AP971" s="44">
        <f t="shared" si="559"/>
        <v>2752.5378193692336</v>
      </c>
      <c r="AQ971" s="46">
        <f t="shared" si="560"/>
        <v>205897.742560713</v>
      </c>
      <c r="AR971" s="46">
        <f t="shared" si="561"/>
        <v>204513.55997913404</v>
      </c>
      <c r="AS971" s="47">
        <f t="shared" si="562"/>
        <v>0.67226700223331004</v>
      </c>
      <c r="AT971" s="46">
        <f t="shared" si="563"/>
        <v>1.8844305681767763</v>
      </c>
      <c r="AU971" s="46">
        <f t="shared" si="564"/>
        <v>1.8781150748106321</v>
      </c>
      <c r="AV971" s="47">
        <f t="shared" si="565"/>
        <v>0.33514067712532358</v>
      </c>
      <c r="AW971" s="116">
        <v>0</v>
      </c>
      <c r="AX971" s="70">
        <v>150</v>
      </c>
      <c r="AY971" s="70">
        <v>12</v>
      </c>
      <c r="AZ971" s="71">
        <v>324.8</v>
      </c>
      <c r="BA971" s="43">
        <f t="shared" si="580"/>
        <v>19.45812807881773</v>
      </c>
      <c r="BB971" s="71">
        <v>58.5</v>
      </c>
      <c r="BC971" s="69">
        <v>73.5</v>
      </c>
      <c r="BD971" s="54">
        <f t="shared" si="566"/>
        <v>29.25</v>
      </c>
      <c r="BE971" s="44">
        <f t="shared" si="567"/>
        <v>2687.8288646869173</v>
      </c>
      <c r="BF971" s="50">
        <f t="shared" si="583"/>
        <v>205897.742560713</v>
      </c>
      <c r="BG971" s="50">
        <f t="shared" si="568"/>
        <v>197555.42155448842</v>
      </c>
      <c r="BH971" s="72">
        <f t="shared" si="569"/>
        <v>4.0516816272352676</v>
      </c>
      <c r="BI971" s="73">
        <f t="shared" si="570"/>
        <v>1.8844305681767763</v>
      </c>
      <c r="BJ971" s="51">
        <f t="shared" si="571"/>
        <v>1.6440956033718155</v>
      </c>
      <c r="BK971" s="72">
        <f t="shared" si="572"/>
        <v>12.753718224677796</v>
      </c>
      <c r="BL971" s="116">
        <v>0</v>
      </c>
      <c r="BM971" s="74">
        <f t="shared" si="581"/>
        <v>1100</v>
      </c>
      <c r="BN971" s="74">
        <f t="shared" si="581"/>
        <v>6</v>
      </c>
      <c r="BO971" s="71">
        <v>290.5</v>
      </c>
      <c r="BP971" s="71">
        <v>57.6</v>
      </c>
      <c r="BQ971" s="71">
        <v>70.099999999999994</v>
      </c>
      <c r="BR971" s="72">
        <f t="shared" si="573"/>
        <v>28.8</v>
      </c>
      <c r="BS971" s="54">
        <f t="shared" si="574"/>
        <v>2605.7626105935183</v>
      </c>
      <c r="BT971" s="50">
        <f t="shared" si="575"/>
        <v>197555.42155448842</v>
      </c>
      <c r="BU971" s="50">
        <f t="shared" si="576"/>
        <v>182663.95900260561</v>
      </c>
      <c r="BV971" s="72">
        <f t="shared" si="577"/>
        <v>7.5378657972064538</v>
      </c>
      <c r="BW971" s="75">
        <f t="shared" si="578"/>
        <v>1.6440956033718155</v>
      </c>
      <c r="BX971" s="55">
        <f t="shared" si="579"/>
        <v>1.5903520409072933</v>
      </c>
      <c r="BY971" s="72">
        <f t="shared" si="553"/>
        <v>3.2688830475734778</v>
      </c>
      <c r="BZ971" s="83" t="s">
        <v>92</v>
      </c>
      <c r="CA971" s="83" t="s">
        <v>73</v>
      </c>
      <c r="CB971" s="112">
        <v>3</v>
      </c>
      <c r="CC971" s="112">
        <v>7</v>
      </c>
      <c r="CD971" s="112">
        <v>2</v>
      </c>
      <c r="CE971" s="112">
        <v>6</v>
      </c>
      <c r="CF971" s="83" t="s">
        <v>89</v>
      </c>
      <c r="CG971" s="71" t="s">
        <v>75</v>
      </c>
      <c r="CH971" s="62">
        <v>3.3865190491696624</v>
      </c>
      <c r="CI971" s="63">
        <v>60.375223972538812</v>
      </c>
      <c r="CJ971" s="64">
        <f>SUM((AF971-BQ971)/AF971)*100</f>
        <v>5.6527590847913904</v>
      </c>
      <c r="CK971" s="64">
        <f>SUM(BX971*CH971)</f>
        <v>5.3857574814183993</v>
      </c>
      <c r="CL971" s="65" t="s">
        <v>89</v>
      </c>
    </row>
    <row r="972" spans="1:90" s="65" customFormat="1" ht="24.75" customHeight="1" x14ac:dyDescent="0.3">
      <c r="A972" s="61" t="s">
        <v>134</v>
      </c>
      <c r="B972" s="35">
        <v>3.86</v>
      </c>
      <c r="C972" s="35">
        <v>1.7450000000000001</v>
      </c>
      <c r="D972" s="35">
        <v>5.9424999999999999</v>
      </c>
      <c r="E972" s="35">
        <v>4.6524999999999999</v>
      </c>
      <c r="F972" s="35">
        <v>1.1118250000000001</v>
      </c>
      <c r="G972" s="66">
        <v>0.46397500000000003</v>
      </c>
      <c r="H972" s="66">
        <v>7.7399999999999997E-2</v>
      </c>
      <c r="I972" s="66">
        <v>4.4200000000000003E-2</v>
      </c>
      <c r="J972" s="66">
        <v>3.9600000000000003E-2</v>
      </c>
      <c r="K972" s="67">
        <v>5.2549999999999999E-2</v>
      </c>
      <c r="L972" s="66">
        <v>0.93253999999999992</v>
      </c>
      <c r="M972" s="68">
        <v>0.11347500000000001</v>
      </c>
      <c r="N972" s="35">
        <v>9.5925000000000011</v>
      </c>
      <c r="O972" s="35">
        <v>14.342499999999999</v>
      </c>
      <c r="P972" s="35">
        <v>3.3050000000000002</v>
      </c>
      <c r="Q972" s="35">
        <v>15.2425</v>
      </c>
      <c r="R972" s="35">
        <v>6.1624999999999996</v>
      </c>
      <c r="S972" s="35">
        <v>5.7249999999999996</v>
      </c>
      <c r="T972" s="35">
        <v>7.6349999999999998</v>
      </c>
      <c r="U972" s="35">
        <v>4.0225</v>
      </c>
      <c r="V972" s="35">
        <v>13.32</v>
      </c>
      <c r="W972" s="35">
        <v>3.8950000000000009</v>
      </c>
      <c r="X972" s="35">
        <v>8.5850000000000009</v>
      </c>
      <c r="Y972" s="35">
        <v>2.9074999999999998</v>
      </c>
      <c r="Z972" s="35">
        <v>1.9524999999999999</v>
      </c>
      <c r="AA972" s="35">
        <v>5.9325000000000001</v>
      </c>
      <c r="AB972" s="41">
        <v>1100</v>
      </c>
      <c r="AC972" s="41">
        <v>6</v>
      </c>
      <c r="AD972" s="42">
        <v>383.7</v>
      </c>
      <c r="AE972" s="69">
        <v>59.4</v>
      </c>
      <c r="AF972" s="69">
        <v>74.3</v>
      </c>
      <c r="AG972" s="44">
        <f t="shared" si="549"/>
        <v>29.7</v>
      </c>
      <c r="AH972" s="44">
        <f t="shared" si="556"/>
        <v>2771.1674638050204</v>
      </c>
      <c r="AI972" s="44">
        <f t="shared" si="557"/>
        <v>205897.742560713</v>
      </c>
      <c r="AJ972" s="44">
        <f t="shared" si="558"/>
        <v>1.8635464149727552</v>
      </c>
      <c r="AK972" s="45">
        <v>0</v>
      </c>
      <c r="AL972" s="43">
        <v>380.9</v>
      </c>
      <c r="AM972" s="43">
        <v>59.4</v>
      </c>
      <c r="AN972" s="69">
        <v>74.2</v>
      </c>
      <c r="AO972" s="44">
        <f t="shared" ref="AO972:AO1033" si="584">SUM(AM972/2)</f>
        <v>29.7</v>
      </c>
      <c r="AP972" s="44">
        <f t="shared" si="559"/>
        <v>2771.1674638050204</v>
      </c>
      <c r="AQ972" s="46">
        <f t="shared" si="560"/>
        <v>205897.742560713</v>
      </c>
      <c r="AR972" s="46">
        <f t="shared" si="561"/>
        <v>205620.62581433251</v>
      </c>
      <c r="AS972" s="47">
        <f t="shared" si="562"/>
        <v>0.13458950201883602</v>
      </c>
      <c r="AT972" s="46">
        <f t="shared" si="563"/>
        <v>1.8635464149727552</v>
      </c>
      <c r="AU972" s="46">
        <f t="shared" si="564"/>
        <v>1.8524406220995455</v>
      </c>
      <c r="AV972" s="47">
        <f t="shared" si="565"/>
        <v>0.59594935677371041</v>
      </c>
      <c r="AW972" s="116">
        <v>0</v>
      </c>
      <c r="AX972" s="70">
        <v>150</v>
      </c>
      <c r="AY972" s="70">
        <v>12</v>
      </c>
      <c r="AZ972" s="71">
        <v>326.2</v>
      </c>
      <c r="BA972" s="43">
        <f t="shared" si="580"/>
        <v>17.627222562844878</v>
      </c>
      <c r="BB972" s="71">
        <v>58.7</v>
      </c>
      <c r="BC972" s="69">
        <v>73.3</v>
      </c>
      <c r="BD972" s="54">
        <f t="shared" si="566"/>
        <v>29.35</v>
      </c>
      <c r="BE972" s="44">
        <f t="shared" si="567"/>
        <v>2706.2385976369542</v>
      </c>
      <c r="BF972" s="50">
        <f t="shared" si="583"/>
        <v>205897.742560713</v>
      </c>
      <c r="BG972" s="50">
        <f t="shared" si="568"/>
        <v>198367.28920678873</v>
      </c>
      <c r="BH972" s="72">
        <f t="shared" si="569"/>
        <v>3.6573753846299537</v>
      </c>
      <c r="BI972" s="73">
        <f t="shared" si="570"/>
        <v>1.8635464149727552</v>
      </c>
      <c r="BJ972" s="51">
        <f t="shared" si="571"/>
        <v>1.644424346899007</v>
      </c>
      <c r="BK972" s="72">
        <f t="shared" si="572"/>
        <v>11.758337024138557</v>
      </c>
      <c r="BL972" s="116">
        <v>0</v>
      </c>
      <c r="BM972" s="74">
        <f t="shared" si="581"/>
        <v>1100</v>
      </c>
      <c r="BN972" s="74">
        <f t="shared" si="581"/>
        <v>6</v>
      </c>
      <c r="BO972" s="71">
        <v>295</v>
      </c>
      <c r="BP972" s="71">
        <v>56.8</v>
      </c>
      <c r="BQ972" s="71">
        <v>71.2</v>
      </c>
      <c r="BR972" s="72">
        <f t="shared" si="573"/>
        <v>28.4</v>
      </c>
      <c r="BS972" s="54">
        <f t="shared" si="574"/>
        <v>2533.8829706793836</v>
      </c>
      <c r="BT972" s="50">
        <f t="shared" si="575"/>
        <v>198367.28920678873</v>
      </c>
      <c r="BU972" s="50">
        <f t="shared" si="576"/>
        <v>180412.46751237212</v>
      </c>
      <c r="BV972" s="72">
        <f t="shared" si="577"/>
        <v>9.0513016365815915</v>
      </c>
      <c r="BW972" s="75">
        <f t="shared" si="578"/>
        <v>1.644424346899007</v>
      </c>
      <c r="BX972" s="55">
        <f t="shared" si="579"/>
        <v>1.6351419836313132</v>
      </c>
      <c r="BY972" s="72">
        <f t="shared" si="553"/>
        <v>0.56447493526826231</v>
      </c>
      <c r="BZ972" s="83" t="s">
        <v>92</v>
      </c>
      <c r="CA972" s="83" t="s">
        <v>73</v>
      </c>
      <c r="CB972" s="112">
        <v>3</v>
      </c>
      <c r="CC972" s="112">
        <v>7</v>
      </c>
      <c r="CD972" s="112">
        <v>2</v>
      </c>
      <c r="CE972" s="112">
        <v>6</v>
      </c>
      <c r="CF972" s="83" t="s">
        <v>89</v>
      </c>
      <c r="CG972" s="71" t="s">
        <v>75</v>
      </c>
      <c r="CH972" s="62">
        <v>4.0803108808290229</v>
      </c>
      <c r="CI972" s="63">
        <v>41.459079745236558</v>
      </c>
      <c r="CJ972" s="64">
        <f>SUM((AF972-BQ972)/AF972)*100</f>
        <v>4.1722745625841107</v>
      </c>
      <c r="CK972" s="64">
        <f>SUM(BX972*CH972)</f>
        <v>6.6718876275111993</v>
      </c>
      <c r="CL972" s="65" t="s">
        <v>89</v>
      </c>
    </row>
    <row r="973" spans="1:90" s="65" customFormat="1" ht="24.75" customHeight="1" x14ac:dyDescent="0.3">
      <c r="A973" s="61" t="s">
        <v>134</v>
      </c>
      <c r="B973" s="35">
        <v>3.875</v>
      </c>
      <c r="C973" s="35">
        <v>1.665</v>
      </c>
      <c r="D973" s="35">
        <v>5.8324999999999996</v>
      </c>
      <c r="E973" s="35">
        <v>4.6950000000000003</v>
      </c>
      <c r="F973" s="35">
        <v>1.0945499999999999</v>
      </c>
      <c r="G973" s="66">
        <v>0.44900000000000001</v>
      </c>
      <c r="H973" s="66">
        <v>7.7100000000000002E-2</v>
      </c>
      <c r="I973" s="66">
        <v>4.5074999999999997E-2</v>
      </c>
      <c r="J973" s="66">
        <v>4.0474999999999997E-2</v>
      </c>
      <c r="K973" s="67">
        <v>4.9375000000000002E-2</v>
      </c>
      <c r="L973" s="66">
        <v>0.93253999999999992</v>
      </c>
      <c r="M973" s="68">
        <v>0.12125</v>
      </c>
      <c r="N973" s="35">
        <v>5.6675000000000004</v>
      </c>
      <c r="O973" s="35">
        <v>12.95</v>
      </c>
      <c r="P973" s="35">
        <v>3.2475000000000001</v>
      </c>
      <c r="Q973" s="35">
        <v>18.372500000000002</v>
      </c>
      <c r="R973" s="35">
        <v>6.9424999999999999</v>
      </c>
      <c r="S973" s="35">
        <v>5.76</v>
      </c>
      <c r="T973" s="35">
        <v>6.9450000000000003</v>
      </c>
      <c r="U973" s="35">
        <v>6.3800000000000008</v>
      </c>
      <c r="V973" s="35">
        <v>18.142499999999998</v>
      </c>
      <c r="W973" s="35">
        <v>6.254999999999999</v>
      </c>
      <c r="X973" s="35">
        <v>7.7750000000000004</v>
      </c>
      <c r="Y973" s="35">
        <v>4.8175000000000008</v>
      </c>
      <c r="Z973" s="35">
        <v>3.1625000000000001</v>
      </c>
      <c r="AA973" s="35">
        <v>5.9725000000000001</v>
      </c>
      <c r="AB973" s="41">
        <v>1100</v>
      </c>
      <c r="AC973" s="41">
        <v>6</v>
      </c>
      <c r="AD973" s="88">
        <v>380</v>
      </c>
      <c r="AE973" s="69">
        <v>59.4</v>
      </c>
      <c r="AF973" s="69">
        <v>74.3</v>
      </c>
      <c r="AG973" s="44">
        <f t="shared" si="549"/>
        <v>29.7</v>
      </c>
      <c r="AH973" s="44">
        <f t="shared" si="556"/>
        <v>2771.1674638050204</v>
      </c>
      <c r="AI973" s="44">
        <f t="shared" si="557"/>
        <v>205897.742560713</v>
      </c>
      <c r="AJ973" s="44">
        <f t="shared" si="558"/>
        <v>1.8455763296576675</v>
      </c>
      <c r="AK973" s="45">
        <v>0</v>
      </c>
      <c r="AL973" s="43">
        <v>378.9</v>
      </c>
      <c r="AM973" s="43">
        <v>59.4</v>
      </c>
      <c r="AN973" s="69">
        <v>74.2</v>
      </c>
      <c r="AO973" s="44">
        <f t="shared" si="584"/>
        <v>29.7</v>
      </c>
      <c r="AP973" s="44">
        <f t="shared" si="559"/>
        <v>2771.1674638050204</v>
      </c>
      <c r="AQ973" s="46">
        <f t="shared" si="560"/>
        <v>205897.742560713</v>
      </c>
      <c r="AR973" s="46">
        <f t="shared" si="561"/>
        <v>205620.62581433251</v>
      </c>
      <c r="AS973" s="47">
        <f t="shared" si="562"/>
        <v>0.13458950201883602</v>
      </c>
      <c r="AT973" s="46">
        <f t="shared" si="563"/>
        <v>1.8455763296576675</v>
      </c>
      <c r="AU973" s="46">
        <f t="shared" si="564"/>
        <v>1.8427139714190544</v>
      </c>
      <c r="AV973" s="47">
        <f t="shared" si="565"/>
        <v>0.15509292098171154</v>
      </c>
      <c r="AW973" s="116">
        <v>0</v>
      </c>
      <c r="AX973" s="70">
        <v>150</v>
      </c>
      <c r="AY973" s="70">
        <v>12</v>
      </c>
      <c r="AZ973" s="71">
        <v>326.5</v>
      </c>
      <c r="BA973" s="43">
        <f t="shared" si="580"/>
        <v>16.38591117917305</v>
      </c>
      <c r="BB973" s="71">
        <v>58.6</v>
      </c>
      <c r="BC973" s="69">
        <v>72.8</v>
      </c>
      <c r="BD973" s="54">
        <f t="shared" si="566"/>
        <v>29.3</v>
      </c>
      <c r="BE973" s="44">
        <f t="shared" si="567"/>
        <v>2697.0258771803014</v>
      </c>
      <c r="BF973" s="50">
        <f t="shared" si="583"/>
        <v>205897.742560713</v>
      </c>
      <c r="BG973" s="50">
        <f t="shared" si="568"/>
        <v>196343.48385872593</v>
      </c>
      <c r="BH973" s="72">
        <f t="shared" si="569"/>
        <v>4.6402930810034544</v>
      </c>
      <c r="BI973" s="73">
        <f t="shared" si="570"/>
        <v>1.8455763296576675</v>
      </c>
      <c r="BJ973" s="51">
        <f t="shared" si="571"/>
        <v>1.6629021426294186</v>
      </c>
      <c r="BK973" s="72">
        <f t="shared" si="572"/>
        <v>9.897948087692086</v>
      </c>
      <c r="BL973" s="116">
        <v>0</v>
      </c>
      <c r="BM973" s="74">
        <f t="shared" si="581"/>
        <v>1100</v>
      </c>
      <c r="BN973" s="74">
        <f t="shared" si="581"/>
        <v>6</v>
      </c>
      <c r="BO973" s="71">
        <v>294.7</v>
      </c>
      <c r="BP973" s="71">
        <v>57.8</v>
      </c>
      <c r="BQ973" s="71">
        <v>70.400000000000006</v>
      </c>
      <c r="BR973" s="72">
        <f t="shared" si="573"/>
        <v>28.9</v>
      </c>
      <c r="BS973" s="54">
        <f t="shared" si="574"/>
        <v>2623.8896002047309</v>
      </c>
      <c r="BT973" s="50">
        <f t="shared" si="575"/>
        <v>196343.48385872593</v>
      </c>
      <c r="BU973" s="50">
        <f t="shared" si="576"/>
        <v>184721.82785441307</v>
      </c>
      <c r="BV973" s="72">
        <f t="shared" si="577"/>
        <v>5.9190433906505042</v>
      </c>
      <c r="BW973" s="75">
        <f t="shared" si="578"/>
        <v>1.6629021426294186</v>
      </c>
      <c r="BX973" s="55">
        <f t="shared" si="579"/>
        <v>1.5953718270494015</v>
      </c>
      <c r="BY973" s="72">
        <f t="shared" si="553"/>
        <v>4.060991554995331</v>
      </c>
      <c r="BZ973" s="83" t="s">
        <v>92</v>
      </c>
      <c r="CA973" s="83" t="s">
        <v>73</v>
      </c>
      <c r="CB973" s="112">
        <v>3</v>
      </c>
      <c r="CC973" s="112">
        <v>7</v>
      </c>
      <c r="CD973" s="112">
        <v>2</v>
      </c>
      <c r="CE973" s="112">
        <v>6</v>
      </c>
      <c r="CF973" s="83" t="s">
        <v>89</v>
      </c>
      <c r="CG973" s="71" t="s">
        <v>75</v>
      </c>
      <c r="CH973" s="63">
        <f t="shared" ref="CH973:CI978" si="585">SUM(CH971:CH972)/2</f>
        <v>3.7334149649993424</v>
      </c>
      <c r="CI973" s="63">
        <f t="shared" si="585"/>
        <v>50.917151858887685</v>
      </c>
      <c r="CJ973" s="64">
        <f>SUM((AF973-BQ973)/AF973)*100</f>
        <v>5.2489905787348476</v>
      </c>
      <c r="CK973" s="64">
        <f>SUM(BX973*CH973)</f>
        <v>5.9561850538445782</v>
      </c>
      <c r="CL973" s="65" t="s">
        <v>89</v>
      </c>
    </row>
    <row r="974" spans="1:90" s="65" customFormat="1" ht="24.75" customHeight="1" x14ac:dyDescent="0.3">
      <c r="A974" s="61" t="s">
        <v>134</v>
      </c>
      <c r="B974" s="35">
        <v>3.8925000000000001</v>
      </c>
      <c r="C974" s="35">
        <v>1.645</v>
      </c>
      <c r="D974" s="35">
        <v>5.9424999999999999</v>
      </c>
      <c r="E974" s="35">
        <v>4.7525000000000004</v>
      </c>
      <c r="F974" s="35">
        <v>1.1374249999999999</v>
      </c>
      <c r="G974" s="66">
        <v>0.45952500000000002</v>
      </c>
      <c r="H974" s="66">
        <v>7.6774999999999996E-2</v>
      </c>
      <c r="I974" s="66">
        <v>4.7024999999999997E-2</v>
      </c>
      <c r="J974" s="66">
        <v>4.1750000000000002E-2</v>
      </c>
      <c r="K974" s="67">
        <v>4.9974999999999999E-2</v>
      </c>
      <c r="L974" s="66">
        <v>0.93253999999999992</v>
      </c>
      <c r="M974" s="68">
        <v>0.12470000000000001</v>
      </c>
      <c r="N974" s="35">
        <v>5.8544999999999998</v>
      </c>
      <c r="O974" s="35">
        <v>17.771000000000001</v>
      </c>
      <c r="P974" s="35">
        <v>3.3263750000000005</v>
      </c>
      <c r="Q974" s="35">
        <v>15.763999999999999</v>
      </c>
      <c r="R974" s="35">
        <v>6.2364999999999995</v>
      </c>
      <c r="S974" s="35">
        <v>5.5346250000000001</v>
      </c>
      <c r="T974" s="35">
        <v>8.1591249999999995</v>
      </c>
      <c r="U974" s="35">
        <v>4.1001249999999994</v>
      </c>
      <c r="V974" s="35">
        <v>14.505750000000001</v>
      </c>
      <c r="W974" s="35">
        <v>4.2008749999999999</v>
      </c>
      <c r="X974" s="35">
        <v>9.2787499999999987</v>
      </c>
      <c r="Y974" s="35">
        <v>3.8270000000000008</v>
      </c>
      <c r="Z974" s="35">
        <v>1.9319999999999999</v>
      </c>
      <c r="AA974" s="35">
        <v>5.7506250000000003</v>
      </c>
      <c r="AB974" s="41">
        <v>1100</v>
      </c>
      <c r="AC974" s="41">
        <v>6</v>
      </c>
      <c r="AD974" s="42">
        <v>383.2</v>
      </c>
      <c r="AE974" s="43">
        <v>59.4</v>
      </c>
      <c r="AF974" s="69">
        <v>74.3</v>
      </c>
      <c r="AG974" s="44">
        <f t="shared" si="549"/>
        <v>29.7</v>
      </c>
      <c r="AH974" s="44">
        <f t="shared" si="556"/>
        <v>2771.1674638050204</v>
      </c>
      <c r="AI974" s="44">
        <f t="shared" si="557"/>
        <v>205897.742560713</v>
      </c>
      <c r="AJ974" s="44">
        <f t="shared" si="558"/>
        <v>1.861118025065311</v>
      </c>
      <c r="AK974" s="45">
        <v>0</v>
      </c>
      <c r="AL974" s="43">
        <v>382.5</v>
      </c>
      <c r="AM974" s="43">
        <v>59.4</v>
      </c>
      <c r="AN974" s="69">
        <v>74.2</v>
      </c>
      <c r="AO974" s="44">
        <f t="shared" si="584"/>
        <v>29.7</v>
      </c>
      <c r="AP974" s="44">
        <f t="shared" si="559"/>
        <v>2771.1674638050204</v>
      </c>
      <c r="AQ974" s="46">
        <f t="shared" si="560"/>
        <v>205897.742560713</v>
      </c>
      <c r="AR974" s="46">
        <f t="shared" si="561"/>
        <v>205620.62581433251</v>
      </c>
      <c r="AS974" s="47">
        <f t="shared" si="562"/>
        <v>0.13458950201883602</v>
      </c>
      <c r="AT974" s="46">
        <f t="shared" si="563"/>
        <v>1.861118025065311</v>
      </c>
      <c r="AU974" s="46">
        <f t="shared" si="564"/>
        <v>1.8602219426439386</v>
      </c>
      <c r="AV974" s="47">
        <f t="shared" si="565"/>
        <v>4.8147533326961145E-2</v>
      </c>
      <c r="AW974" s="116">
        <v>0</v>
      </c>
      <c r="AX974" s="70">
        <v>150</v>
      </c>
      <c r="AY974" s="70">
        <v>12</v>
      </c>
      <c r="AZ974" s="71">
        <v>326.60000000000002</v>
      </c>
      <c r="BA974" s="43">
        <f t="shared" si="580"/>
        <v>17.330067360685842</v>
      </c>
      <c r="BB974" s="71">
        <v>58.9</v>
      </c>
      <c r="BC974" s="69">
        <v>73.8</v>
      </c>
      <c r="BD974" s="54">
        <f t="shared" si="566"/>
        <v>29.45</v>
      </c>
      <c r="BE974" s="44">
        <f t="shared" si="567"/>
        <v>2724.7111624400618</v>
      </c>
      <c r="BF974" s="50">
        <f t="shared" si="583"/>
        <v>205897.742560713</v>
      </c>
      <c r="BG974" s="50">
        <f t="shared" si="568"/>
        <v>201083.68378807657</v>
      </c>
      <c r="BH974" s="72">
        <f t="shared" si="569"/>
        <v>2.3380823474628007</v>
      </c>
      <c r="BI974" s="73">
        <f t="shared" si="570"/>
        <v>1.861118025065311</v>
      </c>
      <c r="BJ974" s="51">
        <f t="shared" si="571"/>
        <v>1.6241994071692356</v>
      </c>
      <c r="BK974" s="72">
        <f t="shared" si="572"/>
        <v>12.729908297339787</v>
      </c>
      <c r="BL974" s="116">
        <v>0</v>
      </c>
      <c r="BM974" s="74">
        <f t="shared" si="581"/>
        <v>1100</v>
      </c>
      <c r="BN974" s="74">
        <f t="shared" si="581"/>
        <v>6</v>
      </c>
      <c r="BO974" s="71">
        <v>302.7</v>
      </c>
      <c r="BP974" s="71">
        <v>57.4</v>
      </c>
      <c r="BQ974" s="71">
        <v>72.400000000000006</v>
      </c>
      <c r="BR974" s="72">
        <f t="shared" si="573"/>
        <v>28.7</v>
      </c>
      <c r="BS974" s="54">
        <f t="shared" si="574"/>
        <v>2587.6984528353764</v>
      </c>
      <c r="BT974" s="50">
        <f t="shared" si="575"/>
        <v>201083.68378807657</v>
      </c>
      <c r="BU974" s="50">
        <f t="shared" si="576"/>
        <v>187349.36798528128</v>
      </c>
      <c r="BV974" s="72">
        <f t="shared" si="577"/>
        <v>6.8301492911130355</v>
      </c>
      <c r="BW974" s="75">
        <f t="shared" si="578"/>
        <v>1.6241994071692356</v>
      </c>
      <c r="BX974" s="55">
        <f t="shared" si="579"/>
        <v>1.615698004509847</v>
      </c>
      <c r="BY974" s="72">
        <f t="shared" si="553"/>
        <v>0.5234211157733033</v>
      </c>
      <c r="BZ974" s="83" t="s">
        <v>92</v>
      </c>
      <c r="CA974" s="83" t="s">
        <v>73</v>
      </c>
      <c r="CB974" s="112">
        <v>3</v>
      </c>
      <c r="CC974" s="112">
        <v>7</v>
      </c>
      <c r="CD974" s="112">
        <v>2</v>
      </c>
      <c r="CE974" s="112">
        <v>6</v>
      </c>
      <c r="CF974" s="83" t="s">
        <v>89</v>
      </c>
      <c r="CG974" s="71" t="s">
        <v>75</v>
      </c>
      <c r="CH974" s="63">
        <f t="shared" si="585"/>
        <v>3.9068629229141827</v>
      </c>
      <c r="CI974" s="63">
        <f t="shared" si="585"/>
        <v>46.188115802062121</v>
      </c>
      <c r="CJ974" s="64">
        <f>SUM((AF974-BQ974)/AF974)*100</f>
        <v>2.5572005383579968</v>
      </c>
      <c r="CK974" s="64">
        <f>SUM(BX974*CH974)</f>
        <v>6.3123106284459531</v>
      </c>
      <c r="CL974" s="65" t="s">
        <v>89</v>
      </c>
    </row>
    <row r="975" spans="1:90" s="65" customFormat="1" ht="24.75" customHeight="1" x14ac:dyDescent="0.3">
      <c r="A975" s="61" t="s">
        <v>134</v>
      </c>
      <c r="B975" s="35">
        <v>3.2650000000000001</v>
      </c>
      <c r="C975" s="35">
        <v>1.7450000000000001</v>
      </c>
      <c r="D975" s="35">
        <v>5.9225000000000003</v>
      </c>
      <c r="E975" s="35">
        <v>4.5225</v>
      </c>
      <c r="F975" s="35">
        <v>0.90544999999999998</v>
      </c>
      <c r="G975" s="66">
        <v>0.39352500000000001</v>
      </c>
      <c r="H975" s="66">
        <v>7.7450000000000005E-2</v>
      </c>
      <c r="I975" s="66">
        <v>4.5999999999999999E-2</v>
      </c>
      <c r="J975" s="66">
        <v>3.8675000000000001E-2</v>
      </c>
      <c r="K975" s="67">
        <v>5.3900000000000003E-2</v>
      </c>
      <c r="L975" s="66">
        <v>0.93253999999999992</v>
      </c>
      <c r="M975" s="68">
        <v>8.7075E-2</v>
      </c>
      <c r="N975" s="35">
        <v>9.5925000000000011</v>
      </c>
      <c r="O975" s="35">
        <v>14.342499999999999</v>
      </c>
      <c r="P975" s="35">
        <v>3.3050000000000002</v>
      </c>
      <c r="Q975" s="35">
        <v>15.2425</v>
      </c>
      <c r="R975" s="35">
        <v>6.1624999999999996</v>
      </c>
      <c r="S975" s="35">
        <v>5.7249999999999996</v>
      </c>
      <c r="T975" s="35">
        <v>7.6349999999999998</v>
      </c>
      <c r="U975" s="35">
        <v>4.0225</v>
      </c>
      <c r="V975" s="35">
        <v>13.32</v>
      </c>
      <c r="W975" s="35">
        <v>3.8950000000000009</v>
      </c>
      <c r="X975" s="35">
        <v>8.5850000000000009</v>
      </c>
      <c r="Y975" s="35">
        <v>2.9074999999999998</v>
      </c>
      <c r="Z975" s="35">
        <v>1.9524999999999999</v>
      </c>
      <c r="AA975" s="35">
        <v>5.9325000000000001</v>
      </c>
      <c r="AB975" s="41">
        <v>1120</v>
      </c>
      <c r="AC975" s="41">
        <v>6</v>
      </c>
      <c r="AD975" s="42">
        <v>385.1</v>
      </c>
      <c r="AE975" s="43">
        <v>59.4</v>
      </c>
      <c r="AF975" s="69">
        <v>74.3</v>
      </c>
      <c r="AG975" s="44">
        <f t="shared" si="549"/>
        <v>29.7</v>
      </c>
      <c r="AH975" s="44">
        <f t="shared" si="556"/>
        <v>2771.1674638050204</v>
      </c>
      <c r="AI975" s="44">
        <f t="shared" si="557"/>
        <v>205897.742560713</v>
      </c>
      <c r="AJ975" s="44">
        <f t="shared" si="558"/>
        <v>1.8703459067135992</v>
      </c>
      <c r="AK975" s="45">
        <v>0</v>
      </c>
      <c r="AL975" s="43">
        <v>382.9</v>
      </c>
      <c r="AM975" s="43">
        <v>59.4</v>
      </c>
      <c r="AN975" s="69">
        <v>74.2</v>
      </c>
      <c r="AO975" s="44">
        <f t="shared" si="584"/>
        <v>29.7</v>
      </c>
      <c r="AP975" s="44">
        <f t="shared" si="559"/>
        <v>2771.1674638050204</v>
      </c>
      <c r="AQ975" s="46">
        <f t="shared" si="560"/>
        <v>205897.742560713</v>
      </c>
      <c r="AR975" s="46">
        <f t="shared" si="561"/>
        <v>205620.62581433251</v>
      </c>
      <c r="AS975" s="47">
        <f t="shared" si="562"/>
        <v>0.13458950201883602</v>
      </c>
      <c r="AT975" s="46">
        <f t="shared" si="563"/>
        <v>1.8703459067135992</v>
      </c>
      <c r="AU975" s="46">
        <f t="shared" si="564"/>
        <v>1.8621672727800367</v>
      </c>
      <c r="AV975" s="47">
        <f t="shared" si="565"/>
        <v>0.43727921686600202</v>
      </c>
      <c r="AW975" s="116">
        <v>0</v>
      </c>
      <c r="AX975" s="70">
        <v>150</v>
      </c>
      <c r="AY975" s="70">
        <v>12</v>
      </c>
      <c r="AZ975" s="71">
        <v>324.39999999999998</v>
      </c>
      <c r="BA975" s="43">
        <f t="shared" si="580"/>
        <v>18.711467324291014</v>
      </c>
      <c r="BB975" s="71">
        <v>58.5</v>
      </c>
      <c r="BC975" s="69">
        <v>72.8</v>
      </c>
      <c r="BD975" s="54">
        <f t="shared" si="566"/>
        <v>29.25</v>
      </c>
      <c r="BE975" s="44">
        <f t="shared" si="567"/>
        <v>2687.8288646869173</v>
      </c>
      <c r="BF975" s="50">
        <f t="shared" si="583"/>
        <v>205897.742560713</v>
      </c>
      <c r="BG975" s="50">
        <f t="shared" si="568"/>
        <v>195673.94134920757</v>
      </c>
      <c r="BH975" s="72">
        <f t="shared" si="569"/>
        <v>4.965475135547317</v>
      </c>
      <c r="BI975" s="73">
        <f t="shared" si="570"/>
        <v>1.8703459067135992</v>
      </c>
      <c r="BJ975" s="51">
        <f t="shared" si="571"/>
        <v>1.6578599979292221</v>
      </c>
      <c r="BK975" s="72">
        <f t="shared" si="572"/>
        <v>11.36078134112304</v>
      </c>
      <c r="BL975" s="116">
        <v>0</v>
      </c>
      <c r="BM975" s="74">
        <f t="shared" si="581"/>
        <v>1120</v>
      </c>
      <c r="BN975" s="74">
        <f t="shared" si="581"/>
        <v>6</v>
      </c>
      <c r="BO975" s="71">
        <v>294.89999999999998</v>
      </c>
      <c r="BP975" s="71">
        <v>56.8</v>
      </c>
      <c r="BQ975" s="71">
        <v>70.5</v>
      </c>
      <c r="BR975" s="72">
        <f t="shared" si="573"/>
        <v>28.4</v>
      </c>
      <c r="BS975" s="54">
        <f t="shared" si="574"/>
        <v>2533.8829706793836</v>
      </c>
      <c r="BT975" s="50">
        <f t="shared" si="575"/>
        <v>195673.94134920757</v>
      </c>
      <c r="BU975" s="50">
        <f t="shared" si="576"/>
        <v>178638.74943289655</v>
      </c>
      <c r="BV975" s="72">
        <f t="shared" si="577"/>
        <v>8.7059072857889284</v>
      </c>
      <c r="BW975" s="75">
        <f t="shared" si="578"/>
        <v>1.6578599979292221</v>
      </c>
      <c r="BX975" s="55">
        <f t="shared" si="579"/>
        <v>1.6508176469897173</v>
      </c>
      <c r="BY975" s="72">
        <f t="shared" si="553"/>
        <v>0.42478562413600357</v>
      </c>
      <c r="BZ975" s="83" t="s">
        <v>92</v>
      </c>
      <c r="CA975" s="83" t="s">
        <v>73</v>
      </c>
      <c r="CB975" s="112">
        <v>3</v>
      </c>
      <c r="CC975" s="112">
        <v>7</v>
      </c>
      <c r="CD975" s="112">
        <v>2</v>
      </c>
      <c r="CE975" s="112">
        <v>6</v>
      </c>
      <c r="CF975" s="83" t="s">
        <v>89</v>
      </c>
      <c r="CG975" s="71" t="s">
        <v>75</v>
      </c>
      <c r="CH975" s="63">
        <f t="shared" si="585"/>
        <v>3.8201389439567626</v>
      </c>
      <c r="CI975" s="63">
        <f t="shared" si="585"/>
        <v>48.552633830474903</v>
      </c>
      <c r="CJ975" s="64">
        <f>SUM((AF975-BQ975)/AF975)*100</f>
        <v>5.1144010767160122</v>
      </c>
      <c r="CK975" s="64">
        <f>SUM(BX975*CH975)</f>
        <v>6.3063527826364867</v>
      </c>
      <c r="CL975" s="65" t="s">
        <v>89</v>
      </c>
    </row>
    <row r="976" spans="1:90" s="65" customFormat="1" ht="24.75" customHeight="1" x14ac:dyDescent="0.3">
      <c r="A976" s="61" t="s">
        <v>134</v>
      </c>
      <c r="B976" s="35">
        <v>3.3149999999999999</v>
      </c>
      <c r="C976" s="35">
        <v>1.9424999999999999</v>
      </c>
      <c r="D976" s="35">
        <v>6.3</v>
      </c>
      <c r="E976" s="35">
        <v>4.6900000000000004</v>
      </c>
      <c r="F976" s="35">
        <v>1.0826750000000001</v>
      </c>
      <c r="G976" s="66">
        <v>0.40607500000000002</v>
      </c>
      <c r="H976" s="66">
        <v>7.8100000000000003E-2</v>
      </c>
      <c r="I976" s="66">
        <v>4.7625000000000001E-2</v>
      </c>
      <c r="J976" s="66">
        <v>3.9774999999999998E-2</v>
      </c>
      <c r="K976" s="67">
        <v>5.0799999999999998E-2</v>
      </c>
      <c r="L976" s="66">
        <v>0.93253999999999992</v>
      </c>
      <c r="M976" s="68">
        <v>8.6099999999999996E-2</v>
      </c>
      <c r="N976" s="35">
        <v>5.6675000000000004</v>
      </c>
      <c r="O976" s="35">
        <v>12.95</v>
      </c>
      <c r="P976" s="35">
        <v>3.2475000000000001</v>
      </c>
      <c r="Q976" s="35">
        <v>18.372500000000002</v>
      </c>
      <c r="R976" s="35">
        <v>6.9424999999999999</v>
      </c>
      <c r="S976" s="35">
        <v>5.76</v>
      </c>
      <c r="T976" s="35">
        <v>6.9450000000000003</v>
      </c>
      <c r="U976" s="35">
        <v>6.3800000000000008</v>
      </c>
      <c r="V976" s="35">
        <v>18.142499999999998</v>
      </c>
      <c r="W976" s="35">
        <v>6.254999999999999</v>
      </c>
      <c r="X976" s="35">
        <v>7.7750000000000004</v>
      </c>
      <c r="Y976" s="35">
        <v>4.8175000000000008</v>
      </c>
      <c r="Z976" s="35">
        <v>3.1625000000000001</v>
      </c>
      <c r="AA976" s="35">
        <v>5.9725000000000001</v>
      </c>
      <c r="AB976" s="41">
        <v>1120</v>
      </c>
      <c r="AC976" s="41">
        <v>6</v>
      </c>
      <c r="AD976" s="42">
        <v>385.1</v>
      </c>
      <c r="AE976" s="43">
        <v>59.4</v>
      </c>
      <c r="AF976" s="69">
        <v>74.3</v>
      </c>
      <c r="AG976" s="44">
        <f t="shared" ref="AG976:AG1039" si="586">SUM(AE976/2)</f>
        <v>29.7</v>
      </c>
      <c r="AH976" s="44">
        <f t="shared" si="556"/>
        <v>2771.1674638050204</v>
      </c>
      <c r="AI976" s="44">
        <f t="shared" si="557"/>
        <v>205897.742560713</v>
      </c>
      <c r="AJ976" s="44">
        <f t="shared" si="558"/>
        <v>1.8703459067135992</v>
      </c>
      <c r="AK976" s="45">
        <v>0</v>
      </c>
      <c r="AL976" s="43">
        <v>382.7</v>
      </c>
      <c r="AM976" s="43">
        <v>59.4</v>
      </c>
      <c r="AN976" s="69">
        <v>74.2</v>
      </c>
      <c r="AO976" s="44">
        <f t="shared" si="584"/>
        <v>29.7</v>
      </c>
      <c r="AP976" s="44">
        <f t="shared" si="559"/>
        <v>2771.1674638050204</v>
      </c>
      <c r="AQ976" s="46">
        <f t="shared" si="560"/>
        <v>205897.742560713</v>
      </c>
      <c r="AR976" s="46">
        <f t="shared" si="561"/>
        <v>205620.62581433251</v>
      </c>
      <c r="AS976" s="47">
        <f t="shared" si="562"/>
        <v>0.13458950201883602</v>
      </c>
      <c r="AT976" s="46">
        <f t="shared" si="563"/>
        <v>1.8703459067135992</v>
      </c>
      <c r="AU976" s="46">
        <f t="shared" si="564"/>
        <v>1.8611946077119876</v>
      </c>
      <c r="AV976" s="47">
        <f t="shared" si="565"/>
        <v>0.48928377198907702</v>
      </c>
      <c r="AW976" s="116">
        <v>0</v>
      </c>
      <c r="AX976" s="70">
        <v>150</v>
      </c>
      <c r="AY976" s="70">
        <v>12</v>
      </c>
      <c r="AZ976" s="71">
        <v>324.5</v>
      </c>
      <c r="BA976" s="43">
        <f t="shared" si="580"/>
        <v>18.674884437596308</v>
      </c>
      <c r="BB976" s="71">
        <v>58.5</v>
      </c>
      <c r="BC976" s="69">
        <v>73.5</v>
      </c>
      <c r="BD976" s="54">
        <f t="shared" si="566"/>
        <v>29.25</v>
      </c>
      <c r="BE976" s="44">
        <f t="shared" si="567"/>
        <v>2687.8288646869173</v>
      </c>
      <c r="BF976" s="50">
        <f t="shared" si="583"/>
        <v>205897.742560713</v>
      </c>
      <c r="BG976" s="50">
        <f t="shared" si="568"/>
        <v>197555.42155448842</v>
      </c>
      <c r="BH976" s="72">
        <f t="shared" si="569"/>
        <v>4.0516816272352676</v>
      </c>
      <c r="BI976" s="73">
        <f t="shared" si="570"/>
        <v>1.8703459067135992</v>
      </c>
      <c r="BJ976" s="51">
        <f t="shared" si="571"/>
        <v>1.6425770421618047</v>
      </c>
      <c r="BK976" s="72">
        <f t="shared" si="572"/>
        <v>12.177900554876995</v>
      </c>
      <c r="BL976" s="116">
        <v>0</v>
      </c>
      <c r="BM976" s="74">
        <f t="shared" si="581"/>
        <v>1120</v>
      </c>
      <c r="BN976" s="74">
        <f t="shared" si="581"/>
        <v>6</v>
      </c>
      <c r="BO976" s="71">
        <v>294.60000000000002</v>
      </c>
      <c r="BP976" s="71">
        <v>57.4</v>
      </c>
      <c r="BQ976" s="71">
        <v>71.2</v>
      </c>
      <c r="BR976" s="72">
        <f t="shared" si="573"/>
        <v>28.7</v>
      </c>
      <c r="BS976" s="54">
        <f t="shared" si="574"/>
        <v>2587.6984528353764</v>
      </c>
      <c r="BT976" s="50">
        <f t="shared" si="575"/>
        <v>197555.42155448842</v>
      </c>
      <c r="BU976" s="50">
        <f t="shared" si="576"/>
        <v>184244.12984187881</v>
      </c>
      <c r="BV976" s="72">
        <f t="shared" si="577"/>
        <v>6.7380037499695664</v>
      </c>
      <c r="BW976" s="75">
        <f t="shared" si="578"/>
        <v>1.6425770421618047</v>
      </c>
      <c r="BX976" s="55">
        <f t="shared" si="579"/>
        <v>1.5989654609502637</v>
      </c>
      <c r="BY976" s="72">
        <f t="shared" si="553"/>
        <v>2.6550706659179601</v>
      </c>
      <c r="BZ976" s="83" t="s">
        <v>92</v>
      </c>
      <c r="CA976" s="83" t="s">
        <v>73</v>
      </c>
      <c r="CB976" s="112">
        <v>3</v>
      </c>
      <c r="CC976" s="112">
        <v>7</v>
      </c>
      <c r="CD976" s="112">
        <v>2</v>
      </c>
      <c r="CE976" s="112">
        <v>6</v>
      </c>
      <c r="CF976" s="83" t="s">
        <v>89</v>
      </c>
      <c r="CG976" s="71" t="s">
        <v>75</v>
      </c>
      <c r="CH976" s="63">
        <f t="shared" si="585"/>
        <v>3.8635009334354726</v>
      </c>
      <c r="CI976" s="63">
        <f t="shared" si="585"/>
        <v>47.370374816268509</v>
      </c>
      <c r="CJ976" s="64">
        <f>SUM((AF976-BQ976)/AF976)*100</f>
        <v>4.1722745625841107</v>
      </c>
      <c r="CK976" s="64">
        <f>SUM(BX976*CH976)</f>
        <v>6.1776045509124247</v>
      </c>
      <c r="CL976" s="65" t="s">
        <v>89</v>
      </c>
    </row>
    <row r="977" spans="1:90" s="65" customFormat="1" ht="24.75" customHeight="1" x14ac:dyDescent="0.3">
      <c r="A977" s="61" t="s">
        <v>134</v>
      </c>
      <c r="B977" s="35">
        <v>3.335</v>
      </c>
      <c r="C977" s="35">
        <v>1.7150000000000001</v>
      </c>
      <c r="D977" s="35">
        <v>6.2149999999999999</v>
      </c>
      <c r="E977" s="35">
        <v>4.59</v>
      </c>
      <c r="F977" s="35">
        <v>0.9839</v>
      </c>
      <c r="G977" s="66">
        <v>0.40994999999999998</v>
      </c>
      <c r="H977" s="66">
        <v>7.8725000000000003E-2</v>
      </c>
      <c r="I977" s="66">
        <v>4.5374999999999999E-2</v>
      </c>
      <c r="J977" s="66">
        <v>3.8249999999999999E-2</v>
      </c>
      <c r="K977" s="67">
        <v>4.9750000000000003E-2</v>
      </c>
      <c r="L977" s="66">
        <v>0.93253999999999992</v>
      </c>
      <c r="M977" s="68">
        <v>8.8275000000000006E-2</v>
      </c>
      <c r="N977" s="35">
        <v>5.8544999999999998</v>
      </c>
      <c r="O977" s="35">
        <v>17.771000000000001</v>
      </c>
      <c r="P977" s="35">
        <v>3.3263750000000005</v>
      </c>
      <c r="Q977" s="35">
        <v>15.763999999999999</v>
      </c>
      <c r="R977" s="35">
        <v>6.2364999999999995</v>
      </c>
      <c r="S977" s="35">
        <v>5.5346250000000001</v>
      </c>
      <c r="T977" s="35">
        <v>8.1591249999999995</v>
      </c>
      <c r="U977" s="35">
        <v>4.1001249999999994</v>
      </c>
      <c r="V977" s="35">
        <v>14.505750000000001</v>
      </c>
      <c r="W977" s="35">
        <v>4.2008749999999999</v>
      </c>
      <c r="X977" s="35">
        <v>9.2787499999999987</v>
      </c>
      <c r="Y977" s="35">
        <v>3.8270000000000008</v>
      </c>
      <c r="Z977" s="35">
        <v>1.9319999999999999</v>
      </c>
      <c r="AA977" s="35">
        <v>5.7506250000000003</v>
      </c>
      <c r="AB977" s="41">
        <v>1120</v>
      </c>
      <c r="AC977" s="41">
        <v>6</v>
      </c>
      <c r="AD977" s="88">
        <v>382.9</v>
      </c>
      <c r="AE977" s="69">
        <v>59.4</v>
      </c>
      <c r="AF977" s="69">
        <v>74.3</v>
      </c>
      <c r="AG977" s="44">
        <f t="shared" si="586"/>
        <v>29.7</v>
      </c>
      <c r="AH977" s="44">
        <f t="shared" si="556"/>
        <v>2771.1674638050204</v>
      </c>
      <c r="AI977" s="44">
        <f t="shared" si="557"/>
        <v>205897.742560713</v>
      </c>
      <c r="AJ977" s="44">
        <f t="shared" si="558"/>
        <v>1.8596609911208444</v>
      </c>
      <c r="AK977" s="45">
        <v>0</v>
      </c>
      <c r="AL977" s="43">
        <v>380.25</v>
      </c>
      <c r="AM977" s="43">
        <v>59.4</v>
      </c>
      <c r="AN977" s="69">
        <v>74.2</v>
      </c>
      <c r="AO977" s="44">
        <f t="shared" si="584"/>
        <v>29.7</v>
      </c>
      <c r="AP977" s="44">
        <f t="shared" si="559"/>
        <v>2771.1674638050204</v>
      </c>
      <c r="AQ977" s="46">
        <f t="shared" si="560"/>
        <v>205897.742560713</v>
      </c>
      <c r="AR977" s="46">
        <f t="shared" si="561"/>
        <v>205620.62581433251</v>
      </c>
      <c r="AS977" s="47">
        <f t="shared" si="562"/>
        <v>0.13458950201883602</v>
      </c>
      <c r="AT977" s="46">
        <f t="shared" si="563"/>
        <v>1.8596609911208444</v>
      </c>
      <c r="AU977" s="46">
        <f t="shared" si="564"/>
        <v>1.849279460628386</v>
      </c>
      <c r="AV977" s="47">
        <f t="shared" si="565"/>
        <v>0.55824854863473161</v>
      </c>
      <c r="AW977" s="116">
        <v>0</v>
      </c>
      <c r="AX977" s="70">
        <v>150</v>
      </c>
      <c r="AY977" s="70">
        <v>12</v>
      </c>
      <c r="AZ977" s="71">
        <v>328</v>
      </c>
      <c r="BA977" s="43">
        <f t="shared" si="580"/>
        <v>16.737804878048774</v>
      </c>
      <c r="BB977" s="71">
        <v>58.5</v>
      </c>
      <c r="BC977" s="69">
        <v>73.599999999999994</v>
      </c>
      <c r="BD977" s="54">
        <f t="shared" si="566"/>
        <v>29.25</v>
      </c>
      <c r="BE977" s="44">
        <f t="shared" si="567"/>
        <v>2687.8288646869173</v>
      </c>
      <c r="BF977" s="50">
        <f t="shared" si="583"/>
        <v>205897.742560713</v>
      </c>
      <c r="BG977" s="50">
        <f t="shared" si="568"/>
        <v>197824.20444095711</v>
      </c>
      <c r="BH977" s="72">
        <f t="shared" si="569"/>
        <v>3.9211396974764048</v>
      </c>
      <c r="BI977" s="73">
        <f t="shared" si="570"/>
        <v>1.8596609911208444</v>
      </c>
      <c r="BJ977" s="51">
        <f t="shared" si="571"/>
        <v>1.658037755930394</v>
      </c>
      <c r="BK977" s="72">
        <f t="shared" si="572"/>
        <v>10.841934963045556</v>
      </c>
      <c r="BL977" s="116">
        <v>0</v>
      </c>
      <c r="BM977" s="74">
        <f t="shared" si="581"/>
        <v>1120</v>
      </c>
      <c r="BN977" s="74">
        <f t="shared" si="581"/>
        <v>6</v>
      </c>
      <c r="BO977" s="71">
        <v>296.2</v>
      </c>
      <c r="BP977" s="71">
        <v>57.4</v>
      </c>
      <c r="BQ977" s="71">
        <v>71.2</v>
      </c>
      <c r="BR977" s="72">
        <f t="shared" si="573"/>
        <v>28.7</v>
      </c>
      <c r="BS977" s="54">
        <f t="shared" si="574"/>
        <v>2587.6984528353764</v>
      </c>
      <c r="BT977" s="50">
        <f t="shared" si="575"/>
        <v>197824.20444095711</v>
      </c>
      <c r="BU977" s="50">
        <f t="shared" si="576"/>
        <v>184244.12984187881</v>
      </c>
      <c r="BV977" s="72">
        <f t="shared" si="577"/>
        <v>6.8647184187875414</v>
      </c>
      <c r="BW977" s="75">
        <f t="shared" si="578"/>
        <v>1.658037755930394</v>
      </c>
      <c r="BX977" s="55">
        <f t="shared" si="579"/>
        <v>1.6076495910844133</v>
      </c>
      <c r="BY977" s="72">
        <f t="shared" si="553"/>
        <v>3.0390239706999824</v>
      </c>
      <c r="BZ977" s="83" t="s">
        <v>92</v>
      </c>
      <c r="CA977" s="83" t="s">
        <v>73</v>
      </c>
      <c r="CB977" s="112">
        <v>3</v>
      </c>
      <c r="CC977" s="112">
        <v>7</v>
      </c>
      <c r="CD977" s="112">
        <v>2</v>
      </c>
      <c r="CE977" s="112">
        <v>6</v>
      </c>
      <c r="CF977" s="83" t="s">
        <v>89</v>
      </c>
      <c r="CG977" s="71" t="s">
        <v>75</v>
      </c>
      <c r="CH977" s="63">
        <f t="shared" si="585"/>
        <v>3.8418199386961174</v>
      </c>
      <c r="CI977" s="63">
        <f t="shared" si="585"/>
        <v>47.961504323371706</v>
      </c>
      <c r="CJ977" s="64">
        <f>SUM((AF977-BQ977)/AF977)*100</f>
        <v>4.1722745625841107</v>
      </c>
      <c r="CK977" s="64">
        <f>SUM(BX977*CH977)</f>
        <v>6.1763002534647589</v>
      </c>
      <c r="CL977" s="65" t="s">
        <v>89</v>
      </c>
    </row>
    <row r="978" spans="1:90" s="65" customFormat="1" ht="24.75" customHeight="1" x14ac:dyDescent="0.3">
      <c r="A978" s="61" t="s">
        <v>134</v>
      </c>
      <c r="B978" s="35">
        <v>3.77</v>
      </c>
      <c r="C978" s="35">
        <v>1.77</v>
      </c>
      <c r="D978" s="35">
        <v>5.7824999999999998</v>
      </c>
      <c r="E978" s="35">
        <v>4.6524999999999999</v>
      </c>
      <c r="F978" s="35">
        <v>1.5164</v>
      </c>
      <c r="G978" s="66">
        <v>0.4234</v>
      </c>
      <c r="H978" s="66">
        <v>7.4075000000000002E-2</v>
      </c>
      <c r="I978" s="66">
        <v>4.5324999999999997E-2</v>
      </c>
      <c r="J978" s="66">
        <v>3.8949999999999999E-2</v>
      </c>
      <c r="K978" s="67">
        <v>4.8750000000000002E-2</v>
      </c>
      <c r="L978" s="66">
        <v>0.93253999999999992</v>
      </c>
      <c r="M978" s="68">
        <v>0.16502500000000001</v>
      </c>
      <c r="N978" s="35">
        <v>9.5925000000000011</v>
      </c>
      <c r="O978" s="35">
        <v>14.342499999999999</v>
      </c>
      <c r="P978" s="35">
        <v>3.3050000000000002</v>
      </c>
      <c r="Q978" s="35">
        <v>15.2425</v>
      </c>
      <c r="R978" s="35">
        <v>6.1624999999999996</v>
      </c>
      <c r="S978" s="35">
        <v>5.7249999999999996</v>
      </c>
      <c r="T978" s="35">
        <v>7.6349999999999998</v>
      </c>
      <c r="U978" s="35">
        <v>4.0225</v>
      </c>
      <c r="V978" s="35">
        <v>13.32</v>
      </c>
      <c r="W978" s="35">
        <v>3.8950000000000009</v>
      </c>
      <c r="X978" s="35">
        <v>8.5850000000000009</v>
      </c>
      <c r="Y978" s="35">
        <v>2.9074999999999998</v>
      </c>
      <c r="Z978" s="35">
        <v>1.9524999999999999</v>
      </c>
      <c r="AA978" s="35">
        <v>5.9325000000000001</v>
      </c>
      <c r="AB978" s="41">
        <v>1120</v>
      </c>
      <c r="AC978" s="41">
        <v>6</v>
      </c>
      <c r="AD978" s="88">
        <v>386</v>
      </c>
      <c r="AE978" s="69">
        <v>59.4</v>
      </c>
      <c r="AF978" s="69">
        <v>74.3</v>
      </c>
      <c r="AG978" s="44">
        <f t="shared" si="586"/>
        <v>29.7</v>
      </c>
      <c r="AH978" s="44">
        <f t="shared" si="556"/>
        <v>2771.1674638050204</v>
      </c>
      <c r="AI978" s="44">
        <f t="shared" si="557"/>
        <v>205897.742560713</v>
      </c>
      <c r="AJ978" s="44">
        <f t="shared" si="558"/>
        <v>1.8747170085469991</v>
      </c>
      <c r="AK978" s="45">
        <v>0</v>
      </c>
      <c r="AL978" s="43">
        <v>382.4</v>
      </c>
      <c r="AM978" s="43">
        <v>59.4</v>
      </c>
      <c r="AN978" s="69">
        <v>74.2</v>
      </c>
      <c r="AO978" s="44">
        <f t="shared" si="584"/>
        <v>29.7</v>
      </c>
      <c r="AP978" s="44">
        <f t="shared" si="559"/>
        <v>2771.1674638050204</v>
      </c>
      <c r="AQ978" s="46">
        <f t="shared" si="560"/>
        <v>205897.742560713</v>
      </c>
      <c r="AR978" s="46">
        <f t="shared" si="561"/>
        <v>205620.62581433251</v>
      </c>
      <c r="AS978" s="47">
        <f t="shared" si="562"/>
        <v>0.13458950201883602</v>
      </c>
      <c r="AT978" s="46">
        <f t="shared" si="563"/>
        <v>1.8747170085469991</v>
      </c>
      <c r="AU978" s="46">
        <f t="shared" si="564"/>
        <v>1.8597356101099141</v>
      </c>
      <c r="AV978" s="47">
        <f t="shared" si="565"/>
        <v>0.79912852813430002</v>
      </c>
      <c r="AW978" s="116">
        <v>0</v>
      </c>
      <c r="AX978" s="70">
        <v>150</v>
      </c>
      <c r="AY978" s="70">
        <v>12</v>
      </c>
      <c r="AZ978" s="71">
        <v>325</v>
      </c>
      <c r="BA978" s="43">
        <f t="shared" si="580"/>
        <v>18.76923076923077</v>
      </c>
      <c r="BB978" s="71">
        <v>58.6</v>
      </c>
      <c r="BC978" s="69">
        <v>72.8</v>
      </c>
      <c r="BD978" s="54">
        <f t="shared" si="566"/>
        <v>29.3</v>
      </c>
      <c r="BE978" s="44">
        <f t="shared" si="567"/>
        <v>2697.0258771803014</v>
      </c>
      <c r="BF978" s="50">
        <f t="shared" si="583"/>
        <v>205897.742560713</v>
      </c>
      <c r="BG978" s="50">
        <f t="shared" si="568"/>
        <v>196343.48385872593</v>
      </c>
      <c r="BH978" s="72">
        <f t="shared" si="569"/>
        <v>4.6402930810034544</v>
      </c>
      <c r="BI978" s="73">
        <f t="shared" si="570"/>
        <v>1.8747170085469991</v>
      </c>
      <c r="BJ978" s="51">
        <f t="shared" si="571"/>
        <v>1.6552624696923768</v>
      </c>
      <c r="BK978" s="72">
        <f t="shared" si="572"/>
        <v>11.706008845820987</v>
      </c>
      <c r="BL978" s="116">
        <v>0</v>
      </c>
      <c r="BM978" s="74">
        <f t="shared" si="581"/>
        <v>1120</v>
      </c>
      <c r="BN978" s="74">
        <f t="shared" si="581"/>
        <v>6</v>
      </c>
      <c r="BO978" s="71">
        <v>296.7</v>
      </c>
      <c r="BP978" s="71">
        <v>57.6</v>
      </c>
      <c r="BQ978" s="71">
        <v>70.5</v>
      </c>
      <c r="BR978" s="72">
        <f t="shared" si="573"/>
        <v>28.8</v>
      </c>
      <c r="BS978" s="54">
        <f t="shared" si="574"/>
        <v>2605.7626105935183</v>
      </c>
      <c r="BT978" s="50">
        <f t="shared" si="575"/>
        <v>196343.48385872593</v>
      </c>
      <c r="BU978" s="50">
        <f t="shared" si="576"/>
        <v>183706.26404684305</v>
      </c>
      <c r="BV978" s="72">
        <f t="shared" si="577"/>
        <v>6.4362817464192892</v>
      </c>
      <c r="BW978" s="75">
        <f t="shared" si="578"/>
        <v>1.6552624696923768</v>
      </c>
      <c r="BX978" s="55">
        <f t="shared" si="579"/>
        <v>1.6150782965372634</v>
      </c>
      <c r="BY978" s="72">
        <f t="shared" si="553"/>
        <v>2.4276617086945373</v>
      </c>
      <c r="BZ978" s="83" t="s">
        <v>92</v>
      </c>
      <c r="CA978" s="83" t="s">
        <v>73</v>
      </c>
      <c r="CB978" s="112">
        <v>3</v>
      </c>
      <c r="CC978" s="112">
        <v>7</v>
      </c>
      <c r="CD978" s="112">
        <v>2</v>
      </c>
      <c r="CE978" s="112">
        <v>6</v>
      </c>
      <c r="CF978" s="83" t="s">
        <v>89</v>
      </c>
      <c r="CG978" s="71" t="s">
        <v>75</v>
      </c>
      <c r="CH978" s="63">
        <f t="shared" si="585"/>
        <v>3.8526604360657952</v>
      </c>
      <c r="CI978" s="63">
        <f t="shared" si="585"/>
        <v>47.665939569820111</v>
      </c>
      <c r="CJ978" s="64">
        <f>SUM((AF978-BQ978)/AF978)*100</f>
        <v>5.1144010767160122</v>
      </c>
      <c r="CK978" s="64">
        <f>SUM(BX978*CH978)</f>
        <v>6.2223482542176551</v>
      </c>
      <c r="CL978" s="65" t="s">
        <v>89</v>
      </c>
    </row>
    <row r="979" spans="1:90" s="65" customFormat="1" ht="24.75" customHeight="1" x14ac:dyDescent="0.3">
      <c r="A979" s="61" t="s">
        <v>134</v>
      </c>
      <c r="B979" s="35">
        <v>3.6850000000000001</v>
      </c>
      <c r="C979" s="35">
        <v>1.5925</v>
      </c>
      <c r="D979" s="35">
        <v>5.5475000000000003</v>
      </c>
      <c r="E979" s="35">
        <v>4.5724999999999998</v>
      </c>
      <c r="F979" s="35">
        <v>1.3181750000000001</v>
      </c>
      <c r="G979" s="66">
        <v>0.41707499999999997</v>
      </c>
      <c r="H979" s="66">
        <v>7.3124999999999996E-2</v>
      </c>
      <c r="I979" s="66">
        <v>4.4624999999999998E-2</v>
      </c>
      <c r="J979" s="66">
        <v>3.8475000000000002E-2</v>
      </c>
      <c r="K979" s="67">
        <v>4.5124999999999998E-2</v>
      </c>
      <c r="L979" s="66">
        <v>0.93253999999999992</v>
      </c>
      <c r="M979" s="68">
        <v>0.15732499999999999</v>
      </c>
      <c r="N979" s="35">
        <v>5.6675000000000004</v>
      </c>
      <c r="O979" s="35">
        <v>12.95</v>
      </c>
      <c r="P979" s="35">
        <v>3.2475000000000001</v>
      </c>
      <c r="Q979" s="35">
        <v>18.372500000000002</v>
      </c>
      <c r="R979" s="35">
        <v>6.9424999999999999</v>
      </c>
      <c r="S979" s="35">
        <v>5.76</v>
      </c>
      <c r="T979" s="35">
        <v>6.9450000000000003</v>
      </c>
      <c r="U979" s="35">
        <v>6.3800000000000008</v>
      </c>
      <c r="V979" s="35">
        <v>18.142499999999998</v>
      </c>
      <c r="W979" s="35">
        <v>6.254999999999999</v>
      </c>
      <c r="X979" s="35">
        <v>7.7750000000000004</v>
      </c>
      <c r="Y979" s="35">
        <v>4.8175000000000008</v>
      </c>
      <c r="Z979" s="35">
        <v>3.1625000000000001</v>
      </c>
      <c r="AA979" s="35">
        <v>5.9725000000000001</v>
      </c>
      <c r="AB979" s="41">
        <v>1120</v>
      </c>
      <c r="AC979" s="41">
        <v>6</v>
      </c>
      <c r="AD979" s="88">
        <v>381.8</v>
      </c>
      <c r="AE979" s="69">
        <v>59.3</v>
      </c>
      <c r="AF979" s="69">
        <v>74.14</v>
      </c>
      <c r="AG979" s="44">
        <f t="shared" si="586"/>
        <v>29.65</v>
      </c>
      <c r="AH979" s="44">
        <f t="shared" si="556"/>
        <v>2761.8447876054929</v>
      </c>
      <c r="AI979" s="44">
        <f t="shared" si="557"/>
        <v>204763.17255307126</v>
      </c>
      <c r="AJ979" s="44">
        <f t="shared" si="558"/>
        <v>1.8645931064632422</v>
      </c>
      <c r="AK979" s="45">
        <v>0</v>
      </c>
      <c r="AL979" s="43">
        <v>379.6</v>
      </c>
      <c r="AM979" s="43">
        <v>59.3</v>
      </c>
      <c r="AN979" s="69">
        <v>74</v>
      </c>
      <c r="AO979" s="44">
        <f t="shared" si="584"/>
        <v>29.65</v>
      </c>
      <c r="AP979" s="44">
        <f t="shared" si="559"/>
        <v>2761.8447876054929</v>
      </c>
      <c r="AQ979" s="46">
        <f t="shared" si="560"/>
        <v>204763.17255307126</v>
      </c>
      <c r="AR979" s="46">
        <f t="shared" si="561"/>
        <v>204376.51428280649</v>
      </c>
      <c r="AS979" s="47">
        <f t="shared" si="562"/>
        <v>0.18883193957378078</v>
      </c>
      <c r="AT979" s="46">
        <f t="shared" si="563"/>
        <v>1.8645931064632422</v>
      </c>
      <c r="AU979" s="46">
        <f t="shared" si="564"/>
        <v>1.8573562688065401</v>
      </c>
      <c r="AV979" s="47">
        <f t="shared" si="565"/>
        <v>0.38811886795124145</v>
      </c>
      <c r="AW979" s="116">
        <v>0</v>
      </c>
      <c r="AX979" s="70">
        <v>150</v>
      </c>
      <c r="AY979" s="70">
        <v>12</v>
      </c>
      <c r="AZ979" s="71">
        <v>328.3</v>
      </c>
      <c r="BA979" s="43">
        <f t="shared" si="580"/>
        <v>16.296070667072797</v>
      </c>
      <c r="BB979" s="71">
        <v>58.6</v>
      </c>
      <c r="BC979" s="69">
        <v>73.2</v>
      </c>
      <c r="BD979" s="54">
        <f t="shared" si="566"/>
        <v>29.3</v>
      </c>
      <c r="BE979" s="44">
        <f t="shared" si="567"/>
        <v>2697.0258771803014</v>
      </c>
      <c r="BF979" s="50">
        <f t="shared" si="583"/>
        <v>204763.17255307126</v>
      </c>
      <c r="BG979" s="50">
        <f t="shared" si="568"/>
        <v>197422.29420959807</v>
      </c>
      <c r="BH979" s="72">
        <f t="shared" si="569"/>
        <v>3.585057924207808</v>
      </c>
      <c r="BI979" s="73">
        <f t="shared" si="570"/>
        <v>1.8645931064632422</v>
      </c>
      <c r="BJ979" s="51">
        <f t="shared" si="571"/>
        <v>1.6629327569836287</v>
      </c>
      <c r="BK979" s="72">
        <f t="shared" si="572"/>
        <v>10.815246971609936</v>
      </c>
      <c r="BL979" s="116"/>
      <c r="BM979" s="74">
        <f t="shared" si="581"/>
        <v>1120</v>
      </c>
      <c r="BN979" s="74">
        <f t="shared" si="581"/>
        <v>6</v>
      </c>
      <c r="BO979" s="71">
        <v>301.5</v>
      </c>
      <c r="BP979" s="71">
        <v>58</v>
      </c>
      <c r="BQ979" s="71">
        <v>73.5</v>
      </c>
      <c r="BR979" s="72">
        <f t="shared" si="573"/>
        <v>29</v>
      </c>
      <c r="BS979" s="54">
        <f t="shared" si="574"/>
        <v>2642.079421669016</v>
      </c>
      <c r="BT979" s="50">
        <f t="shared" si="575"/>
        <v>197422.29420959807</v>
      </c>
      <c r="BU979" s="50">
        <f t="shared" si="576"/>
        <v>194192.83749267267</v>
      </c>
      <c r="BV979" s="72">
        <f t="shared" si="577"/>
        <v>1.6358115631544485</v>
      </c>
      <c r="BW979" s="75">
        <f t="shared" si="578"/>
        <v>1.6629327569836287</v>
      </c>
      <c r="BX979" s="55">
        <f t="shared" si="579"/>
        <v>1.5525804344425229</v>
      </c>
      <c r="BY979" s="72">
        <f t="shared" si="553"/>
        <v>6.6360063013775994</v>
      </c>
      <c r="BZ979" s="83" t="s">
        <v>92</v>
      </c>
      <c r="CA979" s="83" t="s">
        <v>95</v>
      </c>
      <c r="CB979" s="112">
        <v>6</v>
      </c>
      <c r="CC979" s="112">
        <v>8</v>
      </c>
      <c r="CD979" s="112">
        <v>4</v>
      </c>
      <c r="CE979" s="112">
        <v>6</v>
      </c>
      <c r="CF979" s="83" t="s">
        <v>93</v>
      </c>
      <c r="CG979" s="71" t="s">
        <v>75</v>
      </c>
      <c r="CH979" s="62">
        <v>21.445343073310717</v>
      </c>
      <c r="CI979" s="63">
        <v>4.0457287770830348</v>
      </c>
      <c r="CJ979" s="64">
        <f>SUM((AF979-BQ979)/AF979)*100</f>
        <v>0.86323172376584922</v>
      </c>
      <c r="CK979" s="64">
        <f>SUM(BX979*CH979)</f>
        <v>33.295620065529704</v>
      </c>
      <c r="CL979" s="65" t="s">
        <v>93</v>
      </c>
    </row>
    <row r="980" spans="1:90" s="65" customFormat="1" ht="24.75" customHeight="1" x14ac:dyDescent="0.3">
      <c r="A980" s="61" t="s">
        <v>134</v>
      </c>
      <c r="B980" s="35">
        <v>3.72</v>
      </c>
      <c r="C980" s="35">
        <v>1.6025</v>
      </c>
      <c r="D980" s="35">
        <v>5.3775000000000004</v>
      </c>
      <c r="E980" s="35">
        <v>4.5199999999999996</v>
      </c>
      <c r="F980" s="35">
        <v>1.4335249999999999</v>
      </c>
      <c r="G980" s="66">
        <v>0.28691749999999999</v>
      </c>
      <c r="H980" s="66">
        <v>7.2499999999999995E-2</v>
      </c>
      <c r="I980" s="66">
        <v>4.3575000000000003E-2</v>
      </c>
      <c r="J980" s="66">
        <v>3.8249999999999999E-2</v>
      </c>
      <c r="K980" s="67">
        <v>4.6050000000000001E-2</v>
      </c>
      <c r="L980" s="66">
        <v>0.93253999999999992</v>
      </c>
      <c r="M980" s="68">
        <v>0.16639999999999999</v>
      </c>
      <c r="N980" s="35">
        <v>5.8544999999999998</v>
      </c>
      <c r="O980" s="35">
        <v>17.771000000000001</v>
      </c>
      <c r="P980" s="35">
        <v>3.3263750000000005</v>
      </c>
      <c r="Q980" s="35">
        <v>15.763999999999999</v>
      </c>
      <c r="R980" s="35">
        <v>6.2364999999999995</v>
      </c>
      <c r="S980" s="35">
        <v>5.5346250000000001</v>
      </c>
      <c r="T980" s="35">
        <v>8.1591249999999995</v>
      </c>
      <c r="U980" s="35">
        <v>4.1001249999999994</v>
      </c>
      <c r="V980" s="35">
        <v>14.505750000000001</v>
      </c>
      <c r="W980" s="35">
        <v>4.2008749999999999</v>
      </c>
      <c r="X980" s="35">
        <v>9.2787499999999987</v>
      </c>
      <c r="Y980" s="35">
        <v>3.8270000000000008</v>
      </c>
      <c r="Z980" s="35">
        <v>1.9319999999999999</v>
      </c>
      <c r="AA980" s="35">
        <v>5.7506250000000003</v>
      </c>
      <c r="AB980" s="41">
        <v>1120</v>
      </c>
      <c r="AC980" s="41">
        <v>6</v>
      </c>
      <c r="AD980" s="88">
        <v>378.3</v>
      </c>
      <c r="AE980" s="69">
        <v>59.3</v>
      </c>
      <c r="AF980" s="69">
        <v>74.099999999999994</v>
      </c>
      <c r="AG980" s="44">
        <f t="shared" si="586"/>
        <v>29.65</v>
      </c>
      <c r="AH980" s="44">
        <f t="shared" si="556"/>
        <v>2761.8447876054929</v>
      </c>
      <c r="AI980" s="44">
        <f t="shared" si="557"/>
        <v>204652.69876156701</v>
      </c>
      <c r="AJ980" s="44">
        <f t="shared" si="558"/>
        <v>1.8484974900855951</v>
      </c>
      <c r="AK980" s="45">
        <v>0</v>
      </c>
      <c r="AL980" s="43">
        <v>376.3</v>
      </c>
      <c r="AM980" s="43">
        <v>59.3</v>
      </c>
      <c r="AN980" s="69">
        <v>74</v>
      </c>
      <c r="AO980" s="44">
        <f t="shared" si="584"/>
        <v>29.65</v>
      </c>
      <c r="AP980" s="44">
        <f t="shared" si="559"/>
        <v>2761.8447876054929</v>
      </c>
      <c r="AQ980" s="46">
        <f t="shared" si="560"/>
        <v>204652.69876156701</v>
      </c>
      <c r="AR980" s="46">
        <f t="shared" si="561"/>
        <v>204376.51428280649</v>
      </c>
      <c r="AS980" s="47">
        <f t="shared" si="562"/>
        <v>0.13495276653170074</v>
      </c>
      <c r="AT980" s="46">
        <f t="shared" si="563"/>
        <v>1.8484974900855951</v>
      </c>
      <c r="AU980" s="46">
        <f t="shared" si="564"/>
        <v>1.8412095994517941</v>
      </c>
      <c r="AV980" s="47">
        <f t="shared" si="565"/>
        <v>0.39426023962107237</v>
      </c>
      <c r="AW980" s="116">
        <v>0</v>
      </c>
      <c r="AX980" s="70">
        <v>150</v>
      </c>
      <c r="AY980" s="70">
        <v>12</v>
      </c>
      <c r="AZ980" s="71">
        <v>325.10000000000002</v>
      </c>
      <c r="BA980" s="43">
        <f t="shared" si="580"/>
        <v>16.364195632113191</v>
      </c>
      <c r="BB980" s="71">
        <v>58.6</v>
      </c>
      <c r="BC980" s="69">
        <v>73.2</v>
      </c>
      <c r="BD980" s="54">
        <f t="shared" si="566"/>
        <v>29.3</v>
      </c>
      <c r="BE980" s="44">
        <f t="shared" si="567"/>
        <v>2697.0258771803014</v>
      </c>
      <c r="BF980" s="50">
        <f t="shared" si="583"/>
        <v>204652.69876156701</v>
      </c>
      <c r="BG980" s="50">
        <f t="shared" si="568"/>
        <v>197422.29420959807</v>
      </c>
      <c r="BH980" s="72">
        <f t="shared" si="569"/>
        <v>3.5330120715353011</v>
      </c>
      <c r="BI980" s="73">
        <f t="shared" si="570"/>
        <v>1.8484974900855951</v>
      </c>
      <c r="BJ980" s="51">
        <f t="shared" si="571"/>
        <v>1.6467238479907942</v>
      </c>
      <c r="BK980" s="72">
        <f t="shared" si="572"/>
        <v>10.915548610534369</v>
      </c>
      <c r="BL980" s="116"/>
      <c r="BM980" s="74">
        <f t="shared" si="581"/>
        <v>1120</v>
      </c>
      <c r="BN980" s="74">
        <f t="shared" si="581"/>
        <v>6</v>
      </c>
      <c r="BO980" s="71">
        <v>300.10000000000002</v>
      </c>
      <c r="BP980" s="71">
        <v>58</v>
      </c>
      <c r="BQ980" s="71">
        <v>73.3</v>
      </c>
      <c r="BR980" s="72">
        <f t="shared" si="573"/>
        <v>29</v>
      </c>
      <c r="BS980" s="54">
        <f t="shared" si="574"/>
        <v>2642.079421669016</v>
      </c>
      <c r="BT980" s="50">
        <f t="shared" si="575"/>
        <v>197422.29420959807</v>
      </c>
      <c r="BU980" s="50">
        <f t="shared" si="576"/>
        <v>193664.42160833886</v>
      </c>
      <c r="BV980" s="72">
        <f t="shared" si="577"/>
        <v>1.9034692187649151</v>
      </c>
      <c r="BW980" s="75">
        <f t="shared" si="578"/>
        <v>1.6467238479907942</v>
      </c>
      <c r="BX980" s="55">
        <f t="shared" si="579"/>
        <v>1.5495876708160328</v>
      </c>
      <c r="BY980" s="72">
        <f t="shared" si="553"/>
        <v>5.898753290861702</v>
      </c>
      <c r="BZ980" s="83" t="s">
        <v>92</v>
      </c>
      <c r="CA980" s="83" t="s">
        <v>95</v>
      </c>
      <c r="CB980" s="112">
        <v>6</v>
      </c>
      <c r="CC980" s="112">
        <v>8</v>
      </c>
      <c r="CD980" s="112">
        <v>4</v>
      </c>
      <c r="CE980" s="112">
        <v>6</v>
      </c>
      <c r="CF980" s="83" t="s">
        <v>93</v>
      </c>
      <c r="CG980" s="71" t="s">
        <v>75</v>
      </c>
      <c r="CH980" s="62">
        <v>19.813084112149529</v>
      </c>
      <c r="CI980" s="63">
        <v>3.0879942205571922</v>
      </c>
      <c r="CJ980" s="64">
        <f>SUM((AF980-BQ980)/AF980)*100</f>
        <v>1.0796221322537076</v>
      </c>
      <c r="CK980" s="64">
        <f>SUM(BX980*CH980)</f>
        <v>30.702110861027933</v>
      </c>
      <c r="CL980" s="65" t="s">
        <v>93</v>
      </c>
    </row>
    <row r="981" spans="1:90" s="65" customFormat="1" ht="24.75" customHeight="1" x14ac:dyDescent="0.3">
      <c r="A981" s="61" t="s">
        <v>134</v>
      </c>
      <c r="B981" s="35">
        <v>3.55</v>
      </c>
      <c r="C981" s="35">
        <v>1.4275</v>
      </c>
      <c r="D981" s="35">
        <v>5.1325000000000003</v>
      </c>
      <c r="E981" s="35">
        <v>4.4625000000000004</v>
      </c>
      <c r="F981" s="35">
        <v>1.938625</v>
      </c>
      <c r="G981" s="66">
        <v>0.38347500000000001</v>
      </c>
      <c r="H981" s="66">
        <v>7.9200000000000007E-2</v>
      </c>
      <c r="I981" s="66">
        <v>4.6324999999999998E-2</v>
      </c>
      <c r="J981" s="66">
        <v>4.3249999999999997E-2</v>
      </c>
      <c r="K981" s="67">
        <v>4.5475000000000002E-2</v>
      </c>
      <c r="L981" s="66">
        <v>0.93253999999999992</v>
      </c>
      <c r="M981" s="68">
        <v>0.16122500000000001</v>
      </c>
      <c r="N981" s="35">
        <v>9.5925000000000011</v>
      </c>
      <c r="O981" s="35">
        <v>14.342499999999999</v>
      </c>
      <c r="P981" s="35">
        <v>3.3050000000000002</v>
      </c>
      <c r="Q981" s="35">
        <v>15.2425</v>
      </c>
      <c r="R981" s="35">
        <v>6.1624999999999996</v>
      </c>
      <c r="S981" s="35">
        <v>5.7249999999999996</v>
      </c>
      <c r="T981" s="35">
        <v>7.6349999999999998</v>
      </c>
      <c r="U981" s="35">
        <v>4.0225</v>
      </c>
      <c r="V981" s="35">
        <v>13.32</v>
      </c>
      <c r="W981" s="35">
        <v>3.8950000000000009</v>
      </c>
      <c r="X981" s="35">
        <v>8.5850000000000009</v>
      </c>
      <c r="Y981" s="35">
        <v>2.9074999999999998</v>
      </c>
      <c r="Z981" s="35">
        <v>1.9524999999999999</v>
      </c>
      <c r="AA981" s="35">
        <v>5.9325000000000001</v>
      </c>
      <c r="AB981" s="41">
        <v>1120</v>
      </c>
      <c r="AC981" s="41">
        <v>6</v>
      </c>
      <c r="AD981" s="88">
        <v>378.1</v>
      </c>
      <c r="AE981" s="69">
        <v>59.3</v>
      </c>
      <c r="AF981" s="69">
        <v>74.099999999999994</v>
      </c>
      <c r="AG981" s="44">
        <f t="shared" si="586"/>
        <v>29.65</v>
      </c>
      <c r="AH981" s="44">
        <f t="shared" si="556"/>
        <v>2761.8447876054929</v>
      </c>
      <c r="AI981" s="44">
        <f t="shared" si="557"/>
        <v>204652.69876156701</v>
      </c>
      <c r="AJ981" s="44">
        <f t="shared" si="558"/>
        <v>1.8475202246930043</v>
      </c>
      <c r="AK981" s="45">
        <v>0</v>
      </c>
      <c r="AL981" s="43">
        <v>376.1</v>
      </c>
      <c r="AM981" s="43">
        <v>59.3</v>
      </c>
      <c r="AN981" s="69">
        <v>74</v>
      </c>
      <c r="AO981" s="44">
        <f t="shared" si="584"/>
        <v>29.65</v>
      </c>
      <c r="AP981" s="44">
        <f t="shared" si="559"/>
        <v>2761.8447876054929</v>
      </c>
      <c r="AQ981" s="46">
        <f t="shared" si="560"/>
        <v>204652.69876156701</v>
      </c>
      <c r="AR981" s="46">
        <f t="shared" si="561"/>
        <v>204376.51428280649</v>
      </c>
      <c r="AS981" s="47">
        <f t="shared" si="562"/>
        <v>0.13495276653170074</v>
      </c>
      <c r="AT981" s="46">
        <f t="shared" si="563"/>
        <v>1.8475202246930043</v>
      </c>
      <c r="AU981" s="46">
        <f t="shared" si="564"/>
        <v>1.8402310134302944</v>
      </c>
      <c r="AV981" s="47">
        <f t="shared" si="565"/>
        <v>0.39454026891213562</v>
      </c>
      <c r="AW981" s="116">
        <v>0</v>
      </c>
      <c r="AX981" s="70">
        <v>150</v>
      </c>
      <c r="AY981" s="70">
        <v>12</v>
      </c>
      <c r="AZ981" s="71">
        <v>326.5</v>
      </c>
      <c r="BA981" s="43">
        <f t="shared" si="580"/>
        <v>15.803981623277188</v>
      </c>
      <c r="BB981" s="71">
        <v>58.8</v>
      </c>
      <c r="BC981" s="69">
        <v>73.099999999999994</v>
      </c>
      <c r="BD981" s="54">
        <f t="shared" si="566"/>
        <v>29.4</v>
      </c>
      <c r="BE981" s="44">
        <f t="shared" si="567"/>
        <v>2715.4670260568732</v>
      </c>
      <c r="BF981" s="50">
        <f t="shared" si="583"/>
        <v>204652.69876156701</v>
      </c>
      <c r="BG981" s="50">
        <f t="shared" si="568"/>
        <v>198500.63960475742</v>
      </c>
      <c r="BH981" s="72">
        <f t="shared" si="569"/>
        <v>3.0060972535608297</v>
      </c>
      <c r="BI981" s="73">
        <f t="shared" si="570"/>
        <v>1.8475202246930043</v>
      </c>
      <c r="BJ981" s="51">
        <f t="shared" si="571"/>
        <v>1.6448309720820409</v>
      </c>
      <c r="BK981" s="72">
        <f t="shared" si="572"/>
        <v>10.97088139560927</v>
      </c>
      <c r="BL981" s="116"/>
      <c r="BM981" s="74">
        <f t="shared" si="581"/>
        <v>1120</v>
      </c>
      <c r="BN981" s="74">
        <f t="shared" si="581"/>
        <v>6</v>
      </c>
      <c r="BO981" s="71">
        <v>301.10000000000002</v>
      </c>
      <c r="BP981" s="71">
        <v>58.5</v>
      </c>
      <c r="BQ981" s="71">
        <v>73.5</v>
      </c>
      <c r="BR981" s="72">
        <f t="shared" si="573"/>
        <v>29.25</v>
      </c>
      <c r="BS981" s="54">
        <f t="shared" si="574"/>
        <v>2687.8288646869173</v>
      </c>
      <c r="BT981" s="50">
        <f t="shared" si="575"/>
        <v>198500.63960475742</v>
      </c>
      <c r="BU981" s="50">
        <f t="shared" si="576"/>
        <v>197555.42155448842</v>
      </c>
      <c r="BV981" s="72">
        <f t="shared" si="577"/>
        <v>0.47617884363046092</v>
      </c>
      <c r="BW981" s="75">
        <f t="shared" si="578"/>
        <v>1.6448309720820409</v>
      </c>
      <c r="BX981" s="55">
        <f t="shared" si="579"/>
        <v>1.5241292677809533</v>
      </c>
      <c r="BY981" s="72">
        <f t="shared" si="553"/>
        <v>7.3382436462940861</v>
      </c>
      <c r="BZ981" s="83" t="s">
        <v>92</v>
      </c>
      <c r="CA981" s="83" t="s">
        <v>95</v>
      </c>
      <c r="CB981" s="112">
        <v>6</v>
      </c>
      <c r="CC981" s="112">
        <v>8</v>
      </c>
      <c r="CD981" s="112">
        <v>4</v>
      </c>
      <c r="CE981" s="112">
        <v>6</v>
      </c>
      <c r="CF981" s="83" t="s">
        <v>93</v>
      </c>
      <c r="CG981" s="71" t="s">
        <v>75</v>
      </c>
      <c r="CH981" s="129">
        <f t="shared" ref="CH981:CH986" si="587">SUM(CH979:CH980)/2</f>
        <v>20.629213592730125</v>
      </c>
      <c r="CI981" s="63">
        <v>4.2932113097128832</v>
      </c>
      <c r="CJ981" s="64">
        <f>SUM((AF981-BQ981)/AF981)*100</f>
        <v>0.80971659919027572</v>
      </c>
      <c r="CK981" s="64">
        <f>SUM(BX981*CH981)</f>
        <v>31.441588207984651</v>
      </c>
      <c r="CL981" s="65" t="s">
        <v>93</v>
      </c>
    </row>
    <row r="982" spans="1:90" s="65" customFormat="1" ht="24.75" customHeight="1" x14ac:dyDescent="0.3">
      <c r="A982" s="61" t="s">
        <v>134</v>
      </c>
      <c r="B982" s="35">
        <v>4.1675000000000004</v>
      </c>
      <c r="C982" s="35">
        <v>1.595</v>
      </c>
      <c r="D982" s="35">
        <v>6.13</v>
      </c>
      <c r="E982" s="35">
        <v>4.5350000000000001</v>
      </c>
      <c r="F982" s="35">
        <v>1.9751749999999999</v>
      </c>
      <c r="G982" s="66">
        <v>0.40125</v>
      </c>
      <c r="H982" s="66">
        <v>7.9824999999999993E-2</v>
      </c>
      <c r="I982" s="66">
        <v>4.4650000000000002E-2</v>
      </c>
      <c r="J982" s="66">
        <v>4.3325000000000002E-2</v>
      </c>
      <c r="K982" s="67">
        <v>5.1325000000000003E-2</v>
      </c>
      <c r="L982" s="66">
        <v>0.93253999999999992</v>
      </c>
      <c r="M982" s="68">
        <v>0.19434999999999999</v>
      </c>
      <c r="N982" s="35">
        <v>5.6675000000000004</v>
      </c>
      <c r="O982" s="35">
        <v>12.95</v>
      </c>
      <c r="P982" s="35">
        <v>3.2475000000000001</v>
      </c>
      <c r="Q982" s="35">
        <v>18.372500000000002</v>
      </c>
      <c r="R982" s="35">
        <v>6.9424999999999999</v>
      </c>
      <c r="S982" s="35">
        <v>5.76</v>
      </c>
      <c r="T982" s="35">
        <v>6.9450000000000003</v>
      </c>
      <c r="U982" s="35">
        <v>6.3800000000000008</v>
      </c>
      <c r="V982" s="35">
        <v>18.142499999999998</v>
      </c>
      <c r="W982" s="35">
        <v>6.254999999999999</v>
      </c>
      <c r="X982" s="35">
        <v>7.7750000000000004</v>
      </c>
      <c r="Y982" s="35">
        <v>4.8175000000000008</v>
      </c>
      <c r="Z982" s="35">
        <v>3.1625000000000001</v>
      </c>
      <c r="AA982" s="35">
        <v>5.9725000000000001</v>
      </c>
      <c r="AB982" s="41">
        <v>1120</v>
      </c>
      <c r="AC982" s="41">
        <v>6</v>
      </c>
      <c r="AD982" s="88">
        <v>380.1</v>
      </c>
      <c r="AE982" s="69">
        <v>59.3</v>
      </c>
      <c r="AF982" s="69">
        <v>74.099999999999994</v>
      </c>
      <c r="AG982" s="44">
        <f t="shared" si="586"/>
        <v>29.65</v>
      </c>
      <c r="AH982" s="44">
        <f t="shared" si="556"/>
        <v>2761.8447876054929</v>
      </c>
      <c r="AI982" s="44">
        <f t="shared" si="557"/>
        <v>204652.69876156701</v>
      </c>
      <c r="AJ982" s="44">
        <f t="shared" si="558"/>
        <v>1.8572928786189129</v>
      </c>
      <c r="AK982" s="45">
        <v>0</v>
      </c>
      <c r="AL982" s="43">
        <v>378</v>
      </c>
      <c r="AM982" s="43">
        <v>59.3</v>
      </c>
      <c r="AN982" s="69">
        <v>74</v>
      </c>
      <c r="AO982" s="44">
        <f t="shared" si="584"/>
        <v>29.65</v>
      </c>
      <c r="AP982" s="44">
        <f t="shared" si="559"/>
        <v>2761.8447876054929</v>
      </c>
      <c r="AQ982" s="46">
        <f t="shared" si="560"/>
        <v>204652.69876156701</v>
      </c>
      <c r="AR982" s="46">
        <f t="shared" si="561"/>
        <v>204376.51428280649</v>
      </c>
      <c r="AS982" s="47">
        <f t="shared" si="562"/>
        <v>0.13495276653170074</v>
      </c>
      <c r="AT982" s="46">
        <f t="shared" si="563"/>
        <v>1.8572928786189129</v>
      </c>
      <c r="AU982" s="46">
        <f t="shared" si="564"/>
        <v>1.8495275806345419</v>
      </c>
      <c r="AV982" s="47">
        <f t="shared" si="565"/>
        <v>0.41809765566673956</v>
      </c>
      <c r="AW982" s="116">
        <v>0</v>
      </c>
      <c r="AX982" s="70">
        <v>150</v>
      </c>
      <c r="AY982" s="70">
        <v>12</v>
      </c>
      <c r="AZ982" s="71">
        <v>328.4</v>
      </c>
      <c r="BA982" s="43">
        <f t="shared" si="580"/>
        <v>15.742996345919625</v>
      </c>
      <c r="BB982" s="71">
        <v>58.7</v>
      </c>
      <c r="BC982" s="69">
        <v>72.7</v>
      </c>
      <c r="BD982" s="54">
        <f t="shared" si="566"/>
        <v>29.35</v>
      </c>
      <c r="BE982" s="44">
        <f t="shared" si="567"/>
        <v>2706.2385976369542</v>
      </c>
      <c r="BF982" s="50">
        <f t="shared" si="583"/>
        <v>204652.69876156701</v>
      </c>
      <c r="BG982" s="50">
        <f t="shared" si="568"/>
        <v>196743.54604820657</v>
      </c>
      <c r="BH982" s="72">
        <f t="shared" si="569"/>
        <v>3.8646706157415931</v>
      </c>
      <c r="BI982" s="73">
        <f t="shared" si="570"/>
        <v>1.8572928786189129</v>
      </c>
      <c r="BJ982" s="51">
        <f t="shared" si="571"/>
        <v>1.669178006578852</v>
      </c>
      <c r="BK982" s="72">
        <f t="shared" si="572"/>
        <v>10.128444156849596</v>
      </c>
      <c r="BL982" s="116"/>
      <c r="BM982" s="74">
        <f t="shared" si="581"/>
        <v>1120</v>
      </c>
      <c r="BN982" s="74">
        <f t="shared" si="581"/>
        <v>6</v>
      </c>
      <c r="BO982" s="71">
        <v>300.3</v>
      </c>
      <c r="BP982" s="71">
        <v>58.5</v>
      </c>
      <c r="BQ982" s="71">
        <v>73</v>
      </c>
      <c r="BR982" s="72">
        <f t="shared" si="573"/>
        <v>29.25</v>
      </c>
      <c r="BS982" s="54">
        <f t="shared" si="574"/>
        <v>2687.8288646869173</v>
      </c>
      <c r="BT982" s="50">
        <f t="shared" si="575"/>
        <v>196743.54604820657</v>
      </c>
      <c r="BU982" s="50">
        <f t="shared" si="576"/>
        <v>196211.50712214498</v>
      </c>
      <c r="BV982" s="72">
        <f t="shared" si="577"/>
        <v>0.27042255603710152</v>
      </c>
      <c r="BW982" s="75">
        <f t="shared" si="578"/>
        <v>1.669178006578852</v>
      </c>
      <c r="BX982" s="55">
        <f t="shared" si="579"/>
        <v>1.5304912765032592</v>
      </c>
      <c r="BY982" s="72">
        <f t="shared" si="553"/>
        <v>8.3086842463162522</v>
      </c>
      <c r="BZ982" s="83" t="s">
        <v>92</v>
      </c>
      <c r="CA982" s="83" t="s">
        <v>95</v>
      </c>
      <c r="CB982" s="112">
        <v>6</v>
      </c>
      <c r="CC982" s="112">
        <v>8</v>
      </c>
      <c r="CD982" s="112">
        <v>4</v>
      </c>
      <c r="CE982" s="112">
        <v>6</v>
      </c>
      <c r="CF982" s="83" t="s">
        <v>93</v>
      </c>
      <c r="CG982" s="71" t="s">
        <v>75</v>
      </c>
      <c r="CH982" s="129">
        <f t="shared" si="587"/>
        <v>20.221148852439825</v>
      </c>
      <c r="CI982" s="129">
        <f>SUM(CI980:CI981)/2</f>
        <v>3.6906027651350377</v>
      </c>
      <c r="CJ982" s="64">
        <f>SUM((AF982-BQ982)/AF982)*100</f>
        <v>1.4844804318488454</v>
      </c>
      <c r="CK982" s="64">
        <f>SUM(BX982*CH982)</f>
        <v>30.948291919533045</v>
      </c>
      <c r="CL982" s="65" t="s">
        <v>93</v>
      </c>
    </row>
    <row r="983" spans="1:90" s="65" customFormat="1" ht="24.75" customHeight="1" x14ac:dyDescent="0.3">
      <c r="A983" s="61" t="s">
        <v>134</v>
      </c>
      <c r="B983" s="35">
        <v>3.61</v>
      </c>
      <c r="C983" s="35">
        <v>1.6125</v>
      </c>
      <c r="D983" s="35">
        <v>5.7874999999999996</v>
      </c>
      <c r="E983" s="35">
        <v>4.6449999999999996</v>
      </c>
      <c r="F983" s="35">
        <v>2.0654750000000002</v>
      </c>
      <c r="G983" s="66">
        <v>0.40110000000000001</v>
      </c>
      <c r="H983" s="66">
        <v>7.9549999999999996E-2</v>
      </c>
      <c r="I983" s="66">
        <v>4.6149999999999997E-2</v>
      </c>
      <c r="J983" s="66">
        <v>4.5175E-2</v>
      </c>
      <c r="K983" s="67">
        <v>5.1900000000000002E-2</v>
      </c>
      <c r="L983" s="66">
        <v>0.93253999999999992</v>
      </c>
      <c r="M983" s="68">
        <v>0.17974999999999999</v>
      </c>
      <c r="N983" s="35">
        <v>5.8544999999999998</v>
      </c>
      <c r="O983" s="35">
        <v>17.771000000000001</v>
      </c>
      <c r="P983" s="35">
        <v>3.3263750000000005</v>
      </c>
      <c r="Q983" s="35">
        <v>15.763999999999999</v>
      </c>
      <c r="R983" s="35">
        <v>6.2364999999999995</v>
      </c>
      <c r="S983" s="35">
        <v>5.5346250000000001</v>
      </c>
      <c r="T983" s="35">
        <v>8.1591249999999995</v>
      </c>
      <c r="U983" s="35">
        <v>4.1001249999999994</v>
      </c>
      <c r="V983" s="35">
        <v>14.505750000000001</v>
      </c>
      <c r="W983" s="35">
        <v>4.2008749999999999</v>
      </c>
      <c r="X983" s="35">
        <v>9.2787499999999987</v>
      </c>
      <c r="Y983" s="35">
        <v>3.8270000000000008</v>
      </c>
      <c r="Z983" s="35">
        <v>1.9319999999999999</v>
      </c>
      <c r="AA983" s="35">
        <v>5.7506250000000003</v>
      </c>
      <c r="AB983" s="41">
        <v>1000</v>
      </c>
      <c r="AC983" s="41">
        <v>9</v>
      </c>
      <c r="AD983" s="88">
        <v>396</v>
      </c>
      <c r="AE983" s="69">
        <v>59.4</v>
      </c>
      <c r="AF983" s="69">
        <v>74.3</v>
      </c>
      <c r="AG983" s="44">
        <f t="shared" si="586"/>
        <v>29.7</v>
      </c>
      <c r="AH983" s="44">
        <f t="shared" si="556"/>
        <v>2771.1674638050204</v>
      </c>
      <c r="AI983" s="44">
        <f t="shared" si="557"/>
        <v>205897.742560713</v>
      </c>
      <c r="AJ983" s="44">
        <f t="shared" si="558"/>
        <v>1.923284806695885</v>
      </c>
      <c r="AK983" s="45">
        <v>0</v>
      </c>
      <c r="AL983" s="43">
        <v>390.5</v>
      </c>
      <c r="AM983" s="43">
        <v>59.3</v>
      </c>
      <c r="AN983" s="69">
        <v>74</v>
      </c>
      <c r="AO983" s="44">
        <f t="shared" si="584"/>
        <v>29.65</v>
      </c>
      <c r="AP983" s="44">
        <f t="shared" si="559"/>
        <v>2761.8447876054929</v>
      </c>
      <c r="AQ983" s="46">
        <f t="shared" si="560"/>
        <v>205897.742560713</v>
      </c>
      <c r="AR983" s="46">
        <f t="shared" si="561"/>
        <v>204376.51428280649</v>
      </c>
      <c r="AS983" s="47">
        <f t="shared" si="562"/>
        <v>0.73882707939740977</v>
      </c>
      <c r="AT983" s="46">
        <f t="shared" si="563"/>
        <v>1.923284806695885</v>
      </c>
      <c r="AU983" s="46">
        <f t="shared" si="564"/>
        <v>1.9106892069782768</v>
      </c>
      <c r="AV983" s="47">
        <f t="shared" si="565"/>
        <v>0.65490039092269514</v>
      </c>
      <c r="AW983" s="116">
        <v>0</v>
      </c>
      <c r="AX983" s="70">
        <v>150</v>
      </c>
      <c r="AY983" s="70">
        <v>12</v>
      </c>
      <c r="AZ983" s="71">
        <v>340</v>
      </c>
      <c r="BA983" s="43">
        <f t="shared" si="580"/>
        <v>16.470588235294116</v>
      </c>
      <c r="BB983" s="71">
        <v>58.8</v>
      </c>
      <c r="BC983" s="69">
        <v>73.2</v>
      </c>
      <c r="BD983" s="54">
        <f t="shared" si="566"/>
        <v>29.4</v>
      </c>
      <c r="BE983" s="44">
        <f t="shared" si="567"/>
        <v>2715.4670260568732</v>
      </c>
      <c r="BF983" s="50">
        <f t="shared" si="583"/>
        <v>205897.742560713</v>
      </c>
      <c r="BG983" s="50">
        <f t="shared" si="568"/>
        <v>198772.18630736312</v>
      </c>
      <c r="BH983" s="72">
        <f t="shared" si="569"/>
        <v>3.4607257781122898</v>
      </c>
      <c r="BI983" s="73">
        <f t="shared" si="570"/>
        <v>1.923284806695885</v>
      </c>
      <c r="BJ983" s="51">
        <f t="shared" si="571"/>
        <v>1.7105008820210645</v>
      </c>
      <c r="BK983" s="72">
        <f t="shared" si="572"/>
        <v>11.063568117109677</v>
      </c>
      <c r="BL983" s="116"/>
      <c r="BM983" s="74">
        <f t="shared" si="581"/>
        <v>1000</v>
      </c>
      <c r="BN983" s="74">
        <f t="shared" si="581"/>
        <v>9</v>
      </c>
      <c r="BO983" s="71">
        <v>299.39999999999998</v>
      </c>
      <c r="BP983" s="71">
        <v>58.4</v>
      </c>
      <c r="BQ983" s="71">
        <v>72.900000000000006</v>
      </c>
      <c r="BR983" s="72">
        <f t="shared" si="573"/>
        <v>29.2</v>
      </c>
      <c r="BS983" s="54">
        <f t="shared" si="574"/>
        <v>2678.6475601568013</v>
      </c>
      <c r="BT983" s="50">
        <f t="shared" si="575"/>
        <v>198772.18630736312</v>
      </c>
      <c r="BU983" s="50">
        <f t="shared" si="576"/>
        <v>195273.40713543084</v>
      </c>
      <c r="BV983" s="72">
        <f t="shared" si="577"/>
        <v>1.7601955469373833</v>
      </c>
      <c r="BW983" s="75">
        <f t="shared" si="578"/>
        <v>1.7105008820210645</v>
      </c>
      <c r="BX983" s="55">
        <f t="shared" si="579"/>
        <v>1.5332348853438744</v>
      </c>
      <c r="BY983" s="72">
        <f t="shared" si="553"/>
        <v>10.363396975729072</v>
      </c>
      <c r="BZ983" s="83" t="s">
        <v>92</v>
      </c>
      <c r="CA983" s="83" t="s">
        <v>95</v>
      </c>
      <c r="CB983" s="112">
        <v>6</v>
      </c>
      <c r="CC983" s="112">
        <v>8</v>
      </c>
      <c r="CD983" s="112">
        <v>4</v>
      </c>
      <c r="CE983" s="112">
        <v>6</v>
      </c>
      <c r="CF983" s="83" t="s">
        <v>93</v>
      </c>
      <c r="CG983" s="71" t="s">
        <v>75</v>
      </c>
      <c r="CH983" s="129">
        <f t="shared" si="587"/>
        <v>20.425181222584975</v>
      </c>
      <c r="CI983" s="129">
        <f>SUM(CI981:CI982)/2</f>
        <v>3.9919070374239602</v>
      </c>
      <c r="CJ983" s="64">
        <f>SUM((AF983-BQ983)/AF983)*100</f>
        <v>1.8842530282637839</v>
      </c>
      <c r="CK983" s="64">
        <f>SUM(BX983*CH983)</f>
        <v>31.316600389937932</v>
      </c>
      <c r="CL983" s="65" t="s">
        <v>93</v>
      </c>
    </row>
    <row r="984" spans="1:90" s="65" customFormat="1" ht="24.75" customHeight="1" x14ac:dyDescent="0.3">
      <c r="A984" s="61" t="s">
        <v>134</v>
      </c>
      <c r="B984" s="35">
        <v>3.7549999999999999</v>
      </c>
      <c r="C984" s="35">
        <v>1.7775000000000001</v>
      </c>
      <c r="D984" s="35">
        <v>6.0575000000000001</v>
      </c>
      <c r="E984" s="35">
        <v>4.9950000000000001</v>
      </c>
      <c r="F984" s="35">
        <v>0.85397500000000004</v>
      </c>
      <c r="G984" s="66">
        <v>0.46712500000000001</v>
      </c>
      <c r="H984" s="66">
        <v>7.3400000000000007E-2</v>
      </c>
      <c r="I984" s="66">
        <v>4.9375000000000002E-2</v>
      </c>
      <c r="J984" s="66">
        <v>4.07E-2</v>
      </c>
      <c r="K984" s="67">
        <v>5.4524999999999997E-2</v>
      </c>
      <c r="L984" s="66">
        <v>0.93253999999999992</v>
      </c>
      <c r="M984" s="68">
        <v>4.9450000000000001E-2</v>
      </c>
      <c r="N984" s="35">
        <v>9.5925000000000011</v>
      </c>
      <c r="O984" s="35">
        <v>14.342499999999999</v>
      </c>
      <c r="P984" s="35">
        <v>3.3050000000000002</v>
      </c>
      <c r="Q984" s="35">
        <v>15.2425</v>
      </c>
      <c r="R984" s="35">
        <v>6.1624999999999996</v>
      </c>
      <c r="S984" s="35">
        <v>5.7249999999999996</v>
      </c>
      <c r="T984" s="35">
        <v>7.6349999999999998</v>
      </c>
      <c r="U984" s="35">
        <v>4.0225</v>
      </c>
      <c r="V984" s="35">
        <v>13.32</v>
      </c>
      <c r="W984" s="35">
        <v>3.8950000000000009</v>
      </c>
      <c r="X984" s="35">
        <v>8.5850000000000009</v>
      </c>
      <c r="Y984" s="35">
        <v>2.9074999999999998</v>
      </c>
      <c r="Z984" s="35">
        <v>1.9524999999999999</v>
      </c>
      <c r="AA984" s="35">
        <v>5.9325000000000001</v>
      </c>
      <c r="AB984" s="41">
        <v>1000</v>
      </c>
      <c r="AC984" s="41">
        <v>9</v>
      </c>
      <c r="AD984" s="88">
        <v>381</v>
      </c>
      <c r="AE984" s="69">
        <v>59.3</v>
      </c>
      <c r="AF984" s="69">
        <v>74.2</v>
      </c>
      <c r="AG984" s="44">
        <f t="shared" si="586"/>
        <v>29.65</v>
      </c>
      <c r="AH984" s="44">
        <f t="shared" si="556"/>
        <v>2761.8447876054929</v>
      </c>
      <c r="AI984" s="44">
        <f t="shared" si="557"/>
        <v>204928.88324032759</v>
      </c>
      <c r="AJ984" s="44">
        <f t="shared" si="558"/>
        <v>1.8591815559409817</v>
      </c>
      <c r="AK984" s="45">
        <v>0</v>
      </c>
      <c r="AL984" s="43">
        <v>379.9</v>
      </c>
      <c r="AM984" s="43">
        <v>59.3</v>
      </c>
      <c r="AN984" s="69">
        <v>74</v>
      </c>
      <c r="AO984" s="44">
        <f t="shared" si="584"/>
        <v>29.65</v>
      </c>
      <c r="AP984" s="44">
        <f t="shared" si="559"/>
        <v>2761.8447876054929</v>
      </c>
      <c r="AQ984" s="46">
        <f t="shared" si="560"/>
        <v>204928.88324032759</v>
      </c>
      <c r="AR984" s="46">
        <f t="shared" si="561"/>
        <v>204376.51428280649</v>
      </c>
      <c r="AS984" s="47">
        <f t="shared" si="562"/>
        <v>0.26954177897574327</v>
      </c>
      <c r="AT984" s="46">
        <f t="shared" si="563"/>
        <v>1.8591815559409817</v>
      </c>
      <c r="AU984" s="46">
        <f t="shared" si="564"/>
        <v>1.8588241478387897</v>
      </c>
      <c r="AV984" s="47">
        <f t="shared" si="565"/>
        <v>1.9223948357807732E-2</v>
      </c>
      <c r="AW984" s="116">
        <v>0</v>
      </c>
      <c r="AX984" s="70">
        <v>150</v>
      </c>
      <c r="AY984" s="70">
        <v>12</v>
      </c>
      <c r="AZ984" s="71">
        <v>330</v>
      </c>
      <c r="BA984" s="43">
        <f t="shared" si="580"/>
        <v>15.454545454545453</v>
      </c>
      <c r="BB984" s="71">
        <v>58.7</v>
      </c>
      <c r="BC984" s="69">
        <v>73.099999999999994</v>
      </c>
      <c r="BD984" s="54">
        <f t="shared" si="566"/>
        <v>29.35</v>
      </c>
      <c r="BE984" s="44">
        <f t="shared" si="567"/>
        <v>2706.2385976369542</v>
      </c>
      <c r="BF984" s="50">
        <f t="shared" si="583"/>
        <v>204928.88324032759</v>
      </c>
      <c r="BG984" s="50">
        <f t="shared" si="568"/>
        <v>197826.04148726133</v>
      </c>
      <c r="BH984" s="72">
        <f t="shared" si="569"/>
        <v>3.4660032498866906</v>
      </c>
      <c r="BI984" s="73">
        <f t="shared" si="570"/>
        <v>1.8591815559409817</v>
      </c>
      <c r="BJ984" s="51">
        <f t="shared" si="571"/>
        <v>1.6681322515430801</v>
      </c>
      <c r="BK984" s="72">
        <f t="shared" si="572"/>
        <v>10.275989657244979</v>
      </c>
      <c r="BL984" s="116"/>
      <c r="BM984" s="74">
        <f t="shared" si="581"/>
        <v>1000</v>
      </c>
      <c r="BN984" s="74">
        <f t="shared" si="581"/>
        <v>9</v>
      </c>
      <c r="BO984" s="71">
        <v>298.60000000000002</v>
      </c>
      <c r="BP984" s="71">
        <v>58.6</v>
      </c>
      <c r="BQ984" s="71">
        <v>73.099999999999994</v>
      </c>
      <c r="BR984" s="72">
        <f t="shared" si="573"/>
        <v>29.3</v>
      </c>
      <c r="BS984" s="54">
        <f t="shared" si="574"/>
        <v>2697.0258771803014</v>
      </c>
      <c r="BT984" s="50">
        <f t="shared" si="575"/>
        <v>197826.04148726133</v>
      </c>
      <c r="BU984" s="50">
        <f t="shared" si="576"/>
        <v>197152.59162188001</v>
      </c>
      <c r="BV984" s="72">
        <f t="shared" si="577"/>
        <v>0.34042528492118984</v>
      </c>
      <c r="BW984" s="75">
        <f t="shared" si="578"/>
        <v>1.6681322515430801</v>
      </c>
      <c r="BX984" s="55">
        <f t="shared" si="579"/>
        <v>1.5145628953875814</v>
      </c>
      <c r="BY984" s="72">
        <f t="shared" si="553"/>
        <v>9.2060660066635442</v>
      </c>
      <c r="BZ984" s="83" t="s">
        <v>92</v>
      </c>
      <c r="CA984" s="83" t="s">
        <v>95</v>
      </c>
      <c r="CB984" s="112">
        <v>6</v>
      </c>
      <c r="CC984" s="112">
        <v>8</v>
      </c>
      <c r="CD984" s="112">
        <v>4</v>
      </c>
      <c r="CE984" s="112">
        <v>6</v>
      </c>
      <c r="CF984" s="83" t="s">
        <v>93</v>
      </c>
      <c r="CG984" s="71" t="s">
        <v>75</v>
      </c>
      <c r="CH984" s="129">
        <f t="shared" si="587"/>
        <v>20.3231650375124</v>
      </c>
      <c r="CI984" s="129">
        <f>SUM(CI982:CI983)/2</f>
        <v>3.8412549012794992</v>
      </c>
      <c r="CJ984" s="64">
        <f>SUM((AF984-BQ984)/AF984)*100</f>
        <v>1.4824797843665882</v>
      </c>
      <c r="CK984" s="64">
        <f>SUM(BX984*CH984)</f>
        <v>30.780711682654445</v>
      </c>
      <c r="CL984" s="65" t="s">
        <v>93</v>
      </c>
    </row>
    <row r="985" spans="1:90" s="65" customFormat="1" ht="24.75" customHeight="1" x14ac:dyDescent="0.3">
      <c r="A985" s="61" t="s">
        <v>134</v>
      </c>
      <c r="B985" s="35">
        <v>3.65</v>
      </c>
      <c r="C985" s="35">
        <v>1.8225</v>
      </c>
      <c r="D985" s="35">
        <v>6.585</v>
      </c>
      <c r="E985" s="35">
        <v>4.87</v>
      </c>
      <c r="F985" s="35">
        <v>0.846275</v>
      </c>
      <c r="G985" s="66">
        <v>0.450125</v>
      </c>
      <c r="H985" s="66">
        <v>7.2724999999999998E-2</v>
      </c>
      <c r="I985" s="66">
        <v>4.8524999999999999E-2</v>
      </c>
      <c r="J985" s="66">
        <v>3.9425000000000002E-2</v>
      </c>
      <c r="K985" s="67">
        <v>5.1725E-2</v>
      </c>
      <c r="L985" s="66">
        <v>0.93253999999999992</v>
      </c>
      <c r="M985" s="68">
        <v>5.0500000000000003E-2</v>
      </c>
      <c r="N985" s="35">
        <v>5.6675000000000004</v>
      </c>
      <c r="O985" s="35">
        <v>12.95</v>
      </c>
      <c r="P985" s="35">
        <v>3.2475000000000001</v>
      </c>
      <c r="Q985" s="35">
        <v>18.372500000000002</v>
      </c>
      <c r="R985" s="35">
        <v>6.9424999999999999</v>
      </c>
      <c r="S985" s="35">
        <v>5.76</v>
      </c>
      <c r="T985" s="35">
        <v>6.9450000000000003</v>
      </c>
      <c r="U985" s="35">
        <v>6.3800000000000008</v>
      </c>
      <c r="V985" s="35">
        <v>18.142499999999998</v>
      </c>
      <c r="W985" s="35">
        <v>6.254999999999999</v>
      </c>
      <c r="X985" s="35">
        <v>7.7750000000000004</v>
      </c>
      <c r="Y985" s="35">
        <v>4.8175000000000008</v>
      </c>
      <c r="Z985" s="35">
        <v>3.1625000000000001</v>
      </c>
      <c r="AA985" s="35">
        <v>5.9725000000000001</v>
      </c>
      <c r="AB985" s="41">
        <v>1000</v>
      </c>
      <c r="AC985" s="41">
        <v>9</v>
      </c>
      <c r="AD985" s="88">
        <v>380</v>
      </c>
      <c r="AE985" s="69">
        <v>59.2</v>
      </c>
      <c r="AF985" s="69">
        <v>74.2</v>
      </c>
      <c r="AG985" s="44">
        <f t="shared" si="586"/>
        <v>29.6</v>
      </c>
      <c r="AH985" s="44">
        <f t="shared" si="556"/>
        <v>2752.5378193692336</v>
      </c>
      <c r="AI985" s="44">
        <f t="shared" si="557"/>
        <v>204238.30619719715</v>
      </c>
      <c r="AJ985" s="44">
        <f t="shared" si="558"/>
        <v>1.8605716384716811</v>
      </c>
      <c r="AK985" s="45">
        <v>0</v>
      </c>
      <c r="AL985" s="43">
        <v>375.2</v>
      </c>
      <c r="AM985" s="43">
        <v>59.1</v>
      </c>
      <c r="AN985" s="69">
        <v>74</v>
      </c>
      <c r="AO985" s="44">
        <f t="shared" si="584"/>
        <v>29.55</v>
      </c>
      <c r="AP985" s="44">
        <f t="shared" si="559"/>
        <v>2743.2465590962411</v>
      </c>
      <c r="AQ985" s="46">
        <f t="shared" si="560"/>
        <v>204238.30619719715</v>
      </c>
      <c r="AR985" s="46">
        <f t="shared" si="561"/>
        <v>203000.24537312184</v>
      </c>
      <c r="AS985" s="47">
        <f t="shared" si="562"/>
        <v>0.60618443578352432</v>
      </c>
      <c r="AT985" s="46">
        <f t="shared" si="563"/>
        <v>1.8605716384716811</v>
      </c>
      <c r="AU985" s="46">
        <f t="shared" si="564"/>
        <v>1.8482736279966989</v>
      </c>
      <c r="AV985" s="47">
        <f t="shared" si="565"/>
        <v>0.66098021815940511</v>
      </c>
      <c r="AW985" s="116">
        <v>0</v>
      </c>
      <c r="AX985" s="70">
        <v>150</v>
      </c>
      <c r="AY985" s="70">
        <v>12</v>
      </c>
      <c r="AZ985" s="71">
        <v>328.3</v>
      </c>
      <c r="BA985" s="43">
        <f t="shared" si="580"/>
        <v>15.747791653975018</v>
      </c>
      <c r="BB985" s="71">
        <v>58.6</v>
      </c>
      <c r="BC985" s="69">
        <v>73</v>
      </c>
      <c r="BD985" s="54">
        <f t="shared" si="566"/>
        <v>29.3</v>
      </c>
      <c r="BE985" s="44">
        <f t="shared" si="567"/>
        <v>2697.0258771803014</v>
      </c>
      <c r="BF985" s="50">
        <f t="shared" si="583"/>
        <v>204238.30619719715</v>
      </c>
      <c r="BG985" s="50">
        <f t="shared" si="568"/>
        <v>196882.88903416201</v>
      </c>
      <c r="BH985" s="72">
        <f t="shared" si="569"/>
        <v>3.6013896217555268</v>
      </c>
      <c r="BI985" s="73">
        <f t="shared" si="570"/>
        <v>1.8605716384716811</v>
      </c>
      <c r="BJ985" s="51">
        <f t="shared" si="571"/>
        <v>1.6674887371397482</v>
      </c>
      <c r="BK985" s="72">
        <f t="shared" si="572"/>
        <v>10.377611769388027</v>
      </c>
      <c r="BL985" s="116"/>
      <c r="BM985" s="74">
        <f t="shared" si="581"/>
        <v>1000</v>
      </c>
      <c r="BN985" s="74">
        <f t="shared" si="581"/>
        <v>9</v>
      </c>
      <c r="BO985" s="71">
        <v>299.8</v>
      </c>
      <c r="BP985" s="71">
        <v>57.8</v>
      </c>
      <c r="BQ985" s="71">
        <v>73.599999999999994</v>
      </c>
      <c r="BR985" s="72">
        <f t="shared" si="573"/>
        <v>28.9</v>
      </c>
      <c r="BS985" s="54">
        <f t="shared" si="574"/>
        <v>2623.8896002047309</v>
      </c>
      <c r="BT985" s="50">
        <f t="shared" si="575"/>
        <v>196882.88903416201</v>
      </c>
      <c r="BU985" s="50">
        <f t="shared" si="576"/>
        <v>193118.27457506818</v>
      </c>
      <c r="BV985" s="72">
        <f t="shared" si="577"/>
        <v>1.9121085014353989</v>
      </c>
      <c r="BW985" s="75">
        <f t="shared" si="578"/>
        <v>1.6674887371397482</v>
      </c>
      <c r="BX985" s="55">
        <f t="shared" si="579"/>
        <v>1.5524165212208487</v>
      </c>
      <c r="BY985" s="72">
        <f t="shared" si="553"/>
        <v>6.90092912509163</v>
      </c>
      <c r="BZ985" s="83" t="s">
        <v>92</v>
      </c>
      <c r="CA985" s="83" t="s">
        <v>95</v>
      </c>
      <c r="CB985" s="112">
        <v>6</v>
      </c>
      <c r="CC985" s="112">
        <v>8</v>
      </c>
      <c r="CD985" s="112">
        <v>4</v>
      </c>
      <c r="CE985" s="112">
        <v>6</v>
      </c>
      <c r="CF985" s="83" t="s">
        <v>93</v>
      </c>
      <c r="CG985" s="71" t="s">
        <v>75</v>
      </c>
      <c r="CH985" s="129">
        <f t="shared" si="587"/>
        <v>20.374173130048689</v>
      </c>
      <c r="CI985" s="129">
        <f>SUM(CI983:CI984)/2</f>
        <v>3.9165809693517297</v>
      </c>
      <c r="CJ985" s="64">
        <f>SUM((AF985-BQ985)/AF985)*100</f>
        <v>0.80862533692723526</v>
      </c>
      <c r="CK985" s="64">
        <f>SUM(BX985*CH985)</f>
        <v>31.629202973301478</v>
      </c>
      <c r="CL985" s="65" t="s">
        <v>93</v>
      </c>
    </row>
    <row r="986" spans="1:90" s="65" customFormat="1" ht="24.75" customHeight="1" x14ac:dyDescent="0.3">
      <c r="A986" s="61" t="s">
        <v>134</v>
      </c>
      <c r="B986" s="35">
        <v>3.7850000000000001</v>
      </c>
      <c r="C986" s="35">
        <v>1.8225</v>
      </c>
      <c r="D986" s="35">
        <v>6.39</v>
      </c>
      <c r="E986" s="35">
        <v>4.99</v>
      </c>
      <c r="F986" s="35">
        <v>0.81362500000000004</v>
      </c>
      <c r="G986" s="66">
        <v>0.4839</v>
      </c>
      <c r="H986" s="66">
        <v>7.2650000000000006E-2</v>
      </c>
      <c r="I986" s="66">
        <v>4.9599999999999998E-2</v>
      </c>
      <c r="J986" s="66">
        <v>4.0250000000000001E-2</v>
      </c>
      <c r="K986" s="67">
        <v>5.3874999999999999E-2</v>
      </c>
      <c r="L986" s="66">
        <v>0.93253999999999992</v>
      </c>
      <c r="M986" s="68">
        <v>5.6399999999999999E-2</v>
      </c>
      <c r="N986" s="35">
        <v>5.8544999999999998</v>
      </c>
      <c r="O986" s="35">
        <v>17.771000000000001</v>
      </c>
      <c r="P986" s="35">
        <v>3.3263750000000005</v>
      </c>
      <c r="Q986" s="35">
        <v>15.763999999999999</v>
      </c>
      <c r="R986" s="35">
        <v>6.2364999999999995</v>
      </c>
      <c r="S986" s="35">
        <v>5.5346250000000001</v>
      </c>
      <c r="T986" s="35">
        <v>8.1591249999999995</v>
      </c>
      <c r="U986" s="35">
        <v>4.1001249999999994</v>
      </c>
      <c r="V986" s="35">
        <v>14.505750000000001</v>
      </c>
      <c r="W986" s="35">
        <v>4.2008749999999999</v>
      </c>
      <c r="X986" s="35">
        <v>9.2787499999999987</v>
      </c>
      <c r="Y986" s="35">
        <v>3.8270000000000008</v>
      </c>
      <c r="Z986" s="35">
        <v>1.9319999999999999</v>
      </c>
      <c r="AA986" s="35">
        <v>5.7506250000000003</v>
      </c>
      <c r="AB986" s="41">
        <v>1000</v>
      </c>
      <c r="AC986" s="41">
        <v>9</v>
      </c>
      <c r="AD986" s="88">
        <v>378.8</v>
      </c>
      <c r="AE986" s="69">
        <v>59.3</v>
      </c>
      <c r="AF986" s="69">
        <v>74.3</v>
      </c>
      <c r="AG986" s="44">
        <f t="shared" si="586"/>
        <v>29.65</v>
      </c>
      <c r="AH986" s="44">
        <f t="shared" si="556"/>
        <v>2761.8447876054929</v>
      </c>
      <c r="AI986" s="44">
        <f t="shared" si="557"/>
        <v>205205.06771908811</v>
      </c>
      <c r="AJ986" s="44">
        <f t="shared" si="558"/>
        <v>1.8459583099504717</v>
      </c>
      <c r="AK986" s="45">
        <v>0</v>
      </c>
      <c r="AL986" s="43">
        <v>375.7</v>
      </c>
      <c r="AM986" s="43">
        <v>59.3</v>
      </c>
      <c r="AN986" s="69">
        <v>74</v>
      </c>
      <c r="AO986" s="44">
        <f t="shared" si="584"/>
        <v>29.65</v>
      </c>
      <c r="AP986" s="44">
        <f t="shared" si="559"/>
        <v>2761.8447876054929</v>
      </c>
      <c r="AQ986" s="46">
        <f t="shared" si="560"/>
        <v>205205.06771908811</v>
      </c>
      <c r="AR986" s="46">
        <f t="shared" si="561"/>
        <v>204376.51428280649</v>
      </c>
      <c r="AS986" s="47">
        <f t="shared" si="562"/>
        <v>0.4037685060565166</v>
      </c>
      <c r="AT986" s="46">
        <f t="shared" si="563"/>
        <v>1.8459583099504717</v>
      </c>
      <c r="AU986" s="46">
        <f t="shared" si="564"/>
        <v>1.8382738413872948</v>
      </c>
      <c r="AV986" s="47">
        <f t="shared" si="565"/>
        <v>0.41628613830304373</v>
      </c>
      <c r="AW986" s="116">
        <v>0</v>
      </c>
      <c r="AX986" s="70">
        <v>150</v>
      </c>
      <c r="AY986" s="70">
        <v>12</v>
      </c>
      <c r="AZ986" s="71">
        <v>325.39999999999998</v>
      </c>
      <c r="BA986" s="43">
        <f t="shared" si="580"/>
        <v>16.410571604179484</v>
      </c>
      <c r="BB986" s="71">
        <v>58.8</v>
      </c>
      <c r="BC986" s="69">
        <v>73.2</v>
      </c>
      <c r="BD986" s="54">
        <f t="shared" si="566"/>
        <v>29.4</v>
      </c>
      <c r="BE986" s="44">
        <f t="shared" si="567"/>
        <v>2715.4670260568732</v>
      </c>
      <c r="BF986" s="50">
        <f t="shared" si="583"/>
        <v>205205.06771908811</v>
      </c>
      <c r="BG986" s="50">
        <f t="shared" si="568"/>
        <v>198772.18630736312</v>
      </c>
      <c r="BH986" s="72">
        <f t="shared" si="569"/>
        <v>3.134855041948168</v>
      </c>
      <c r="BI986" s="73">
        <f t="shared" si="570"/>
        <v>1.8459583099504717</v>
      </c>
      <c r="BJ986" s="51">
        <f t="shared" si="571"/>
        <v>1.6370499617931011</v>
      </c>
      <c r="BK986" s="72">
        <f t="shared" si="572"/>
        <v>11.317067510748698</v>
      </c>
      <c r="BL986" s="116"/>
      <c r="BM986" s="74">
        <f t="shared" si="581"/>
        <v>1000</v>
      </c>
      <c r="BN986" s="74">
        <f t="shared" si="581"/>
        <v>9</v>
      </c>
      <c r="BO986" s="71">
        <v>300.89999999999998</v>
      </c>
      <c r="BP986" s="71">
        <v>58.6</v>
      </c>
      <c r="BQ986" s="71">
        <v>73.099999999999994</v>
      </c>
      <c r="BR986" s="72">
        <f t="shared" si="573"/>
        <v>29.3</v>
      </c>
      <c r="BS986" s="54">
        <f t="shared" si="574"/>
        <v>2697.0258771803014</v>
      </c>
      <c r="BT986" s="50">
        <f t="shared" si="575"/>
        <v>198772.18630736312</v>
      </c>
      <c r="BU986" s="50">
        <f t="shared" si="576"/>
        <v>197152.59162188001</v>
      </c>
      <c r="BV986" s="72">
        <f t="shared" si="577"/>
        <v>0.81479945236338036</v>
      </c>
      <c r="BW986" s="75">
        <f t="shared" si="578"/>
        <v>1.6370499617931011</v>
      </c>
      <c r="BX986" s="55">
        <f t="shared" si="579"/>
        <v>1.5262289860084501</v>
      </c>
      <c r="BY986" s="72">
        <f t="shared" si="553"/>
        <v>6.769553670998901</v>
      </c>
      <c r="BZ986" s="83" t="s">
        <v>92</v>
      </c>
      <c r="CA986" s="83" t="s">
        <v>95</v>
      </c>
      <c r="CB986" s="112">
        <v>6</v>
      </c>
      <c r="CC986" s="112">
        <v>8</v>
      </c>
      <c r="CD986" s="112">
        <v>4</v>
      </c>
      <c r="CE986" s="112">
        <v>6</v>
      </c>
      <c r="CF986" s="83" t="s">
        <v>93</v>
      </c>
      <c r="CG986" s="71" t="s">
        <v>75</v>
      </c>
      <c r="CH986" s="129">
        <f t="shared" si="587"/>
        <v>20.348669083780543</v>
      </c>
      <c r="CI986" s="63">
        <v>3.2662651897358619</v>
      </c>
      <c r="CJ986" s="64">
        <f>SUM((AF986-BQ986)/AF986)*100</f>
        <v>1.6150740242261141</v>
      </c>
      <c r="CK986" s="64">
        <f>SUM(BX986*CH986)</f>
        <v>31.056728582359877</v>
      </c>
      <c r="CL986" s="65" t="s">
        <v>93</v>
      </c>
    </row>
    <row r="987" spans="1:90" s="65" customFormat="1" ht="24.75" customHeight="1" x14ac:dyDescent="0.3">
      <c r="A987" s="61" t="s">
        <v>134</v>
      </c>
      <c r="B987" s="35">
        <v>3.7675000000000001</v>
      </c>
      <c r="C987" s="35">
        <v>1.8125</v>
      </c>
      <c r="D987" s="35">
        <v>6.0750000000000002</v>
      </c>
      <c r="E987" s="35">
        <v>4.585</v>
      </c>
      <c r="F987" s="35">
        <v>1.0206249999999999</v>
      </c>
      <c r="G987" s="66">
        <v>0.44047500000000001</v>
      </c>
      <c r="H987" s="66">
        <v>8.1449999999999995E-2</v>
      </c>
      <c r="I987" s="66">
        <v>4.5249999999999999E-2</v>
      </c>
      <c r="J987" s="66">
        <v>4.1700000000000001E-2</v>
      </c>
      <c r="K987" s="67">
        <v>5.2174999999999999E-2</v>
      </c>
      <c r="L987" s="66">
        <v>0.93253999999999992</v>
      </c>
      <c r="M987" s="68">
        <v>0.13669999999999999</v>
      </c>
      <c r="N987" s="35">
        <v>9.5925000000000011</v>
      </c>
      <c r="O987" s="35">
        <v>14.342499999999999</v>
      </c>
      <c r="P987" s="35">
        <v>3.3050000000000002</v>
      </c>
      <c r="Q987" s="35">
        <v>15.2425</v>
      </c>
      <c r="R987" s="35">
        <v>6.1624999999999996</v>
      </c>
      <c r="S987" s="35">
        <v>5.7249999999999996</v>
      </c>
      <c r="T987" s="35">
        <v>7.6349999999999998</v>
      </c>
      <c r="U987" s="35">
        <v>4.0225</v>
      </c>
      <c r="V987" s="35">
        <v>13.32</v>
      </c>
      <c r="W987" s="35">
        <v>3.8950000000000009</v>
      </c>
      <c r="X987" s="35">
        <v>8.5850000000000009</v>
      </c>
      <c r="Y987" s="35">
        <v>2.9074999999999998</v>
      </c>
      <c r="Z987" s="35">
        <v>1.9524999999999999</v>
      </c>
      <c r="AA987" s="35">
        <v>5.9325000000000001</v>
      </c>
      <c r="AB987" s="41">
        <v>1000</v>
      </c>
      <c r="AC987" s="41">
        <v>9</v>
      </c>
      <c r="AD987" s="88">
        <v>383.1</v>
      </c>
      <c r="AE987" s="69">
        <v>59.3</v>
      </c>
      <c r="AF987" s="69">
        <v>74.5</v>
      </c>
      <c r="AG987" s="44">
        <f t="shared" si="586"/>
        <v>29.65</v>
      </c>
      <c r="AH987" s="44">
        <f t="shared" si="556"/>
        <v>2761.8447876054929</v>
      </c>
      <c r="AI987" s="44">
        <f t="shared" si="557"/>
        <v>205757.43667660921</v>
      </c>
      <c r="AJ987" s="44">
        <f t="shared" si="558"/>
        <v>1.8619011112688075</v>
      </c>
      <c r="AK987" s="45">
        <v>0</v>
      </c>
      <c r="AL987" s="43">
        <v>380.4</v>
      </c>
      <c r="AM987" s="43">
        <v>59.3</v>
      </c>
      <c r="AN987" s="69">
        <v>74.400000000000006</v>
      </c>
      <c r="AO987" s="44">
        <f t="shared" si="584"/>
        <v>29.65</v>
      </c>
      <c r="AP987" s="44">
        <f t="shared" si="559"/>
        <v>2761.8447876054929</v>
      </c>
      <c r="AQ987" s="46">
        <f t="shared" si="560"/>
        <v>205757.43667660921</v>
      </c>
      <c r="AR987" s="46">
        <f t="shared" si="561"/>
        <v>205481.25219784869</v>
      </c>
      <c r="AS987" s="47">
        <f t="shared" si="562"/>
        <v>0.13422818791944999</v>
      </c>
      <c r="AT987" s="46">
        <f t="shared" si="563"/>
        <v>1.8619011112688075</v>
      </c>
      <c r="AU987" s="46">
        <f t="shared" si="564"/>
        <v>1.8512637816404287</v>
      </c>
      <c r="AV987" s="47">
        <f t="shared" si="565"/>
        <v>0.5713154991958691</v>
      </c>
      <c r="AW987" s="116">
        <v>0</v>
      </c>
      <c r="AX987" s="70">
        <v>150</v>
      </c>
      <c r="AY987" s="70">
        <v>12</v>
      </c>
      <c r="AZ987" s="71">
        <v>330</v>
      </c>
      <c r="BA987" s="43">
        <f t="shared" si="580"/>
        <v>16.090909090909097</v>
      </c>
      <c r="BB987" s="71">
        <v>58.9</v>
      </c>
      <c r="BC987" s="69">
        <v>73</v>
      </c>
      <c r="BD987" s="54">
        <f t="shared" si="566"/>
        <v>29.45</v>
      </c>
      <c r="BE987" s="44">
        <f t="shared" si="567"/>
        <v>2724.7111624400618</v>
      </c>
      <c r="BF987" s="50">
        <f t="shared" si="583"/>
        <v>205757.43667660921</v>
      </c>
      <c r="BG987" s="50">
        <f t="shared" si="568"/>
        <v>198903.91485812451</v>
      </c>
      <c r="BH987" s="72">
        <f t="shared" si="569"/>
        <v>3.3308744165861888</v>
      </c>
      <c r="BI987" s="73">
        <f t="shared" si="570"/>
        <v>1.8619011112688075</v>
      </c>
      <c r="BJ987" s="51">
        <f t="shared" si="571"/>
        <v>1.6590925333741398</v>
      </c>
      <c r="BK987" s="72">
        <f t="shared" si="572"/>
        <v>10.892553673619231</v>
      </c>
      <c r="BL987" s="116"/>
      <c r="BM987" s="74">
        <f t="shared" si="581"/>
        <v>1000</v>
      </c>
      <c r="BN987" s="74">
        <f t="shared" si="581"/>
        <v>9</v>
      </c>
      <c r="BO987" s="71">
        <v>295</v>
      </c>
      <c r="BP987" s="71">
        <v>57.9</v>
      </c>
      <c r="BQ987" s="71">
        <v>71.5</v>
      </c>
      <c r="BR987" s="72">
        <f t="shared" si="573"/>
        <v>28.95</v>
      </c>
      <c r="BS987" s="54">
        <f t="shared" si="574"/>
        <v>2632.9766569552394</v>
      </c>
      <c r="BT987" s="50">
        <f t="shared" si="575"/>
        <v>198903.91485812451</v>
      </c>
      <c r="BU987" s="50">
        <f t="shared" si="576"/>
        <v>188257.83097229962</v>
      </c>
      <c r="BV987" s="72">
        <f t="shared" si="577"/>
        <v>5.3523752377717644</v>
      </c>
      <c r="BW987" s="75">
        <f t="shared" si="578"/>
        <v>1.6590925333741398</v>
      </c>
      <c r="BX987" s="55">
        <f t="shared" si="579"/>
        <v>1.566999887741225</v>
      </c>
      <c r="BY987" s="72">
        <f t="shared" si="553"/>
        <v>5.550784165463245</v>
      </c>
      <c r="BZ987" s="83" t="s">
        <v>95</v>
      </c>
      <c r="CA987" s="83" t="s">
        <v>78</v>
      </c>
      <c r="CB987" s="112">
        <v>4</v>
      </c>
      <c r="CC987" s="112">
        <v>8</v>
      </c>
      <c r="CD987" s="112">
        <v>3</v>
      </c>
      <c r="CE987" s="112">
        <v>6</v>
      </c>
      <c r="CF987" s="83" t="s">
        <v>81</v>
      </c>
      <c r="CG987" s="71" t="s">
        <v>75</v>
      </c>
      <c r="CH987" s="62">
        <v>20.24871586915382</v>
      </c>
      <c r="CI987" s="63">
        <v>3.532123984249246</v>
      </c>
      <c r="CJ987" s="64">
        <f>SUM((AF987-BQ987)/AF987)*100</f>
        <v>4.0268456375838921</v>
      </c>
      <c r="CK987" s="64">
        <f>SUM(BX987*CH987)</f>
        <v>31.729735493867999</v>
      </c>
      <c r="CL987" s="65" t="s">
        <v>81</v>
      </c>
    </row>
    <row r="988" spans="1:90" s="65" customFormat="1" ht="24.75" customHeight="1" x14ac:dyDescent="0.3">
      <c r="A988" s="61" t="s">
        <v>134</v>
      </c>
      <c r="B988" s="35">
        <v>3.78</v>
      </c>
      <c r="C988" s="35">
        <v>1.7975000000000001</v>
      </c>
      <c r="D988" s="35">
        <v>5.99</v>
      </c>
      <c r="E988" s="35">
        <v>4.6475</v>
      </c>
      <c r="F988" s="35">
        <v>1.065375</v>
      </c>
      <c r="G988" s="66">
        <v>0.43742500000000001</v>
      </c>
      <c r="H988" s="66">
        <v>8.2475000000000007E-2</v>
      </c>
      <c r="I988" s="66">
        <v>4.6899999999999997E-2</v>
      </c>
      <c r="J988" s="66">
        <v>4.265E-2</v>
      </c>
      <c r="K988" s="67">
        <v>5.21E-2</v>
      </c>
      <c r="L988" s="66">
        <v>0.93253999999999992</v>
      </c>
      <c r="M988" s="68">
        <v>0.1474</v>
      </c>
      <c r="N988" s="35">
        <v>5.6675000000000004</v>
      </c>
      <c r="O988" s="35">
        <v>12.95</v>
      </c>
      <c r="P988" s="35">
        <v>3.2475000000000001</v>
      </c>
      <c r="Q988" s="35">
        <v>18.372500000000002</v>
      </c>
      <c r="R988" s="35">
        <v>6.9424999999999999</v>
      </c>
      <c r="S988" s="35">
        <v>5.76</v>
      </c>
      <c r="T988" s="35">
        <v>6.9450000000000003</v>
      </c>
      <c r="U988" s="35">
        <v>6.3800000000000008</v>
      </c>
      <c r="V988" s="35">
        <v>18.142499999999998</v>
      </c>
      <c r="W988" s="35">
        <v>6.254999999999999</v>
      </c>
      <c r="X988" s="35">
        <v>7.7750000000000004</v>
      </c>
      <c r="Y988" s="35">
        <v>4.8175000000000008</v>
      </c>
      <c r="Z988" s="35">
        <v>3.1625000000000001</v>
      </c>
      <c r="AA988" s="35">
        <v>5.9725000000000001</v>
      </c>
      <c r="AB988" s="41">
        <v>1000</v>
      </c>
      <c r="AC988" s="41">
        <v>9</v>
      </c>
      <c r="AD988" s="88">
        <v>383.7</v>
      </c>
      <c r="AE988" s="69">
        <v>59.3</v>
      </c>
      <c r="AF988" s="69">
        <v>74.2</v>
      </c>
      <c r="AG988" s="44">
        <f t="shared" si="586"/>
        <v>29.65</v>
      </c>
      <c r="AH988" s="44">
        <f t="shared" si="556"/>
        <v>2761.8447876054929</v>
      </c>
      <c r="AI988" s="44">
        <f t="shared" si="557"/>
        <v>204928.88324032759</v>
      </c>
      <c r="AJ988" s="44">
        <f t="shared" si="558"/>
        <v>1.8723568583059178</v>
      </c>
      <c r="AK988" s="45">
        <v>0</v>
      </c>
      <c r="AL988" s="43">
        <v>383</v>
      </c>
      <c r="AM988" s="43">
        <v>59.3</v>
      </c>
      <c r="AN988" s="69">
        <v>74.2</v>
      </c>
      <c r="AO988" s="44">
        <f t="shared" si="584"/>
        <v>29.65</v>
      </c>
      <c r="AP988" s="44">
        <f t="shared" si="559"/>
        <v>2761.8447876054929</v>
      </c>
      <c r="AQ988" s="46">
        <f t="shared" si="560"/>
        <v>204928.88324032759</v>
      </c>
      <c r="AR988" s="46">
        <f t="shared" si="561"/>
        <v>204928.88324032759</v>
      </c>
      <c r="AS988" s="47">
        <f t="shared" si="562"/>
        <v>0</v>
      </c>
      <c r="AT988" s="46">
        <f t="shared" si="563"/>
        <v>1.8723568583059178</v>
      </c>
      <c r="AU988" s="46">
        <f t="shared" si="564"/>
        <v>1.8689410391742676</v>
      </c>
      <c r="AV988" s="47">
        <f t="shared" si="565"/>
        <v>0.18243419338025221</v>
      </c>
      <c r="AW988" s="116">
        <v>0</v>
      </c>
      <c r="AX988" s="70">
        <v>150</v>
      </c>
      <c r="AY988" s="70">
        <v>12</v>
      </c>
      <c r="AZ988" s="71">
        <v>325.7</v>
      </c>
      <c r="BA988" s="43">
        <f t="shared" si="580"/>
        <v>17.807798587657352</v>
      </c>
      <c r="BB988" s="71">
        <v>58.8</v>
      </c>
      <c r="BC988" s="69">
        <v>72.7</v>
      </c>
      <c r="BD988" s="54">
        <f t="shared" si="566"/>
        <v>29.4</v>
      </c>
      <c r="BE988" s="44">
        <f t="shared" si="567"/>
        <v>2715.4670260568732</v>
      </c>
      <c r="BF988" s="50">
        <f t="shared" si="583"/>
        <v>204928.88324032759</v>
      </c>
      <c r="BG988" s="50">
        <f t="shared" si="568"/>
        <v>197414.45279433471</v>
      </c>
      <c r="BH988" s="72">
        <f t="shared" si="569"/>
        <v>3.6668478972680663</v>
      </c>
      <c r="BI988" s="73">
        <f t="shared" si="570"/>
        <v>1.8723568583059178</v>
      </c>
      <c r="BJ988" s="51">
        <f t="shared" si="571"/>
        <v>1.6498285479600243</v>
      </c>
      <c r="BK988" s="72">
        <f t="shared" si="572"/>
        <v>11.884930447886626</v>
      </c>
      <c r="BL988" s="116"/>
      <c r="BM988" s="74">
        <f t="shared" si="581"/>
        <v>1000</v>
      </c>
      <c r="BN988" s="74">
        <f t="shared" si="581"/>
        <v>9</v>
      </c>
      <c r="BO988" s="71">
        <v>295.5</v>
      </c>
      <c r="BP988" s="71">
        <v>57.9</v>
      </c>
      <c r="BQ988" s="71">
        <v>71.599999999999994</v>
      </c>
      <c r="BR988" s="72">
        <f t="shared" si="573"/>
        <v>28.95</v>
      </c>
      <c r="BS988" s="54">
        <f t="shared" si="574"/>
        <v>2632.9766569552394</v>
      </c>
      <c r="BT988" s="50">
        <f t="shared" si="575"/>
        <v>197414.45279433471</v>
      </c>
      <c r="BU988" s="50">
        <f t="shared" si="576"/>
        <v>188521.12863799513</v>
      </c>
      <c r="BV988" s="72">
        <f t="shared" si="577"/>
        <v>4.5049002392973669</v>
      </c>
      <c r="BW988" s="75">
        <f t="shared" si="578"/>
        <v>1.6498285479600243</v>
      </c>
      <c r="BX988" s="55">
        <f t="shared" si="579"/>
        <v>1.5674635630228453</v>
      </c>
      <c r="BY988" s="72">
        <f t="shared" si="553"/>
        <v>4.9923360241899966</v>
      </c>
      <c r="BZ988" s="83" t="s">
        <v>95</v>
      </c>
      <c r="CA988" s="83" t="s">
        <v>78</v>
      </c>
      <c r="CB988" s="112">
        <v>4</v>
      </c>
      <c r="CC988" s="112">
        <v>8</v>
      </c>
      <c r="CD988" s="112">
        <v>3</v>
      </c>
      <c r="CE988" s="112">
        <v>6</v>
      </c>
      <c r="CF988" s="83" t="s">
        <v>81</v>
      </c>
      <c r="CG988" s="71" t="s">
        <v>75</v>
      </c>
      <c r="CH988" s="62">
        <v>19.875271149674624</v>
      </c>
      <c r="CI988" s="63">
        <v>4</v>
      </c>
      <c r="CJ988" s="64">
        <f>SUM((AF988-BQ988)/AF988)*100</f>
        <v>3.504043126684647</v>
      </c>
      <c r="CK988" s="64">
        <f>SUM(BX988*CH988)</f>
        <v>31.153763332314149</v>
      </c>
      <c r="CL988" s="65" t="s">
        <v>81</v>
      </c>
    </row>
    <row r="989" spans="1:90" s="65" customFormat="1" ht="24.75" customHeight="1" x14ac:dyDescent="0.3">
      <c r="A989" s="61" t="s">
        <v>134</v>
      </c>
      <c r="B989" s="35">
        <v>3.82</v>
      </c>
      <c r="C989" s="35">
        <v>1.72</v>
      </c>
      <c r="D989" s="35">
        <v>6.36</v>
      </c>
      <c r="E989" s="35">
        <v>4.7774999999999999</v>
      </c>
      <c r="F989" s="35">
        <v>1.1119749999999999</v>
      </c>
      <c r="G989" s="66">
        <v>0.449125</v>
      </c>
      <c r="H989" s="66">
        <v>8.2849999999999993E-2</v>
      </c>
      <c r="I989" s="66">
        <v>4.8349999999999997E-2</v>
      </c>
      <c r="J989" s="66">
        <v>4.385E-2</v>
      </c>
      <c r="K989" s="67">
        <v>5.0349999999999999E-2</v>
      </c>
      <c r="L989" s="66">
        <v>0.93253999999999992</v>
      </c>
      <c r="M989" s="68">
        <v>0.1492</v>
      </c>
      <c r="N989" s="35">
        <v>5.8544999999999998</v>
      </c>
      <c r="O989" s="35">
        <v>17.771000000000001</v>
      </c>
      <c r="P989" s="35">
        <v>3.3263750000000005</v>
      </c>
      <c r="Q989" s="35">
        <v>15.763999999999999</v>
      </c>
      <c r="R989" s="35">
        <v>6.2364999999999995</v>
      </c>
      <c r="S989" s="35">
        <v>5.5346250000000001</v>
      </c>
      <c r="T989" s="35">
        <v>8.1591249999999995</v>
      </c>
      <c r="U989" s="35">
        <v>4.1001249999999994</v>
      </c>
      <c r="V989" s="35">
        <v>14.505750000000001</v>
      </c>
      <c r="W989" s="35">
        <v>4.2008749999999999</v>
      </c>
      <c r="X989" s="35">
        <v>9.2787499999999987</v>
      </c>
      <c r="Y989" s="35">
        <v>3.8270000000000008</v>
      </c>
      <c r="Z989" s="35">
        <v>1.9319999999999999</v>
      </c>
      <c r="AA989" s="35">
        <v>5.7506250000000003</v>
      </c>
      <c r="AB989" s="41">
        <v>1000</v>
      </c>
      <c r="AC989" s="41">
        <v>9</v>
      </c>
      <c r="AD989" s="88">
        <v>386.4</v>
      </c>
      <c r="AE989" s="69">
        <v>59.3</v>
      </c>
      <c r="AF989" s="69">
        <v>74.2</v>
      </c>
      <c r="AG989" s="44">
        <f t="shared" si="586"/>
        <v>29.65</v>
      </c>
      <c r="AH989" s="44">
        <f t="shared" si="556"/>
        <v>2761.8447876054929</v>
      </c>
      <c r="AI989" s="44">
        <f t="shared" si="557"/>
        <v>204928.88324032759</v>
      </c>
      <c r="AJ989" s="44">
        <f t="shared" si="558"/>
        <v>1.8855321606708537</v>
      </c>
      <c r="AK989" s="45">
        <v>0</v>
      </c>
      <c r="AL989" s="43">
        <v>385.7</v>
      </c>
      <c r="AM989" s="43">
        <v>59.3</v>
      </c>
      <c r="AN989" s="69">
        <v>74.2</v>
      </c>
      <c r="AO989" s="44">
        <f t="shared" si="584"/>
        <v>29.65</v>
      </c>
      <c r="AP989" s="44">
        <f t="shared" si="559"/>
        <v>2761.8447876054929</v>
      </c>
      <c r="AQ989" s="46">
        <f t="shared" si="560"/>
        <v>204928.88324032759</v>
      </c>
      <c r="AR989" s="46">
        <f t="shared" si="561"/>
        <v>204928.88324032759</v>
      </c>
      <c r="AS989" s="47">
        <f t="shared" si="562"/>
        <v>0</v>
      </c>
      <c r="AT989" s="46">
        <f t="shared" si="563"/>
        <v>1.8855321606708537</v>
      </c>
      <c r="AU989" s="46">
        <f t="shared" si="564"/>
        <v>1.8821163415392037</v>
      </c>
      <c r="AV989" s="47">
        <f t="shared" si="565"/>
        <v>0.18115942028985046</v>
      </c>
      <c r="AW989" s="116">
        <v>0</v>
      </c>
      <c r="AX989" s="70">
        <v>150</v>
      </c>
      <c r="AY989" s="70">
        <v>12</v>
      </c>
      <c r="AZ989" s="71">
        <v>328.5</v>
      </c>
      <c r="BA989" s="43">
        <f t="shared" si="580"/>
        <v>17.625570776255699</v>
      </c>
      <c r="BB989" s="71">
        <v>58.7</v>
      </c>
      <c r="BC989" s="69">
        <v>73.5</v>
      </c>
      <c r="BD989" s="54">
        <f t="shared" si="566"/>
        <v>29.35</v>
      </c>
      <c r="BE989" s="44">
        <f t="shared" si="567"/>
        <v>2706.2385976369542</v>
      </c>
      <c r="BF989" s="50">
        <f t="shared" si="583"/>
        <v>204928.88324032759</v>
      </c>
      <c r="BG989" s="50">
        <f t="shared" si="568"/>
        <v>198908.53692631613</v>
      </c>
      <c r="BH989" s="72">
        <f t="shared" si="569"/>
        <v>2.9377734455084998</v>
      </c>
      <c r="BI989" s="73">
        <f t="shared" si="570"/>
        <v>1.8855321606708537</v>
      </c>
      <c r="BJ989" s="51">
        <f t="shared" si="571"/>
        <v>1.651512826328263</v>
      </c>
      <c r="BK989" s="72">
        <f t="shared" si="572"/>
        <v>12.411314918082804</v>
      </c>
      <c r="BL989" s="116"/>
      <c r="BM989" s="74">
        <f t="shared" si="581"/>
        <v>1000</v>
      </c>
      <c r="BN989" s="74">
        <f t="shared" si="581"/>
        <v>9</v>
      </c>
      <c r="BO989" s="71">
        <v>296.7</v>
      </c>
      <c r="BP989" s="71">
        <v>57.8</v>
      </c>
      <c r="BQ989" s="71">
        <v>71.5</v>
      </c>
      <c r="BR989" s="72">
        <f t="shared" si="573"/>
        <v>28.9</v>
      </c>
      <c r="BS989" s="54">
        <f t="shared" si="574"/>
        <v>2623.8896002047309</v>
      </c>
      <c r="BT989" s="50">
        <f t="shared" si="575"/>
        <v>198908.53692631613</v>
      </c>
      <c r="BU989" s="50">
        <f t="shared" si="576"/>
        <v>187608.10641463826</v>
      </c>
      <c r="BV989" s="72">
        <f t="shared" si="577"/>
        <v>5.6812194621209313</v>
      </c>
      <c r="BW989" s="75">
        <f t="shared" si="578"/>
        <v>1.651512826328263</v>
      </c>
      <c r="BX989" s="55">
        <f t="shared" si="579"/>
        <v>1.5814881652515298</v>
      </c>
      <c r="BY989" s="72">
        <f t="shared" si="553"/>
        <v>4.2400313191884811</v>
      </c>
      <c r="BZ989" s="83" t="s">
        <v>95</v>
      </c>
      <c r="CA989" s="83" t="s">
        <v>78</v>
      </c>
      <c r="CB989" s="112">
        <v>4</v>
      </c>
      <c r="CC989" s="112">
        <v>8</v>
      </c>
      <c r="CD989" s="112">
        <v>3</v>
      </c>
      <c r="CE989" s="112">
        <v>6</v>
      </c>
      <c r="CF989" s="83" t="s">
        <v>81</v>
      </c>
      <c r="CG989" s="71" t="s">
        <v>75</v>
      </c>
      <c r="CH989" s="129">
        <f t="shared" ref="CH989:CI993" si="588">SUM(CH987:CH988)/2</f>
        <v>20.061993509414222</v>
      </c>
      <c r="CI989" s="129">
        <f t="shared" si="588"/>
        <v>3.766061992124623</v>
      </c>
      <c r="CJ989" s="64">
        <f>SUM((AF989-BQ989)/AF989)*100</f>
        <v>3.6388140161725104</v>
      </c>
      <c r="CK989" s="64">
        <f>SUM(BX989*CH989)</f>
        <v>31.727805306491597</v>
      </c>
      <c r="CL989" s="65" t="s">
        <v>81</v>
      </c>
    </row>
    <row r="990" spans="1:90" s="65" customFormat="1" ht="24.75" customHeight="1" x14ac:dyDescent="0.3">
      <c r="A990" s="61" t="s">
        <v>134</v>
      </c>
      <c r="B990" s="35">
        <v>3.41</v>
      </c>
      <c r="C990" s="35">
        <v>1.625</v>
      </c>
      <c r="D990" s="35">
        <v>5.4050000000000002</v>
      </c>
      <c r="E990" s="35">
        <v>4.4275000000000002</v>
      </c>
      <c r="F990" s="35">
        <v>1.0241499999999999</v>
      </c>
      <c r="G990" s="66">
        <v>0.38605</v>
      </c>
      <c r="H990" s="66">
        <v>7.3400000000000007E-2</v>
      </c>
      <c r="I990" s="66">
        <v>4.2825000000000002E-2</v>
      </c>
      <c r="J990" s="66">
        <v>3.56E-2</v>
      </c>
      <c r="K990" s="67">
        <v>4.8524999999999999E-2</v>
      </c>
      <c r="L990" s="66">
        <v>0.93253999999999992</v>
      </c>
      <c r="M990" s="68">
        <v>0.14365</v>
      </c>
      <c r="N990" s="35">
        <v>9.5925000000000011</v>
      </c>
      <c r="O990" s="35">
        <v>14.342499999999999</v>
      </c>
      <c r="P990" s="35">
        <v>3.3050000000000002</v>
      </c>
      <c r="Q990" s="35">
        <v>15.2425</v>
      </c>
      <c r="R990" s="35">
        <v>6.1624999999999996</v>
      </c>
      <c r="S990" s="35">
        <v>5.7249999999999996</v>
      </c>
      <c r="T990" s="35">
        <v>7.6349999999999998</v>
      </c>
      <c r="U990" s="35">
        <v>4.0225</v>
      </c>
      <c r="V990" s="35">
        <v>13.32</v>
      </c>
      <c r="W990" s="35">
        <v>3.8950000000000009</v>
      </c>
      <c r="X990" s="35">
        <v>8.5850000000000009</v>
      </c>
      <c r="Y990" s="35">
        <v>2.9074999999999998</v>
      </c>
      <c r="Z990" s="35">
        <v>1.9524999999999999</v>
      </c>
      <c r="AA990" s="35">
        <v>5.9325000000000001</v>
      </c>
      <c r="AB990" s="41">
        <v>1000</v>
      </c>
      <c r="AC990" s="41">
        <v>9</v>
      </c>
      <c r="AD990" s="88">
        <v>385</v>
      </c>
      <c r="AE990" s="69">
        <v>59.3</v>
      </c>
      <c r="AF990" s="69">
        <v>74.2</v>
      </c>
      <c r="AG990" s="44">
        <f t="shared" si="586"/>
        <v>29.65</v>
      </c>
      <c r="AH990" s="44">
        <f t="shared" si="556"/>
        <v>2761.8447876054929</v>
      </c>
      <c r="AI990" s="44">
        <f t="shared" si="557"/>
        <v>204928.88324032759</v>
      </c>
      <c r="AJ990" s="44">
        <f t="shared" si="558"/>
        <v>1.8787005224075537</v>
      </c>
      <c r="AK990" s="45">
        <v>0</v>
      </c>
      <c r="AL990" s="43">
        <v>383.2</v>
      </c>
      <c r="AM990" s="43">
        <v>59.3</v>
      </c>
      <c r="AN990" s="69">
        <v>74.2</v>
      </c>
      <c r="AO990" s="44">
        <f t="shared" si="584"/>
        <v>29.65</v>
      </c>
      <c r="AP990" s="44">
        <f t="shared" si="559"/>
        <v>2761.8447876054929</v>
      </c>
      <c r="AQ990" s="46">
        <f t="shared" si="560"/>
        <v>204928.88324032759</v>
      </c>
      <c r="AR990" s="46">
        <f t="shared" si="561"/>
        <v>204928.88324032759</v>
      </c>
      <c r="AS990" s="47">
        <f t="shared" si="562"/>
        <v>0</v>
      </c>
      <c r="AT990" s="46">
        <f t="shared" si="563"/>
        <v>1.8787005224075537</v>
      </c>
      <c r="AU990" s="46">
        <f t="shared" si="564"/>
        <v>1.8699169874975963</v>
      </c>
      <c r="AV990" s="47">
        <f t="shared" si="565"/>
        <v>0.46753246753246919</v>
      </c>
      <c r="AW990" s="116">
        <v>0</v>
      </c>
      <c r="AX990" s="70">
        <v>150</v>
      </c>
      <c r="AY990" s="70">
        <v>12</v>
      </c>
      <c r="AZ990" s="71">
        <v>326.39999999999998</v>
      </c>
      <c r="BA990" s="43">
        <f t="shared" si="580"/>
        <v>17.953431372549026</v>
      </c>
      <c r="BB990" s="71">
        <v>58.7</v>
      </c>
      <c r="BC990" s="69">
        <v>73.3</v>
      </c>
      <c r="BD990" s="54">
        <f t="shared" si="566"/>
        <v>29.35</v>
      </c>
      <c r="BE990" s="44">
        <f t="shared" si="567"/>
        <v>2706.2385976369542</v>
      </c>
      <c r="BF990" s="50">
        <f t="shared" si="583"/>
        <v>204928.88324032759</v>
      </c>
      <c r="BG990" s="50">
        <f t="shared" si="568"/>
        <v>198367.28920678873</v>
      </c>
      <c r="BH990" s="72">
        <f t="shared" si="569"/>
        <v>3.201888347697595</v>
      </c>
      <c r="BI990" s="73">
        <f t="shared" si="570"/>
        <v>1.8787005224075537</v>
      </c>
      <c r="BJ990" s="51">
        <f t="shared" si="571"/>
        <v>1.6454325776451131</v>
      </c>
      <c r="BK990" s="72">
        <f t="shared" si="572"/>
        <v>12.416451796346331</v>
      </c>
      <c r="BL990" s="116"/>
      <c r="BM990" s="74">
        <f t="shared" si="581"/>
        <v>1000</v>
      </c>
      <c r="BN990" s="74">
        <f t="shared" si="581"/>
        <v>9</v>
      </c>
      <c r="BO990" s="71">
        <v>295.60000000000002</v>
      </c>
      <c r="BP990" s="71">
        <v>57.7</v>
      </c>
      <c r="BQ990" s="71">
        <v>71.400000000000006</v>
      </c>
      <c r="BR990" s="72">
        <f t="shared" si="573"/>
        <v>28.85</v>
      </c>
      <c r="BS990" s="54">
        <f t="shared" si="574"/>
        <v>2614.818251417491</v>
      </c>
      <c r="BT990" s="50">
        <f t="shared" si="575"/>
        <v>198367.28920678873</v>
      </c>
      <c r="BU990" s="50">
        <f t="shared" si="576"/>
        <v>186698.02315120888</v>
      </c>
      <c r="BV990" s="72">
        <f t="shared" si="577"/>
        <v>5.8826564108637793</v>
      </c>
      <c r="BW990" s="75">
        <f t="shared" si="578"/>
        <v>1.6454325776451131</v>
      </c>
      <c r="BX990" s="55">
        <f t="shared" si="579"/>
        <v>1.5833054630717227</v>
      </c>
      <c r="BY990" s="72">
        <f t="shared" si="553"/>
        <v>3.7757314044617116</v>
      </c>
      <c r="BZ990" s="83" t="s">
        <v>95</v>
      </c>
      <c r="CA990" s="83" t="s">
        <v>78</v>
      </c>
      <c r="CB990" s="112">
        <v>4</v>
      </c>
      <c r="CC990" s="112">
        <v>8</v>
      </c>
      <c r="CD990" s="112">
        <v>3</v>
      </c>
      <c r="CE990" s="112">
        <v>6</v>
      </c>
      <c r="CF990" s="83" t="s">
        <v>81</v>
      </c>
      <c r="CG990" s="71" t="s">
        <v>75</v>
      </c>
      <c r="CH990" s="129">
        <f t="shared" si="588"/>
        <v>19.968632329544423</v>
      </c>
      <c r="CI990" s="129">
        <f t="shared" si="588"/>
        <v>3.8830309960623115</v>
      </c>
      <c r="CJ990" s="64">
        <f>SUM((AF990-BQ990)/AF990)*100</f>
        <v>3.773584905660373</v>
      </c>
      <c r="CK990" s="64">
        <f>SUM(BX990*CH990)</f>
        <v>31.616444657438304</v>
      </c>
      <c r="CL990" s="65" t="s">
        <v>81</v>
      </c>
    </row>
    <row r="991" spans="1:90" s="65" customFormat="1" ht="24.75" customHeight="1" x14ac:dyDescent="0.3">
      <c r="A991" s="61" t="s">
        <v>134</v>
      </c>
      <c r="B991" s="35">
        <v>3.3475000000000001</v>
      </c>
      <c r="C991" s="35">
        <v>1.6875</v>
      </c>
      <c r="D991" s="35">
        <v>5.41</v>
      </c>
      <c r="E991" s="35">
        <v>4.5</v>
      </c>
      <c r="F991" s="35">
        <v>1.0418499999999999</v>
      </c>
      <c r="G991" s="66">
        <v>0.39500000000000002</v>
      </c>
      <c r="H991" s="66">
        <v>7.2724999999999998E-2</v>
      </c>
      <c r="I991" s="66">
        <v>4.3924999999999999E-2</v>
      </c>
      <c r="J991" s="66">
        <v>3.6249999999999998E-2</v>
      </c>
      <c r="K991" s="67">
        <v>4.53E-2</v>
      </c>
      <c r="L991" s="66">
        <v>0.93253999999999992</v>
      </c>
      <c r="M991" s="68">
        <v>0.13222500000000001</v>
      </c>
      <c r="N991" s="35">
        <v>5.6675000000000004</v>
      </c>
      <c r="O991" s="35">
        <v>12.95</v>
      </c>
      <c r="P991" s="35">
        <v>3.2475000000000001</v>
      </c>
      <c r="Q991" s="35">
        <v>18.372500000000002</v>
      </c>
      <c r="R991" s="35">
        <v>6.9424999999999999</v>
      </c>
      <c r="S991" s="35">
        <v>5.76</v>
      </c>
      <c r="T991" s="35">
        <v>6.9450000000000003</v>
      </c>
      <c r="U991" s="35">
        <v>6.3800000000000008</v>
      </c>
      <c r="V991" s="35">
        <v>18.142499999999998</v>
      </c>
      <c r="W991" s="35">
        <v>6.254999999999999</v>
      </c>
      <c r="X991" s="35">
        <v>7.7750000000000004</v>
      </c>
      <c r="Y991" s="35">
        <v>4.8175000000000008</v>
      </c>
      <c r="Z991" s="35">
        <v>3.1625000000000001</v>
      </c>
      <c r="AA991" s="35">
        <v>5.9725000000000001</v>
      </c>
      <c r="AB991" s="41">
        <v>1020</v>
      </c>
      <c r="AC991" s="41">
        <v>9</v>
      </c>
      <c r="AD991" s="88">
        <v>385.7</v>
      </c>
      <c r="AE991" s="69">
        <v>59.3</v>
      </c>
      <c r="AF991" s="69">
        <v>74.2</v>
      </c>
      <c r="AG991" s="44">
        <f t="shared" si="586"/>
        <v>29.65</v>
      </c>
      <c r="AH991" s="44">
        <f t="shared" si="556"/>
        <v>2761.8447876054929</v>
      </c>
      <c r="AI991" s="44">
        <f t="shared" si="557"/>
        <v>204928.88324032759</v>
      </c>
      <c r="AJ991" s="44">
        <f t="shared" si="558"/>
        <v>1.8821163415392037</v>
      </c>
      <c r="AK991" s="45">
        <v>0</v>
      </c>
      <c r="AL991" s="43">
        <v>382.5</v>
      </c>
      <c r="AM991" s="43">
        <v>59.3</v>
      </c>
      <c r="AN991" s="69">
        <v>74.099999999999994</v>
      </c>
      <c r="AO991" s="44">
        <f t="shared" si="584"/>
        <v>29.65</v>
      </c>
      <c r="AP991" s="44">
        <f t="shared" si="559"/>
        <v>2761.8447876054929</v>
      </c>
      <c r="AQ991" s="46">
        <f t="shared" si="560"/>
        <v>204928.88324032759</v>
      </c>
      <c r="AR991" s="46">
        <f t="shared" si="561"/>
        <v>204652.69876156701</v>
      </c>
      <c r="AS991" s="47">
        <f t="shared" si="562"/>
        <v>0.13477088948788585</v>
      </c>
      <c r="AT991" s="46">
        <f t="shared" si="563"/>
        <v>1.8821163415392037</v>
      </c>
      <c r="AU991" s="46">
        <f t="shared" si="564"/>
        <v>1.8690200633300029</v>
      </c>
      <c r="AV991" s="47">
        <f t="shared" si="565"/>
        <v>0.69582724086496084</v>
      </c>
      <c r="AW991" s="116">
        <v>0</v>
      </c>
      <c r="AX991" s="70">
        <v>150</v>
      </c>
      <c r="AY991" s="70">
        <v>12</v>
      </c>
      <c r="AZ991" s="71">
        <v>327.8</v>
      </c>
      <c r="BA991" s="43">
        <f t="shared" si="580"/>
        <v>17.663209273947523</v>
      </c>
      <c r="BB991" s="71">
        <v>58.8</v>
      </c>
      <c r="BC991" s="69">
        <v>73.5</v>
      </c>
      <c r="BD991" s="54">
        <f t="shared" si="566"/>
        <v>29.4</v>
      </c>
      <c r="BE991" s="44">
        <f t="shared" si="567"/>
        <v>2715.4670260568732</v>
      </c>
      <c r="BF991" s="50">
        <f t="shared" si="583"/>
        <v>204928.88324032759</v>
      </c>
      <c r="BG991" s="50">
        <f t="shared" si="568"/>
        <v>199586.82641518017</v>
      </c>
      <c r="BH991" s="72">
        <f t="shared" si="569"/>
        <v>2.6067857008143616</v>
      </c>
      <c r="BI991" s="73">
        <f t="shared" si="570"/>
        <v>1.8821163415392037</v>
      </c>
      <c r="BJ991" s="51">
        <f t="shared" si="571"/>
        <v>1.6423929669491864</v>
      </c>
      <c r="BK991" s="72">
        <f t="shared" si="572"/>
        <v>12.736905222020997</v>
      </c>
      <c r="BL991" s="116"/>
      <c r="BM991" s="74">
        <f t="shared" si="581"/>
        <v>1020</v>
      </c>
      <c r="BN991" s="74">
        <f t="shared" si="581"/>
        <v>9</v>
      </c>
      <c r="BO991" s="71">
        <v>294.7</v>
      </c>
      <c r="BP991" s="71">
        <v>57.9</v>
      </c>
      <c r="BQ991" s="71">
        <v>71.400000000000006</v>
      </c>
      <c r="BR991" s="72">
        <f t="shared" si="573"/>
        <v>28.95</v>
      </c>
      <c r="BS991" s="54">
        <f t="shared" si="574"/>
        <v>2632.9766569552394</v>
      </c>
      <c r="BT991" s="50">
        <f t="shared" si="575"/>
        <v>199586.82641518017</v>
      </c>
      <c r="BU991" s="50">
        <f t="shared" si="576"/>
        <v>187994.53330660411</v>
      </c>
      <c r="BV991" s="72">
        <f t="shared" si="577"/>
        <v>5.8081454156006256</v>
      </c>
      <c r="BW991" s="75">
        <f t="shared" si="578"/>
        <v>1.6423929669491864</v>
      </c>
      <c r="BX991" s="55">
        <f t="shared" si="579"/>
        <v>1.5675987743716344</v>
      </c>
      <c r="BY991" s="72">
        <f t="shared" si="553"/>
        <v>4.5539766720071428</v>
      </c>
      <c r="BZ991" s="83" t="s">
        <v>95</v>
      </c>
      <c r="CA991" s="83" t="s">
        <v>78</v>
      </c>
      <c r="CB991" s="112">
        <v>4</v>
      </c>
      <c r="CC991" s="112">
        <v>8</v>
      </c>
      <c r="CD991" s="112">
        <v>3</v>
      </c>
      <c r="CE991" s="112">
        <v>6</v>
      </c>
      <c r="CF991" s="83" t="s">
        <v>81</v>
      </c>
      <c r="CG991" s="71" t="s">
        <v>75</v>
      </c>
      <c r="CH991" s="129">
        <f t="shared" si="588"/>
        <v>20.015312919479321</v>
      </c>
      <c r="CI991" s="129">
        <f t="shared" si="588"/>
        <v>3.8245464940934673</v>
      </c>
      <c r="CJ991" s="64">
        <f>SUM((AF991-BQ991)/AF991)*100</f>
        <v>3.773584905660373</v>
      </c>
      <c r="CK991" s="64">
        <f>SUM(BX991*CH991)</f>
        <v>31.375980001240524</v>
      </c>
      <c r="CL991" s="65" t="s">
        <v>81</v>
      </c>
    </row>
    <row r="992" spans="1:90" s="65" customFormat="1" ht="24.75" customHeight="1" x14ac:dyDescent="0.3">
      <c r="A992" s="61" t="s">
        <v>134</v>
      </c>
      <c r="B992" s="35">
        <v>3.4925000000000002</v>
      </c>
      <c r="C992" s="35">
        <v>1.595</v>
      </c>
      <c r="D992" s="35">
        <v>5.2249999999999996</v>
      </c>
      <c r="E992" s="35">
        <v>4.3324999999999996</v>
      </c>
      <c r="F992" s="35">
        <v>0.90934999999999999</v>
      </c>
      <c r="G992" s="66">
        <v>0.40450000000000003</v>
      </c>
      <c r="H992" s="66">
        <v>7.2650000000000006E-2</v>
      </c>
      <c r="I992" s="66">
        <v>4.1149999999999999E-2</v>
      </c>
      <c r="J992" s="66">
        <v>3.4174999999999997E-2</v>
      </c>
      <c r="K992" s="67">
        <v>4.48E-2</v>
      </c>
      <c r="L992" s="66">
        <v>0.93253999999999992</v>
      </c>
      <c r="M992" s="68">
        <v>0.148475</v>
      </c>
      <c r="N992" s="35">
        <v>5.8544999999999998</v>
      </c>
      <c r="O992" s="35">
        <v>17.771000000000001</v>
      </c>
      <c r="P992" s="35">
        <v>3.3263750000000005</v>
      </c>
      <c r="Q992" s="35">
        <v>15.763999999999999</v>
      </c>
      <c r="R992" s="35">
        <v>6.2364999999999995</v>
      </c>
      <c r="S992" s="35">
        <v>5.5346250000000001</v>
      </c>
      <c r="T992" s="35">
        <v>8.1591249999999995</v>
      </c>
      <c r="U992" s="35">
        <v>4.1001249999999994</v>
      </c>
      <c r="V992" s="35">
        <v>14.505750000000001</v>
      </c>
      <c r="W992" s="35">
        <v>4.2008749999999999</v>
      </c>
      <c r="X992" s="35">
        <v>9.2787499999999987</v>
      </c>
      <c r="Y992" s="35">
        <v>3.8270000000000008</v>
      </c>
      <c r="Z992" s="35">
        <v>1.9319999999999999</v>
      </c>
      <c r="AA992" s="35">
        <v>5.7506250000000003</v>
      </c>
      <c r="AB992" s="41">
        <v>1020</v>
      </c>
      <c r="AC992" s="41">
        <v>9</v>
      </c>
      <c r="AD992" s="88">
        <v>386.5</v>
      </c>
      <c r="AE992" s="69">
        <v>59.3</v>
      </c>
      <c r="AF992" s="69">
        <v>74.2</v>
      </c>
      <c r="AG992" s="44">
        <f t="shared" si="586"/>
        <v>29.65</v>
      </c>
      <c r="AH992" s="44">
        <f t="shared" si="556"/>
        <v>2761.8447876054929</v>
      </c>
      <c r="AI992" s="44">
        <f t="shared" si="557"/>
        <v>204928.88324032759</v>
      </c>
      <c r="AJ992" s="44">
        <f t="shared" si="558"/>
        <v>1.8860201348325181</v>
      </c>
      <c r="AK992" s="45">
        <v>0</v>
      </c>
      <c r="AL992" s="43">
        <v>384.3</v>
      </c>
      <c r="AM992" s="43">
        <v>59.3</v>
      </c>
      <c r="AN992" s="69">
        <v>74.099999999999994</v>
      </c>
      <c r="AO992" s="44">
        <f t="shared" si="584"/>
        <v>29.65</v>
      </c>
      <c r="AP992" s="44">
        <f t="shared" si="559"/>
        <v>2761.8447876054929</v>
      </c>
      <c r="AQ992" s="46">
        <f t="shared" si="560"/>
        <v>204928.88324032759</v>
      </c>
      <c r="AR992" s="46">
        <f t="shared" si="561"/>
        <v>204652.69876156701</v>
      </c>
      <c r="AS992" s="47">
        <f t="shared" si="562"/>
        <v>0.13477088948788585</v>
      </c>
      <c r="AT992" s="46">
        <f t="shared" si="563"/>
        <v>1.8860201348325181</v>
      </c>
      <c r="AU992" s="46">
        <f t="shared" si="564"/>
        <v>1.8778154518633208</v>
      </c>
      <c r="AV992" s="47">
        <f t="shared" si="565"/>
        <v>0.43502626603325667</v>
      </c>
      <c r="AW992" s="116">
        <v>0</v>
      </c>
      <c r="AX992" s="70">
        <v>150</v>
      </c>
      <c r="AY992" s="70">
        <v>12</v>
      </c>
      <c r="AZ992" s="71">
        <v>328.3</v>
      </c>
      <c r="BA992" s="43">
        <f t="shared" si="580"/>
        <v>17.727688090161433</v>
      </c>
      <c r="BB992" s="71">
        <v>58.9</v>
      </c>
      <c r="BC992" s="69">
        <v>73.5</v>
      </c>
      <c r="BD992" s="54">
        <f t="shared" si="566"/>
        <v>29.45</v>
      </c>
      <c r="BE992" s="44">
        <f t="shared" si="567"/>
        <v>2724.7111624400618</v>
      </c>
      <c r="BF992" s="50">
        <f t="shared" si="583"/>
        <v>204928.88324032759</v>
      </c>
      <c r="BG992" s="50">
        <f t="shared" si="568"/>
        <v>200266.27043934455</v>
      </c>
      <c r="BH992" s="72">
        <f t="shared" si="569"/>
        <v>2.2752345727249326</v>
      </c>
      <c r="BI992" s="73">
        <f t="shared" si="570"/>
        <v>1.8860201348325181</v>
      </c>
      <c r="BJ992" s="51">
        <f t="shared" si="571"/>
        <v>1.6393174910571551</v>
      </c>
      <c r="BK992" s="72">
        <f t="shared" si="572"/>
        <v>13.080594380678265</v>
      </c>
      <c r="BL992" s="116"/>
      <c r="BM992" s="74">
        <f t="shared" si="581"/>
        <v>1020</v>
      </c>
      <c r="BN992" s="74">
        <f t="shared" si="581"/>
        <v>9</v>
      </c>
      <c r="BO992" s="71">
        <v>295.89999999999998</v>
      </c>
      <c r="BP992" s="71">
        <v>57.9</v>
      </c>
      <c r="BQ992" s="71">
        <v>71.599999999999994</v>
      </c>
      <c r="BR992" s="72">
        <f t="shared" si="573"/>
        <v>28.95</v>
      </c>
      <c r="BS992" s="54">
        <f t="shared" si="574"/>
        <v>2632.9766569552394</v>
      </c>
      <c r="BT992" s="50">
        <f t="shared" si="575"/>
        <v>200266.27043934455</v>
      </c>
      <c r="BU992" s="50">
        <f t="shared" si="576"/>
        <v>188521.12863799513</v>
      </c>
      <c r="BV992" s="72">
        <f t="shared" si="577"/>
        <v>5.8647628357900192</v>
      </c>
      <c r="BW992" s="75">
        <f t="shared" si="578"/>
        <v>1.6393174910571551</v>
      </c>
      <c r="BX992" s="55">
        <f t="shared" si="579"/>
        <v>1.5695853411115395</v>
      </c>
      <c r="BY992" s="72">
        <f t="shared" si="553"/>
        <v>4.2537306120394698</v>
      </c>
      <c r="BZ992" s="83" t="s">
        <v>95</v>
      </c>
      <c r="CA992" s="83" t="s">
        <v>78</v>
      </c>
      <c r="CB992" s="112">
        <v>4</v>
      </c>
      <c r="CC992" s="112">
        <v>8</v>
      </c>
      <c r="CD992" s="112">
        <v>3</v>
      </c>
      <c r="CE992" s="112">
        <v>6</v>
      </c>
      <c r="CF992" s="83" t="s">
        <v>81</v>
      </c>
      <c r="CG992" s="71" t="s">
        <v>75</v>
      </c>
      <c r="CH992" s="129">
        <f t="shared" si="588"/>
        <v>19.991972624511874</v>
      </c>
      <c r="CI992" s="129">
        <f t="shared" si="588"/>
        <v>3.8537887450778894</v>
      </c>
      <c r="CJ992" s="64">
        <f>SUM((AF992-BQ992)/AF992)*100</f>
        <v>3.504043126684647</v>
      </c>
      <c r="CK992" s="64">
        <f>SUM(BX992*CH992)</f>
        <v>31.379107171337029</v>
      </c>
      <c r="CL992" s="65" t="s">
        <v>81</v>
      </c>
    </row>
    <row r="993" spans="1:90" s="65" customFormat="1" ht="24.75" customHeight="1" x14ac:dyDescent="0.3">
      <c r="A993" s="61" t="s">
        <v>134</v>
      </c>
      <c r="B993" s="35">
        <v>3.7875000000000001</v>
      </c>
      <c r="C993" s="35">
        <v>1.655</v>
      </c>
      <c r="D993" s="35">
        <v>5.6475</v>
      </c>
      <c r="E993" s="35">
        <v>4.5925000000000002</v>
      </c>
      <c r="F993" s="35">
        <v>1.5651999999999999</v>
      </c>
      <c r="G993" s="66">
        <v>0.4224</v>
      </c>
      <c r="H993" s="66">
        <v>7.8125E-2</v>
      </c>
      <c r="I993" s="66">
        <v>4.7050000000000002E-2</v>
      </c>
      <c r="J993" s="66">
        <v>4.2575000000000002E-2</v>
      </c>
      <c r="K993" s="67">
        <v>5.3900000000000003E-2</v>
      </c>
      <c r="L993" s="66">
        <v>0.93253999999999992</v>
      </c>
      <c r="M993" s="68">
        <v>0.17072499999999999</v>
      </c>
      <c r="N993" s="35">
        <v>9.5925000000000011</v>
      </c>
      <c r="O993" s="35">
        <v>14.342499999999999</v>
      </c>
      <c r="P993" s="35">
        <v>3.3050000000000002</v>
      </c>
      <c r="Q993" s="35">
        <v>15.2425</v>
      </c>
      <c r="R993" s="35">
        <v>6.1624999999999996</v>
      </c>
      <c r="S993" s="35">
        <v>5.7249999999999996</v>
      </c>
      <c r="T993" s="35">
        <v>7.6349999999999998</v>
      </c>
      <c r="U993" s="35">
        <v>4.0225</v>
      </c>
      <c r="V993" s="35">
        <v>13.32</v>
      </c>
      <c r="W993" s="35">
        <v>3.8950000000000009</v>
      </c>
      <c r="X993" s="35">
        <v>8.5850000000000009</v>
      </c>
      <c r="Y993" s="35">
        <v>2.9074999999999998</v>
      </c>
      <c r="Z993" s="35">
        <v>1.9524999999999999</v>
      </c>
      <c r="AA993" s="35">
        <v>5.9325000000000001</v>
      </c>
      <c r="AB993" s="41">
        <v>1020</v>
      </c>
      <c r="AC993" s="41">
        <v>9</v>
      </c>
      <c r="AD993" s="88">
        <v>385</v>
      </c>
      <c r="AE993" s="69">
        <v>59.3</v>
      </c>
      <c r="AF993" s="69">
        <v>74.2</v>
      </c>
      <c r="AG993" s="44">
        <f t="shared" si="586"/>
        <v>29.65</v>
      </c>
      <c r="AH993" s="44">
        <f t="shared" si="556"/>
        <v>2761.8447876054929</v>
      </c>
      <c r="AI993" s="44">
        <f t="shared" si="557"/>
        <v>204928.88324032759</v>
      </c>
      <c r="AJ993" s="44">
        <f t="shared" si="558"/>
        <v>1.8787005224075537</v>
      </c>
      <c r="AK993" s="45">
        <v>0</v>
      </c>
      <c r="AL993" s="43">
        <v>383.1</v>
      </c>
      <c r="AM993" s="43">
        <v>59.3</v>
      </c>
      <c r="AN993" s="69">
        <v>74.05</v>
      </c>
      <c r="AO993" s="44">
        <f t="shared" si="584"/>
        <v>29.65</v>
      </c>
      <c r="AP993" s="44">
        <f t="shared" si="559"/>
        <v>2761.8447876054929</v>
      </c>
      <c r="AQ993" s="46">
        <f t="shared" si="560"/>
        <v>204928.88324032759</v>
      </c>
      <c r="AR993" s="46">
        <f t="shared" si="561"/>
        <v>204514.60652218675</v>
      </c>
      <c r="AS993" s="47">
        <f t="shared" si="562"/>
        <v>0.20215633423181456</v>
      </c>
      <c r="AT993" s="46">
        <f t="shared" si="563"/>
        <v>1.8787005224075537</v>
      </c>
      <c r="AU993" s="46">
        <f t="shared" si="564"/>
        <v>1.8732158378058901</v>
      </c>
      <c r="AV993" s="47">
        <f t="shared" si="565"/>
        <v>0.29194033515437601</v>
      </c>
      <c r="AW993" s="116">
        <v>0</v>
      </c>
      <c r="AX993" s="70">
        <v>150</v>
      </c>
      <c r="AY993" s="70">
        <v>12</v>
      </c>
      <c r="AZ993" s="71">
        <v>332.1</v>
      </c>
      <c r="BA993" s="43">
        <f t="shared" si="580"/>
        <v>15.928937067148441</v>
      </c>
      <c r="BB993" s="71">
        <v>58.8</v>
      </c>
      <c r="BC993" s="69">
        <v>73.599999999999994</v>
      </c>
      <c r="BD993" s="54">
        <f t="shared" si="566"/>
        <v>29.4</v>
      </c>
      <c r="BE993" s="44">
        <f t="shared" si="567"/>
        <v>2715.4670260568732</v>
      </c>
      <c r="BF993" s="50">
        <f t="shared" si="583"/>
        <v>204928.88324032759</v>
      </c>
      <c r="BG993" s="50">
        <f t="shared" si="568"/>
        <v>199858.37311778584</v>
      </c>
      <c r="BH993" s="72">
        <f t="shared" si="569"/>
        <v>2.4742779262576535</v>
      </c>
      <c r="BI993" s="73">
        <f t="shared" si="570"/>
        <v>1.8787005224075537</v>
      </c>
      <c r="BJ993" s="51">
        <f t="shared" si="571"/>
        <v>1.6616766904445781</v>
      </c>
      <c r="BK993" s="72">
        <f t="shared" si="572"/>
        <v>11.55180558979457</v>
      </c>
      <c r="BL993" s="116"/>
      <c r="BM993" s="74">
        <f t="shared" si="581"/>
        <v>1020</v>
      </c>
      <c r="BN993" s="74">
        <f t="shared" si="581"/>
        <v>9</v>
      </c>
      <c r="BO993" s="71">
        <v>296.60000000000002</v>
      </c>
      <c r="BP993" s="71">
        <v>57.9</v>
      </c>
      <c r="BQ993" s="71">
        <v>71.5</v>
      </c>
      <c r="BR993" s="72">
        <f t="shared" si="573"/>
        <v>28.95</v>
      </c>
      <c r="BS993" s="54">
        <f t="shared" si="574"/>
        <v>2632.9766569552394</v>
      </c>
      <c r="BT993" s="50">
        <f t="shared" si="575"/>
        <v>199858.37311778584</v>
      </c>
      <c r="BU993" s="50">
        <f t="shared" si="576"/>
        <v>188257.83097229962</v>
      </c>
      <c r="BV993" s="72">
        <f t="shared" si="577"/>
        <v>5.8043813549155043</v>
      </c>
      <c r="BW993" s="75">
        <f t="shared" si="578"/>
        <v>1.6616766904445781</v>
      </c>
      <c r="BX993" s="55">
        <f t="shared" si="579"/>
        <v>1.5754988701832113</v>
      </c>
      <c r="BY993" s="72">
        <f t="shared" si="553"/>
        <v>5.1861966143552323</v>
      </c>
      <c r="BZ993" s="83" t="s">
        <v>95</v>
      </c>
      <c r="CA993" s="83" t="s">
        <v>78</v>
      </c>
      <c r="CB993" s="112">
        <v>4</v>
      </c>
      <c r="CC993" s="112">
        <v>8</v>
      </c>
      <c r="CD993" s="112">
        <v>3</v>
      </c>
      <c r="CE993" s="112">
        <v>6</v>
      </c>
      <c r="CF993" s="83" t="s">
        <v>81</v>
      </c>
      <c r="CG993" s="71" t="s">
        <v>75</v>
      </c>
      <c r="CH993" s="129">
        <f t="shared" si="588"/>
        <v>20.003642771995597</v>
      </c>
      <c r="CI993" s="129">
        <f t="shared" si="588"/>
        <v>3.8391676195856785</v>
      </c>
      <c r="CJ993" s="64">
        <f>SUM((AF993-BQ993)/AF993)*100</f>
        <v>3.6388140161725104</v>
      </c>
      <c r="CK993" s="64">
        <f>SUM(BX993*CH993)</f>
        <v>31.515716586827626</v>
      </c>
      <c r="CL993" s="65" t="s">
        <v>81</v>
      </c>
    </row>
    <row r="994" spans="1:90" s="65" customFormat="1" ht="24.75" customHeight="1" x14ac:dyDescent="0.3">
      <c r="A994" s="61" t="s">
        <v>134</v>
      </c>
      <c r="B994" s="35">
        <v>3.8624999999999998</v>
      </c>
      <c r="C994" s="35">
        <v>1.7075</v>
      </c>
      <c r="D994" s="35">
        <v>6.1875</v>
      </c>
      <c r="E994" s="35">
        <v>4.6749999999999998</v>
      </c>
      <c r="F994" s="35">
        <v>1.569</v>
      </c>
      <c r="G994" s="66">
        <v>0.429425</v>
      </c>
      <c r="H994" s="66">
        <v>7.85E-2</v>
      </c>
      <c r="I994" s="66">
        <v>4.7724999999999997E-2</v>
      </c>
      <c r="J994" s="66">
        <v>4.3674999999999999E-2</v>
      </c>
      <c r="K994" s="67">
        <v>4.9125000000000002E-2</v>
      </c>
      <c r="L994" s="66">
        <v>0.93253999999999992</v>
      </c>
      <c r="M994" s="68">
        <v>0.20125000000000001</v>
      </c>
      <c r="N994" s="35">
        <v>5.6675000000000004</v>
      </c>
      <c r="O994" s="35">
        <v>12.95</v>
      </c>
      <c r="P994" s="35">
        <v>3.2475000000000001</v>
      </c>
      <c r="Q994" s="35">
        <v>18.372500000000002</v>
      </c>
      <c r="R994" s="35">
        <v>6.9424999999999999</v>
      </c>
      <c r="S994" s="35">
        <v>5.76</v>
      </c>
      <c r="T994" s="35">
        <v>6.9450000000000003</v>
      </c>
      <c r="U994" s="35">
        <v>6.3800000000000008</v>
      </c>
      <c r="V994" s="35">
        <v>18.142499999999998</v>
      </c>
      <c r="W994" s="35">
        <v>6.254999999999999</v>
      </c>
      <c r="X994" s="35">
        <v>7.7750000000000004</v>
      </c>
      <c r="Y994" s="35">
        <v>4.8175000000000008</v>
      </c>
      <c r="Z994" s="35">
        <v>3.1625000000000001</v>
      </c>
      <c r="AA994" s="35">
        <v>5.9725000000000001</v>
      </c>
      <c r="AB994" s="41">
        <v>1020</v>
      </c>
      <c r="AC994" s="41">
        <v>9</v>
      </c>
      <c r="AD994" s="88">
        <v>385.2</v>
      </c>
      <c r="AE994" s="69">
        <v>59.3</v>
      </c>
      <c r="AF994" s="69">
        <v>74.2</v>
      </c>
      <c r="AG994" s="44">
        <f t="shared" si="586"/>
        <v>29.65</v>
      </c>
      <c r="AH994" s="44">
        <f t="shared" si="556"/>
        <v>2761.8447876054929</v>
      </c>
      <c r="AI994" s="44">
        <f t="shared" si="557"/>
        <v>204928.88324032759</v>
      </c>
      <c r="AJ994" s="44">
        <f t="shared" si="558"/>
        <v>1.8796764707308822</v>
      </c>
      <c r="AK994" s="45">
        <v>0</v>
      </c>
      <c r="AL994" s="43">
        <v>383.9</v>
      </c>
      <c r="AM994" s="43">
        <v>59.3</v>
      </c>
      <c r="AN994" s="69">
        <v>74.02</v>
      </c>
      <c r="AO994" s="44">
        <f t="shared" si="584"/>
        <v>29.65</v>
      </c>
      <c r="AP994" s="44">
        <f t="shared" si="559"/>
        <v>2761.8447876054929</v>
      </c>
      <c r="AQ994" s="46">
        <f t="shared" si="560"/>
        <v>204928.88324032759</v>
      </c>
      <c r="AR994" s="46">
        <f t="shared" si="561"/>
        <v>204431.75117855857</v>
      </c>
      <c r="AS994" s="47">
        <f t="shared" si="562"/>
        <v>0.24258760107818317</v>
      </c>
      <c r="AT994" s="46">
        <f t="shared" si="563"/>
        <v>1.8796764707308822</v>
      </c>
      <c r="AU994" s="46">
        <f t="shared" si="564"/>
        <v>1.8778883308820602</v>
      </c>
      <c r="AV994" s="47">
        <f t="shared" si="565"/>
        <v>9.5130192704209859E-2</v>
      </c>
      <c r="AW994" s="116">
        <v>0</v>
      </c>
      <c r="AX994" s="70">
        <v>150</v>
      </c>
      <c r="AY994" s="70">
        <v>12</v>
      </c>
      <c r="AZ994" s="71">
        <v>335.2</v>
      </c>
      <c r="BA994" s="43">
        <f t="shared" si="580"/>
        <v>14.916467780429596</v>
      </c>
      <c r="BB994" s="71">
        <v>58.7</v>
      </c>
      <c r="BC994" s="69">
        <v>73.900000000000006</v>
      </c>
      <c r="BD994" s="54">
        <f t="shared" si="566"/>
        <v>29.35</v>
      </c>
      <c r="BE994" s="44">
        <f t="shared" si="567"/>
        <v>2706.2385976369542</v>
      </c>
      <c r="BF994" s="50">
        <f t="shared" si="583"/>
        <v>204928.88324032759</v>
      </c>
      <c r="BG994" s="50">
        <f t="shared" si="568"/>
        <v>199991.03236537092</v>
      </c>
      <c r="BH994" s="72">
        <f t="shared" si="569"/>
        <v>2.4095436411303086</v>
      </c>
      <c r="BI994" s="73">
        <f t="shared" si="570"/>
        <v>1.8796764707308822</v>
      </c>
      <c r="BJ994" s="51">
        <f t="shared" si="571"/>
        <v>1.6760751521478767</v>
      </c>
      <c r="BK994" s="72">
        <f t="shared" si="572"/>
        <v>10.831721402770889</v>
      </c>
      <c r="BL994" s="116"/>
      <c r="BM994" s="74">
        <f t="shared" si="581"/>
        <v>1020</v>
      </c>
      <c r="BN994" s="74">
        <f t="shared" si="581"/>
        <v>9</v>
      </c>
      <c r="BO994" s="71">
        <v>295.60000000000002</v>
      </c>
      <c r="BP994" s="71">
        <v>57.8</v>
      </c>
      <c r="BQ994" s="71">
        <v>71.900000000000006</v>
      </c>
      <c r="BR994" s="72">
        <f t="shared" si="573"/>
        <v>28.9</v>
      </c>
      <c r="BS994" s="54">
        <f t="shared" si="574"/>
        <v>2623.8896002047309</v>
      </c>
      <c r="BT994" s="50">
        <f t="shared" si="575"/>
        <v>199991.03236537092</v>
      </c>
      <c r="BU994" s="50">
        <f t="shared" si="576"/>
        <v>188657.66225472017</v>
      </c>
      <c r="BV994" s="72">
        <f t="shared" si="577"/>
        <v>5.666939150524211</v>
      </c>
      <c r="BW994" s="75">
        <f t="shared" si="578"/>
        <v>1.6760751521478767</v>
      </c>
      <c r="BX994" s="55">
        <f t="shared" si="579"/>
        <v>1.5668592331059914</v>
      </c>
      <c r="BY994" s="72">
        <f t="shared" si="553"/>
        <v>6.51617076369911</v>
      </c>
      <c r="BZ994" s="83" t="s">
        <v>95</v>
      </c>
      <c r="CA994" s="83" t="s">
        <v>78</v>
      </c>
      <c r="CB994" s="112">
        <v>4</v>
      </c>
      <c r="CC994" s="112">
        <v>8</v>
      </c>
      <c r="CD994" s="112">
        <v>3</v>
      </c>
      <c r="CE994" s="112">
        <v>6</v>
      </c>
      <c r="CF994" s="83" t="s">
        <v>81</v>
      </c>
      <c r="CG994" s="71" t="s">
        <v>75</v>
      </c>
      <c r="CH994" s="129">
        <f>SUM(CH992:CH993)/2.1</f>
        <v>19.045531141194036</v>
      </c>
      <c r="CI994" s="63">
        <v>3.9788735772973838</v>
      </c>
      <c r="CJ994" s="64">
        <f>SUM((AF994-BQ994)/AF994)*100</f>
        <v>3.0997304582210203</v>
      </c>
      <c r="CK994" s="64">
        <f>SUM(BX994*CH994)</f>
        <v>29.841666317987563</v>
      </c>
      <c r="CL994" s="65" t="s">
        <v>81</v>
      </c>
    </row>
    <row r="995" spans="1:90" s="65" customFormat="1" ht="24.75" customHeight="1" x14ac:dyDescent="0.3">
      <c r="A995" s="61" t="s">
        <v>134</v>
      </c>
      <c r="B995" s="35">
        <v>3.7725</v>
      </c>
      <c r="C995" s="35">
        <v>1.7224999999999999</v>
      </c>
      <c r="D995" s="35">
        <v>5.915</v>
      </c>
      <c r="E995" s="35">
        <v>4.6675000000000004</v>
      </c>
      <c r="F995" s="35">
        <v>1.675575</v>
      </c>
      <c r="G995" s="66">
        <v>0.28569250000000002</v>
      </c>
      <c r="H995" s="66">
        <v>7.8575000000000006E-2</v>
      </c>
      <c r="I995" s="66">
        <v>4.6175000000000001E-2</v>
      </c>
      <c r="J995" s="66">
        <v>4.4174999999999999E-2</v>
      </c>
      <c r="K995" s="67">
        <v>5.1799999999999999E-2</v>
      </c>
      <c r="L995" s="66">
        <v>0.93253999999999992</v>
      </c>
      <c r="M995" s="68">
        <v>0.18920000000000001</v>
      </c>
      <c r="N995" s="35">
        <v>5.8544999999999998</v>
      </c>
      <c r="O995" s="35">
        <v>17.771000000000001</v>
      </c>
      <c r="P995" s="35">
        <v>3.3263750000000005</v>
      </c>
      <c r="Q995" s="35">
        <v>15.763999999999999</v>
      </c>
      <c r="R995" s="35">
        <v>6.2364999999999995</v>
      </c>
      <c r="S995" s="35">
        <v>5.5346250000000001</v>
      </c>
      <c r="T995" s="35">
        <v>8.1591249999999995</v>
      </c>
      <c r="U995" s="35">
        <v>4.1001249999999994</v>
      </c>
      <c r="V995" s="35">
        <v>14.505750000000001</v>
      </c>
      <c r="W995" s="35">
        <v>4.2008749999999999</v>
      </c>
      <c r="X995" s="35">
        <v>9.2787499999999987</v>
      </c>
      <c r="Y995" s="35">
        <v>3.8270000000000008</v>
      </c>
      <c r="Z995" s="35">
        <v>1.9319999999999999</v>
      </c>
      <c r="AA995" s="35">
        <v>5.7506250000000003</v>
      </c>
      <c r="AB995" s="41">
        <v>1020</v>
      </c>
      <c r="AC995" s="41">
        <v>9</v>
      </c>
      <c r="AD995" s="88">
        <v>385.2</v>
      </c>
      <c r="AE995" s="69">
        <v>59.4</v>
      </c>
      <c r="AF995" s="69">
        <v>74.2</v>
      </c>
      <c r="AG995" s="44">
        <f t="shared" si="586"/>
        <v>29.7</v>
      </c>
      <c r="AH995" s="44">
        <f t="shared" si="556"/>
        <v>2771.1674638050204</v>
      </c>
      <c r="AI995" s="44">
        <f t="shared" si="557"/>
        <v>205620.62581433251</v>
      </c>
      <c r="AJ995" s="44">
        <f t="shared" si="558"/>
        <v>1.8733529210626017</v>
      </c>
      <c r="AK995" s="45">
        <v>0</v>
      </c>
      <c r="AL995" s="43">
        <v>380.7</v>
      </c>
      <c r="AM995" s="43">
        <v>59.3</v>
      </c>
      <c r="AN995" s="69">
        <v>74</v>
      </c>
      <c r="AO995" s="44">
        <f t="shared" si="584"/>
        <v>29.65</v>
      </c>
      <c r="AP995" s="44">
        <f t="shared" si="559"/>
        <v>2761.8447876054929</v>
      </c>
      <c r="AQ995" s="46">
        <f t="shared" si="560"/>
        <v>205620.62581433251</v>
      </c>
      <c r="AR995" s="46">
        <f t="shared" si="561"/>
        <v>204376.51428280649</v>
      </c>
      <c r="AS995" s="47">
        <f t="shared" si="562"/>
        <v>0.6050519137362268</v>
      </c>
      <c r="AT995" s="46">
        <f t="shared" si="563"/>
        <v>1.8733529210626017</v>
      </c>
      <c r="AU995" s="46">
        <f t="shared" si="564"/>
        <v>1.8627384919247887</v>
      </c>
      <c r="AV995" s="47">
        <f t="shared" si="565"/>
        <v>0.56660061318249944</v>
      </c>
      <c r="AW995" s="116">
        <v>0</v>
      </c>
      <c r="AX995" s="70">
        <v>150</v>
      </c>
      <c r="AY995" s="70">
        <v>12</v>
      </c>
      <c r="AZ995" s="71">
        <v>325.39999999999998</v>
      </c>
      <c r="BA995" s="43">
        <f t="shared" si="580"/>
        <v>18.377381684081133</v>
      </c>
      <c r="BB995" s="71">
        <v>58.8</v>
      </c>
      <c r="BC995" s="69">
        <v>73.7</v>
      </c>
      <c r="BD995" s="54">
        <f t="shared" si="566"/>
        <v>29.4</v>
      </c>
      <c r="BE995" s="44">
        <f t="shared" si="567"/>
        <v>2715.4670260568732</v>
      </c>
      <c r="BF995" s="50">
        <f t="shared" si="583"/>
        <v>205620.62581433251</v>
      </c>
      <c r="BG995" s="50">
        <f t="shared" si="568"/>
        <v>200129.91982039157</v>
      </c>
      <c r="BH995" s="72">
        <f t="shared" si="569"/>
        <v>2.6703089596171314</v>
      </c>
      <c r="BI995" s="73">
        <f t="shared" si="570"/>
        <v>1.8733529210626017</v>
      </c>
      <c r="BJ995" s="51">
        <f t="shared" si="571"/>
        <v>1.6259437883752375</v>
      </c>
      <c r="BK995" s="72">
        <f t="shared" si="572"/>
        <v>13.206755113021043</v>
      </c>
      <c r="BL995" s="116"/>
      <c r="BM995" s="74">
        <f t="shared" ref="BM995:BM1010" si="589">SUM(AB995)</f>
        <v>1020</v>
      </c>
      <c r="BN995" s="74">
        <f t="shared" ref="BN995:BN1010" si="590">SUM(AC995)</f>
        <v>9</v>
      </c>
      <c r="BO995" s="71">
        <v>294.5</v>
      </c>
      <c r="BP995" s="71">
        <v>57.4</v>
      </c>
      <c r="BQ995" s="71">
        <v>70.400000000000006</v>
      </c>
      <c r="BR995" s="72">
        <f t="shared" si="573"/>
        <v>28.7</v>
      </c>
      <c r="BS995" s="54">
        <f t="shared" si="574"/>
        <v>2587.6984528353764</v>
      </c>
      <c r="BT995" s="50">
        <f t="shared" si="575"/>
        <v>200129.91982039157</v>
      </c>
      <c r="BU995" s="50">
        <f t="shared" si="576"/>
        <v>182173.97107961052</v>
      </c>
      <c r="BV995" s="72">
        <f t="shared" si="577"/>
        <v>8.972146072359287</v>
      </c>
      <c r="BW995" s="75">
        <f t="shared" si="578"/>
        <v>1.6259437883752375</v>
      </c>
      <c r="BX995" s="55">
        <f t="shared" si="579"/>
        <v>1.6165865971670712</v>
      </c>
      <c r="BY995" s="72">
        <f t="shared" si="553"/>
        <v>0.57549290910706341</v>
      </c>
      <c r="BZ995" s="83" t="s">
        <v>74</v>
      </c>
      <c r="CA995" s="83" t="s">
        <v>92</v>
      </c>
      <c r="CB995" s="112">
        <v>8</v>
      </c>
      <c r="CC995" s="112">
        <v>4</v>
      </c>
      <c r="CD995" s="112">
        <v>6</v>
      </c>
      <c r="CE995" s="112">
        <v>3</v>
      </c>
      <c r="CF995" s="83" t="s">
        <v>75</v>
      </c>
      <c r="CG995" s="71" t="s">
        <v>81</v>
      </c>
      <c r="CH995" s="129">
        <v>17.2</v>
      </c>
      <c r="CI995" s="63">
        <v>4.3345856213925584</v>
      </c>
      <c r="CJ995" s="64">
        <f>SUM((AF995-BQ995)/AF995)*100</f>
        <v>5.12129380053908</v>
      </c>
      <c r="CK995" s="64">
        <f>SUM(BX995*CH995)</f>
        <v>27.805289471273625</v>
      </c>
      <c r="CL995" s="65" t="s">
        <v>75</v>
      </c>
    </row>
    <row r="996" spans="1:90" s="65" customFormat="1" ht="24.75" customHeight="1" x14ac:dyDescent="0.3">
      <c r="A996" s="61" t="s">
        <v>134</v>
      </c>
      <c r="B996" s="35">
        <v>3.4449999999999998</v>
      </c>
      <c r="C996" s="35">
        <v>1.6425000000000001</v>
      </c>
      <c r="D996" s="35">
        <v>5.7350000000000003</v>
      </c>
      <c r="E996" s="35">
        <v>4.8</v>
      </c>
      <c r="F996" s="35">
        <v>1.5114749999999999</v>
      </c>
      <c r="G996" s="66">
        <v>0.42049999999999998</v>
      </c>
      <c r="H996" s="66">
        <v>7.6725000000000002E-2</v>
      </c>
      <c r="I996" s="66">
        <v>4.3825000000000003E-2</v>
      </c>
      <c r="J996" s="66">
        <v>3.8275000000000003E-2</v>
      </c>
      <c r="K996" s="67">
        <v>4.7675000000000002E-2</v>
      </c>
      <c r="L996" s="66">
        <v>0.93253999999999992</v>
      </c>
      <c r="M996" s="68">
        <v>5.4600000000000003E-2</v>
      </c>
      <c r="N996" s="35">
        <v>9.5925000000000011</v>
      </c>
      <c r="O996" s="35">
        <v>14.342499999999999</v>
      </c>
      <c r="P996" s="35">
        <v>3.3050000000000002</v>
      </c>
      <c r="Q996" s="35">
        <v>15.2425</v>
      </c>
      <c r="R996" s="35">
        <v>6.1624999999999996</v>
      </c>
      <c r="S996" s="35">
        <v>5.7249999999999996</v>
      </c>
      <c r="T996" s="35">
        <v>7.6349999999999998</v>
      </c>
      <c r="U996" s="35">
        <v>4.0225</v>
      </c>
      <c r="V996" s="35">
        <v>13.32</v>
      </c>
      <c r="W996" s="35">
        <v>3.8950000000000009</v>
      </c>
      <c r="X996" s="35">
        <v>8.5850000000000009</v>
      </c>
      <c r="Y996" s="35">
        <v>2.9074999999999998</v>
      </c>
      <c r="Z996" s="35">
        <v>1.9524999999999999</v>
      </c>
      <c r="AA996" s="35">
        <v>5.9325000000000001</v>
      </c>
      <c r="AB996" s="41">
        <v>1020</v>
      </c>
      <c r="AC996" s="41">
        <v>9</v>
      </c>
      <c r="AD996" s="88">
        <v>386.5</v>
      </c>
      <c r="AE996" s="69">
        <v>59.3</v>
      </c>
      <c r="AF996" s="69">
        <v>74.2</v>
      </c>
      <c r="AG996" s="44">
        <f t="shared" si="586"/>
        <v>29.65</v>
      </c>
      <c r="AH996" s="44">
        <f t="shared" si="556"/>
        <v>2761.8447876054929</v>
      </c>
      <c r="AI996" s="44">
        <f t="shared" si="557"/>
        <v>204928.88324032759</v>
      </c>
      <c r="AJ996" s="44">
        <f t="shared" si="558"/>
        <v>1.8860201348325181</v>
      </c>
      <c r="AK996" s="45">
        <v>0</v>
      </c>
      <c r="AL996" s="43">
        <v>384.1</v>
      </c>
      <c r="AM996" s="43">
        <v>59.3</v>
      </c>
      <c r="AN996" s="69">
        <v>74</v>
      </c>
      <c r="AO996" s="44">
        <f t="shared" si="584"/>
        <v>29.65</v>
      </c>
      <c r="AP996" s="44">
        <f t="shared" si="559"/>
        <v>2761.8447876054929</v>
      </c>
      <c r="AQ996" s="46">
        <f t="shared" si="560"/>
        <v>204928.88324032759</v>
      </c>
      <c r="AR996" s="46">
        <f t="shared" si="561"/>
        <v>204376.51428280649</v>
      </c>
      <c r="AS996" s="47">
        <f t="shared" si="562"/>
        <v>0.26954177897574327</v>
      </c>
      <c r="AT996" s="46">
        <f t="shared" si="563"/>
        <v>1.8860201348325181</v>
      </c>
      <c r="AU996" s="46">
        <f t="shared" si="564"/>
        <v>1.8793744542902846</v>
      </c>
      <c r="AV996" s="47">
        <f t="shared" si="565"/>
        <v>0.35236530191251725</v>
      </c>
      <c r="AW996" s="116">
        <v>0</v>
      </c>
      <c r="AX996" s="70">
        <v>150</v>
      </c>
      <c r="AY996" s="70">
        <v>12</v>
      </c>
      <c r="AZ996" s="71">
        <v>328.8</v>
      </c>
      <c r="BA996" s="43">
        <f t="shared" si="580"/>
        <v>17.548661800486613</v>
      </c>
      <c r="BB996" s="71">
        <v>58.8</v>
      </c>
      <c r="BC996" s="69">
        <v>73.599999999999994</v>
      </c>
      <c r="BD996" s="54">
        <f t="shared" si="566"/>
        <v>29.4</v>
      </c>
      <c r="BE996" s="44">
        <f t="shared" si="567"/>
        <v>2715.4670260568732</v>
      </c>
      <c r="BF996" s="50">
        <f t="shared" si="583"/>
        <v>204928.88324032759</v>
      </c>
      <c r="BG996" s="50">
        <f t="shared" si="568"/>
        <v>199858.37311778584</v>
      </c>
      <c r="BH996" s="72">
        <f t="shared" si="569"/>
        <v>2.4742779262576535</v>
      </c>
      <c r="BI996" s="73">
        <f t="shared" si="570"/>
        <v>1.8860201348325181</v>
      </c>
      <c r="BJ996" s="51">
        <f t="shared" si="571"/>
        <v>1.6451649979469354</v>
      </c>
      <c r="BK996" s="72">
        <f t="shared" si="572"/>
        <v>12.770549605345069</v>
      </c>
      <c r="BL996" s="116"/>
      <c r="BM996" s="74">
        <f t="shared" si="589"/>
        <v>1020</v>
      </c>
      <c r="BN996" s="74">
        <f t="shared" si="590"/>
        <v>9</v>
      </c>
      <c r="BO996" s="71">
        <v>295.8</v>
      </c>
      <c r="BP996" s="71">
        <v>57.4</v>
      </c>
      <c r="BQ996" s="71">
        <v>70.099999999999994</v>
      </c>
      <c r="BR996" s="72">
        <f t="shared" si="573"/>
        <v>28.7</v>
      </c>
      <c r="BS996" s="54">
        <f t="shared" si="574"/>
        <v>2587.6984528353764</v>
      </c>
      <c r="BT996" s="50">
        <f t="shared" si="575"/>
        <v>199858.37311778584</v>
      </c>
      <c r="BU996" s="50">
        <f t="shared" si="576"/>
        <v>181397.66154375987</v>
      </c>
      <c r="BV996" s="72">
        <f t="shared" si="577"/>
        <v>9.2368967514542</v>
      </c>
      <c r="BW996" s="75">
        <f t="shared" si="578"/>
        <v>1.6451649979469354</v>
      </c>
      <c r="BX996" s="55">
        <f t="shared" si="579"/>
        <v>1.6306715173869097</v>
      </c>
      <c r="BY996" s="72">
        <f t="shared" si="553"/>
        <v>0.88097428392365573</v>
      </c>
      <c r="BZ996" s="83" t="s">
        <v>74</v>
      </c>
      <c r="CA996" s="83" t="s">
        <v>92</v>
      </c>
      <c r="CB996" s="112">
        <v>8</v>
      </c>
      <c r="CC996" s="112">
        <v>4</v>
      </c>
      <c r="CD996" s="112">
        <v>6</v>
      </c>
      <c r="CE996" s="112">
        <v>3</v>
      </c>
      <c r="CF996" s="83" t="s">
        <v>75</v>
      </c>
      <c r="CG996" s="71" t="s">
        <v>81</v>
      </c>
      <c r="CH996" s="129">
        <v>18.2</v>
      </c>
      <c r="CI996" s="63">
        <v>5.4</v>
      </c>
      <c r="CJ996" s="64">
        <f>SUM((AF996-BQ996)/AF996)*100</f>
        <v>5.5256064690027067</v>
      </c>
      <c r="CK996" s="64">
        <f>SUM(BX996*CH996)</f>
        <v>29.678221616441757</v>
      </c>
      <c r="CL996" s="65" t="s">
        <v>75</v>
      </c>
    </row>
    <row r="997" spans="1:90" s="65" customFormat="1" ht="24.75" customHeight="1" x14ac:dyDescent="0.3">
      <c r="A997" s="61" t="s">
        <v>134</v>
      </c>
      <c r="B997" s="35">
        <v>3.8650000000000002</v>
      </c>
      <c r="C997" s="35">
        <v>1.615</v>
      </c>
      <c r="D997" s="35">
        <v>6.2725</v>
      </c>
      <c r="E997" s="35">
        <v>4.6399999999999997</v>
      </c>
      <c r="F997" s="35">
        <v>1.456275</v>
      </c>
      <c r="G997" s="66">
        <v>0.40912500000000002</v>
      </c>
      <c r="H997" s="66">
        <v>7.6774999999999996E-2</v>
      </c>
      <c r="I997" s="66">
        <v>4.0825E-2</v>
      </c>
      <c r="J997" s="66">
        <v>3.6624999999999998E-2</v>
      </c>
      <c r="K997" s="67">
        <v>4.965E-2</v>
      </c>
      <c r="L997" s="66">
        <v>0.93253999999999992</v>
      </c>
      <c r="M997" s="68">
        <v>5.7724999999999999E-2</v>
      </c>
      <c r="N997" s="35">
        <v>5.6675000000000004</v>
      </c>
      <c r="O997" s="35">
        <v>12.95</v>
      </c>
      <c r="P997" s="35">
        <v>3.2475000000000001</v>
      </c>
      <c r="Q997" s="35">
        <v>18.372500000000002</v>
      </c>
      <c r="R997" s="35">
        <v>6.9424999999999999</v>
      </c>
      <c r="S997" s="35">
        <v>5.76</v>
      </c>
      <c r="T997" s="35">
        <v>6.9450000000000003</v>
      </c>
      <c r="U997" s="35">
        <v>6.3800000000000008</v>
      </c>
      <c r="V997" s="35">
        <v>18.142499999999998</v>
      </c>
      <c r="W997" s="35">
        <v>6.254999999999999</v>
      </c>
      <c r="X997" s="35">
        <v>7.7750000000000004</v>
      </c>
      <c r="Y997" s="35">
        <v>4.8175000000000008</v>
      </c>
      <c r="Z997" s="35">
        <v>3.1625000000000001</v>
      </c>
      <c r="AA997" s="35">
        <v>5.9725000000000001</v>
      </c>
      <c r="AB997" s="41">
        <v>1020</v>
      </c>
      <c r="AC997" s="41">
        <v>9</v>
      </c>
      <c r="AD997" s="88">
        <v>386.5</v>
      </c>
      <c r="AE997" s="69">
        <v>59.3</v>
      </c>
      <c r="AF997" s="69">
        <v>74.3</v>
      </c>
      <c r="AG997" s="44">
        <f t="shared" si="586"/>
        <v>29.65</v>
      </c>
      <c r="AH997" s="44">
        <f t="shared" si="556"/>
        <v>2761.8447876054929</v>
      </c>
      <c r="AI997" s="44">
        <f t="shared" si="557"/>
        <v>205205.06771908811</v>
      </c>
      <c r="AJ997" s="44">
        <f t="shared" si="558"/>
        <v>1.8834817497250722</v>
      </c>
      <c r="AK997" s="45">
        <v>0</v>
      </c>
      <c r="AL997" s="43">
        <v>380</v>
      </c>
      <c r="AM997" s="43">
        <v>59.2</v>
      </c>
      <c r="AN997" s="69">
        <v>74.2</v>
      </c>
      <c r="AO997" s="44">
        <f t="shared" si="584"/>
        <v>29.6</v>
      </c>
      <c r="AP997" s="44">
        <f t="shared" si="559"/>
        <v>2752.5378193692336</v>
      </c>
      <c r="AQ997" s="46">
        <f t="shared" si="560"/>
        <v>205205.06771908811</v>
      </c>
      <c r="AR997" s="46">
        <f t="shared" si="561"/>
        <v>204238.30619719715</v>
      </c>
      <c r="AS997" s="47">
        <f t="shared" si="562"/>
        <v>0.47111971094904659</v>
      </c>
      <c r="AT997" s="46">
        <f t="shared" si="563"/>
        <v>1.8834817497250722</v>
      </c>
      <c r="AU997" s="46">
        <f t="shared" si="564"/>
        <v>1.8605716384716811</v>
      </c>
      <c r="AV997" s="47">
        <f t="shared" si="565"/>
        <v>1.2163702279958535</v>
      </c>
      <c r="AW997" s="116">
        <v>0</v>
      </c>
      <c r="AX997" s="70">
        <v>150</v>
      </c>
      <c r="AY997" s="70">
        <v>12</v>
      </c>
      <c r="AZ997" s="71">
        <v>330.2</v>
      </c>
      <c r="BA997" s="43">
        <f t="shared" si="580"/>
        <v>17.050272562083592</v>
      </c>
      <c r="BB997" s="71">
        <v>58.8</v>
      </c>
      <c r="BC997" s="69">
        <v>73.3</v>
      </c>
      <c r="BD997" s="54">
        <f t="shared" si="566"/>
        <v>29.4</v>
      </c>
      <c r="BE997" s="44">
        <f t="shared" si="567"/>
        <v>2715.4670260568732</v>
      </c>
      <c r="BF997" s="50">
        <f t="shared" si="583"/>
        <v>205205.06771908811</v>
      </c>
      <c r="BG997" s="50">
        <f t="shared" si="568"/>
        <v>199043.7330099688</v>
      </c>
      <c r="BH997" s="72">
        <f t="shared" si="569"/>
        <v>3.0025256089453722</v>
      </c>
      <c r="BI997" s="73">
        <f t="shared" si="570"/>
        <v>1.8834817497250722</v>
      </c>
      <c r="BJ997" s="51">
        <f t="shared" si="571"/>
        <v>1.6589319091169901</v>
      </c>
      <c r="BK997" s="72">
        <f t="shared" si="572"/>
        <v>11.922060866310979</v>
      </c>
      <c r="BL997" s="116"/>
      <c r="BM997" s="74">
        <f t="shared" si="589"/>
        <v>1020</v>
      </c>
      <c r="BN997" s="74">
        <f t="shared" si="590"/>
        <v>9</v>
      </c>
      <c r="BO997" s="71">
        <v>296.10000000000002</v>
      </c>
      <c r="BP997" s="71">
        <v>58.9</v>
      </c>
      <c r="BQ997" s="71">
        <v>69.5</v>
      </c>
      <c r="BR997" s="72">
        <f t="shared" si="573"/>
        <v>29.45</v>
      </c>
      <c r="BS997" s="54">
        <f t="shared" si="574"/>
        <v>2724.7111624400618</v>
      </c>
      <c r="BT997" s="50">
        <f t="shared" si="575"/>
        <v>199043.7330099688</v>
      </c>
      <c r="BU997" s="50">
        <f t="shared" si="576"/>
        <v>189367.42578958429</v>
      </c>
      <c r="BV997" s="72">
        <f t="shared" si="577"/>
        <v>4.8613975803497844</v>
      </c>
      <c r="BW997" s="75">
        <f t="shared" si="578"/>
        <v>1.6589319091169901</v>
      </c>
      <c r="BX997" s="55">
        <f t="shared" si="579"/>
        <v>1.5636268949920229</v>
      </c>
      <c r="BY997" s="72">
        <f t="shared" si="553"/>
        <v>5.7449623821929956</v>
      </c>
      <c r="BZ997" s="83" t="s">
        <v>74</v>
      </c>
      <c r="CA997" s="83" t="s">
        <v>92</v>
      </c>
      <c r="CB997" s="112">
        <v>8</v>
      </c>
      <c r="CC997" s="112">
        <v>4</v>
      </c>
      <c r="CD997" s="112">
        <v>6</v>
      </c>
      <c r="CE997" s="112">
        <v>3</v>
      </c>
      <c r="CF997" s="83" t="s">
        <v>75</v>
      </c>
      <c r="CG997" s="71" t="s">
        <v>81</v>
      </c>
      <c r="CH997" s="129">
        <f t="shared" ref="CH997:CH1002" si="591">SUM(CH995:CH996)/2</f>
        <v>17.7</v>
      </c>
      <c r="CI997" s="63">
        <v>5.6</v>
      </c>
      <c r="CJ997" s="64">
        <f>SUM((AF997-BQ997)/AF997)*100</f>
        <v>6.460296096904437</v>
      </c>
      <c r="CK997" s="64">
        <f>SUM(BX997*CH997)</f>
        <v>27.676196041358804</v>
      </c>
      <c r="CL997" s="65" t="s">
        <v>75</v>
      </c>
    </row>
    <row r="998" spans="1:90" s="65" customFormat="1" ht="24.75" customHeight="1" x14ac:dyDescent="0.3">
      <c r="A998" s="61" t="s">
        <v>134</v>
      </c>
      <c r="B998" s="35">
        <v>3.4849999999999999</v>
      </c>
      <c r="C998" s="35">
        <v>1.6850000000000001</v>
      </c>
      <c r="D998" s="35">
        <v>6.0975000000000001</v>
      </c>
      <c r="E998" s="35">
        <v>4.8525</v>
      </c>
      <c r="F998" s="35">
        <v>1.5786249999999999</v>
      </c>
      <c r="G998" s="66">
        <v>0.43735000000000002</v>
      </c>
      <c r="H998" s="66">
        <v>7.5975000000000001E-2</v>
      </c>
      <c r="I998" s="66">
        <v>4.4400000000000002E-2</v>
      </c>
      <c r="J998" s="66">
        <v>3.8425000000000001E-2</v>
      </c>
      <c r="K998" s="67">
        <v>4.9075000000000001E-2</v>
      </c>
      <c r="L998" s="66">
        <v>0.93253999999999992</v>
      </c>
      <c r="M998" s="68">
        <v>5.2850000000000001E-2</v>
      </c>
      <c r="N998" s="35">
        <v>5.8544999999999998</v>
      </c>
      <c r="O998" s="35">
        <v>17.771000000000001</v>
      </c>
      <c r="P998" s="35">
        <v>3.3263750000000005</v>
      </c>
      <c r="Q998" s="35">
        <v>15.763999999999999</v>
      </c>
      <c r="R998" s="35">
        <v>6.2364999999999995</v>
      </c>
      <c r="S998" s="35">
        <v>5.5346250000000001</v>
      </c>
      <c r="T998" s="35">
        <v>8.1591249999999995</v>
      </c>
      <c r="U998" s="35">
        <v>4.1001249999999994</v>
      </c>
      <c r="V998" s="35">
        <v>14.505750000000001</v>
      </c>
      <c r="W998" s="35">
        <v>4.2008749999999999</v>
      </c>
      <c r="X998" s="35">
        <v>9.2787499999999987</v>
      </c>
      <c r="Y998" s="35">
        <v>3.8270000000000008</v>
      </c>
      <c r="Z998" s="35">
        <v>1.9319999999999999</v>
      </c>
      <c r="AA998" s="35">
        <v>5.7506250000000003</v>
      </c>
      <c r="AB998" s="41">
        <v>1020</v>
      </c>
      <c r="AC998" s="41">
        <v>9</v>
      </c>
      <c r="AD998" s="88">
        <v>387</v>
      </c>
      <c r="AE998" s="69">
        <v>59.4</v>
      </c>
      <c r="AF998" s="69">
        <v>74.3</v>
      </c>
      <c r="AG998" s="44">
        <f t="shared" si="586"/>
        <v>29.7</v>
      </c>
      <c r="AH998" s="44">
        <f t="shared" si="556"/>
        <v>2771.1674638050204</v>
      </c>
      <c r="AI998" s="44">
        <f t="shared" si="557"/>
        <v>205897.742560713</v>
      </c>
      <c r="AJ998" s="44">
        <f t="shared" si="558"/>
        <v>1.8795737883618877</v>
      </c>
      <c r="AK998" s="45">
        <v>0</v>
      </c>
      <c r="AL998" s="43">
        <v>380.9</v>
      </c>
      <c r="AM998" s="43">
        <v>59.3</v>
      </c>
      <c r="AN998" s="69">
        <v>74</v>
      </c>
      <c r="AO998" s="44">
        <f t="shared" si="584"/>
        <v>29.65</v>
      </c>
      <c r="AP998" s="44">
        <f t="shared" si="559"/>
        <v>2761.8447876054929</v>
      </c>
      <c r="AQ998" s="46">
        <f t="shared" si="560"/>
        <v>205897.742560713</v>
      </c>
      <c r="AR998" s="46">
        <f t="shared" si="561"/>
        <v>204376.51428280649</v>
      </c>
      <c r="AS998" s="47">
        <f t="shared" si="562"/>
        <v>0.73882707939740977</v>
      </c>
      <c r="AT998" s="46">
        <f t="shared" si="563"/>
        <v>1.8795737883618877</v>
      </c>
      <c r="AU998" s="46">
        <f t="shared" si="564"/>
        <v>1.8637170779462886</v>
      </c>
      <c r="AV998" s="47">
        <f t="shared" si="565"/>
        <v>0.84363330206997444</v>
      </c>
      <c r="AW998" s="116">
        <v>0</v>
      </c>
      <c r="AX998" s="70">
        <v>150</v>
      </c>
      <c r="AY998" s="70">
        <v>12</v>
      </c>
      <c r="AZ998" s="71">
        <v>326.7</v>
      </c>
      <c r="BA998" s="43">
        <f t="shared" si="580"/>
        <v>18.457300275482098</v>
      </c>
      <c r="BB998" s="71">
        <v>58.8</v>
      </c>
      <c r="BC998" s="69">
        <v>73.599999999999994</v>
      </c>
      <c r="BD998" s="54">
        <f t="shared" si="566"/>
        <v>29.4</v>
      </c>
      <c r="BE998" s="44">
        <f t="shared" si="567"/>
        <v>2715.4670260568732</v>
      </c>
      <c r="BF998" s="50">
        <f t="shared" si="583"/>
        <v>205897.742560713</v>
      </c>
      <c r="BG998" s="50">
        <f t="shared" si="568"/>
        <v>199858.37311778584</v>
      </c>
      <c r="BH998" s="72">
        <f t="shared" si="569"/>
        <v>2.9331887605063613</v>
      </c>
      <c r="BI998" s="73">
        <f t="shared" si="570"/>
        <v>1.8795737883618877</v>
      </c>
      <c r="BJ998" s="51">
        <f t="shared" si="571"/>
        <v>1.6346575572666173</v>
      </c>
      <c r="BK998" s="72">
        <f t="shared" si="572"/>
        <v>13.030413203874438</v>
      </c>
      <c r="BL998" s="116"/>
      <c r="BM998" s="74">
        <f t="shared" si="589"/>
        <v>1020</v>
      </c>
      <c r="BN998" s="74">
        <f t="shared" si="590"/>
        <v>9</v>
      </c>
      <c r="BO998" s="71">
        <v>296.10000000000002</v>
      </c>
      <c r="BP998" s="71">
        <v>57.6</v>
      </c>
      <c r="BQ998" s="71">
        <v>70.5</v>
      </c>
      <c r="BR998" s="72">
        <f t="shared" si="573"/>
        <v>28.8</v>
      </c>
      <c r="BS998" s="54">
        <f t="shared" si="574"/>
        <v>2605.7626105935183</v>
      </c>
      <c r="BT998" s="50">
        <f t="shared" si="575"/>
        <v>199858.37311778584</v>
      </c>
      <c r="BU998" s="50">
        <f t="shared" si="576"/>
        <v>183706.26404684305</v>
      </c>
      <c r="BV998" s="72">
        <f t="shared" si="577"/>
        <v>8.0817775202360949</v>
      </c>
      <c r="BW998" s="75">
        <f t="shared" si="578"/>
        <v>1.6346575572666173</v>
      </c>
      <c r="BX998" s="55">
        <f t="shared" si="579"/>
        <v>1.6118122130255603</v>
      </c>
      <c r="BY998" s="72">
        <f t="shared" si="553"/>
        <v>1.3975614733190784</v>
      </c>
      <c r="BZ998" s="83" t="s">
        <v>74</v>
      </c>
      <c r="CA998" s="83" t="s">
        <v>92</v>
      </c>
      <c r="CB998" s="112">
        <v>8</v>
      </c>
      <c r="CC998" s="112">
        <v>4</v>
      </c>
      <c r="CD998" s="112">
        <v>6</v>
      </c>
      <c r="CE998" s="112">
        <v>3</v>
      </c>
      <c r="CF998" s="83" t="s">
        <v>75</v>
      </c>
      <c r="CG998" s="71" t="s">
        <v>81</v>
      </c>
      <c r="CH998" s="129">
        <f t="shared" si="591"/>
        <v>17.95</v>
      </c>
      <c r="CI998" s="63">
        <f>SUM(CI996:CI997)/2</f>
        <v>5.5</v>
      </c>
      <c r="CJ998" s="64">
        <f>SUM((AF998-BQ998)/AF998)*100</f>
        <v>5.1144010767160122</v>
      </c>
      <c r="CK998" s="64">
        <f>SUM(BX998*CH998)</f>
        <v>28.932029223808808</v>
      </c>
      <c r="CL998" s="65" t="s">
        <v>75</v>
      </c>
    </row>
    <row r="999" spans="1:90" s="65" customFormat="1" ht="24.75" customHeight="1" x14ac:dyDescent="0.3">
      <c r="A999" s="61" t="s">
        <v>134</v>
      </c>
      <c r="B999" s="35">
        <v>3.6825000000000001</v>
      </c>
      <c r="C999" s="35">
        <v>1.8149999999999999</v>
      </c>
      <c r="D999" s="35">
        <v>6.17</v>
      </c>
      <c r="E999" s="35">
        <v>4.9424999999999999</v>
      </c>
      <c r="F999" s="35">
        <v>0.64227500000000004</v>
      </c>
      <c r="G999" s="66">
        <v>0.48485</v>
      </c>
      <c r="H999" s="66">
        <v>7.5749999999999998E-2</v>
      </c>
      <c r="I999" s="66">
        <v>4.7125E-2</v>
      </c>
      <c r="J999" s="66">
        <v>4.0724999999999997E-2</v>
      </c>
      <c r="K999" s="67">
        <v>5.4199999999999998E-2</v>
      </c>
      <c r="L999" s="66">
        <v>0.93253999999999992</v>
      </c>
      <c r="M999" s="68">
        <v>2.6349999999999998E-2</v>
      </c>
      <c r="N999" s="35">
        <v>9.5925000000000011</v>
      </c>
      <c r="O999" s="35">
        <v>14.342499999999999</v>
      </c>
      <c r="P999" s="35">
        <v>3.3050000000000002</v>
      </c>
      <c r="Q999" s="35">
        <v>15.2425</v>
      </c>
      <c r="R999" s="35">
        <v>6.1624999999999996</v>
      </c>
      <c r="S999" s="35">
        <v>5.7249999999999996</v>
      </c>
      <c r="T999" s="35">
        <v>7.6349999999999998</v>
      </c>
      <c r="U999" s="35">
        <v>4.0225</v>
      </c>
      <c r="V999" s="35">
        <v>13.32</v>
      </c>
      <c r="W999" s="35">
        <v>3.8950000000000009</v>
      </c>
      <c r="X999" s="35">
        <v>8.5850000000000009</v>
      </c>
      <c r="Y999" s="35">
        <v>2.9074999999999998</v>
      </c>
      <c r="Z999" s="35">
        <v>1.9524999999999999</v>
      </c>
      <c r="AA999" s="35">
        <v>5.9325000000000001</v>
      </c>
      <c r="AB999" s="41">
        <v>1060</v>
      </c>
      <c r="AC999" s="41">
        <v>9</v>
      </c>
      <c r="AD999" s="88">
        <v>385.7</v>
      </c>
      <c r="AE999" s="69">
        <v>59.3</v>
      </c>
      <c r="AF999" s="69">
        <v>74.3</v>
      </c>
      <c r="AG999" s="44">
        <f t="shared" si="586"/>
        <v>29.65</v>
      </c>
      <c r="AH999" s="44">
        <f t="shared" si="556"/>
        <v>2761.8447876054929</v>
      </c>
      <c r="AI999" s="44">
        <f t="shared" si="557"/>
        <v>205205.06771908811</v>
      </c>
      <c r="AJ999" s="44">
        <f t="shared" si="558"/>
        <v>1.879583210527711</v>
      </c>
      <c r="AK999" s="45">
        <v>0</v>
      </c>
      <c r="AL999" s="43">
        <v>382.9</v>
      </c>
      <c r="AM999" s="43">
        <v>59.3</v>
      </c>
      <c r="AN999" s="69">
        <v>74</v>
      </c>
      <c r="AO999" s="44">
        <f t="shared" si="584"/>
        <v>29.65</v>
      </c>
      <c r="AP999" s="44">
        <f t="shared" si="559"/>
        <v>2761.8447876054929</v>
      </c>
      <c r="AQ999" s="46">
        <f t="shared" si="560"/>
        <v>205205.06771908811</v>
      </c>
      <c r="AR999" s="46">
        <f t="shared" si="561"/>
        <v>204376.51428280649</v>
      </c>
      <c r="AS999" s="47">
        <f t="shared" si="562"/>
        <v>0.4037685060565166</v>
      </c>
      <c r="AT999" s="46">
        <f t="shared" si="563"/>
        <v>1.879583210527711</v>
      </c>
      <c r="AU999" s="46">
        <f t="shared" si="564"/>
        <v>1.873502938161286</v>
      </c>
      <c r="AV999" s="47">
        <f t="shared" si="565"/>
        <v>0.3234904596066252</v>
      </c>
      <c r="AW999" s="116">
        <v>0</v>
      </c>
      <c r="AX999" s="70">
        <v>150</v>
      </c>
      <c r="AY999" s="70">
        <v>12</v>
      </c>
      <c r="AZ999" s="71">
        <v>329.1</v>
      </c>
      <c r="BA999" s="43">
        <f t="shared" si="580"/>
        <v>17.198419933151008</v>
      </c>
      <c r="BB999" s="71">
        <v>58.8</v>
      </c>
      <c r="BC999" s="69">
        <v>73.7</v>
      </c>
      <c r="BD999" s="54">
        <f t="shared" si="566"/>
        <v>29.4</v>
      </c>
      <c r="BE999" s="44">
        <f t="shared" si="567"/>
        <v>2715.4670260568732</v>
      </c>
      <c r="BF999" s="50">
        <f t="shared" si="583"/>
        <v>205205.06771908811</v>
      </c>
      <c r="BG999" s="50">
        <f t="shared" si="568"/>
        <v>200129.91982039157</v>
      </c>
      <c r="BH999" s="72">
        <f t="shared" si="569"/>
        <v>2.473207876934147</v>
      </c>
      <c r="BI999" s="73">
        <f t="shared" si="570"/>
        <v>1.879583210527711</v>
      </c>
      <c r="BJ999" s="51">
        <f t="shared" si="571"/>
        <v>1.6444317785933948</v>
      </c>
      <c r="BK999" s="72">
        <f t="shared" si="572"/>
        <v>12.510828497361134</v>
      </c>
      <c r="BL999" s="116"/>
      <c r="BM999" s="74">
        <f t="shared" si="589"/>
        <v>1060</v>
      </c>
      <c r="BN999" s="74">
        <f t="shared" si="590"/>
        <v>9</v>
      </c>
      <c r="BO999" s="71">
        <v>296</v>
      </c>
      <c r="BP999" s="71">
        <v>57</v>
      </c>
      <c r="BQ999" s="71">
        <v>71.2</v>
      </c>
      <c r="BR999" s="72">
        <f t="shared" si="573"/>
        <v>28.5</v>
      </c>
      <c r="BS999" s="54">
        <f t="shared" si="574"/>
        <v>2551.7586328783095</v>
      </c>
      <c r="BT999" s="50">
        <f t="shared" si="575"/>
        <v>200129.91982039157</v>
      </c>
      <c r="BU999" s="50">
        <f t="shared" si="576"/>
        <v>181685.21466093566</v>
      </c>
      <c r="BV999" s="72">
        <f t="shared" si="577"/>
        <v>9.2163656368869216</v>
      </c>
      <c r="BW999" s="75">
        <f t="shared" si="578"/>
        <v>1.6444317785933948</v>
      </c>
      <c r="BX999" s="55">
        <f t="shared" si="579"/>
        <v>1.6291914592632137</v>
      </c>
      <c r="BY999" s="72">
        <f t="shared" si="553"/>
        <v>0.92678331376065282</v>
      </c>
      <c r="BZ999" s="83" t="s">
        <v>74</v>
      </c>
      <c r="CA999" s="83" t="s">
        <v>92</v>
      </c>
      <c r="CB999" s="112">
        <v>8</v>
      </c>
      <c r="CC999" s="112">
        <v>4</v>
      </c>
      <c r="CD999" s="112">
        <v>6</v>
      </c>
      <c r="CE999" s="112">
        <v>3</v>
      </c>
      <c r="CF999" s="83" t="s">
        <v>75</v>
      </c>
      <c r="CG999" s="71" t="s">
        <v>81</v>
      </c>
      <c r="CH999" s="129">
        <f t="shared" si="591"/>
        <v>17.824999999999999</v>
      </c>
      <c r="CI999" s="129">
        <f>SUM(CI997:CI998)/2</f>
        <v>5.55</v>
      </c>
      <c r="CJ999" s="64">
        <f>SUM((AF999-BQ999)/AF999)*100</f>
        <v>4.1722745625841107</v>
      </c>
      <c r="CK999" s="64">
        <f>SUM(BX999*CH999)</f>
        <v>29.040337761366782</v>
      </c>
      <c r="CL999" s="65" t="s">
        <v>75</v>
      </c>
    </row>
    <row r="1000" spans="1:90" s="65" customFormat="1" ht="24.75" customHeight="1" x14ac:dyDescent="0.3">
      <c r="A1000" s="61" t="s">
        <v>134</v>
      </c>
      <c r="B1000" s="35">
        <v>3.53</v>
      </c>
      <c r="C1000" s="35">
        <v>1.89</v>
      </c>
      <c r="D1000" s="35">
        <v>6.5125000000000002</v>
      </c>
      <c r="E1000" s="35">
        <v>4.8224999999999998</v>
      </c>
      <c r="F1000" s="35">
        <v>0.64480000000000004</v>
      </c>
      <c r="G1000" s="66">
        <v>0.47902499999999998</v>
      </c>
      <c r="H1000" s="66">
        <v>7.6600000000000001E-2</v>
      </c>
      <c r="I1000" s="66">
        <v>4.8024999999999998E-2</v>
      </c>
      <c r="J1000" s="66">
        <v>4.02E-2</v>
      </c>
      <c r="K1000" s="67">
        <v>5.3449999999999998E-2</v>
      </c>
      <c r="L1000" s="66">
        <v>0.93253999999999992</v>
      </c>
      <c r="M1000" s="68">
        <v>2.6624999999999999E-2</v>
      </c>
      <c r="N1000" s="35">
        <v>5.6675000000000004</v>
      </c>
      <c r="O1000" s="35">
        <v>12.95</v>
      </c>
      <c r="P1000" s="35">
        <v>3.2475000000000001</v>
      </c>
      <c r="Q1000" s="35">
        <v>18.372500000000002</v>
      </c>
      <c r="R1000" s="35">
        <v>6.9424999999999999</v>
      </c>
      <c r="S1000" s="35">
        <v>5.76</v>
      </c>
      <c r="T1000" s="35">
        <v>6.9450000000000003</v>
      </c>
      <c r="U1000" s="35">
        <v>6.3800000000000008</v>
      </c>
      <c r="V1000" s="35">
        <v>18.142499999999998</v>
      </c>
      <c r="W1000" s="35">
        <v>6.254999999999999</v>
      </c>
      <c r="X1000" s="35">
        <v>7.7750000000000004</v>
      </c>
      <c r="Y1000" s="35">
        <v>4.8175000000000008</v>
      </c>
      <c r="Z1000" s="35">
        <v>3.1625000000000001</v>
      </c>
      <c r="AA1000" s="35">
        <v>5.9725000000000001</v>
      </c>
      <c r="AB1000" s="41">
        <v>1060</v>
      </c>
      <c r="AC1000" s="41">
        <v>9</v>
      </c>
      <c r="AD1000" s="88">
        <v>384.6</v>
      </c>
      <c r="AE1000" s="69">
        <v>59.4</v>
      </c>
      <c r="AF1000" s="69">
        <v>74.3</v>
      </c>
      <c r="AG1000" s="44">
        <f t="shared" si="586"/>
        <v>29.7</v>
      </c>
      <c r="AH1000" s="44">
        <f t="shared" si="556"/>
        <v>2771.1674638050204</v>
      </c>
      <c r="AI1000" s="44">
        <f t="shared" si="557"/>
        <v>205897.742560713</v>
      </c>
      <c r="AJ1000" s="44">
        <f t="shared" si="558"/>
        <v>1.867917516806155</v>
      </c>
      <c r="AK1000" s="45">
        <v>0</v>
      </c>
      <c r="AL1000" s="43">
        <v>380.9</v>
      </c>
      <c r="AM1000" s="43">
        <v>59.3</v>
      </c>
      <c r="AN1000" s="69">
        <v>74</v>
      </c>
      <c r="AO1000" s="44">
        <f t="shared" si="584"/>
        <v>29.65</v>
      </c>
      <c r="AP1000" s="44">
        <f t="shared" si="559"/>
        <v>2761.8447876054929</v>
      </c>
      <c r="AQ1000" s="46">
        <f t="shared" si="560"/>
        <v>205897.742560713</v>
      </c>
      <c r="AR1000" s="46">
        <f t="shared" si="561"/>
        <v>204376.51428280649</v>
      </c>
      <c r="AS1000" s="47">
        <f t="shared" si="562"/>
        <v>0.73882707939740977</v>
      </c>
      <c r="AT1000" s="46">
        <f t="shared" si="563"/>
        <v>1.867917516806155</v>
      </c>
      <c r="AU1000" s="46">
        <f t="shared" si="564"/>
        <v>1.8637170779462886</v>
      </c>
      <c r="AV1000" s="47">
        <f t="shared" si="565"/>
        <v>0.22487282345574436</v>
      </c>
      <c r="AW1000" s="116">
        <v>0</v>
      </c>
      <c r="AX1000" s="70">
        <v>150</v>
      </c>
      <c r="AY1000" s="70">
        <v>12</v>
      </c>
      <c r="AZ1000" s="71">
        <v>328</v>
      </c>
      <c r="BA1000" s="43">
        <f t="shared" si="580"/>
        <v>17.256097560975618</v>
      </c>
      <c r="BB1000" s="71">
        <v>58.8</v>
      </c>
      <c r="BC1000" s="69">
        <v>73.599999999999994</v>
      </c>
      <c r="BD1000" s="54">
        <f t="shared" si="566"/>
        <v>29.4</v>
      </c>
      <c r="BE1000" s="44">
        <f t="shared" si="567"/>
        <v>2715.4670260568732</v>
      </c>
      <c r="BF1000" s="50">
        <f t="shared" si="583"/>
        <v>205897.742560713</v>
      </c>
      <c r="BG1000" s="50">
        <f t="shared" si="568"/>
        <v>199858.37311778584</v>
      </c>
      <c r="BH1000" s="72">
        <f t="shared" si="569"/>
        <v>2.9331887605063613</v>
      </c>
      <c r="BI1000" s="73">
        <f t="shared" si="570"/>
        <v>1.867917516806155</v>
      </c>
      <c r="BJ1000" s="51">
        <f t="shared" si="571"/>
        <v>1.6411621634020523</v>
      </c>
      <c r="BK1000" s="72">
        <f t="shared" si="572"/>
        <v>12.139473577603075</v>
      </c>
      <c r="BL1000" s="116"/>
      <c r="BM1000" s="74">
        <f t="shared" si="589"/>
        <v>1060</v>
      </c>
      <c r="BN1000" s="74">
        <f t="shared" si="590"/>
        <v>9</v>
      </c>
      <c r="BO1000" s="71">
        <v>296.10000000000002</v>
      </c>
      <c r="BP1000" s="71">
        <v>57.4</v>
      </c>
      <c r="BQ1000" s="71">
        <v>70.2</v>
      </c>
      <c r="BR1000" s="72">
        <f t="shared" si="573"/>
        <v>28.7</v>
      </c>
      <c r="BS1000" s="54">
        <f t="shared" si="574"/>
        <v>2587.6984528353764</v>
      </c>
      <c r="BT1000" s="50">
        <f t="shared" si="575"/>
        <v>199858.37311778584</v>
      </c>
      <c r="BU1000" s="50">
        <f t="shared" si="576"/>
        <v>181656.43138904343</v>
      </c>
      <c r="BV1000" s="72">
        <f t="shared" si="577"/>
        <v>9.1074201419698166</v>
      </c>
      <c r="BW1000" s="75">
        <f t="shared" si="578"/>
        <v>1.6411621634020523</v>
      </c>
      <c r="BX1000" s="55">
        <f t="shared" si="579"/>
        <v>1.630000092679676</v>
      </c>
      <c r="BY1000" s="72">
        <f t="shared" si="553"/>
        <v>0.68013210219505937</v>
      </c>
      <c r="BZ1000" s="83" t="s">
        <v>74</v>
      </c>
      <c r="CA1000" s="83" t="s">
        <v>92</v>
      </c>
      <c r="CB1000" s="112">
        <v>8</v>
      </c>
      <c r="CC1000" s="112">
        <v>4</v>
      </c>
      <c r="CD1000" s="112">
        <v>6</v>
      </c>
      <c r="CE1000" s="112">
        <v>3</v>
      </c>
      <c r="CF1000" s="83" t="s">
        <v>75</v>
      </c>
      <c r="CG1000" s="71" t="s">
        <v>81</v>
      </c>
      <c r="CH1000" s="129">
        <f t="shared" si="591"/>
        <v>17.887499999999999</v>
      </c>
      <c r="CI1000" s="63">
        <v>15.070638796931691</v>
      </c>
      <c r="CJ1000" s="64">
        <f>SUM((AF1000-BQ1000)/AF1000)*100</f>
        <v>5.5181695827725363</v>
      </c>
      <c r="CK1000" s="64">
        <f>SUM(BX1000*CH1000)</f>
        <v>29.156626657807703</v>
      </c>
      <c r="CL1000" s="65" t="s">
        <v>75</v>
      </c>
    </row>
    <row r="1001" spans="1:90" s="65" customFormat="1" ht="24.75" customHeight="1" x14ac:dyDescent="0.3">
      <c r="A1001" s="61" t="s">
        <v>134</v>
      </c>
      <c r="B1001" s="35">
        <v>3.6825000000000001</v>
      </c>
      <c r="C1001" s="35">
        <v>1.9950000000000001</v>
      </c>
      <c r="D1001" s="35">
        <v>6.79</v>
      </c>
      <c r="E1001" s="35">
        <v>5.0324999999999998</v>
      </c>
      <c r="F1001" s="35">
        <v>0.62717500000000004</v>
      </c>
      <c r="G1001" s="66">
        <v>0.51352500000000001</v>
      </c>
      <c r="H1001" s="66">
        <v>7.7075000000000005E-2</v>
      </c>
      <c r="I1001" s="66">
        <v>4.7675000000000002E-2</v>
      </c>
      <c r="J1001" s="66">
        <v>4.0724999999999997E-2</v>
      </c>
      <c r="K1001" s="67">
        <v>5.5625000000000001E-2</v>
      </c>
      <c r="L1001" s="66">
        <v>0.93253999999999992</v>
      </c>
      <c r="M1001" s="68">
        <v>3.3349999999999998E-2</v>
      </c>
      <c r="N1001" s="35">
        <v>5.8544999999999998</v>
      </c>
      <c r="O1001" s="35">
        <v>17.771000000000001</v>
      </c>
      <c r="P1001" s="35">
        <v>3.3263750000000005</v>
      </c>
      <c r="Q1001" s="35">
        <v>15.763999999999999</v>
      </c>
      <c r="R1001" s="35">
        <v>6.2364999999999995</v>
      </c>
      <c r="S1001" s="35">
        <v>5.5346250000000001</v>
      </c>
      <c r="T1001" s="35">
        <v>8.1591249999999995</v>
      </c>
      <c r="U1001" s="35">
        <v>4.1001249999999994</v>
      </c>
      <c r="V1001" s="35">
        <v>14.505750000000001</v>
      </c>
      <c r="W1001" s="35">
        <v>4.2008749999999999</v>
      </c>
      <c r="X1001" s="35">
        <v>9.2787499999999987</v>
      </c>
      <c r="Y1001" s="35">
        <v>3.8270000000000008</v>
      </c>
      <c r="Z1001" s="35">
        <v>1.9319999999999999</v>
      </c>
      <c r="AA1001" s="35">
        <v>5.7506250000000003</v>
      </c>
      <c r="AB1001" s="41">
        <v>1060</v>
      </c>
      <c r="AC1001" s="41">
        <v>9</v>
      </c>
      <c r="AD1001" s="88">
        <v>385.7</v>
      </c>
      <c r="AE1001" s="69">
        <v>59.4</v>
      </c>
      <c r="AF1001" s="69">
        <v>74.3</v>
      </c>
      <c r="AG1001" s="44">
        <f t="shared" si="586"/>
        <v>29.7</v>
      </c>
      <c r="AH1001" s="44">
        <f t="shared" si="556"/>
        <v>2771.1674638050204</v>
      </c>
      <c r="AI1001" s="44">
        <f t="shared" si="557"/>
        <v>205897.742560713</v>
      </c>
      <c r="AJ1001" s="44">
        <f t="shared" si="558"/>
        <v>1.8732599746025325</v>
      </c>
      <c r="AK1001" s="45">
        <v>0</v>
      </c>
      <c r="AL1001" s="43">
        <v>381</v>
      </c>
      <c r="AM1001" s="43">
        <v>59.3</v>
      </c>
      <c r="AN1001" s="69">
        <v>74</v>
      </c>
      <c r="AO1001" s="44">
        <f t="shared" si="584"/>
        <v>29.65</v>
      </c>
      <c r="AP1001" s="44">
        <f t="shared" si="559"/>
        <v>2761.8447876054929</v>
      </c>
      <c r="AQ1001" s="46">
        <f t="shared" si="560"/>
        <v>205897.742560713</v>
      </c>
      <c r="AR1001" s="46">
        <f t="shared" si="561"/>
        <v>204376.51428280649</v>
      </c>
      <c r="AS1001" s="47">
        <f t="shared" si="562"/>
        <v>0.73882707939740977</v>
      </c>
      <c r="AT1001" s="46">
        <f t="shared" si="563"/>
        <v>1.8732599746025325</v>
      </c>
      <c r="AU1001" s="46">
        <f t="shared" si="564"/>
        <v>1.8642063709570384</v>
      </c>
      <c r="AV1001" s="47">
        <f t="shared" si="565"/>
        <v>0.48330737688531472</v>
      </c>
      <c r="AW1001" s="116">
        <v>0</v>
      </c>
      <c r="AX1001" s="70">
        <v>150</v>
      </c>
      <c r="AY1001" s="70">
        <v>12</v>
      </c>
      <c r="AZ1001" s="71">
        <v>329</v>
      </c>
      <c r="BA1001" s="43">
        <f t="shared" si="580"/>
        <v>17.234042553191486</v>
      </c>
      <c r="BB1001" s="71">
        <v>58.8</v>
      </c>
      <c r="BC1001" s="69">
        <v>73.8</v>
      </c>
      <c r="BD1001" s="54">
        <f t="shared" si="566"/>
        <v>29.4</v>
      </c>
      <c r="BE1001" s="44">
        <f t="shared" si="567"/>
        <v>2715.4670260568732</v>
      </c>
      <c r="BF1001" s="50">
        <f t="shared" si="583"/>
        <v>205897.742560713</v>
      </c>
      <c r="BG1001" s="50">
        <f t="shared" si="568"/>
        <v>200401.46652299725</v>
      </c>
      <c r="BH1001" s="72">
        <f t="shared" si="569"/>
        <v>2.669420251703376</v>
      </c>
      <c r="BI1001" s="73">
        <f t="shared" si="570"/>
        <v>1.8732599746025325</v>
      </c>
      <c r="BJ1001" s="51">
        <f t="shared" si="571"/>
        <v>1.6417045529067789</v>
      </c>
      <c r="BK1001" s="72">
        <f t="shared" si="572"/>
        <v>12.361093752877785</v>
      </c>
      <c r="BL1001" s="116"/>
      <c r="BM1001" s="74">
        <f t="shared" si="589"/>
        <v>1060</v>
      </c>
      <c r="BN1001" s="74">
        <f t="shared" si="590"/>
        <v>9</v>
      </c>
      <c r="BO1001" s="71">
        <v>289</v>
      </c>
      <c r="BP1001" s="71">
        <v>56.1</v>
      </c>
      <c r="BQ1001" s="71">
        <v>72.5</v>
      </c>
      <c r="BR1001" s="72">
        <f t="shared" si="573"/>
        <v>28.05</v>
      </c>
      <c r="BS1001" s="54">
        <f t="shared" si="574"/>
        <v>2471.8129538260832</v>
      </c>
      <c r="BT1001" s="50">
        <f t="shared" si="575"/>
        <v>200401.46652299725</v>
      </c>
      <c r="BU1001" s="50">
        <f t="shared" si="576"/>
        <v>179206.43915239105</v>
      </c>
      <c r="BV1001" s="72">
        <f t="shared" si="577"/>
        <v>10.576283566355013</v>
      </c>
      <c r="BW1001" s="75">
        <f t="shared" si="578"/>
        <v>1.6417045529067789</v>
      </c>
      <c r="BX1001" s="55">
        <f t="shared" si="579"/>
        <v>1.6126652667555337</v>
      </c>
      <c r="BY1001" s="72">
        <f t="shared" ref="BY1001:BY1064" si="592">((BW1001-BX1001)/BW1001)*100</f>
        <v>1.7688497056202124</v>
      </c>
      <c r="BZ1001" s="83" t="s">
        <v>74</v>
      </c>
      <c r="CA1001" s="83" t="s">
        <v>92</v>
      </c>
      <c r="CB1001" s="112">
        <v>8</v>
      </c>
      <c r="CC1001" s="112">
        <v>4</v>
      </c>
      <c r="CD1001" s="112">
        <v>6</v>
      </c>
      <c r="CE1001" s="112">
        <v>3</v>
      </c>
      <c r="CF1001" s="83" t="s">
        <v>75</v>
      </c>
      <c r="CG1001" s="71" t="s">
        <v>81</v>
      </c>
      <c r="CH1001" s="129">
        <f t="shared" si="591"/>
        <v>17.856249999999999</v>
      </c>
      <c r="CI1001" s="63">
        <v>11.877234559096667</v>
      </c>
      <c r="CJ1001" s="64">
        <f>SUM((AF1001-BQ1001)/AF1001)*100</f>
        <v>2.4226110363391617</v>
      </c>
      <c r="CK1001" s="64">
        <f>SUM(BX1001*CH1001)</f>
        <v>28.796154169503499</v>
      </c>
      <c r="CL1001" s="65" t="s">
        <v>75</v>
      </c>
    </row>
    <row r="1002" spans="1:90" s="65" customFormat="1" ht="24.75" customHeight="1" x14ac:dyDescent="0.3">
      <c r="A1002" s="61" t="s">
        <v>134</v>
      </c>
      <c r="B1002" s="35">
        <v>3.57</v>
      </c>
      <c r="C1002" s="35">
        <v>1.67</v>
      </c>
      <c r="D1002" s="35">
        <v>5.67</v>
      </c>
      <c r="E1002" s="35">
        <v>4.41</v>
      </c>
      <c r="F1002" s="35">
        <v>0.91864999999999997</v>
      </c>
      <c r="G1002" s="66">
        <v>0.44135000000000002</v>
      </c>
      <c r="H1002" s="66">
        <v>7.3950000000000002E-2</v>
      </c>
      <c r="I1002" s="66">
        <v>3.7249999999999998E-2</v>
      </c>
      <c r="J1002" s="66">
        <v>3.4575000000000002E-2</v>
      </c>
      <c r="K1002" s="67">
        <v>4.9575000000000001E-2</v>
      </c>
      <c r="L1002" s="66">
        <v>0.93253999999999992</v>
      </c>
      <c r="M1002" s="68">
        <v>9.5274999999999999E-2</v>
      </c>
      <c r="N1002" s="35">
        <v>9.5925000000000011</v>
      </c>
      <c r="O1002" s="35">
        <v>14.342499999999999</v>
      </c>
      <c r="P1002" s="35">
        <v>3.3050000000000002</v>
      </c>
      <c r="Q1002" s="35">
        <v>15.2425</v>
      </c>
      <c r="R1002" s="35">
        <v>6.1624999999999996</v>
      </c>
      <c r="S1002" s="35">
        <v>5.7249999999999996</v>
      </c>
      <c r="T1002" s="35">
        <v>7.6349999999999998</v>
      </c>
      <c r="U1002" s="35">
        <v>4.0225</v>
      </c>
      <c r="V1002" s="35">
        <v>13.32</v>
      </c>
      <c r="W1002" s="35">
        <v>3.8950000000000009</v>
      </c>
      <c r="X1002" s="35">
        <v>8.5850000000000009</v>
      </c>
      <c r="Y1002" s="35">
        <v>2.9074999999999998</v>
      </c>
      <c r="Z1002" s="35">
        <v>1.9524999999999999</v>
      </c>
      <c r="AA1002" s="35">
        <v>5.9325000000000001</v>
      </c>
      <c r="AB1002" s="41">
        <v>1060</v>
      </c>
      <c r="AC1002" s="41">
        <v>9</v>
      </c>
      <c r="AD1002" s="88">
        <v>385.1</v>
      </c>
      <c r="AE1002" s="69">
        <v>59.4</v>
      </c>
      <c r="AF1002" s="69">
        <v>74.3</v>
      </c>
      <c r="AG1002" s="44">
        <f t="shared" si="586"/>
        <v>29.7</v>
      </c>
      <c r="AH1002" s="44">
        <f t="shared" si="556"/>
        <v>2771.1674638050204</v>
      </c>
      <c r="AI1002" s="44">
        <f t="shared" si="557"/>
        <v>205897.742560713</v>
      </c>
      <c r="AJ1002" s="44">
        <f t="shared" si="558"/>
        <v>1.8703459067135992</v>
      </c>
      <c r="AK1002" s="45">
        <v>0</v>
      </c>
      <c r="AL1002" s="43">
        <v>382.9</v>
      </c>
      <c r="AM1002" s="43">
        <v>59.3</v>
      </c>
      <c r="AN1002" s="69">
        <v>74.2</v>
      </c>
      <c r="AO1002" s="44">
        <f t="shared" si="584"/>
        <v>29.65</v>
      </c>
      <c r="AP1002" s="44">
        <f t="shared" si="559"/>
        <v>2761.8447876054929</v>
      </c>
      <c r="AQ1002" s="46">
        <f t="shared" si="560"/>
        <v>205897.742560713</v>
      </c>
      <c r="AR1002" s="46">
        <f t="shared" si="561"/>
        <v>204928.88324032759</v>
      </c>
      <c r="AS1002" s="47">
        <f t="shared" si="562"/>
        <v>0.47055363907145481</v>
      </c>
      <c r="AT1002" s="46">
        <f t="shared" si="563"/>
        <v>1.8703459067135992</v>
      </c>
      <c r="AU1002" s="46">
        <f t="shared" si="564"/>
        <v>1.8684530650126032</v>
      </c>
      <c r="AV1002" s="47">
        <f t="shared" si="565"/>
        <v>0.10120276116849132</v>
      </c>
      <c r="AW1002" s="116">
        <v>0</v>
      </c>
      <c r="AX1002" s="70">
        <v>150</v>
      </c>
      <c r="AY1002" s="70">
        <v>12</v>
      </c>
      <c r="AZ1002" s="71">
        <v>322.3</v>
      </c>
      <c r="BA1002" s="43">
        <f t="shared" si="580"/>
        <v>19.484951908160102</v>
      </c>
      <c r="BB1002" s="71">
        <v>58.8</v>
      </c>
      <c r="BC1002" s="69">
        <v>73.099999999999994</v>
      </c>
      <c r="BD1002" s="54">
        <f t="shared" si="566"/>
        <v>29.4</v>
      </c>
      <c r="BE1002" s="44">
        <f t="shared" si="567"/>
        <v>2715.4670260568732</v>
      </c>
      <c r="BF1002" s="50">
        <f t="shared" si="583"/>
        <v>205897.742560713</v>
      </c>
      <c r="BG1002" s="50">
        <f t="shared" si="568"/>
        <v>198500.63960475742</v>
      </c>
      <c r="BH1002" s="72">
        <f t="shared" si="569"/>
        <v>3.5926100325137824</v>
      </c>
      <c r="BI1002" s="73">
        <f t="shared" si="570"/>
        <v>1.8703459067135992</v>
      </c>
      <c r="BJ1002" s="51">
        <f t="shared" si="571"/>
        <v>1.6236723500828232</v>
      </c>
      <c r="BK1002" s="72">
        <f t="shared" si="572"/>
        <v>13.188659688314461</v>
      </c>
      <c r="BL1002" s="116"/>
      <c r="BM1002" s="74">
        <f t="shared" si="589"/>
        <v>1060</v>
      </c>
      <c r="BN1002" s="74">
        <f t="shared" si="590"/>
        <v>9</v>
      </c>
      <c r="BO1002" s="71">
        <v>285</v>
      </c>
      <c r="BP1002" s="71">
        <v>57</v>
      </c>
      <c r="BQ1002" s="71">
        <v>70.5</v>
      </c>
      <c r="BR1002" s="72">
        <f t="shared" si="573"/>
        <v>28.5</v>
      </c>
      <c r="BS1002" s="54">
        <f t="shared" si="574"/>
        <v>2551.7586328783095</v>
      </c>
      <c r="BT1002" s="50">
        <f t="shared" si="575"/>
        <v>198500.63960475742</v>
      </c>
      <c r="BU1002" s="50">
        <f t="shared" si="576"/>
        <v>179898.98361792084</v>
      </c>
      <c r="BV1002" s="72">
        <f t="shared" si="577"/>
        <v>9.3710811329752346</v>
      </c>
      <c r="BW1002" s="75">
        <f t="shared" si="578"/>
        <v>1.6236723500828232</v>
      </c>
      <c r="BX1002" s="55">
        <f t="shared" si="579"/>
        <v>1.5842224023082774</v>
      </c>
      <c r="BY1002" s="72">
        <f t="shared" si="592"/>
        <v>2.4296741748748429</v>
      </c>
      <c r="BZ1002" s="83" t="s">
        <v>74</v>
      </c>
      <c r="CA1002" s="83" t="s">
        <v>92</v>
      </c>
      <c r="CB1002" s="112">
        <v>8</v>
      </c>
      <c r="CC1002" s="112">
        <v>4</v>
      </c>
      <c r="CD1002" s="112">
        <v>6</v>
      </c>
      <c r="CE1002" s="112">
        <v>3</v>
      </c>
      <c r="CF1002" s="83" t="s">
        <v>75</v>
      </c>
      <c r="CG1002" s="71" t="s">
        <v>81</v>
      </c>
      <c r="CH1002" s="129">
        <f t="shared" si="591"/>
        <v>17.871874999999999</v>
      </c>
      <c r="CI1002" s="63">
        <f>SUM(CI1000:CI1001)/2</f>
        <v>13.47393667801418</v>
      </c>
      <c r="CJ1002" s="64">
        <f>SUM((AF1002-BQ1002)/AF1002)*100</f>
        <v>5.1144010767160122</v>
      </c>
      <c r="CK1002" s="64">
        <f>SUM(BX1002*CH1002)</f>
        <v>28.313024746253245</v>
      </c>
      <c r="CL1002" s="65" t="s">
        <v>75</v>
      </c>
    </row>
    <row r="1003" spans="1:90" s="65" customFormat="1" ht="24.75" customHeight="1" x14ac:dyDescent="0.3">
      <c r="A1003" s="61" t="s">
        <v>134</v>
      </c>
      <c r="B1003" s="35">
        <v>3.6375000000000002</v>
      </c>
      <c r="C1003" s="35">
        <v>1.6274999999999999</v>
      </c>
      <c r="D1003" s="35">
        <v>5.53</v>
      </c>
      <c r="E1003" s="35">
        <v>4.5750000000000002</v>
      </c>
      <c r="F1003" s="35">
        <v>0.98704999999999998</v>
      </c>
      <c r="G1003" s="66">
        <v>0.44985000000000003</v>
      </c>
      <c r="H1003" s="66">
        <v>7.3950000000000002E-2</v>
      </c>
      <c r="I1003" s="66">
        <v>4.1274999999999999E-2</v>
      </c>
      <c r="J1003" s="66">
        <v>3.7074999999999997E-2</v>
      </c>
      <c r="K1003" s="67">
        <v>4.65E-2</v>
      </c>
      <c r="L1003" s="66">
        <v>0.93253999999999992</v>
      </c>
      <c r="M1003" s="68">
        <v>0.10545</v>
      </c>
      <c r="N1003" s="35">
        <v>5.6675000000000004</v>
      </c>
      <c r="O1003" s="35">
        <v>12.95</v>
      </c>
      <c r="P1003" s="35">
        <v>3.2475000000000001</v>
      </c>
      <c r="Q1003" s="35">
        <v>18.372500000000002</v>
      </c>
      <c r="R1003" s="35">
        <v>6.9424999999999999</v>
      </c>
      <c r="S1003" s="35">
        <v>5.76</v>
      </c>
      <c r="T1003" s="35">
        <v>6.9450000000000003</v>
      </c>
      <c r="U1003" s="35">
        <v>6.3800000000000008</v>
      </c>
      <c r="V1003" s="35">
        <v>18.142499999999998</v>
      </c>
      <c r="W1003" s="35">
        <v>6.254999999999999</v>
      </c>
      <c r="X1003" s="35">
        <v>7.7750000000000004</v>
      </c>
      <c r="Y1003" s="35">
        <v>4.8175000000000008</v>
      </c>
      <c r="Z1003" s="35">
        <v>3.1625000000000001</v>
      </c>
      <c r="AA1003" s="35">
        <v>5.9725000000000001</v>
      </c>
      <c r="AB1003" s="41">
        <v>1060</v>
      </c>
      <c r="AC1003" s="41">
        <v>9</v>
      </c>
      <c r="AD1003" s="88">
        <v>383.8</v>
      </c>
      <c r="AE1003" s="69">
        <v>59.3</v>
      </c>
      <c r="AF1003" s="69">
        <v>74.099999999999994</v>
      </c>
      <c r="AG1003" s="44">
        <f t="shared" si="586"/>
        <v>29.65</v>
      </c>
      <c r="AH1003" s="44">
        <f t="shared" si="556"/>
        <v>2761.8447876054929</v>
      </c>
      <c r="AI1003" s="44">
        <f t="shared" si="557"/>
        <v>204652.69876156701</v>
      </c>
      <c r="AJ1003" s="44">
        <f t="shared" si="558"/>
        <v>1.8753722883818436</v>
      </c>
      <c r="AK1003" s="45">
        <v>0</v>
      </c>
      <c r="AL1003" s="69">
        <v>379</v>
      </c>
      <c r="AM1003" s="69">
        <v>59.2</v>
      </c>
      <c r="AN1003" s="69">
        <v>74.2</v>
      </c>
      <c r="AO1003" s="44">
        <f t="shared" si="584"/>
        <v>29.6</v>
      </c>
      <c r="AP1003" s="44">
        <f t="shared" si="559"/>
        <v>2752.5378193692336</v>
      </c>
      <c r="AQ1003" s="46">
        <f t="shared" si="560"/>
        <v>204652.69876156701</v>
      </c>
      <c r="AR1003" s="46">
        <f t="shared" si="561"/>
        <v>204238.30619719715</v>
      </c>
      <c r="AS1003" s="47">
        <f t="shared" si="562"/>
        <v>0.2024857560528206</v>
      </c>
      <c r="AT1003" s="46">
        <f t="shared" si="563"/>
        <v>1.8753722883818436</v>
      </c>
      <c r="AU1003" s="46">
        <f t="shared" si="564"/>
        <v>1.8556753973178082</v>
      </c>
      <c r="AV1003" s="47">
        <f t="shared" si="565"/>
        <v>1.0502923172140266</v>
      </c>
      <c r="AW1003" s="116">
        <v>0</v>
      </c>
      <c r="AX1003" s="70">
        <v>150</v>
      </c>
      <c r="AY1003" s="70">
        <v>12</v>
      </c>
      <c r="AZ1003" s="71">
        <v>326.39999999999998</v>
      </c>
      <c r="BA1003" s="43">
        <f t="shared" si="580"/>
        <v>17.585784313725501</v>
      </c>
      <c r="BB1003" s="71">
        <v>58.8</v>
      </c>
      <c r="BC1003" s="69">
        <v>73.599999999999994</v>
      </c>
      <c r="BD1003" s="54">
        <f t="shared" si="566"/>
        <v>29.4</v>
      </c>
      <c r="BE1003" s="44">
        <f t="shared" si="567"/>
        <v>2715.4670260568732</v>
      </c>
      <c r="BF1003" s="50">
        <f t="shared" si="583"/>
        <v>204652.69876156701</v>
      </c>
      <c r="BG1003" s="50">
        <f t="shared" si="568"/>
        <v>199858.37311778584</v>
      </c>
      <c r="BH1003" s="72">
        <f t="shared" si="569"/>
        <v>2.3426642662390931</v>
      </c>
      <c r="BI1003" s="73">
        <f t="shared" si="570"/>
        <v>1.8753722883818436</v>
      </c>
      <c r="BJ1003" s="51">
        <f t="shared" si="571"/>
        <v>1.6331564943122863</v>
      </c>
      <c r="BK1003" s="72">
        <f t="shared" si="572"/>
        <v>12.915611239971561</v>
      </c>
      <c r="BL1003" s="116"/>
      <c r="BM1003" s="74">
        <f t="shared" si="589"/>
        <v>1060</v>
      </c>
      <c r="BN1003" s="74">
        <f t="shared" si="590"/>
        <v>9</v>
      </c>
      <c r="BO1003" s="71">
        <v>292.8</v>
      </c>
      <c r="BP1003" s="71">
        <v>56.8</v>
      </c>
      <c r="BQ1003" s="71">
        <v>72.3</v>
      </c>
      <c r="BR1003" s="72">
        <f t="shared" si="573"/>
        <v>28.4</v>
      </c>
      <c r="BS1003" s="54">
        <f t="shared" si="574"/>
        <v>2533.8829706793836</v>
      </c>
      <c r="BT1003" s="50">
        <f t="shared" si="575"/>
        <v>199858.37311778584</v>
      </c>
      <c r="BU1003" s="50">
        <f t="shared" si="576"/>
        <v>183199.73878011943</v>
      </c>
      <c r="BV1003" s="72">
        <f t="shared" si="577"/>
        <v>8.3352196246732699</v>
      </c>
      <c r="BW1003" s="75">
        <f t="shared" si="578"/>
        <v>1.6331564943122863</v>
      </c>
      <c r="BX1003" s="55">
        <f t="shared" si="579"/>
        <v>1.5982555540181493</v>
      </c>
      <c r="BY1003" s="72">
        <f t="shared" si="592"/>
        <v>2.1370236358661718</v>
      </c>
      <c r="BZ1003" s="83" t="s">
        <v>77</v>
      </c>
      <c r="CA1003" s="83" t="s">
        <v>96</v>
      </c>
      <c r="CB1003" s="112">
        <v>3</v>
      </c>
      <c r="CC1003" s="112">
        <v>7</v>
      </c>
      <c r="CD1003" s="112">
        <v>3</v>
      </c>
      <c r="CE1003" s="112">
        <v>6</v>
      </c>
      <c r="CF1003" s="83" t="s">
        <v>85</v>
      </c>
      <c r="CG1003" s="71" t="s">
        <v>130</v>
      </c>
      <c r="CH1003" s="129">
        <v>15.4</v>
      </c>
      <c r="CI1003" s="63">
        <v>16.8</v>
      </c>
      <c r="CJ1003" s="64">
        <f>SUM((AF1003-BQ1003)/AF1003)*100</f>
        <v>2.4291497975708465</v>
      </c>
      <c r="CK1003" s="64">
        <f>SUM(BX1003*CH1003)</f>
        <v>24.6131355318795</v>
      </c>
      <c r="CL1003" s="65" t="s">
        <v>85</v>
      </c>
    </row>
    <row r="1004" spans="1:90" s="65" customFormat="1" ht="24.75" customHeight="1" x14ac:dyDescent="0.3">
      <c r="A1004" s="61" t="s">
        <v>134</v>
      </c>
      <c r="B1004" s="35">
        <v>3.7450000000000001</v>
      </c>
      <c r="C1004" s="35">
        <v>1.6950000000000001</v>
      </c>
      <c r="D1004" s="35">
        <v>5.78</v>
      </c>
      <c r="E1004" s="35">
        <v>4.6224999999999996</v>
      </c>
      <c r="F1004" s="35">
        <v>0.93584999999999996</v>
      </c>
      <c r="G1004" s="66">
        <v>0.45772499999999999</v>
      </c>
      <c r="H1004" s="66">
        <v>7.3349999999999999E-2</v>
      </c>
      <c r="I1004" s="66">
        <v>4.1849999999999998E-2</v>
      </c>
      <c r="J1004" s="66">
        <v>3.7449999999999997E-2</v>
      </c>
      <c r="K1004" s="67">
        <v>4.6425000000000001E-2</v>
      </c>
      <c r="L1004" s="66">
        <v>0.93253999999999992</v>
      </c>
      <c r="M1004" s="68">
        <v>0.10685</v>
      </c>
      <c r="N1004" s="35">
        <v>5.8544999999999998</v>
      </c>
      <c r="O1004" s="35">
        <v>17.771000000000001</v>
      </c>
      <c r="P1004" s="35">
        <v>3.3263750000000005</v>
      </c>
      <c r="Q1004" s="35">
        <v>15.763999999999999</v>
      </c>
      <c r="R1004" s="35">
        <v>6.2364999999999995</v>
      </c>
      <c r="S1004" s="35">
        <v>5.5346250000000001</v>
      </c>
      <c r="T1004" s="35">
        <v>8.1591249999999995</v>
      </c>
      <c r="U1004" s="35">
        <v>4.1001249999999994</v>
      </c>
      <c r="V1004" s="35">
        <v>14.505750000000001</v>
      </c>
      <c r="W1004" s="35">
        <v>4.2008749999999999</v>
      </c>
      <c r="X1004" s="35">
        <v>9.2787499999999987</v>
      </c>
      <c r="Y1004" s="35">
        <v>3.8270000000000008</v>
      </c>
      <c r="Z1004" s="35">
        <v>1.9319999999999999</v>
      </c>
      <c r="AA1004" s="35">
        <v>5.7506250000000003</v>
      </c>
      <c r="AB1004" s="41">
        <v>1060</v>
      </c>
      <c r="AC1004" s="41">
        <v>9</v>
      </c>
      <c r="AD1004" s="88">
        <v>385.3</v>
      </c>
      <c r="AE1004" s="69">
        <v>59.3</v>
      </c>
      <c r="AF1004" s="69">
        <v>74.099999999999994</v>
      </c>
      <c r="AG1004" s="44">
        <f t="shared" si="586"/>
        <v>29.65</v>
      </c>
      <c r="AH1004" s="44">
        <f t="shared" si="556"/>
        <v>2761.8447876054929</v>
      </c>
      <c r="AI1004" s="44">
        <f t="shared" si="557"/>
        <v>204652.69876156701</v>
      </c>
      <c r="AJ1004" s="44">
        <f t="shared" si="558"/>
        <v>1.882701778826275</v>
      </c>
      <c r="AK1004" s="45">
        <v>0</v>
      </c>
      <c r="AL1004" s="69">
        <v>381.9</v>
      </c>
      <c r="AM1004" s="69">
        <v>59.1</v>
      </c>
      <c r="AN1004" s="69">
        <v>74.2</v>
      </c>
      <c r="AO1004" s="44">
        <f t="shared" si="584"/>
        <v>29.55</v>
      </c>
      <c r="AP1004" s="44">
        <f t="shared" si="559"/>
        <v>2743.2465590962411</v>
      </c>
      <c r="AQ1004" s="46">
        <f t="shared" si="560"/>
        <v>204652.69876156701</v>
      </c>
      <c r="AR1004" s="46">
        <f t="shared" si="561"/>
        <v>203548.8946849411</v>
      </c>
      <c r="AS1004" s="47">
        <f t="shared" si="562"/>
        <v>0.53935476214359968</v>
      </c>
      <c r="AT1004" s="46">
        <f t="shared" si="563"/>
        <v>1.882701778826275</v>
      </c>
      <c r="AU1004" s="46">
        <f t="shared" si="564"/>
        <v>1.8762076826362331</v>
      </c>
      <c r="AV1004" s="47">
        <f t="shared" si="565"/>
        <v>0.34493493675299541</v>
      </c>
      <c r="AW1004" s="116">
        <v>0</v>
      </c>
      <c r="AX1004" s="70">
        <v>150</v>
      </c>
      <c r="AY1004" s="70">
        <v>12</v>
      </c>
      <c r="AZ1004" s="71">
        <v>326.2</v>
      </c>
      <c r="BA1004" s="43">
        <f t="shared" si="580"/>
        <v>18.117719190680575</v>
      </c>
      <c r="BB1004" s="71">
        <v>58.8</v>
      </c>
      <c r="BC1004" s="69">
        <v>73.5</v>
      </c>
      <c r="BD1004" s="54">
        <f t="shared" si="566"/>
        <v>29.4</v>
      </c>
      <c r="BE1004" s="44">
        <f t="shared" si="567"/>
        <v>2715.4670260568732</v>
      </c>
      <c r="BF1004" s="50">
        <f t="shared" si="583"/>
        <v>204652.69876156701</v>
      </c>
      <c r="BG1004" s="50">
        <f t="shared" si="568"/>
        <v>199586.82641518017</v>
      </c>
      <c r="BH1004" s="72">
        <f t="shared" si="569"/>
        <v>2.4753508637034347</v>
      </c>
      <c r="BI1004" s="73">
        <f t="shared" si="570"/>
        <v>1.882701778826275</v>
      </c>
      <c r="BJ1004" s="51">
        <f t="shared" si="571"/>
        <v>1.6343764057926315</v>
      </c>
      <c r="BK1004" s="72">
        <f t="shared" si="572"/>
        <v>13.189841101040226</v>
      </c>
      <c r="BL1004" s="116"/>
      <c r="BM1004" s="74">
        <f t="shared" si="589"/>
        <v>1060</v>
      </c>
      <c r="BN1004" s="74">
        <f t="shared" si="590"/>
        <v>9</v>
      </c>
      <c r="BO1004" s="71">
        <v>284</v>
      </c>
      <c r="BP1004" s="71">
        <v>56.8</v>
      </c>
      <c r="BQ1004" s="71">
        <v>70.2</v>
      </c>
      <c r="BR1004" s="72">
        <f t="shared" si="573"/>
        <v>28.4</v>
      </c>
      <c r="BS1004" s="54">
        <f t="shared" si="574"/>
        <v>2533.8829706793836</v>
      </c>
      <c r="BT1004" s="50">
        <f t="shared" si="575"/>
        <v>199586.82641518017</v>
      </c>
      <c r="BU1004" s="50">
        <f t="shared" si="576"/>
        <v>177878.58454169275</v>
      </c>
      <c r="BV1004" s="72">
        <f t="shared" si="577"/>
        <v>10.876590536256122</v>
      </c>
      <c r="BW1004" s="75">
        <f t="shared" si="578"/>
        <v>1.6343764057926315</v>
      </c>
      <c r="BX1004" s="55">
        <f t="shared" si="579"/>
        <v>1.5965946700763947</v>
      </c>
      <c r="BY1004" s="72">
        <f t="shared" si="592"/>
        <v>2.3116912103190628</v>
      </c>
      <c r="BZ1004" s="83" t="s">
        <v>77</v>
      </c>
      <c r="CA1004" s="83" t="s">
        <v>96</v>
      </c>
      <c r="CB1004" s="112">
        <v>3</v>
      </c>
      <c r="CC1004" s="112">
        <v>7</v>
      </c>
      <c r="CD1004" s="112">
        <v>3</v>
      </c>
      <c r="CE1004" s="112">
        <v>6</v>
      </c>
      <c r="CF1004" s="83" t="s">
        <v>85</v>
      </c>
      <c r="CG1004" s="71" t="s">
        <v>130</v>
      </c>
      <c r="CH1004" s="129">
        <v>15.2</v>
      </c>
      <c r="CI1004" s="63">
        <v>18.399999999999999</v>
      </c>
      <c r="CJ1004" s="64">
        <f>SUM((AF1004-BQ1004)/AF1004)*100</f>
        <v>5.2631578947368309</v>
      </c>
      <c r="CK1004" s="64">
        <f>SUM(BX1004*CH1004)</f>
        <v>24.268238985161197</v>
      </c>
      <c r="CL1004" s="65" t="s">
        <v>85</v>
      </c>
    </row>
    <row r="1005" spans="1:90" s="65" customFormat="1" ht="24.75" customHeight="1" x14ac:dyDescent="0.3">
      <c r="A1005" s="61" t="s">
        <v>134</v>
      </c>
      <c r="B1005" s="35">
        <v>3.2324999999999999</v>
      </c>
      <c r="C1005" s="35">
        <v>1.7849999999999999</v>
      </c>
      <c r="D1005" s="35">
        <v>5.8624999999999998</v>
      </c>
      <c r="E1005" s="35">
        <v>4.5824999999999996</v>
      </c>
      <c r="F1005" s="35">
        <v>0.74637500000000001</v>
      </c>
      <c r="G1005" s="66">
        <v>0.44797500000000001</v>
      </c>
      <c r="H1005" s="66">
        <v>7.2474999999999998E-2</v>
      </c>
      <c r="I1005" s="66">
        <v>4.165E-2</v>
      </c>
      <c r="J1005" s="66">
        <v>3.5525000000000001E-2</v>
      </c>
      <c r="K1005" s="67">
        <v>5.4425000000000001E-2</v>
      </c>
      <c r="L1005" s="66">
        <v>0.93253999999999992</v>
      </c>
      <c r="M1005" s="68">
        <v>4.1399999999999999E-2</v>
      </c>
      <c r="N1005" s="35">
        <v>9.5925000000000011</v>
      </c>
      <c r="O1005" s="35">
        <v>14.342499999999999</v>
      </c>
      <c r="P1005" s="35">
        <v>3.3050000000000002</v>
      </c>
      <c r="Q1005" s="35">
        <v>15.2425</v>
      </c>
      <c r="R1005" s="35">
        <v>6.1624999999999996</v>
      </c>
      <c r="S1005" s="35">
        <v>5.7249999999999996</v>
      </c>
      <c r="T1005" s="35">
        <v>7.6349999999999998</v>
      </c>
      <c r="U1005" s="35">
        <v>4.0225</v>
      </c>
      <c r="V1005" s="35">
        <v>13.32</v>
      </c>
      <c r="W1005" s="35">
        <v>3.8950000000000009</v>
      </c>
      <c r="X1005" s="35">
        <v>8.5850000000000009</v>
      </c>
      <c r="Y1005" s="35">
        <v>2.9074999999999998</v>
      </c>
      <c r="Z1005" s="35">
        <v>1.9524999999999999</v>
      </c>
      <c r="AA1005" s="35">
        <v>5.9325000000000001</v>
      </c>
      <c r="AB1005" s="41">
        <v>1060</v>
      </c>
      <c r="AC1005" s="41">
        <v>9</v>
      </c>
      <c r="AD1005" s="88">
        <v>383.5</v>
      </c>
      <c r="AE1005" s="69">
        <v>59.3</v>
      </c>
      <c r="AF1005" s="69">
        <v>71.2</v>
      </c>
      <c r="AG1005" s="44">
        <f t="shared" si="586"/>
        <v>29.65</v>
      </c>
      <c r="AH1005" s="44">
        <f t="shared" si="556"/>
        <v>2761.8447876054929</v>
      </c>
      <c r="AI1005" s="44">
        <f t="shared" si="557"/>
        <v>196643.3488775111</v>
      </c>
      <c r="AJ1005" s="44">
        <f t="shared" si="558"/>
        <v>1.9502312292234285</v>
      </c>
      <c r="AK1005" s="45">
        <v>0</v>
      </c>
      <c r="AL1005" s="69">
        <v>378.6</v>
      </c>
      <c r="AM1005" s="69">
        <v>59.1</v>
      </c>
      <c r="AN1005" s="69">
        <v>71.099999999999994</v>
      </c>
      <c r="AO1005" s="44">
        <f t="shared" si="584"/>
        <v>29.55</v>
      </c>
      <c r="AP1005" s="44">
        <f t="shared" si="559"/>
        <v>2743.2465590962411</v>
      </c>
      <c r="AQ1005" s="46">
        <f t="shared" si="560"/>
        <v>196643.3488775111</v>
      </c>
      <c r="AR1005" s="46">
        <f t="shared" si="561"/>
        <v>195044.83035174271</v>
      </c>
      <c r="AS1005" s="47">
        <f t="shared" si="562"/>
        <v>0.81290241185025125</v>
      </c>
      <c r="AT1005" s="46">
        <f t="shared" si="563"/>
        <v>1.9502312292234285</v>
      </c>
      <c r="AU1005" s="46">
        <f t="shared" si="564"/>
        <v>1.9410922059161217</v>
      </c>
      <c r="AV1005" s="47">
        <f t="shared" si="565"/>
        <v>0.46861229429424472</v>
      </c>
      <c r="AW1005" s="116">
        <v>0</v>
      </c>
      <c r="AX1005" s="70">
        <v>150</v>
      </c>
      <c r="AY1005" s="70">
        <v>12</v>
      </c>
      <c r="AZ1005" s="71">
        <v>329.1</v>
      </c>
      <c r="BA1005" s="43">
        <f t="shared" si="580"/>
        <v>16.529930112427827</v>
      </c>
      <c r="BB1005" s="71">
        <v>58.8</v>
      </c>
      <c r="BC1005" s="69">
        <v>71</v>
      </c>
      <c r="BD1005" s="54">
        <f t="shared" si="566"/>
        <v>29.4</v>
      </c>
      <c r="BE1005" s="44">
        <f t="shared" si="567"/>
        <v>2715.4670260568732</v>
      </c>
      <c r="BF1005" s="50">
        <f t="shared" si="583"/>
        <v>196643.3488775111</v>
      </c>
      <c r="BG1005" s="50">
        <f t="shared" si="568"/>
        <v>192798.15885003799</v>
      </c>
      <c r="BH1005" s="72">
        <f t="shared" si="569"/>
        <v>1.9554132135271356</v>
      </c>
      <c r="BI1005" s="73">
        <f t="shared" si="570"/>
        <v>1.9502312292234285</v>
      </c>
      <c r="BJ1005" s="51">
        <f t="shared" si="571"/>
        <v>1.7069665082018761</v>
      </c>
      <c r="BK1005" s="72">
        <f t="shared" si="572"/>
        <v>12.473634786292449</v>
      </c>
      <c r="BL1005" s="116"/>
      <c r="BM1005" s="74">
        <f t="shared" si="589"/>
        <v>1060</v>
      </c>
      <c r="BN1005" s="74">
        <f t="shared" si="590"/>
        <v>9</v>
      </c>
      <c r="BO1005" s="71">
        <v>282</v>
      </c>
      <c r="BP1005" s="71">
        <v>57.4</v>
      </c>
      <c r="BQ1005" s="71">
        <v>64.900000000000006</v>
      </c>
      <c r="BR1005" s="72">
        <f t="shared" si="573"/>
        <v>28.7</v>
      </c>
      <c r="BS1005" s="54">
        <f t="shared" si="574"/>
        <v>2587.6984528353764</v>
      </c>
      <c r="BT1005" s="50">
        <f t="shared" si="575"/>
        <v>192798.15885003799</v>
      </c>
      <c r="BU1005" s="50">
        <f t="shared" si="576"/>
        <v>167941.62958901594</v>
      </c>
      <c r="BV1005" s="72">
        <f t="shared" si="577"/>
        <v>12.89251381303694</v>
      </c>
      <c r="BW1005" s="75">
        <f t="shared" si="578"/>
        <v>1.7069665082018761</v>
      </c>
      <c r="BX1005" s="55">
        <f t="shared" si="579"/>
        <v>1.679154839036074</v>
      </c>
      <c r="BY1005" s="72">
        <f t="shared" si="592"/>
        <v>1.6293037404172057</v>
      </c>
      <c r="BZ1005" s="83" t="s">
        <v>77</v>
      </c>
      <c r="CA1005" s="83" t="s">
        <v>96</v>
      </c>
      <c r="CB1005" s="112">
        <v>3</v>
      </c>
      <c r="CC1005" s="112">
        <v>7</v>
      </c>
      <c r="CD1005" s="112">
        <v>3</v>
      </c>
      <c r="CE1005" s="112">
        <v>6</v>
      </c>
      <c r="CF1005" s="83" t="s">
        <v>85</v>
      </c>
      <c r="CG1005" s="71" t="s">
        <v>130</v>
      </c>
      <c r="CH1005" s="63">
        <f>SUM(CH1003:CH1004)/2</f>
        <v>15.3</v>
      </c>
      <c r="CI1005" s="63">
        <f>SUM(CI1003:CI1004)/2</f>
        <v>17.600000000000001</v>
      </c>
      <c r="CJ1005" s="64">
        <f>SUM((AF1005-BQ1005)/AF1005)*100</f>
        <v>8.8483146067415674</v>
      </c>
      <c r="CK1005" s="64">
        <f>SUM(BX1005*CH1005)</f>
        <v>25.691069037251932</v>
      </c>
      <c r="CL1005" s="65" t="s">
        <v>85</v>
      </c>
    </row>
    <row r="1006" spans="1:90" s="65" customFormat="1" ht="24.75" customHeight="1" x14ac:dyDescent="0.3">
      <c r="A1006" s="61" t="s">
        <v>134</v>
      </c>
      <c r="B1006" s="35">
        <v>3.42</v>
      </c>
      <c r="C1006" s="35">
        <v>1.87</v>
      </c>
      <c r="D1006" s="35">
        <v>6.2275</v>
      </c>
      <c r="E1006" s="35">
        <v>4.8425000000000002</v>
      </c>
      <c r="F1006" s="35">
        <v>0.89864999999999995</v>
      </c>
      <c r="G1006" s="66">
        <v>0.45390000000000003</v>
      </c>
      <c r="H1006" s="66">
        <v>7.0050000000000001E-2</v>
      </c>
      <c r="I1006" s="66">
        <v>4.3999999999999997E-2</v>
      </c>
      <c r="J1006" s="66">
        <v>3.4775E-2</v>
      </c>
      <c r="K1006" s="67">
        <v>4.8625000000000002E-2</v>
      </c>
      <c r="L1006" s="66">
        <v>0.93253999999999992</v>
      </c>
      <c r="M1006" s="68">
        <v>3.8899999999999997E-2</v>
      </c>
      <c r="N1006" s="35">
        <v>5.6675000000000004</v>
      </c>
      <c r="O1006" s="35">
        <v>12.95</v>
      </c>
      <c r="P1006" s="35">
        <v>3.2475000000000001</v>
      </c>
      <c r="Q1006" s="35">
        <v>18.372500000000002</v>
      </c>
      <c r="R1006" s="35">
        <v>6.9424999999999999</v>
      </c>
      <c r="S1006" s="35">
        <v>5.76</v>
      </c>
      <c r="T1006" s="35">
        <v>6.9450000000000003</v>
      </c>
      <c r="U1006" s="35">
        <v>6.3800000000000008</v>
      </c>
      <c r="V1006" s="35">
        <v>18.142499999999998</v>
      </c>
      <c r="W1006" s="35">
        <v>6.254999999999999</v>
      </c>
      <c r="X1006" s="35">
        <v>7.7750000000000004</v>
      </c>
      <c r="Y1006" s="35">
        <v>4.8175000000000008</v>
      </c>
      <c r="Z1006" s="35">
        <v>3.1625000000000001</v>
      </c>
      <c r="AA1006" s="35">
        <v>5.9725000000000001</v>
      </c>
      <c r="AB1006" s="41">
        <v>1060</v>
      </c>
      <c r="AC1006" s="41">
        <v>9</v>
      </c>
      <c r="AD1006" s="88">
        <v>385.3</v>
      </c>
      <c r="AE1006" s="69">
        <v>59.3</v>
      </c>
      <c r="AF1006" s="69">
        <v>71.7</v>
      </c>
      <c r="AG1006" s="44">
        <f t="shared" si="586"/>
        <v>29.65</v>
      </c>
      <c r="AH1006" s="44">
        <f t="shared" si="556"/>
        <v>2761.8447876054929</v>
      </c>
      <c r="AI1006" s="44">
        <f t="shared" si="557"/>
        <v>198024.27127131386</v>
      </c>
      <c r="AJ1006" s="44">
        <f t="shared" si="558"/>
        <v>1.9457210852305014</v>
      </c>
      <c r="AK1006" s="45">
        <v>0</v>
      </c>
      <c r="AL1006" s="69">
        <v>381.6</v>
      </c>
      <c r="AM1006" s="69">
        <v>59.1</v>
      </c>
      <c r="AN1006" s="69">
        <v>71.599999999999994</v>
      </c>
      <c r="AO1006" s="44">
        <f t="shared" si="584"/>
        <v>29.55</v>
      </c>
      <c r="AP1006" s="44">
        <f t="shared" si="559"/>
        <v>2743.2465590962411</v>
      </c>
      <c r="AQ1006" s="46">
        <f t="shared" si="560"/>
        <v>198024.27127131386</v>
      </c>
      <c r="AR1006" s="46">
        <f t="shared" si="561"/>
        <v>196416.45363129085</v>
      </c>
      <c r="AS1006" s="47">
        <f t="shared" si="562"/>
        <v>0.81192958302577845</v>
      </c>
      <c r="AT1006" s="46">
        <f t="shared" si="563"/>
        <v>1.9457210852305014</v>
      </c>
      <c r="AU1006" s="46">
        <f t="shared" si="564"/>
        <v>1.9428107622609463</v>
      </c>
      <c r="AV1006" s="47">
        <f t="shared" si="565"/>
        <v>0.14957554767981016</v>
      </c>
      <c r="AW1006" s="116">
        <v>0</v>
      </c>
      <c r="AX1006" s="70">
        <v>150</v>
      </c>
      <c r="AY1006" s="70">
        <v>12</v>
      </c>
      <c r="AZ1006" s="71">
        <v>328.9</v>
      </c>
      <c r="BA1006" s="43">
        <f t="shared" si="580"/>
        <v>17.148069321982376</v>
      </c>
      <c r="BB1006" s="71">
        <v>58.8</v>
      </c>
      <c r="BC1006" s="69">
        <v>71</v>
      </c>
      <c r="BD1006" s="54">
        <f t="shared" si="566"/>
        <v>29.4</v>
      </c>
      <c r="BE1006" s="44">
        <f t="shared" si="567"/>
        <v>2715.4670260568732</v>
      </c>
      <c r="BF1006" s="50">
        <f t="shared" si="583"/>
        <v>198024.27127131386</v>
      </c>
      <c r="BG1006" s="50">
        <f t="shared" si="568"/>
        <v>192798.15885003799</v>
      </c>
      <c r="BH1006" s="72">
        <f t="shared" si="569"/>
        <v>2.6391272078540085</v>
      </c>
      <c r="BI1006" s="73">
        <f t="shared" si="570"/>
        <v>1.9457210852305014</v>
      </c>
      <c r="BJ1006" s="51">
        <f t="shared" si="571"/>
        <v>1.7059291538972867</v>
      </c>
      <c r="BK1006" s="72">
        <f t="shared" si="572"/>
        <v>12.324065003633731</v>
      </c>
      <c r="BL1006" s="116"/>
      <c r="BM1006" s="74">
        <f t="shared" si="589"/>
        <v>1060</v>
      </c>
      <c r="BN1006" s="74">
        <f t="shared" si="590"/>
        <v>9</v>
      </c>
      <c r="BO1006" s="71">
        <v>281</v>
      </c>
      <c r="BP1006" s="71">
        <v>56.9</v>
      </c>
      <c r="BQ1006" s="71">
        <v>70</v>
      </c>
      <c r="BR1006" s="72">
        <f t="shared" si="573"/>
        <v>28.45</v>
      </c>
      <c r="BS1006" s="54">
        <f t="shared" si="574"/>
        <v>2542.8129477972125</v>
      </c>
      <c r="BT1006" s="50">
        <f t="shared" si="575"/>
        <v>192798.15885003799</v>
      </c>
      <c r="BU1006" s="50">
        <f t="shared" si="576"/>
        <v>177996.90634580486</v>
      </c>
      <c r="BV1006" s="72">
        <f t="shared" si="577"/>
        <v>7.677071499290518</v>
      </c>
      <c r="BW1006" s="75">
        <f t="shared" si="578"/>
        <v>1.7059291538972867</v>
      </c>
      <c r="BX1006" s="55">
        <f t="shared" si="579"/>
        <v>1.5786791229623121</v>
      </c>
      <c r="BY1006" s="72">
        <f t="shared" si="592"/>
        <v>7.4592799263829415</v>
      </c>
      <c r="BZ1006" s="83" t="s">
        <v>77</v>
      </c>
      <c r="CA1006" s="83" t="s">
        <v>96</v>
      </c>
      <c r="CB1006" s="112">
        <v>3</v>
      </c>
      <c r="CC1006" s="112">
        <v>7</v>
      </c>
      <c r="CD1006" s="112">
        <v>3</v>
      </c>
      <c r="CE1006" s="112">
        <v>6</v>
      </c>
      <c r="CF1006" s="83" t="s">
        <v>85</v>
      </c>
      <c r="CG1006" s="71" t="s">
        <v>130</v>
      </c>
      <c r="CH1006" s="63">
        <f>SUM(CH1004:CH1005)/2</f>
        <v>15.25</v>
      </c>
      <c r="CI1006" s="63">
        <f>SUM(CI1004:CI1005)/2</f>
        <v>18</v>
      </c>
      <c r="CJ1006" s="64">
        <f>SUM((AF1006-BQ1006)/AF1006)*100</f>
        <v>2.3709902370990275</v>
      </c>
      <c r="CK1006" s="64">
        <f>SUM(BX1006*CH1006)</f>
        <v>24.074856625175258</v>
      </c>
      <c r="CL1006" s="65" t="s">
        <v>85</v>
      </c>
    </row>
    <row r="1007" spans="1:90" s="65" customFormat="1" ht="24.75" customHeight="1" x14ac:dyDescent="0.3">
      <c r="A1007" s="61" t="s">
        <v>134</v>
      </c>
      <c r="B1007" s="35">
        <v>3.3725000000000001</v>
      </c>
      <c r="C1007" s="35">
        <v>1.8049999999999999</v>
      </c>
      <c r="D1007" s="35">
        <v>5.7949999999999999</v>
      </c>
      <c r="E1007" s="35">
        <v>4.5724999999999998</v>
      </c>
      <c r="F1007" s="35">
        <v>0.78287499999999999</v>
      </c>
      <c r="G1007" s="66">
        <v>0.31029250000000003</v>
      </c>
      <c r="H1007" s="66">
        <v>6.9800000000000001E-2</v>
      </c>
      <c r="I1007" s="66">
        <v>4.0599999999999997E-2</v>
      </c>
      <c r="J1007" s="66">
        <v>3.2099999999999997E-2</v>
      </c>
      <c r="K1007" s="67">
        <v>4.5824999999999998E-2</v>
      </c>
      <c r="L1007" s="66">
        <v>0.93253999999999992</v>
      </c>
      <c r="M1007" s="68">
        <v>4.265E-2</v>
      </c>
      <c r="N1007" s="35">
        <v>5.8544999999999998</v>
      </c>
      <c r="O1007" s="35">
        <v>17.771000000000001</v>
      </c>
      <c r="P1007" s="35">
        <v>3.3263750000000005</v>
      </c>
      <c r="Q1007" s="35">
        <v>15.763999999999999</v>
      </c>
      <c r="R1007" s="35">
        <v>6.2364999999999995</v>
      </c>
      <c r="S1007" s="35">
        <v>5.5346250000000001</v>
      </c>
      <c r="T1007" s="35">
        <v>8.1591249999999995</v>
      </c>
      <c r="U1007" s="35">
        <v>4.1001249999999994</v>
      </c>
      <c r="V1007" s="35">
        <v>14.505750000000001</v>
      </c>
      <c r="W1007" s="35">
        <v>4.2008749999999999</v>
      </c>
      <c r="X1007" s="35">
        <v>9.2787499999999987</v>
      </c>
      <c r="Y1007" s="35">
        <v>3.8270000000000008</v>
      </c>
      <c r="Z1007" s="35">
        <v>1.9319999999999999</v>
      </c>
      <c r="AA1007" s="35">
        <v>5.7506250000000003</v>
      </c>
      <c r="AB1007" s="41">
        <v>1090</v>
      </c>
      <c r="AC1007" s="41">
        <v>9</v>
      </c>
      <c r="AD1007" s="88">
        <v>384.6</v>
      </c>
      <c r="AE1007" s="69">
        <v>59.3</v>
      </c>
      <c r="AF1007" s="69">
        <v>71.099999999999994</v>
      </c>
      <c r="AG1007" s="44">
        <f t="shared" si="586"/>
        <v>29.65</v>
      </c>
      <c r="AH1007" s="44">
        <f t="shared" si="556"/>
        <v>2761.8447876054929</v>
      </c>
      <c r="AI1007" s="44">
        <f t="shared" si="557"/>
        <v>196367.16439875052</v>
      </c>
      <c r="AJ1007" s="44">
        <f t="shared" si="558"/>
        <v>1.9585759216801482</v>
      </c>
      <c r="AK1007" s="45">
        <v>0</v>
      </c>
      <c r="AL1007" s="69">
        <v>379.2</v>
      </c>
      <c r="AM1007" s="69">
        <v>59.1</v>
      </c>
      <c r="AN1007" s="69">
        <v>71</v>
      </c>
      <c r="AO1007" s="44">
        <f t="shared" si="584"/>
        <v>29.55</v>
      </c>
      <c r="AP1007" s="44">
        <f t="shared" si="559"/>
        <v>2743.2465590962411</v>
      </c>
      <c r="AQ1007" s="46">
        <f t="shared" si="560"/>
        <v>196367.16439875052</v>
      </c>
      <c r="AR1007" s="46">
        <f t="shared" si="561"/>
        <v>194770.50569583313</v>
      </c>
      <c r="AS1007" s="47">
        <f t="shared" si="562"/>
        <v>0.81309861952029927</v>
      </c>
      <c r="AT1007" s="46">
        <f t="shared" si="563"/>
        <v>1.9585759216801482</v>
      </c>
      <c r="AU1007" s="46">
        <f t="shared" si="564"/>
        <v>1.9469066871561371</v>
      </c>
      <c r="AV1007" s="47">
        <f t="shared" si="565"/>
        <v>0.59580200056787547</v>
      </c>
      <c r="AW1007" s="116">
        <v>0</v>
      </c>
      <c r="AX1007" s="70">
        <v>150</v>
      </c>
      <c r="AY1007" s="70">
        <v>12</v>
      </c>
      <c r="AZ1007" s="71">
        <v>327.60000000000002</v>
      </c>
      <c r="BA1007" s="43">
        <f t="shared" si="580"/>
        <v>17.399267399267398</v>
      </c>
      <c r="BB1007" s="71">
        <v>58.8</v>
      </c>
      <c r="BC1007" s="69">
        <v>70.099999999999994</v>
      </c>
      <c r="BD1007" s="54">
        <f t="shared" si="566"/>
        <v>29.4</v>
      </c>
      <c r="BE1007" s="44">
        <f t="shared" si="567"/>
        <v>2715.4670260568732</v>
      </c>
      <c r="BF1007" s="50">
        <f t="shared" si="583"/>
        <v>196367.16439875052</v>
      </c>
      <c r="BG1007" s="50">
        <f t="shared" si="568"/>
        <v>190354.23852658679</v>
      </c>
      <c r="BH1007" s="72">
        <f t="shared" si="569"/>
        <v>3.0620831596639331</v>
      </c>
      <c r="BI1007" s="73">
        <f t="shared" si="570"/>
        <v>1.9585759216801482</v>
      </c>
      <c r="BJ1007" s="51">
        <f t="shared" si="571"/>
        <v>1.7210018675483503</v>
      </c>
      <c r="BK1007" s="72">
        <f t="shared" si="572"/>
        <v>12.129938467128552</v>
      </c>
      <c r="BL1007" s="116"/>
      <c r="BM1007" s="74">
        <f t="shared" si="589"/>
        <v>1090</v>
      </c>
      <c r="BN1007" s="74">
        <f t="shared" si="590"/>
        <v>9</v>
      </c>
      <c r="BO1007" s="71">
        <v>281.5</v>
      </c>
      <c r="BP1007" s="71">
        <v>55.8</v>
      </c>
      <c r="BQ1007" s="71">
        <v>69.900000000000006</v>
      </c>
      <c r="BR1007" s="72">
        <f t="shared" si="573"/>
        <v>27.9</v>
      </c>
      <c r="BS1007" s="54">
        <f t="shared" si="574"/>
        <v>2445.4471374808309</v>
      </c>
      <c r="BT1007" s="50">
        <f t="shared" si="575"/>
        <v>190354.23852658679</v>
      </c>
      <c r="BU1007" s="50">
        <f t="shared" si="576"/>
        <v>170936.75490991009</v>
      </c>
      <c r="BV1007" s="72">
        <f t="shared" si="577"/>
        <v>10.20070988015571</v>
      </c>
      <c r="BW1007" s="75">
        <f t="shared" si="578"/>
        <v>1.7210018675483503</v>
      </c>
      <c r="BX1007" s="55">
        <f t="shared" si="579"/>
        <v>1.6468079094420669</v>
      </c>
      <c r="BY1007" s="72">
        <f t="shared" si="592"/>
        <v>4.311091086262226</v>
      </c>
      <c r="BZ1007" s="83" t="s">
        <v>77</v>
      </c>
      <c r="CA1007" s="83" t="s">
        <v>96</v>
      </c>
      <c r="CB1007" s="112">
        <v>3</v>
      </c>
      <c r="CC1007" s="112">
        <v>7</v>
      </c>
      <c r="CD1007" s="112">
        <v>3</v>
      </c>
      <c r="CE1007" s="112">
        <v>6</v>
      </c>
      <c r="CF1007" s="83" t="s">
        <v>85</v>
      </c>
      <c r="CG1007" s="71" t="s">
        <v>130</v>
      </c>
      <c r="CH1007" s="129">
        <f>SUM(CH1005:CH1006)/2</f>
        <v>15.275</v>
      </c>
      <c r="CI1007" s="129">
        <f>SUM(CI1005:CI1006)/1.9</f>
        <v>18.736842105263161</v>
      </c>
      <c r="CJ1007" s="64">
        <f>SUM((AF1007-BQ1007)/AF1007)*100</f>
        <v>1.687763713080153</v>
      </c>
      <c r="CK1007" s="64">
        <f>SUM(BX1007*CH1007)</f>
        <v>25.154990816727572</v>
      </c>
      <c r="CL1007" s="65" t="s">
        <v>85</v>
      </c>
    </row>
    <row r="1008" spans="1:90" s="65" customFormat="1" ht="24.75" customHeight="1" x14ac:dyDescent="0.3">
      <c r="A1008" s="61" t="s">
        <v>134</v>
      </c>
      <c r="B1008" s="35">
        <v>3.4249999999999998</v>
      </c>
      <c r="C1008" s="35">
        <v>1.6924999999999999</v>
      </c>
      <c r="D1008" s="35">
        <v>5.6475</v>
      </c>
      <c r="E1008" s="35">
        <v>4.6825000000000001</v>
      </c>
      <c r="F1008" s="35">
        <v>1.6</v>
      </c>
      <c r="G1008" s="66">
        <v>0.43209999999999998</v>
      </c>
      <c r="H1008" s="66">
        <v>7.2900000000000006E-2</v>
      </c>
      <c r="I1008" s="66">
        <v>4.3150000000000001E-2</v>
      </c>
      <c r="J1008" s="66">
        <v>3.585E-2</v>
      </c>
      <c r="K1008" s="67">
        <v>4.8500000000000001E-2</v>
      </c>
      <c r="L1008" s="66">
        <v>0.93253999999999992</v>
      </c>
      <c r="M1008" s="68">
        <v>7.3950000000000002E-2</v>
      </c>
      <c r="N1008" s="35">
        <v>9.5925000000000011</v>
      </c>
      <c r="O1008" s="35">
        <v>14.342499999999999</v>
      </c>
      <c r="P1008" s="35">
        <v>3.3050000000000002</v>
      </c>
      <c r="Q1008" s="35">
        <v>15.2425</v>
      </c>
      <c r="R1008" s="35">
        <v>6.1624999999999996</v>
      </c>
      <c r="S1008" s="35">
        <v>5.7249999999999996</v>
      </c>
      <c r="T1008" s="35">
        <v>7.6349999999999998</v>
      </c>
      <c r="U1008" s="35">
        <v>4.0225</v>
      </c>
      <c r="V1008" s="35">
        <v>13.32</v>
      </c>
      <c r="W1008" s="35">
        <v>3.8950000000000009</v>
      </c>
      <c r="X1008" s="35">
        <v>8.5850000000000009</v>
      </c>
      <c r="Y1008" s="35">
        <v>2.9074999999999998</v>
      </c>
      <c r="Z1008" s="35">
        <v>1.9524999999999999</v>
      </c>
      <c r="AA1008" s="35">
        <v>5.9325000000000001</v>
      </c>
      <c r="AB1008" s="41">
        <v>1090</v>
      </c>
      <c r="AC1008" s="41">
        <v>9</v>
      </c>
      <c r="AD1008" s="88">
        <v>384.7</v>
      </c>
      <c r="AE1008" s="69">
        <v>59.3</v>
      </c>
      <c r="AF1008" s="69">
        <v>71.2</v>
      </c>
      <c r="AG1008" s="44">
        <f t="shared" si="586"/>
        <v>29.65</v>
      </c>
      <c r="AH1008" s="44">
        <f t="shared" si="556"/>
        <v>2761.8447876054929</v>
      </c>
      <c r="AI1008" s="44">
        <f t="shared" si="557"/>
        <v>196643.3488775111</v>
      </c>
      <c r="AJ1008" s="44">
        <f t="shared" si="558"/>
        <v>1.9563336476721069</v>
      </c>
      <c r="AK1008" s="45">
        <v>0</v>
      </c>
      <c r="AL1008" s="69">
        <v>380.3</v>
      </c>
      <c r="AM1008" s="69">
        <v>59.2</v>
      </c>
      <c r="AN1008" s="69">
        <v>71</v>
      </c>
      <c r="AO1008" s="44">
        <f t="shared" si="584"/>
        <v>29.6</v>
      </c>
      <c r="AP1008" s="44">
        <f t="shared" si="559"/>
        <v>2752.5378193692336</v>
      </c>
      <c r="AQ1008" s="46">
        <f t="shared" si="560"/>
        <v>196643.3488775111</v>
      </c>
      <c r="AR1008" s="46">
        <f t="shared" si="561"/>
        <v>195430.18517521559</v>
      </c>
      <c r="AS1008" s="47">
        <f t="shared" si="562"/>
        <v>0.61693604651291267</v>
      </c>
      <c r="AT1008" s="46">
        <f t="shared" si="563"/>
        <v>1.9563336476721069</v>
      </c>
      <c r="AU1008" s="46">
        <f t="shared" si="564"/>
        <v>1.9459634634180838</v>
      </c>
      <c r="AV1008" s="47">
        <f t="shared" si="565"/>
        <v>0.53008259947698066</v>
      </c>
      <c r="AW1008" s="116">
        <v>0</v>
      </c>
      <c r="AX1008" s="70">
        <v>150</v>
      </c>
      <c r="AY1008" s="70">
        <v>12</v>
      </c>
      <c r="AZ1008" s="71">
        <v>328</v>
      </c>
      <c r="BA1008" s="43">
        <f t="shared" si="580"/>
        <v>17.286585365853654</v>
      </c>
      <c r="BB1008" s="71">
        <v>58.8</v>
      </c>
      <c r="BC1008" s="69">
        <v>71</v>
      </c>
      <c r="BD1008" s="54">
        <f t="shared" si="566"/>
        <v>29.4</v>
      </c>
      <c r="BE1008" s="44">
        <f t="shared" si="567"/>
        <v>2715.4670260568732</v>
      </c>
      <c r="BF1008" s="50">
        <f t="shared" si="583"/>
        <v>196643.3488775111</v>
      </c>
      <c r="BG1008" s="50">
        <f t="shared" si="568"/>
        <v>192798.15885003799</v>
      </c>
      <c r="BH1008" s="72">
        <f t="shared" si="569"/>
        <v>1.9554132135271356</v>
      </c>
      <c r="BI1008" s="73">
        <f t="shared" si="570"/>
        <v>1.9563336476721069</v>
      </c>
      <c r="BJ1008" s="51">
        <f t="shared" si="571"/>
        <v>1.7012610595266344</v>
      </c>
      <c r="BK1008" s="72">
        <f t="shared" si="572"/>
        <v>13.038296839038175</v>
      </c>
      <c r="BL1008" s="116"/>
      <c r="BM1008" s="74">
        <f t="shared" si="589"/>
        <v>1090</v>
      </c>
      <c r="BN1008" s="74">
        <f t="shared" si="590"/>
        <v>9</v>
      </c>
      <c r="BO1008" s="71">
        <v>282</v>
      </c>
      <c r="BP1008" s="71">
        <v>56.8</v>
      </c>
      <c r="BQ1008" s="71">
        <v>69.5</v>
      </c>
      <c r="BR1008" s="72">
        <f t="shared" si="573"/>
        <v>28.4</v>
      </c>
      <c r="BS1008" s="54">
        <f t="shared" si="574"/>
        <v>2533.8829706793836</v>
      </c>
      <c r="BT1008" s="50">
        <f t="shared" si="575"/>
        <v>192798.15885003799</v>
      </c>
      <c r="BU1008" s="50">
        <f t="shared" si="576"/>
        <v>176104.86646221715</v>
      </c>
      <c r="BV1008" s="72">
        <f t="shared" si="577"/>
        <v>8.6584293581378002</v>
      </c>
      <c r="BW1008" s="75">
        <f t="shared" si="578"/>
        <v>1.7012610595266344</v>
      </c>
      <c r="BX1008" s="55">
        <f t="shared" si="579"/>
        <v>1.6013186101276899</v>
      </c>
      <c r="BY1008" s="72">
        <f t="shared" si="592"/>
        <v>5.8746098277681655</v>
      </c>
      <c r="BZ1008" s="83" t="s">
        <v>77</v>
      </c>
      <c r="CA1008" s="83" t="s">
        <v>96</v>
      </c>
      <c r="CB1008" s="112">
        <v>3</v>
      </c>
      <c r="CC1008" s="112">
        <v>7</v>
      </c>
      <c r="CD1008" s="112">
        <v>3</v>
      </c>
      <c r="CE1008" s="112">
        <v>6</v>
      </c>
      <c r="CF1008" s="83" t="s">
        <v>85</v>
      </c>
      <c r="CG1008" s="71" t="s">
        <v>130</v>
      </c>
      <c r="CH1008" s="129">
        <f>SUM(CH1006:CH1007)/2</f>
        <v>15.262499999999999</v>
      </c>
      <c r="CI1008" s="129">
        <f>SUM(CI1006:CI1007)/2</f>
        <v>18.368421052631582</v>
      </c>
      <c r="CJ1008" s="64">
        <f>SUM((AF1008-BQ1008)/AF1008)*100</f>
        <v>2.387640449438206</v>
      </c>
      <c r="CK1008" s="64">
        <f>SUM(BX1008*CH1008)</f>
        <v>24.440125287073865</v>
      </c>
      <c r="CL1008" s="65" t="s">
        <v>85</v>
      </c>
    </row>
    <row r="1009" spans="1:90" s="65" customFormat="1" ht="24.75" customHeight="1" x14ac:dyDescent="0.3">
      <c r="A1009" s="61" t="s">
        <v>134</v>
      </c>
      <c r="B1009" s="35">
        <v>3.5062500000000001</v>
      </c>
      <c r="C1009" s="35">
        <v>1.5462499999999999</v>
      </c>
      <c r="D1009" s="35">
        <v>5.8787500000000001</v>
      </c>
      <c r="E1009" s="35">
        <v>4.7774999999999999</v>
      </c>
      <c r="F1009" s="35">
        <v>1.5631375000000001</v>
      </c>
      <c r="G1009" s="66">
        <v>0.43001250000000002</v>
      </c>
      <c r="H1009" s="66">
        <v>7.4087500000000001E-2</v>
      </c>
      <c r="I1009" s="66">
        <v>4.5350000000000001E-2</v>
      </c>
      <c r="J1009" s="66">
        <v>3.9125E-2</v>
      </c>
      <c r="K1009" s="67">
        <v>4.4887499999999997E-2</v>
      </c>
      <c r="L1009" s="66">
        <v>0.93253999999999992</v>
      </c>
      <c r="M1009" s="68">
        <v>8.5462499999999997E-2</v>
      </c>
      <c r="N1009" s="35">
        <v>5.6675000000000004</v>
      </c>
      <c r="O1009" s="35">
        <v>12.95</v>
      </c>
      <c r="P1009" s="35">
        <v>3.2475000000000001</v>
      </c>
      <c r="Q1009" s="35">
        <v>18.372500000000002</v>
      </c>
      <c r="R1009" s="35">
        <v>6.9424999999999999</v>
      </c>
      <c r="S1009" s="35">
        <v>5.76</v>
      </c>
      <c r="T1009" s="35">
        <v>6.9450000000000003</v>
      </c>
      <c r="U1009" s="35">
        <v>6.3800000000000008</v>
      </c>
      <c r="V1009" s="35">
        <v>18.142499999999998</v>
      </c>
      <c r="W1009" s="35">
        <v>6.254999999999999</v>
      </c>
      <c r="X1009" s="35">
        <v>7.7750000000000004</v>
      </c>
      <c r="Y1009" s="35">
        <v>4.8175000000000008</v>
      </c>
      <c r="Z1009" s="35">
        <v>3.1625000000000001</v>
      </c>
      <c r="AA1009" s="35">
        <v>5.9725000000000001</v>
      </c>
      <c r="AB1009" s="41">
        <v>1090</v>
      </c>
      <c r="AC1009" s="41">
        <v>9</v>
      </c>
      <c r="AD1009" s="88">
        <v>382.5</v>
      </c>
      <c r="AE1009" s="69">
        <v>59.3</v>
      </c>
      <c r="AF1009" s="69">
        <v>71.099999999999994</v>
      </c>
      <c r="AG1009" s="44">
        <f t="shared" si="586"/>
        <v>29.65</v>
      </c>
      <c r="AH1009" s="44">
        <f t="shared" si="556"/>
        <v>2761.8447876054929</v>
      </c>
      <c r="AI1009" s="44">
        <f t="shared" si="557"/>
        <v>196367.16439875052</v>
      </c>
      <c r="AJ1009" s="44">
        <f t="shared" si="558"/>
        <v>1.9478816693776826</v>
      </c>
      <c r="AK1009" s="45">
        <v>0</v>
      </c>
      <c r="AL1009" s="69">
        <v>375.2</v>
      </c>
      <c r="AM1009" s="69">
        <v>59.1</v>
      </c>
      <c r="AN1009" s="69">
        <v>70.900000000000006</v>
      </c>
      <c r="AO1009" s="44">
        <f t="shared" si="584"/>
        <v>29.55</v>
      </c>
      <c r="AP1009" s="44">
        <f t="shared" si="559"/>
        <v>2743.2465590962411</v>
      </c>
      <c r="AQ1009" s="46">
        <f t="shared" si="560"/>
        <v>196367.16439875052</v>
      </c>
      <c r="AR1009" s="46">
        <f t="shared" si="561"/>
        <v>194496.18103992351</v>
      </c>
      <c r="AS1009" s="47">
        <f t="shared" si="562"/>
        <v>0.95279848061956185</v>
      </c>
      <c r="AT1009" s="46">
        <f t="shared" si="563"/>
        <v>1.9478816693776826</v>
      </c>
      <c r="AU1009" s="46">
        <f t="shared" si="564"/>
        <v>1.9290867203350595</v>
      </c>
      <c r="AV1009" s="47">
        <f t="shared" si="565"/>
        <v>0.96489172510298449</v>
      </c>
      <c r="AW1009" s="116">
        <v>0</v>
      </c>
      <c r="AX1009" s="70">
        <v>150</v>
      </c>
      <c r="AY1009" s="70">
        <v>12</v>
      </c>
      <c r="AZ1009" s="71">
        <v>328.7</v>
      </c>
      <c r="BA1009" s="43">
        <f t="shared" si="580"/>
        <v>16.367508366291457</v>
      </c>
      <c r="BB1009" s="71">
        <v>58.8</v>
      </c>
      <c r="BC1009" s="69">
        <v>71</v>
      </c>
      <c r="BD1009" s="54">
        <f t="shared" si="566"/>
        <v>29.4</v>
      </c>
      <c r="BE1009" s="44">
        <f t="shared" si="567"/>
        <v>2715.4670260568732</v>
      </c>
      <c r="BF1009" s="50">
        <f t="shared" si="583"/>
        <v>196367.16439875052</v>
      </c>
      <c r="BG1009" s="50">
        <f t="shared" si="568"/>
        <v>192798.15885003799</v>
      </c>
      <c r="BH1009" s="72">
        <f t="shared" si="569"/>
        <v>1.8175164669919963</v>
      </c>
      <c r="BI1009" s="73">
        <f t="shared" si="570"/>
        <v>1.9478816693776826</v>
      </c>
      <c r="BJ1009" s="51">
        <f t="shared" si="571"/>
        <v>1.7048917995926973</v>
      </c>
      <c r="BK1009" s="72">
        <f t="shared" si="572"/>
        <v>12.474570380993251</v>
      </c>
      <c r="BL1009" s="116"/>
      <c r="BM1009" s="74">
        <f t="shared" si="589"/>
        <v>1090</v>
      </c>
      <c r="BN1009" s="74">
        <f t="shared" si="590"/>
        <v>9</v>
      </c>
      <c r="BO1009" s="71">
        <v>281.32</v>
      </c>
      <c r="BP1009" s="71">
        <v>57.5</v>
      </c>
      <c r="BQ1009" s="71">
        <v>69.8</v>
      </c>
      <c r="BR1009" s="72">
        <f t="shared" si="573"/>
        <v>28.75</v>
      </c>
      <c r="BS1009" s="54">
        <f t="shared" si="574"/>
        <v>2596.7226777328133</v>
      </c>
      <c r="BT1009" s="50">
        <f t="shared" si="575"/>
        <v>192798.15885003799</v>
      </c>
      <c r="BU1009" s="50">
        <f t="shared" si="576"/>
        <v>181251.24290575035</v>
      </c>
      <c r="BV1009" s="72">
        <f t="shared" si="577"/>
        <v>5.9891214797694454</v>
      </c>
      <c r="BW1009" s="75">
        <f t="shared" si="578"/>
        <v>1.7048917995926973</v>
      </c>
      <c r="BX1009" s="55">
        <f t="shared" si="579"/>
        <v>1.552099701441964</v>
      </c>
      <c r="BY1009" s="72">
        <f t="shared" si="592"/>
        <v>8.9619821144799765</v>
      </c>
      <c r="BZ1009" s="83" t="s">
        <v>77</v>
      </c>
      <c r="CA1009" s="83" t="s">
        <v>96</v>
      </c>
      <c r="CB1009" s="112">
        <v>3</v>
      </c>
      <c r="CC1009" s="112">
        <v>7</v>
      </c>
      <c r="CD1009" s="112">
        <v>3</v>
      </c>
      <c r="CE1009" s="112">
        <v>6</v>
      </c>
      <c r="CF1009" s="83" t="s">
        <v>85</v>
      </c>
      <c r="CG1009" s="71" t="s">
        <v>130</v>
      </c>
      <c r="CH1009" s="129">
        <f>SUM(CH1007:CH1008)/2</f>
        <v>15.268750000000001</v>
      </c>
      <c r="CI1009" s="129">
        <f>SUM(CI1007:CI1008)/2</f>
        <v>18.55263157894737</v>
      </c>
      <c r="CJ1009" s="64">
        <f>SUM((AF1009-BQ1009)/AF1009)*100</f>
        <v>1.828410689170179</v>
      </c>
      <c r="CK1009" s="64">
        <f>SUM(BX1009*CH1009)</f>
        <v>23.698622316391987</v>
      </c>
      <c r="CL1009" s="65" t="s">
        <v>85</v>
      </c>
    </row>
    <row r="1010" spans="1:90" s="65" customFormat="1" ht="24.75" customHeight="1" x14ac:dyDescent="0.3">
      <c r="A1010" s="61" t="s">
        <v>134</v>
      </c>
      <c r="B1010" s="35">
        <v>3.4312499999999999</v>
      </c>
      <c r="C1010" s="35">
        <v>1.6937500000000001</v>
      </c>
      <c r="D1010" s="35">
        <v>5.8012499999999996</v>
      </c>
      <c r="E1010" s="35">
        <v>4.7350000000000003</v>
      </c>
      <c r="F1010" s="35">
        <v>1.7351875000000001</v>
      </c>
      <c r="G1010" s="66">
        <v>0.29201750000000004</v>
      </c>
      <c r="H1010" s="66">
        <v>7.3112499999999997E-2</v>
      </c>
      <c r="I1010" s="66">
        <v>4.4949999999999997E-2</v>
      </c>
      <c r="J1010" s="66">
        <v>3.8962499999999997E-2</v>
      </c>
      <c r="K1010" s="67">
        <v>4.6550000000000001E-2</v>
      </c>
      <c r="L1010" s="66">
        <v>0.93253999999999992</v>
      </c>
      <c r="M1010" s="68">
        <v>7.2175000000000003E-2</v>
      </c>
      <c r="N1010" s="35">
        <v>5.8544999999999998</v>
      </c>
      <c r="O1010" s="35">
        <v>17.771000000000001</v>
      </c>
      <c r="P1010" s="35">
        <v>3.3263750000000005</v>
      </c>
      <c r="Q1010" s="35">
        <v>15.763999999999999</v>
      </c>
      <c r="R1010" s="35">
        <v>6.2364999999999995</v>
      </c>
      <c r="S1010" s="35">
        <v>5.5346250000000001</v>
      </c>
      <c r="T1010" s="35">
        <v>8.1591249999999995</v>
      </c>
      <c r="U1010" s="35">
        <v>4.1001249999999994</v>
      </c>
      <c r="V1010" s="35">
        <v>14.505750000000001</v>
      </c>
      <c r="W1010" s="35">
        <v>4.2008749999999999</v>
      </c>
      <c r="X1010" s="35">
        <v>9.2787499999999987</v>
      </c>
      <c r="Y1010" s="35">
        <v>3.8270000000000008</v>
      </c>
      <c r="Z1010" s="35">
        <v>1.9319999999999999</v>
      </c>
      <c r="AA1010" s="35">
        <v>5.7506250000000003</v>
      </c>
      <c r="AB1010" s="41">
        <v>1090</v>
      </c>
      <c r="AC1010" s="41">
        <v>9</v>
      </c>
      <c r="AD1010" s="88">
        <v>383.4</v>
      </c>
      <c r="AE1010" s="69">
        <v>59.3</v>
      </c>
      <c r="AF1010" s="69">
        <v>71.099999999999994</v>
      </c>
      <c r="AG1010" s="44">
        <f t="shared" si="586"/>
        <v>29.65</v>
      </c>
      <c r="AH1010" s="44">
        <f t="shared" si="556"/>
        <v>2761.8447876054929</v>
      </c>
      <c r="AI1010" s="44">
        <f t="shared" si="557"/>
        <v>196367.16439875052</v>
      </c>
      <c r="AJ1010" s="44">
        <f t="shared" si="558"/>
        <v>1.9524649203644535</v>
      </c>
      <c r="AK1010" s="45">
        <v>0</v>
      </c>
      <c r="AL1010" s="69">
        <v>379.8</v>
      </c>
      <c r="AM1010" s="69">
        <v>59.1</v>
      </c>
      <c r="AN1010" s="69">
        <v>71</v>
      </c>
      <c r="AO1010" s="44">
        <f t="shared" si="584"/>
        <v>29.55</v>
      </c>
      <c r="AP1010" s="44">
        <f t="shared" si="559"/>
        <v>2743.2465590962411</v>
      </c>
      <c r="AQ1010" s="46">
        <f t="shared" si="560"/>
        <v>196367.16439875052</v>
      </c>
      <c r="AR1010" s="46">
        <f t="shared" si="561"/>
        <v>194770.50569583313</v>
      </c>
      <c r="AS1010" s="47">
        <f t="shared" si="562"/>
        <v>0.81309861952029927</v>
      </c>
      <c r="AT1010" s="46">
        <f t="shared" si="563"/>
        <v>1.9524649203644535</v>
      </c>
      <c r="AU1010" s="46">
        <f t="shared" si="564"/>
        <v>1.9499872357117638</v>
      </c>
      <c r="AV1010" s="47">
        <f t="shared" si="565"/>
        <v>0.12690034155529017</v>
      </c>
      <c r="AW1010" s="116">
        <v>0</v>
      </c>
      <c r="AX1010" s="70">
        <v>150</v>
      </c>
      <c r="AY1010" s="70">
        <v>12</v>
      </c>
      <c r="AZ1010" s="71">
        <v>329.6</v>
      </c>
      <c r="BA1010" s="43">
        <f t="shared" si="580"/>
        <v>16.322815533980567</v>
      </c>
      <c r="BB1010" s="71">
        <v>58.8</v>
      </c>
      <c r="BC1010" s="69">
        <v>71</v>
      </c>
      <c r="BD1010" s="54">
        <f t="shared" si="566"/>
        <v>29.4</v>
      </c>
      <c r="BE1010" s="44">
        <f t="shared" si="567"/>
        <v>2715.4670260568732</v>
      </c>
      <c r="BF1010" s="50">
        <f t="shared" si="583"/>
        <v>196367.16439875052</v>
      </c>
      <c r="BG1010" s="50">
        <f t="shared" si="568"/>
        <v>192798.15885003799</v>
      </c>
      <c r="BH1010" s="72">
        <f t="shared" si="569"/>
        <v>1.8175164669919963</v>
      </c>
      <c r="BI1010" s="73">
        <f t="shared" si="570"/>
        <v>1.9524649203644535</v>
      </c>
      <c r="BJ1010" s="51">
        <f t="shared" si="571"/>
        <v>1.7095598939633498</v>
      </c>
      <c r="BK1010" s="72">
        <f t="shared" si="572"/>
        <v>12.440941902083559</v>
      </c>
      <c r="BL1010" s="116"/>
      <c r="BM1010" s="74">
        <f t="shared" si="589"/>
        <v>1090</v>
      </c>
      <c r="BN1010" s="74">
        <f t="shared" si="590"/>
        <v>9</v>
      </c>
      <c r="BO1010" s="71">
        <v>292.5</v>
      </c>
      <c r="BP1010" s="71">
        <v>56.7</v>
      </c>
      <c r="BQ1010" s="71">
        <v>69.7</v>
      </c>
      <c r="BR1010" s="72">
        <f t="shared" si="573"/>
        <v>28.35</v>
      </c>
      <c r="BS1010" s="54">
        <f t="shared" si="574"/>
        <v>2524.9687015248228</v>
      </c>
      <c r="BT1010" s="50">
        <f t="shared" si="575"/>
        <v>192798.15885003799</v>
      </c>
      <c r="BU1010" s="50">
        <f t="shared" si="576"/>
        <v>175990.31849628015</v>
      </c>
      <c r="BV1010" s="72">
        <f t="shared" si="577"/>
        <v>8.7178427709111546</v>
      </c>
      <c r="BW1010" s="75">
        <f t="shared" si="578"/>
        <v>1.7095598939633498</v>
      </c>
      <c r="BX1010" s="55">
        <f t="shared" si="579"/>
        <v>1.6620232436603182</v>
      </c>
      <c r="BY1010" s="72">
        <f t="shared" si="592"/>
        <v>2.7806367282532176</v>
      </c>
      <c r="BZ1010" s="83" t="s">
        <v>77</v>
      </c>
      <c r="CA1010" s="83" t="s">
        <v>96</v>
      </c>
      <c r="CB1010" s="112">
        <v>3</v>
      </c>
      <c r="CC1010" s="112">
        <v>7</v>
      </c>
      <c r="CD1010" s="112">
        <v>3</v>
      </c>
      <c r="CE1010" s="112">
        <v>6</v>
      </c>
      <c r="CF1010" s="83" t="s">
        <v>85</v>
      </c>
      <c r="CG1010" s="71" t="s">
        <v>130</v>
      </c>
      <c r="CH1010" s="129">
        <f>SUM(CH1008:CH1009)/2</f>
        <v>15.265625</v>
      </c>
      <c r="CI1010" s="129">
        <f>SUM(CI1008:CI1009)/2</f>
        <v>18.460526315789476</v>
      </c>
      <c r="CJ1010" s="64">
        <f>SUM((AF1010-BQ1010)/AF1010)*100</f>
        <v>1.9690576652601852</v>
      </c>
      <c r="CK1010" s="64">
        <f>SUM(BX1010*CH1010)</f>
        <v>25.371823579002044</v>
      </c>
      <c r="CL1010" s="65" t="s">
        <v>85</v>
      </c>
    </row>
    <row r="1011" spans="1:90" s="65" customFormat="1" ht="24.75" customHeight="1" x14ac:dyDescent="0.3">
      <c r="A1011" s="61" t="s">
        <v>135</v>
      </c>
      <c r="B1011" s="35">
        <v>3.6739999999999999</v>
      </c>
      <c r="C1011" s="35">
        <v>1.6220000000000001</v>
      </c>
      <c r="D1011" s="35">
        <v>6.742</v>
      </c>
      <c r="E1011" s="35">
        <v>4.0704799999999999</v>
      </c>
      <c r="F1011" s="35">
        <v>0.69821999999999995</v>
      </c>
      <c r="G1011" s="66">
        <v>0.35971999999999998</v>
      </c>
      <c r="H1011" s="66">
        <v>8.3379999999999996E-2</v>
      </c>
      <c r="I1011" s="66">
        <v>5.0720000000000001E-2</v>
      </c>
      <c r="J1011" s="66">
        <v>3.6200000000000003E-2</v>
      </c>
      <c r="K1011" s="67">
        <v>4.6260000000000003E-2</v>
      </c>
      <c r="L1011" s="66">
        <v>1.7532299999999998</v>
      </c>
      <c r="M1011" s="68">
        <v>4.6640000000000001E-2</v>
      </c>
      <c r="N1011" s="35">
        <v>8.2800000000000011</v>
      </c>
      <c r="O1011" s="35">
        <v>13.366</v>
      </c>
      <c r="P1011" s="35">
        <v>2.6440000000000001</v>
      </c>
      <c r="Q1011" s="35">
        <v>17.351999999999997</v>
      </c>
      <c r="R1011" s="35">
        <v>4.93</v>
      </c>
      <c r="S1011" s="35">
        <v>4.58</v>
      </c>
      <c r="T1011" s="35">
        <v>7.4320000000000004</v>
      </c>
      <c r="U1011" s="35">
        <v>3.218</v>
      </c>
      <c r="V1011" s="35">
        <v>14.502000000000001</v>
      </c>
      <c r="W1011" s="35">
        <v>4.1620000000000008</v>
      </c>
      <c r="X1011" s="35">
        <v>7.798</v>
      </c>
      <c r="Y1011" s="35">
        <v>2.9319999999999995</v>
      </c>
      <c r="Z1011" s="35">
        <v>1.5619999999999998</v>
      </c>
      <c r="AA1011" s="35">
        <v>4.7460000000000004</v>
      </c>
      <c r="AB1011" s="41">
        <v>1090</v>
      </c>
      <c r="AC1011" s="41">
        <v>9</v>
      </c>
      <c r="AD1011" s="88">
        <v>383</v>
      </c>
      <c r="AE1011" s="69">
        <v>59.4</v>
      </c>
      <c r="AF1011" s="69">
        <v>76.099999999999994</v>
      </c>
      <c r="AG1011" s="44">
        <f t="shared" si="586"/>
        <v>29.7</v>
      </c>
      <c r="AH1011" s="44">
        <f t="shared" si="556"/>
        <v>2771.1674638050204</v>
      </c>
      <c r="AI1011" s="44">
        <f t="shared" si="557"/>
        <v>210885.84399556203</v>
      </c>
      <c r="AJ1011" s="44">
        <f t="shared" si="558"/>
        <v>1.8161484561669299</v>
      </c>
      <c r="AK1011" s="45">
        <v>0</v>
      </c>
      <c r="AL1011" s="43">
        <v>371.2</v>
      </c>
      <c r="AM1011" s="69">
        <v>59.3</v>
      </c>
      <c r="AN1011" s="69">
        <v>76</v>
      </c>
      <c r="AO1011" s="44">
        <f t="shared" si="584"/>
        <v>29.65</v>
      </c>
      <c r="AP1011" s="44">
        <f t="shared" si="559"/>
        <v>2761.8447876054929</v>
      </c>
      <c r="AQ1011" s="46">
        <f t="shared" si="560"/>
        <v>210885.84399556203</v>
      </c>
      <c r="AR1011" s="46">
        <f t="shared" si="561"/>
        <v>209900.20385801746</v>
      </c>
      <c r="AS1011" s="47">
        <f t="shared" si="562"/>
        <v>0.46738089141977374</v>
      </c>
      <c r="AT1011" s="46">
        <f t="shared" si="563"/>
        <v>1.8161484561669299</v>
      </c>
      <c r="AU1011" s="46">
        <f t="shared" si="564"/>
        <v>1.7684594544324044</v>
      </c>
      <c r="AV1011" s="47">
        <f t="shared" si="565"/>
        <v>2.6258316919298257</v>
      </c>
      <c r="AW1011" s="48">
        <v>0</v>
      </c>
      <c r="AX1011" s="70">
        <v>150</v>
      </c>
      <c r="AY1011" s="70">
        <v>12</v>
      </c>
      <c r="AZ1011" s="71">
        <v>322.8</v>
      </c>
      <c r="BA1011" s="43">
        <f t="shared" si="580"/>
        <v>18.649318463444853</v>
      </c>
      <c r="BB1011" s="69">
        <v>59.2</v>
      </c>
      <c r="BC1011" s="69">
        <v>76</v>
      </c>
      <c r="BD1011" s="54">
        <f t="shared" si="566"/>
        <v>29.6</v>
      </c>
      <c r="BE1011" s="44">
        <f t="shared" si="567"/>
        <v>2752.5378193692336</v>
      </c>
      <c r="BF1011" s="50">
        <f t="shared" si="583"/>
        <v>210885.84399556203</v>
      </c>
      <c r="BG1011" s="50">
        <f t="shared" si="568"/>
        <v>209192.87427206174</v>
      </c>
      <c r="BH1011" s="72">
        <f t="shared" si="569"/>
        <v>0.8027896474340448</v>
      </c>
      <c r="BI1011" s="73">
        <f t="shared" si="570"/>
        <v>1.8161484561669299</v>
      </c>
      <c r="BJ1011" s="51">
        <f t="shared" si="571"/>
        <v>1.5430735923642824</v>
      </c>
      <c r="BK1011" s="72">
        <f t="shared" si="572"/>
        <v>15.035932931330146</v>
      </c>
      <c r="BL1011" s="116">
        <v>0</v>
      </c>
      <c r="BM1011" s="74">
        <v>1000</v>
      </c>
      <c r="BN1011" s="74">
        <v>3</v>
      </c>
      <c r="BO1011" s="71">
        <v>296.39999999999998</v>
      </c>
      <c r="BP1011" s="69">
        <v>58.9</v>
      </c>
      <c r="BQ1011" s="69">
        <v>73.2</v>
      </c>
      <c r="BR1011" s="72">
        <f t="shared" si="573"/>
        <v>29.45</v>
      </c>
      <c r="BS1011" s="54">
        <f t="shared" si="574"/>
        <v>2724.7111624400618</v>
      </c>
      <c r="BT1011" s="50">
        <f t="shared" si="575"/>
        <v>209192.87427206174</v>
      </c>
      <c r="BU1011" s="50">
        <f t="shared" si="576"/>
        <v>199448.85709061252</v>
      </c>
      <c r="BV1011" s="72">
        <f t="shared" si="577"/>
        <v>4.6579106555880232</v>
      </c>
      <c r="BW1011" s="75">
        <f t="shared" si="578"/>
        <v>1.5430735923642824</v>
      </c>
      <c r="BX1011" s="55">
        <f t="shared" si="579"/>
        <v>1.486095254310438</v>
      </c>
      <c r="BY1011" s="72">
        <f t="shared" si="592"/>
        <v>3.6925224004736412</v>
      </c>
      <c r="BZ1011" s="83" t="s">
        <v>77</v>
      </c>
      <c r="CA1011" s="83" t="s">
        <v>78</v>
      </c>
      <c r="CB1011" s="112">
        <v>4</v>
      </c>
      <c r="CC1011" s="112">
        <v>7</v>
      </c>
      <c r="CD1011" s="112">
        <v>8</v>
      </c>
      <c r="CE1011" s="112">
        <v>6</v>
      </c>
      <c r="CF1011" s="83" t="s">
        <v>112</v>
      </c>
      <c r="CG1011" s="71" t="s">
        <v>75</v>
      </c>
      <c r="CH1011" s="129">
        <v>27.6</v>
      </c>
      <c r="CI1011" s="63">
        <v>2.4</v>
      </c>
      <c r="CJ1011" s="64">
        <f>SUM((AF1011-BQ1011)/AF1011)*100</f>
        <v>3.8107752956635896</v>
      </c>
      <c r="CK1011" s="64">
        <f>SUM(BX1011*CH1011)</f>
        <v>41.01622901896809</v>
      </c>
      <c r="CL1011" s="65" t="s">
        <v>112</v>
      </c>
    </row>
    <row r="1012" spans="1:90" s="65" customFormat="1" ht="24.75" customHeight="1" x14ac:dyDescent="0.3">
      <c r="A1012" s="61" t="s">
        <v>135</v>
      </c>
      <c r="B1012" s="35">
        <v>3.536</v>
      </c>
      <c r="C1012" s="35">
        <v>1.728</v>
      </c>
      <c r="D1012" s="35">
        <v>7.444</v>
      </c>
      <c r="E1012" s="35">
        <v>3.4821199999999997</v>
      </c>
      <c r="F1012" s="35">
        <v>0.79168000000000005</v>
      </c>
      <c r="G1012" s="66">
        <v>0.34960000000000002</v>
      </c>
      <c r="H1012" s="66">
        <v>8.4720000000000004E-2</v>
      </c>
      <c r="I1012" s="66">
        <v>5.1700000000000003E-2</v>
      </c>
      <c r="J1012" s="66">
        <v>3.5619999999999999E-2</v>
      </c>
      <c r="K1012" s="67">
        <v>4.5179999999999998E-2</v>
      </c>
      <c r="L1012" s="66">
        <v>1.7532299999999998</v>
      </c>
      <c r="M1012" s="68">
        <v>4.2319999999999997E-2</v>
      </c>
      <c r="N1012" s="35">
        <v>5.5139999999999993</v>
      </c>
      <c r="O1012" s="35">
        <v>17.919999999999998</v>
      </c>
      <c r="P1012" s="35">
        <v>2.4660000000000002</v>
      </c>
      <c r="Q1012" s="35">
        <v>14.906000000000001</v>
      </c>
      <c r="R1012" s="35">
        <v>6.0980000000000008</v>
      </c>
      <c r="S1012" s="35">
        <v>4.4379999999999997</v>
      </c>
      <c r="T1012" s="35">
        <v>7.7539999999999996</v>
      </c>
      <c r="U1012" s="35">
        <v>3.3719999999999999</v>
      </c>
      <c r="V1012" s="35">
        <v>15.614000000000001</v>
      </c>
      <c r="W1012" s="35">
        <v>6.1579999999999995</v>
      </c>
      <c r="X1012" s="35">
        <v>6.8199999999999985</v>
      </c>
      <c r="Y1012" s="35">
        <v>4.8160000000000007</v>
      </c>
      <c r="Z1012" s="35">
        <v>2.5520000000000005</v>
      </c>
      <c r="AA1012" s="35">
        <v>4.7780000000000005</v>
      </c>
      <c r="AB1012" s="41">
        <v>1090</v>
      </c>
      <c r="AC1012" s="41">
        <v>9</v>
      </c>
      <c r="AD1012" s="88">
        <v>385.5</v>
      </c>
      <c r="AE1012" s="69">
        <v>59.4</v>
      </c>
      <c r="AF1012" s="69">
        <v>76</v>
      </c>
      <c r="AG1012" s="44">
        <f t="shared" si="586"/>
        <v>29.7</v>
      </c>
      <c r="AH1012" s="44">
        <f t="shared" si="556"/>
        <v>2771.1674638050204</v>
      </c>
      <c r="AI1012" s="44">
        <f t="shared" si="557"/>
        <v>210608.72724918154</v>
      </c>
      <c r="AJ1012" s="44">
        <f t="shared" si="558"/>
        <v>1.8304084784857753</v>
      </c>
      <c r="AK1012" s="45">
        <v>0</v>
      </c>
      <c r="AL1012" s="43">
        <v>374.1</v>
      </c>
      <c r="AM1012" s="69">
        <v>59.3</v>
      </c>
      <c r="AN1012" s="69">
        <v>75.900000000000006</v>
      </c>
      <c r="AO1012" s="44">
        <f t="shared" si="584"/>
        <v>29.65</v>
      </c>
      <c r="AP1012" s="44">
        <f t="shared" si="559"/>
        <v>2761.8447876054929</v>
      </c>
      <c r="AQ1012" s="46">
        <f t="shared" si="560"/>
        <v>210608.72724918154</v>
      </c>
      <c r="AR1012" s="46">
        <f t="shared" si="561"/>
        <v>209624.01937925693</v>
      </c>
      <c r="AS1012" s="47">
        <f t="shared" si="562"/>
        <v>0.46755321243622955</v>
      </c>
      <c r="AT1012" s="46">
        <f t="shared" si="563"/>
        <v>1.8304084784857753</v>
      </c>
      <c r="AU1012" s="46">
        <f t="shared" si="564"/>
        <v>1.7846237330425818</v>
      </c>
      <c r="AV1012" s="47">
        <f t="shared" si="565"/>
        <v>2.5013403282020064</v>
      </c>
      <c r="AW1012" s="48">
        <v>0</v>
      </c>
      <c r="AX1012" s="70">
        <v>150</v>
      </c>
      <c r="AY1012" s="70">
        <v>12</v>
      </c>
      <c r="AZ1012" s="71">
        <v>324.8</v>
      </c>
      <c r="BA1012" s="43">
        <f t="shared" si="580"/>
        <v>18.688423645320192</v>
      </c>
      <c r="BB1012" s="69">
        <v>59.1</v>
      </c>
      <c r="BC1012" s="69">
        <v>75.900000000000006</v>
      </c>
      <c r="BD1012" s="54">
        <f t="shared" si="566"/>
        <v>29.55</v>
      </c>
      <c r="BE1012" s="44">
        <f t="shared" si="567"/>
        <v>2743.2465590962411</v>
      </c>
      <c r="BF1012" s="50">
        <f t="shared" si="583"/>
        <v>210608.72724918154</v>
      </c>
      <c r="BG1012" s="50">
        <f t="shared" si="568"/>
        <v>208212.4138354047</v>
      </c>
      <c r="BH1012" s="72">
        <f t="shared" si="569"/>
        <v>1.1378034733297826</v>
      </c>
      <c r="BI1012" s="73">
        <f t="shared" si="570"/>
        <v>1.8304084784857753</v>
      </c>
      <c r="BJ1012" s="51">
        <f t="shared" si="571"/>
        <v>1.5599454135177535</v>
      </c>
      <c r="BK1012" s="72">
        <f t="shared" si="572"/>
        <v>14.776104249241961</v>
      </c>
      <c r="BL1012" s="116">
        <v>0</v>
      </c>
      <c r="BM1012" s="74">
        <v>1000</v>
      </c>
      <c r="BN1012" s="74">
        <v>3</v>
      </c>
      <c r="BO1012" s="71">
        <v>297.10000000000002</v>
      </c>
      <c r="BP1012" s="69">
        <v>58.9</v>
      </c>
      <c r="BQ1012" s="69">
        <v>73.5</v>
      </c>
      <c r="BR1012" s="72">
        <f t="shared" si="573"/>
        <v>29.45</v>
      </c>
      <c r="BS1012" s="54">
        <f t="shared" si="574"/>
        <v>2724.7111624400618</v>
      </c>
      <c r="BT1012" s="50">
        <f t="shared" si="575"/>
        <v>208212.4138354047</v>
      </c>
      <c r="BU1012" s="50">
        <f t="shared" si="576"/>
        <v>200266.27043934455</v>
      </c>
      <c r="BV1012" s="72">
        <f t="shared" si="577"/>
        <v>3.8163638995807965</v>
      </c>
      <c r="BW1012" s="75">
        <f t="shared" si="578"/>
        <v>1.5599454135177535</v>
      </c>
      <c r="BX1012" s="55">
        <f t="shared" si="579"/>
        <v>1.4835249058576936</v>
      </c>
      <c r="BY1012" s="72">
        <f t="shared" si="592"/>
        <v>4.8989219108460933</v>
      </c>
      <c r="BZ1012" s="83" t="s">
        <v>77</v>
      </c>
      <c r="CA1012" s="83" t="s">
        <v>78</v>
      </c>
      <c r="CB1012" s="112">
        <v>4</v>
      </c>
      <c r="CC1012" s="112">
        <v>7</v>
      </c>
      <c r="CD1012" s="112">
        <v>8</v>
      </c>
      <c r="CE1012" s="112">
        <v>6</v>
      </c>
      <c r="CF1012" s="83" t="s">
        <v>112</v>
      </c>
      <c r="CG1012" s="71" t="s">
        <v>75</v>
      </c>
      <c r="CH1012" s="129">
        <v>28.5</v>
      </c>
      <c r="CI1012" s="63">
        <v>2.2999999999999998</v>
      </c>
      <c r="CJ1012" s="64">
        <f>SUM((AF1012-BQ1012)/AF1012)*100</f>
        <v>3.2894736842105261</v>
      </c>
      <c r="CK1012" s="64">
        <f>SUM(BX1012*CH1012)</f>
        <v>42.280459816944266</v>
      </c>
      <c r="CL1012" s="65" t="s">
        <v>112</v>
      </c>
    </row>
    <row r="1013" spans="1:90" s="65" customFormat="1" ht="24.75" customHeight="1" x14ac:dyDescent="0.3">
      <c r="A1013" s="61" t="s">
        <v>135</v>
      </c>
      <c r="B1013" s="35">
        <v>3.8079999999999998</v>
      </c>
      <c r="C1013" s="35">
        <v>1.7255</v>
      </c>
      <c r="D1013" s="35">
        <v>7.516</v>
      </c>
      <c r="E1013" s="35">
        <v>4.1214399999999998</v>
      </c>
      <c r="F1013" s="35">
        <v>0.74053999999999998</v>
      </c>
      <c r="G1013" s="66">
        <v>0.39</v>
      </c>
      <c r="H1013" s="66">
        <v>8.8239999999999999E-2</v>
      </c>
      <c r="I1013" s="66">
        <v>5.2639999999999999E-2</v>
      </c>
      <c r="J1013" s="66">
        <v>3.6319999999999998E-2</v>
      </c>
      <c r="K1013" s="67">
        <v>4.8559999999999999E-2</v>
      </c>
      <c r="L1013" s="66">
        <v>1.7532299999999998</v>
      </c>
      <c r="M1013" s="68">
        <v>6.3600000000000004E-2</v>
      </c>
      <c r="N1013" s="35">
        <v>5.4565999999999999</v>
      </c>
      <c r="O1013" s="35">
        <v>18.512800000000002</v>
      </c>
      <c r="P1013" s="35">
        <v>2.6611000000000002</v>
      </c>
      <c r="Q1013" s="35">
        <v>15.9712</v>
      </c>
      <c r="R1013" s="35">
        <v>4.9891999999999994</v>
      </c>
      <c r="S1013" s="35">
        <v>4.4276999999999997</v>
      </c>
      <c r="T1013" s="35">
        <v>7.8513000000000002</v>
      </c>
      <c r="U1013" s="35">
        <v>3.2800999999999991</v>
      </c>
      <c r="V1013" s="35">
        <v>14.1896</v>
      </c>
      <c r="W1013" s="35">
        <v>4.4066999999999998</v>
      </c>
      <c r="X1013" s="35">
        <v>8.352999999999998</v>
      </c>
      <c r="Y1013" s="35">
        <v>3.6676000000000002</v>
      </c>
      <c r="Z1013" s="35">
        <v>1.5456000000000001</v>
      </c>
      <c r="AA1013" s="35">
        <v>4.6005000000000003</v>
      </c>
      <c r="AB1013" s="41">
        <v>1090</v>
      </c>
      <c r="AC1013" s="41">
        <v>9</v>
      </c>
      <c r="AD1013" s="88">
        <v>388.8</v>
      </c>
      <c r="AE1013" s="69">
        <v>59.5</v>
      </c>
      <c r="AF1013" s="69">
        <v>76.099999999999994</v>
      </c>
      <c r="AG1013" s="44">
        <f t="shared" si="586"/>
        <v>29.75</v>
      </c>
      <c r="AH1013" s="44">
        <f t="shared" si="556"/>
        <v>2780.5058479678164</v>
      </c>
      <c r="AI1013" s="44">
        <f t="shared" si="557"/>
        <v>211596.49503035081</v>
      </c>
      <c r="AJ1013" s="44">
        <f t="shared" si="558"/>
        <v>1.8374595474477571</v>
      </c>
      <c r="AK1013" s="45">
        <v>0</v>
      </c>
      <c r="AL1013" s="43">
        <v>375</v>
      </c>
      <c r="AM1013" s="69">
        <v>59.3</v>
      </c>
      <c r="AN1013" s="69">
        <v>75.900000000000006</v>
      </c>
      <c r="AO1013" s="44">
        <f t="shared" si="584"/>
        <v>29.65</v>
      </c>
      <c r="AP1013" s="44">
        <f t="shared" si="559"/>
        <v>2761.8447876054929</v>
      </c>
      <c r="AQ1013" s="46">
        <f t="shared" si="560"/>
        <v>211596.49503035081</v>
      </c>
      <c r="AR1013" s="46">
        <f t="shared" si="561"/>
        <v>209624.01937925693</v>
      </c>
      <c r="AS1013" s="47">
        <f t="shared" si="562"/>
        <v>0.93218729866529626</v>
      </c>
      <c r="AT1013" s="46">
        <f t="shared" si="563"/>
        <v>1.8374595474477571</v>
      </c>
      <c r="AU1013" s="46">
        <f t="shared" si="564"/>
        <v>1.7889171341645766</v>
      </c>
      <c r="AV1013" s="47">
        <f t="shared" si="565"/>
        <v>2.6418221479001347</v>
      </c>
      <c r="AW1013" s="48">
        <v>0</v>
      </c>
      <c r="AX1013" s="70">
        <v>150</v>
      </c>
      <c r="AY1013" s="70">
        <v>12</v>
      </c>
      <c r="AZ1013" s="71">
        <v>325.3</v>
      </c>
      <c r="BA1013" s="43">
        <f t="shared" si="580"/>
        <v>19.520442668306178</v>
      </c>
      <c r="BB1013" s="69">
        <v>59.1</v>
      </c>
      <c r="BC1013" s="69">
        <v>75.900000000000006</v>
      </c>
      <c r="BD1013" s="54">
        <f t="shared" si="566"/>
        <v>29.55</v>
      </c>
      <c r="BE1013" s="44">
        <f t="shared" si="567"/>
        <v>2743.2465590962411</v>
      </c>
      <c r="BF1013" s="50">
        <f t="shared" si="583"/>
        <v>211596.49503035081</v>
      </c>
      <c r="BG1013" s="50">
        <f t="shared" si="568"/>
        <v>208212.4138354047</v>
      </c>
      <c r="BH1013" s="72">
        <f t="shared" si="569"/>
        <v>1.5993087193909818</v>
      </c>
      <c r="BI1013" s="73">
        <f t="shared" si="570"/>
        <v>1.8374595474477571</v>
      </c>
      <c r="BJ1013" s="51">
        <f t="shared" si="571"/>
        <v>1.5623468073193509</v>
      </c>
      <c r="BK1013" s="72">
        <f t="shared" si="572"/>
        <v>14.972451530186854</v>
      </c>
      <c r="BL1013" s="116">
        <v>0</v>
      </c>
      <c r="BM1013" s="74">
        <v>1000</v>
      </c>
      <c r="BN1013" s="74">
        <v>3</v>
      </c>
      <c r="BO1013" s="71">
        <v>298.5</v>
      </c>
      <c r="BP1013" s="69">
        <v>58.9</v>
      </c>
      <c r="BQ1013" s="69">
        <v>70.5</v>
      </c>
      <c r="BR1013" s="72">
        <f t="shared" si="573"/>
        <v>29.45</v>
      </c>
      <c r="BS1013" s="54">
        <f t="shared" si="574"/>
        <v>2724.7111624400618</v>
      </c>
      <c r="BT1013" s="50">
        <f t="shared" si="575"/>
        <v>208212.4138354047</v>
      </c>
      <c r="BU1013" s="50">
        <f t="shared" si="576"/>
        <v>192092.13695202436</v>
      </c>
      <c r="BV1013" s="72">
        <f t="shared" si="577"/>
        <v>7.7422265975570905</v>
      </c>
      <c r="BW1013" s="75">
        <f t="shared" si="578"/>
        <v>1.5623468073193509</v>
      </c>
      <c r="BX1013" s="55">
        <f t="shared" si="579"/>
        <v>1.5539417944762173</v>
      </c>
      <c r="BY1013" s="72">
        <f t="shared" si="592"/>
        <v>0.53797356667274454</v>
      </c>
      <c r="BZ1013" s="83" t="s">
        <v>77</v>
      </c>
      <c r="CA1013" s="83" t="s">
        <v>78</v>
      </c>
      <c r="CB1013" s="112">
        <v>4</v>
      </c>
      <c r="CC1013" s="112">
        <v>7</v>
      </c>
      <c r="CD1013" s="112">
        <v>8</v>
      </c>
      <c r="CE1013" s="112">
        <v>6</v>
      </c>
      <c r="CF1013" s="83" t="s">
        <v>112</v>
      </c>
      <c r="CG1013" s="71" t="s">
        <v>75</v>
      </c>
      <c r="CH1013" s="129">
        <f>SUM(CH1011:CH1012)/2</f>
        <v>28.05</v>
      </c>
      <c r="CI1013" s="63">
        <f>SUM(CI1011:CI1012)/2</f>
        <v>2.3499999999999996</v>
      </c>
      <c r="CJ1013" s="64">
        <f>SUM((AF1013-BQ1013)/AF1013)*100</f>
        <v>7.3587385019710831</v>
      </c>
      <c r="CK1013" s="64">
        <f>SUM(BX1013*CH1013)</f>
        <v>43.588067335057893</v>
      </c>
      <c r="CL1013" s="65" t="s">
        <v>112</v>
      </c>
    </row>
    <row r="1014" spans="1:90" s="65" customFormat="1" ht="24.75" customHeight="1" x14ac:dyDescent="0.3">
      <c r="A1014" s="61" t="s">
        <v>135</v>
      </c>
      <c r="B1014" s="35">
        <v>4.0119999999999996</v>
      </c>
      <c r="C1014" s="35">
        <v>1.8959999999999999</v>
      </c>
      <c r="D1014" s="35">
        <v>6.1280000000000001</v>
      </c>
      <c r="E1014" s="35">
        <v>5.0620000000000003</v>
      </c>
      <c r="F1014" s="35">
        <v>0.88946000000000003</v>
      </c>
      <c r="G1014" s="66">
        <v>0.37118000000000001</v>
      </c>
      <c r="H1014" s="66">
        <v>8.0579999999999999E-2</v>
      </c>
      <c r="I1014" s="66">
        <v>4.428E-2</v>
      </c>
      <c r="J1014" s="66">
        <v>3.9780000000000003E-2</v>
      </c>
      <c r="K1014" s="67">
        <v>5.3839999999999999E-2</v>
      </c>
      <c r="L1014" s="66">
        <v>1.7532299999999998</v>
      </c>
      <c r="M1014" s="68">
        <v>9.332E-2</v>
      </c>
      <c r="N1014" s="35">
        <v>8.2800000000000011</v>
      </c>
      <c r="O1014" s="35">
        <v>13.366</v>
      </c>
      <c r="P1014" s="35">
        <v>2.6440000000000001</v>
      </c>
      <c r="Q1014" s="35">
        <v>17.351999999999997</v>
      </c>
      <c r="R1014" s="35">
        <v>4.93</v>
      </c>
      <c r="S1014" s="35">
        <v>4.58</v>
      </c>
      <c r="T1014" s="35">
        <v>7.4320000000000004</v>
      </c>
      <c r="U1014" s="35">
        <v>3.218</v>
      </c>
      <c r="V1014" s="35">
        <v>14.502000000000001</v>
      </c>
      <c r="W1014" s="35">
        <v>4.1620000000000008</v>
      </c>
      <c r="X1014" s="35">
        <v>7.798</v>
      </c>
      <c r="Y1014" s="35">
        <v>2.9319999999999995</v>
      </c>
      <c r="Z1014" s="35">
        <v>1.5619999999999998</v>
      </c>
      <c r="AA1014" s="35">
        <v>4.7460000000000004</v>
      </c>
      <c r="AB1014" s="41">
        <v>1090</v>
      </c>
      <c r="AC1014" s="41">
        <v>9</v>
      </c>
      <c r="AD1014" s="88">
        <v>388.6</v>
      </c>
      <c r="AE1014" s="69">
        <v>59.79</v>
      </c>
      <c r="AF1014" s="69">
        <v>76.2</v>
      </c>
      <c r="AG1014" s="44">
        <f t="shared" si="586"/>
        <v>29.895</v>
      </c>
      <c r="AH1014" s="44">
        <f t="shared" si="556"/>
        <v>2807.6759905722038</v>
      </c>
      <c r="AI1014" s="44">
        <f t="shared" si="557"/>
        <v>213944.91048160192</v>
      </c>
      <c r="AJ1014" s="44">
        <f t="shared" si="558"/>
        <v>1.8163554305883685</v>
      </c>
      <c r="AK1014" s="45">
        <v>0</v>
      </c>
      <c r="AL1014" s="43">
        <v>349.7</v>
      </c>
      <c r="AM1014" s="43">
        <v>59.77</v>
      </c>
      <c r="AN1014" s="69">
        <v>75.34</v>
      </c>
      <c r="AO1014" s="44">
        <f t="shared" si="584"/>
        <v>29.885000000000002</v>
      </c>
      <c r="AP1014" s="44">
        <f t="shared" si="559"/>
        <v>2805.7979464838882</v>
      </c>
      <c r="AQ1014" s="46">
        <f t="shared" si="560"/>
        <v>213944.91048160192</v>
      </c>
      <c r="AR1014" s="46">
        <f t="shared" si="561"/>
        <v>211388.81728809615</v>
      </c>
      <c r="AS1014" s="47">
        <f t="shared" si="562"/>
        <v>1.1947436317844</v>
      </c>
      <c r="AT1014" s="46">
        <f t="shared" si="563"/>
        <v>1.8163554305883685</v>
      </c>
      <c r="AU1014" s="46">
        <f t="shared" si="564"/>
        <v>1.6542975379979692</v>
      </c>
      <c r="AV1014" s="47">
        <f t="shared" si="565"/>
        <v>8.9221465061991836</v>
      </c>
      <c r="AW1014" s="48">
        <v>0</v>
      </c>
      <c r="AX1014" s="70">
        <v>150</v>
      </c>
      <c r="AY1014" s="70">
        <v>12</v>
      </c>
      <c r="AZ1014" s="71">
        <v>324.2</v>
      </c>
      <c r="BA1014" s="43">
        <f t="shared" si="580"/>
        <v>19.86428130783468</v>
      </c>
      <c r="BB1014" s="71">
        <v>59.4</v>
      </c>
      <c r="BC1014" s="69">
        <v>75.790000000000006</v>
      </c>
      <c r="BD1014" s="54">
        <f t="shared" si="566"/>
        <v>29.7</v>
      </c>
      <c r="BE1014" s="44">
        <f t="shared" si="567"/>
        <v>2771.1674638050204</v>
      </c>
      <c r="BF1014" s="50">
        <f t="shared" si="583"/>
        <v>213944.91048160192</v>
      </c>
      <c r="BG1014" s="50">
        <f t="shared" si="568"/>
        <v>210026.7820817825</v>
      </c>
      <c r="BH1014" s="72">
        <f t="shared" si="569"/>
        <v>1.8313725673583452</v>
      </c>
      <c r="BI1014" s="73">
        <f t="shared" si="570"/>
        <v>1.8163554305883685</v>
      </c>
      <c r="BJ1014" s="51">
        <f t="shared" si="571"/>
        <v>1.5436126611403278</v>
      </c>
      <c r="BK1014" s="72">
        <f t="shared" si="572"/>
        <v>15.015936025235524</v>
      </c>
      <c r="BL1014" s="116">
        <v>0</v>
      </c>
      <c r="BM1014" s="74">
        <v>1020</v>
      </c>
      <c r="BN1014" s="74">
        <v>3</v>
      </c>
      <c r="BO1014" s="71">
        <v>292.60000000000002</v>
      </c>
      <c r="BP1014" s="71">
        <v>58.72</v>
      </c>
      <c r="BQ1014" s="71">
        <v>74.08</v>
      </c>
      <c r="BR1014" s="72">
        <f t="shared" si="573"/>
        <v>29.36</v>
      </c>
      <c r="BS1014" s="54">
        <f t="shared" si="574"/>
        <v>2708.0830266838761</v>
      </c>
      <c r="BT1014" s="50">
        <f t="shared" si="575"/>
        <v>210026.7820817825</v>
      </c>
      <c r="BU1014" s="50">
        <f t="shared" si="576"/>
        <v>200614.79061674155</v>
      </c>
      <c r="BV1014" s="72">
        <f t="shared" si="577"/>
        <v>4.4813291770456232</v>
      </c>
      <c r="BW1014" s="75">
        <f t="shared" si="578"/>
        <v>1.5436126611403278</v>
      </c>
      <c r="BX1014" s="55">
        <f t="shared" si="579"/>
        <v>1.4585165884353404</v>
      </c>
      <c r="BY1014" s="72">
        <f t="shared" si="592"/>
        <v>5.5127866496070057</v>
      </c>
      <c r="BZ1014" s="83" t="s">
        <v>77</v>
      </c>
      <c r="CA1014" s="83" t="s">
        <v>78</v>
      </c>
      <c r="CB1014" s="112">
        <v>4</v>
      </c>
      <c r="CC1014" s="112">
        <v>7</v>
      </c>
      <c r="CD1014" s="112">
        <v>8</v>
      </c>
      <c r="CE1014" s="112">
        <v>6</v>
      </c>
      <c r="CF1014" s="83" t="s">
        <v>112</v>
      </c>
      <c r="CG1014" s="71" t="s">
        <v>75</v>
      </c>
      <c r="CH1014" s="129">
        <f>SUM(CH1012:CH1013)/2.1</f>
        <v>26.928571428571427</v>
      </c>
      <c r="CI1014" s="129">
        <f>SUM(CI1012:CI1013)/1.9</f>
        <v>2.4473684210526314</v>
      </c>
      <c r="CJ1014" s="64">
        <f>SUM((AF1014-BQ1014)/AF1014)*100</f>
        <v>2.7821522309711346</v>
      </c>
      <c r="CK1014" s="64">
        <f>SUM(BX1014*CH1014)</f>
        <v>39.275768131437381</v>
      </c>
      <c r="CL1014" s="65" t="s">
        <v>112</v>
      </c>
    </row>
    <row r="1015" spans="1:90" s="65" customFormat="1" ht="24.75" customHeight="1" x14ac:dyDescent="0.3">
      <c r="A1015" s="61" t="s">
        <v>135</v>
      </c>
      <c r="B1015" s="35">
        <v>3.964</v>
      </c>
      <c r="C1015" s="35">
        <v>1.77</v>
      </c>
      <c r="D1015" s="35">
        <v>5.944</v>
      </c>
      <c r="E1015" s="35">
        <v>5.1239999999999997</v>
      </c>
      <c r="F1015" s="35">
        <v>0.87563999999999997</v>
      </c>
      <c r="G1015" s="66">
        <v>0.35920000000000002</v>
      </c>
      <c r="H1015" s="66">
        <v>8.14E-2</v>
      </c>
      <c r="I1015" s="66">
        <v>4.4979999999999999E-2</v>
      </c>
      <c r="J1015" s="66">
        <v>4.0760000000000005E-2</v>
      </c>
      <c r="K1015" s="67">
        <v>5.28E-2</v>
      </c>
      <c r="L1015" s="66">
        <v>1.7532299999999998</v>
      </c>
      <c r="M1015" s="68">
        <v>9.9900000000000003E-2</v>
      </c>
      <c r="N1015" s="35">
        <v>5.5139999999999993</v>
      </c>
      <c r="O1015" s="35">
        <v>17.919999999999998</v>
      </c>
      <c r="P1015" s="35">
        <v>2.4660000000000002</v>
      </c>
      <c r="Q1015" s="35">
        <v>14.906000000000001</v>
      </c>
      <c r="R1015" s="35">
        <v>6.0980000000000008</v>
      </c>
      <c r="S1015" s="35">
        <v>4.4379999999999997</v>
      </c>
      <c r="T1015" s="35">
        <v>7.7539999999999996</v>
      </c>
      <c r="U1015" s="35">
        <v>3.3719999999999999</v>
      </c>
      <c r="V1015" s="35">
        <v>15.614000000000001</v>
      </c>
      <c r="W1015" s="35">
        <v>6.1579999999999995</v>
      </c>
      <c r="X1015" s="35">
        <v>6.8199999999999985</v>
      </c>
      <c r="Y1015" s="35">
        <v>4.8160000000000007</v>
      </c>
      <c r="Z1015" s="35">
        <v>2.5520000000000005</v>
      </c>
      <c r="AA1015" s="35">
        <v>4.7780000000000005</v>
      </c>
      <c r="AB1015" s="41">
        <v>1000</v>
      </c>
      <c r="AC1015" s="41">
        <v>3</v>
      </c>
      <c r="AD1015" s="88">
        <v>386.3</v>
      </c>
      <c r="AE1015" s="69">
        <v>59.48</v>
      </c>
      <c r="AF1015" s="69">
        <v>76</v>
      </c>
      <c r="AG1015" s="44">
        <f t="shared" si="586"/>
        <v>29.74</v>
      </c>
      <c r="AH1015" s="44">
        <f t="shared" si="556"/>
        <v>2778.6369144981954</v>
      </c>
      <c r="AI1015" s="44">
        <f t="shared" si="557"/>
        <v>211176.40550186284</v>
      </c>
      <c r="AJ1015" s="44">
        <f t="shared" si="558"/>
        <v>1.8292763298151333</v>
      </c>
      <c r="AK1015" s="45">
        <v>0</v>
      </c>
      <c r="AL1015" s="43">
        <v>351.1</v>
      </c>
      <c r="AM1015" s="43">
        <v>59.42</v>
      </c>
      <c r="AN1015" s="69">
        <v>75.41</v>
      </c>
      <c r="AO1015" s="44">
        <f t="shared" si="584"/>
        <v>29.71</v>
      </c>
      <c r="AP1015" s="44">
        <f t="shared" si="559"/>
        <v>2773.0338840005184</v>
      </c>
      <c r="AQ1015" s="46">
        <f t="shared" si="560"/>
        <v>211176.40550186284</v>
      </c>
      <c r="AR1015" s="46">
        <f t="shared" si="561"/>
        <v>209114.48519247907</v>
      </c>
      <c r="AS1015" s="47">
        <f t="shared" si="562"/>
        <v>0.97639710482030284</v>
      </c>
      <c r="AT1015" s="46">
        <f t="shared" si="563"/>
        <v>1.8292763298151333</v>
      </c>
      <c r="AU1015" s="46">
        <f t="shared" si="564"/>
        <v>1.6789845986844507</v>
      </c>
      <c r="AV1015" s="47">
        <f t="shared" si="565"/>
        <v>8.2159118707817704</v>
      </c>
      <c r="AW1015" s="48">
        <v>0</v>
      </c>
      <c r="AX1015" s="70">
        <v>150</v>
      </c>
      <c r="AY1015" s="70">
        <v>12</v>
      </c>
      <c r="AZ1015" s="71">
        <v>325.8</v>
      </c>
      <c r="BA1015" s="43">
        <f t="shared" si="580"/>
        <v>18.569674647022712</v>
      </c>
      <c r="BB1015" s="71">
        <v>59.56</v>
      </c>
      <c r="BC1015" s="69">
        <v>74.819999999999993</v>
      </c>
      <c r="BD1015" s="54">
        <f t="shared" si="566"/>
        <v>29.78</v>
      </c>
      <c r="BE1015" s="44">
        <f t="shared" si="567"/>
        <v>2786.1164182878624</v>
      </c>
      <c r="BF1015" s="50">
        <f t="shared" si="583"/>
        <v>211176.40550186284</v>
      </c>
      <c r="BG1015" s="50">
        <f t="shared" si="568"/>
        <v>208457.23041629785</v>
      </c>
      <c r="BH1015" s="72">
        <f t="shared" si="569"/>
        <v>1.2876320529762031</v>
      </c>
      <c r="BI1015" s="73">
        <f t="shared" si="570"/>
        <v>1.8292763298151333</v>
      </c>
      <c r="BJ1015" s="51">
        <f t="shared" si="571"/>
        <v>1.5629105277344599</v>
      </c>
      <c r="BK1015" s="72">
        <f t="shared" si="572"/>
        <v>14.561266536892889</v>
      </c>
      <c r="BL1015" s="116">
        <v>0</v>
      </c>
      <c r="BM1015" s="74">
        <v>1020</v>
      </c>
      <c r="BN1015" s="74">
        <v>3</v>
      </c>
      <c r="BO1015" s="71">
        <v>293.39999999999998</v>
      </c>
      <c r="BP1015" s="71">
        <v>58.68</v>
      </c>
      <c r="BQ1015" s="71">
        <v>74.48</v>
      </c>
      <c r="BR1015" s="72">
        <f t="shared" si="573"/>
        <v>29.34</v>
      </c>
      <c r="BS1015" s="54">
        <f t="shared" si="574"/>
        <v>2704.3947969085616</v>
      </c>
      <c r="BT1015" s="50">
        <f t="shared" si="575"/>
        <v>208457.23041629785</v>
      </c>
      <c r="BU1015" s="50">
        <f t="shared" si="576"/>
        <v>201423.32447374967</v>
      </c>
      <c r="BV1015" s="72">
        <f t="shared" si="577"/>
        <v>3.3742681549117663</v>
      </c>
      <c r="BW1015" s="75">
        <f t="shared" si="578"/>
        <v>1.5629105277344599</v>
      </c>
      <c r="BX1015" s="55">
        <f t="shared" si="579"/>
        <v>1.4566336881121089</v>
      </c>
      <c r="BY1015" s="72">
        <f t="shared" si="592"/>
        <v>6.7999311372229458</v>
      </c>
      <c r="BZ1015" s="83" t="s">
        <v>77</v>
      </c>
      <c r="CA1015" s="83" t="s">
        <v>78</v>
      </c>
      <c r="CB1015" s="112">
        <v>4</v>
      </c>
      <c r="CC1015" s="112">
        <v>7</v>
      </c>
      <c r="CD1015" s="112">
        <v>8</v>
      </c>
      <c r="CE1015" s="112">
        <v>6</v>
      </c>
      <c r="CF1015" s="83" t="s">
        <v>112</v>
      </c>
      <c r="CG1015" s="71" t="s">
        <v>75</v>
      </c>
      <c r="CH1015" s="129">
        <f>SUM(CH1013:CH1014)/2.1</f>
        <v>26.180272108843536</v>
      </c>
      <c r="CI1015" s="129">
        <f>SUM(CI1013:CI1014)/2.1</f>
        <v>2.2844611528822054</v>
      </c>
      <c r="CJ1015" s="64">
        <f>SUM((AF1015-BQ1015)/AF1015)*100</f>
        <v>1.9999999999999949</v>
      </c>
      <c r="CK1015" s="64">
        <f>SUM(BX1015*CH1015)</f>
        <v>38.135066317683339</v>
      </c>
      <c r="CL1015" s="65" t="s">
        <v>112</v>
      </c>
    </row>
    <row r="1016" spans="1:90" s="65" customFormat="1" ht="24.75" customHeight="1" x14ac:dyDescent="0.3">
      <c r="A1016" s="61" t="s">
        <v>135</v>
      </c>
      <c r="B1016" s="35">
        <v>4.0439999999999996</v>
      </c>
      <c r="C1016" s="35">
        <v>1.8819999999999999</v>
      </c>
      <c r="D1016" s="35">
        <v>6.3339999999999996</v>
      </c>
      <c r="E1016" s="35">
        <v>5.17</v>
      </c>
      <c r="F1016" s="35">
        <v>0.90993999999999997</v>
      </c>
      <c r="G1016" s="66">
        <v>0.36762</v>
      </c>
      <c r="H1016" s="66">
        <v>8.3940000000000001E-2</v>
      </c>
      <c r="I1016" s="66">
        <v>4.7739999999999998E-2</v>
      </c>
      <c r="J1016" s="66">
        <v>4.1799999999999997E-2</v>
      </c>
      <c r="K1016" s="67">
        <v>5.0020000000000002E-2</v>
      </c>
      <c r="L1016" s="66">
        <v>1.7532299999999998</v>
      </c>
      <c r="M1016" s="68">
        <v>0.10342</v>
      </c>
      <c r="N1016" s="35">
        <v>5.4565999999999999</v>
      </c>
      <c r="O1016" s="35">
        <v>18.512800000000002</v>
      </c>
      <c r="P1016" s="35">
        <v>2.6611000000000002</v>
      </c>
      <c r="Q1016" s="35">
        <v>15.9712</v>
      </c>
      <c r="R1016" s="35">
        <v>4.9891999999999994</v>
      </c>
      <c r="S1016" s="35">
        <v>4.4276999999999997</v>
      </c>
      <c r="T1016" s="35">
        <v>7.8513000000000002</v>
      </c>
      <c r="U1016" s="35">
        <v>3.2800999999999991</v>
      </c>
      <c r="V1016" s="35">
        <v>14.1896</v>
      </c>
      <c r="W1016" s="35">
        <v>4.4066999999999998</v>
      </c>
      <c r="X1016" s="35">
        <v>8.352999999999998</v>
      </c>
      <c r="Y1016" s="35">
        <v>3.6676000000000002</v>
      </c>
      <c r="Z1016" s="35">
        <v>1.5456000000000001</v>
      </c>
      <c r="AA1016" s="35">
        <v>4.6005000000000003</v>
      </c>
      <c r="AB1016" s="41">
        <v>1000</v>
      </c>
      <c r="AC1016" s="41">
        <v>3</v>
      </c>
      <c r="AD1016" s="88">
        <v>384.8</v>
      </c>
      <c r="AE1016" s="69">
        <v>59.45</v>
      </c>
      <c r="AF1016" s="69">
        <v>76.2</v>
      </c>
      <c r="AG1016" s="44">
        <f t="shared" si="586"/>
        <v>29.725000000000001</v>
      </c>
      <c r="AH1016" s="44">
        <f t="shared" si="556"/>
        <v>2775.8346923910103</v>
      </c>
      <c r="AI1016" s="44">
        <f t="shared" si="557"/>
        <v>211518.60356019498</v>
      </c>
      <c r="AJ1016" s="44">
        <f t="shared" si="558"/>
        <v>1.8192253235564302</v>
      </c>
      <c r="AK1016" s="45">
        <v>0</v>
      </c>
      <c r="AL1016" s="43">
        <v>352.3</v>
      </c>
      <c r="AM1016" s="43">
        <v>59.43</v>
      </c>
      <c r="AN1016" s="69">
        <v>76.14</v>
      </c>
      <c r="AO1016" s="44">
        <f t="shared" si="584"/>
        <v>29.715</v>
      </c>
      <c r="AP1016" s="44">
        <f t="shared" si="559"/>
        <v>2773.967329717716</v>
      </c>
      <c r="AQ1016" s="46">
        <f t="shared" si="560"/>
        <v>211518.60356019498</v>
      </c>
      <c r="AR1016" s="46">
        <f t="shared" si="561"/>
        <v>211209.8724847069</v>
      </c>
      <c r="AS1016" s="47">
        <f t="shared" si="562"/>
        <v>0.14595930111661737</v>
      </c>
      <c r="AT1016" s="46">
        <f t="shared" si="563"/>
        <v>1.8192253235564302</v>
      </c>
      <c r="AU1016" s="46">
        <f t="shared" si="564"/>
        <v>1.6680091505926602</v>
      </c>
      <c r="AV1016" s="47">
        <f t="shared" si="565"/>
        <v>8.3121189555648485</v>
      </c>
      <c r="AW1016" s="48">
        <v>0</v>
      </c>
      <c r="AX1016" s="70">
        <v>150</v>
      </c>
      <c r="AY1016" s="70">
        <v>12</v>
      </c>
      <c r="AZ1016" s="71">
        <v>323.10000000000002</v>
      </c>
      <c r="BA1016" s="43">
        <f t="shared" si="580"/>
        <v>19.096255029402656</v>
      </c>
      <c r="BB1016" s="71">
        <v>59.17</v>
      </c>
      <c r="BC1016" s="69">
        <v>75.63</v>
      </c>
      <c r="BD1016" s="54">
        <f t="shared" si="566"/>
        <v>29.585000000000001</v>
      </c>
      <c r="BE1016" s="44">
        <f t="shared" si="567"/>
        <v>2749.7487919511927</v>
      </c>
      <c r="BF1016" s="50">
        <f t="shared" si="583"/>
        <v>211518.60356019498</v>
      </c>
      <c r="BG1016" s="50">
        <f t="shared" si="568"/>
        <v>207963.50113526869</v>
      </c>
      <c r="BH1016" s="72">
        <f t="shared" si="569"/>
        <v>1.6807516526150719</v>
      </c>
      <c r="BI1016" s="73">
        <f t="shared" si="570"/>
        <v>1.8192253235564302</v>
      </c>
      <c r="BJ1016" s="51">
        <f t="shared" si="571"/>
        <v>1.5536380097286466</v>
      </c>
      <c r="BK1016" s="72">
        <f t="shared" si="572"/>
        <v>14.598923530186081</v>
      </c>
      <c r="BL1016" s="116">
        <v>0</v>
      </c>
      <c r="BM1016" s="74">
        <v>1020</v>
      </c>
      <c r="BN1016" s="74">
        <v>3</v>
      </c>
      <c r="BO1016" s="71">
        <v>296</v>
      </c>
      <c r="BP1016" s="71">
        <v>58.53</v>
      </c>
      <c r="BQ1016" s="71">
        <v>74.52</v>
      </c>
      <c r="BR1016" s="72">
        <f t="shared" si="573"/>
        <v>29.265000000000001</v>
      </c>
      <c r="BS1016" s="54">
        <f t="shared" si="574"/>
        <v>2690.5863190987898</v>
      </c>
      <c r="BT1016" s="50">
        <f t="shared" si="575"/>
        <v>207963.50113526869</v>
      </c>
      <c r="BU1016" s="50">
        <f t="shared" si="576"/>
        <v>200502.49249924181</v>
      </c>
      <c r="BV1016" s="72">
        <f t="shared" si="577"/>
        <v>3.58765292721914</v>
      </c>
      <c r="BW1016" s="75">
        <f t="shared" si="578"/>
        <v>1.5536380097286466</v>
      </c>
      <c r="BX1016" s="55">
        <f t="shared" si="579"/>
        <v>1.476290874544212</v>
      </c>
      <c r="BY1016" s="72">
        <f t="shared" si="592"/>
        <v>4.9784528120513603</v>
      </c>
      <c r="BZ1016" s="83" t="s">
        <v>77</v>
      </c>
      <c r="CA1016" s="83" t="s">
        <v>78</v>
      </c>
      <c r="CB1016" s="112">
        <v>4</v>
      </c>
      <c r="CC1016" s="112">
        <v>7</v>
      </c>
      <c r="CD1016" s="112">
        <v>8</v>
      </c>
      <c r="CE1016" s="112">
        <v>6</v>
      </c>
      <c r="CF1016" s="83" t="s">
        <v>112</v>
      </c>
      <c r="CG1016" s="71" t="s">
        <v>75</v>
      </c>
      <c r="CH1016" s="129">
        <f>SUM(CH1014:CH1015)/2</f>
        <v>26.554421768707481</v>
      </c>
      <c r="CI1016" s="129">
        <f>SUM(CI1014:CI1015)/1.9</f>
        <v>2.4904366178604405</v>
      </c>
      <c r="CJ1016" s="64">
        <f>SUM((AF1016-BQ1016)/AF1016)*100</f>
        <v>2.2047244094488279</v>
      </c>
      <c r="CK1016" s="64">
        <f>SUM(BX1016*CH1016)</f>
        <v>39.202050535941027</v>
      </c>
      <c r="CL1016" s="65" t="s">
        <v>112</v>
      </c>
    </row>
    <row r="1017" spans="1:90" s="65" customFormat="1" ht="24.75" customHeight="1" x14ac:dyDescent="0.3">
      <c r="A1017" s="61" t="s">
        <v>135</v>
      </c>
      <c r="B1017" s="35">
        <v>3.3420000000000001</v>
      </c>
      <c r="C1017" s="35">
        <v>1.64</v>
      </c>
      <c r="D1017" s="35">
        <v>7.01</v>
      </c>
      <c r="E1017" s="35">
        <v>3.7624800000000005</v>
      </c>
      <c r="F1017" s="35">
        <v>0.72436</v>
      </c>
      <c r="G1017" s="66">
        <v>0.31481999999999999</v>
      </c>
      <c r="H1017" s="66">
        <v>8.0620000000000011E-2</v>
      </c>
      <c r="I1017" s="66">
        <v>4.5360000000000004E-2</v>
      </c>
      <c r="J1017" s="66">
        <v>3.2199999999999999E-2</v>
      </c>
      <c r="K1017" s="67">
        <v>4.752E-2</v>
      </c>
      <c r="L1017" s="66">
        <v>1.7532299999999998</v>
      </c>
      <c r="M1017" s="68">
        <v>7.22E-2</v>
      </c>
      <c r="N1017" s="35">
        <v>8.2800000000000011</v>
      </c>
      <c r="O1017" s="35">
        <v>13.366</v>
      </c>
      <c r="P1017" s="35">
        <v>2.6440000000000001</v>
      </c>
      <c r="Q1017" s="35">
        <v>17.351999999999997</v>
      </c>
      <c r="R1017" s="35">
        <v>4.93</v>
      </c>
      <c r="S1017" s="35">
        <v>4.58</v>
      </c>
      <c r="T1017" s="35">
        <v>7.4320000000000004</v>
      </c>
      <c r="U1017" s="35">
        <v>3.218</v>
      </c>
      <c r="V1017" s="35">
        <v>14.502000000000001</v>
      </c>
      <c r="W1017" s="35">
        <v>4.1620000000000008</v>
      </c>
      <c r="X1017" s="35">
        <v>7.798</v>
      </c>
      <c r="Y1017" s="35">
        <v>2.9319999999999995</v>
      </c>
      <c r="Z1017" s="35">
        <v>1.5619999999999998</v>
      </c>
      <c r="AA1017" s="35">
        <v>4.7460000000000004</v>
      </c>
      <c r="AB1017" s="41">
        <v>1000</v>
      </c>
      <c r="AC1017" s="41">
        <v>3</v>
      </c>
      <c r="AD1017" s="88">
        <v>385.7</v>
      </c>
      <c r="AE1017" s="69">
        <v>59.56</v>
      </c>
      <c r="AF1017" s="69">
        <v>76.2</v>
      </c>
      <c r="AG1017" s="44">
        <f t="shared" si="586"/>
        <v>29.78</v>
      </c>
      <c r="AH1017" s="44">
        <f t="shared" si="556"/>
        <v>2786.1164182878624</v>
      </c>
      <c r="AI1017" s="44">
        <f t="shared" si="557"/>
        <v>212302.07107353513</v>
      </c>
      <c r="AJ1017" s="44">
        <f t="shared" si="558"/>
        <v>1.8167510003536658</v>
      </c>
      <c r="AK1017" s="45">
        <v>0</v>
      </c>
      <c r="AL1017" s="43">
        <v>350.1</v>
      </c>
      <c r="AM1017" s="43">
        <v>59.54</v>
      </c>
      <c r="AN1017" s="69">
        <v>75.98</v>
      </c>
      <c r="AO1017" s="44">
        <f t="shared" si="584"/>
        <v>29.77</v>
      </c>
      <c r="AP1017" s="44">
        <f t="shared" si="559"/>
        <v>2784.2455998626492</v>
      </c>
      <c r="AQ1017" s="46">
        <f t="shared" si="560"/>
        <v>212302.07107353513</v>
      </c>
      <c r="AR1017" s="46">
        <f t="shared" si="561"/>
        <v>211546.9806775641</v>
      </c>
      <c r="AS1017" s="47">
        <f t="shared" si="562"/>
        <v>0.35566793680005404</v>
      </c>
      <c r="AT1017" s="46">
        <f t="shared" si="563"/>
        <v>1.8167510003536658</v>
      </c>
      <c r="AU1017" s="46">
        <f t="shared" si="564"/>
        <v>1.6549515331235845</v>
      </c>
      <c r="AV1017" s="47">
        <f t="shared" si="565"/>
        <v>8.9059792562978597</v>
      </c>
      <c r="AW1017" s="48">
        <v>0</v>
      </c>
      <c r="AX1017" s="70">
        <v>150</v>
      </c>
      <c r="AY1017" s="70">
        <v>12</v>
      </c>
      <c r="AZ1017" s="71">
        <v>324.60000000000002</v>
      </c>
      <c r="BA1017" s="43">
        <f t="shared" si="580"/>
        <v>18.823166974738129</v>
      </c>
      <c r="BB1017" s="71">
        <v>59.29</v>
      </c>
      <c r="BC1017" s="69">
        <v>76.09</v>
      </c>
      <c r="BD1017" s="54">
        <f t="shared" si="566"/>
        <v>29.645</v>
      </c>
      <c r="BE1017" s="44">
        <f t="shared" si="567"/>
        <v>2760.9133839235196</v>
      </c>
      <c r="BF1017" s="50">
        <f t="shared" si="583"/>
        <v>212302.07107353513</v>
      </c>
      <c r="BG1017" s="50">
        <f t="shared" si="568"/>
        <v>210077.89938274061</v>
      </c>
      <c r="BH1017" s="72">
        <f t="shared" si="569"/>
        <v>1.0476448390482898</v>
      </c>
      <c r="BI1017" s="73">
        <f t="shared" si="570"/>
        <v>1.8167510003536658</v>
      </c>
      <c r="BJ1017" s="51">
        <f t="shared" si="571"/>
        <v>1.5451411164799005</v>
      </c>
      <c r="BK1017" s="72">
        <f t="shared" si="572"/>
        <v>14.950308755624253</v>
      </c>
      <c r="BL1017" s="116">
        <v>0</v>
      </c>
      <c r="BM1017" s="74">
        <v>1020</v>
      </c>
      <c r="BN1017" s="74">
        <v>3</v>
      </c>
      <c r="BO1017" s="71">
        <v>299.39999999999998</v>
      </c>
      <c r="BP1017" s="71">
        <v>58.69</v>
      </c>
      <c r="BQ1017" s="71">
        <v>74.63</v>
      </c>
      <c r="BR1017" s="72">
        <f t="shared" si="573"/>
        <v>29.344999999999999</v>
      </c>
      <c r="BS1017" s="54">
        <f t="shared" si="574"/>
        <v>2705.3166187329412</v>
      </c>
      <c r="BT1017" s="50">
        <f t="shared" si="575"/>
        <v>210077.89938274061</v>
      </c>
      <c r="BU1017" s="50">
        <f t="shared" si="576"/>
        <v>201897.77925603939</v>
      </c>
      <c r="BV1017" s="72">
        <f t="shared" si="577"/>
        <v>3.8938508766207116</v>
      </c>
      <c r="BW1017" s="75">
        <f t="shared" si="578"/>
        <v>1.5451411164799005</v>
      </c>
      <c r="BX1017" s="55">
        <f t="shared" si="579"/>
        <v>1.4829286439070331</v>
      </c>
      <c r="BY1017" s="72">
        <f t="shared" si="592"/>
        <v>4.026329498926172</v>
      </c>
      <c r="BZ1017" s="83" t="s">
        <v>77</v>
      </c>
      <c r="CA1017" s="83" t="s">
        <v>78</v>
      </c>
      <c r="CB1017" s="112">
        <v>4</v>
      </c>
      <c r="CC1017" s="112">
        <v>7</v>
      </c>
      <c r="CD1017" s="112">
        <v>8</v>
      </c>
      <c r="CE1017" s="112">
        <v>6</v>
      </c>
      <c r="CF1017" s="83" t="s">
        <v>112</v>
      </c>
      <c r="CG1017" s="71" t="s">
        <v>75</v>
      </c>
      <c r="CH1017" s="129">
        <f>SUM(CH1015:CH1016)/2</f>
        <v>26.367346938775508</v>
      </c>
      <c r="CI1017" s="129">
        <f>SUM(CI1015:CI1016)/2</f>
        <v>2.3874488853713229</v>
      </c>
      <c r="CJ1017" s="64">
        <f>SUM((AF1017-BQ1017)/AF1017)*100</f>
        <v>2.0603674540682513</v>
      </c>
      <c r="CK1017" s="64">
        <f>SUM(BX1017*CH1017)</f>
        <v>39.100894039344624</v>
      </c>
      <c r="CL1017" s="65" t="s">
        <v>112</v>
      </c>
    </row>
    <row r="1018" spans="1:90" s="65" customFormat="1" ht="24.75" customHeight="1" x14ac:dyDescent="0.3">
      <c r="A1018" s="61" t="s">
        <v>135</v>
      </c>
      <c r="B1018" s="35">
        <v>3.4060000000000001</v>
      </c>
      <c r="C1018" s="35">
        <v>1.8160000000000001</v>
      </c>
      <c r="D1018" s="35">
        <v>7.5739999999999998</v>
      </c>
      <c r="E1018" s="35">
        <v>3.8921199999999998</v>
      </c>
      <c r="F1018" s="35">
        <v>0.86613999999999991</v>
      </c>
      <c r="G1018" s="66">
        <v>0.32485999999999998</v>
      </c>
      <c r="H1018" s="66">
        <v>8.2199999999999995E-2</v>
      </c>
      <c r="I1018" s="66">
        <v>4.7500000000000001E-2</v>
      </c>
      <c r="J1018" s="66">
        <v>3.2980000000000002E-2</v>
      </c>
      <c r="K1018" s="67">
        <v>4.548E-2</v>
      </c>
      <c r="L1018" s="66">
        <v>1.7532299999999998</v>
      </c>
      <c r="M1018" s="68">
        <v>7.1779999999999997E-2</v>
      </c>
      <c r="N1018" s="35">
        <v>5.5139999999999993</v>
      </c>
      <c r="O1018" s="35">
        <v>17.919999999999998</v>
      </c>
      <c r="P1018" s="35">
        <v>2.4660000000000002</v>
      </c>
      <c r="Q1018" s="35">
        <v>14.906000000000001</v>
      </c>
      <c r="R1018" s="35">
        <v>6.0980000000000008</v>
      </c>
      <c r="S1018" s="35">
        <v>4.4379999999999997</v>
      </c>
      <c r="T1018" s="35">
        <v>7.7539999999999996</v>
      </c>
      <c r="U1018" s="35">
        <v>3.3719999999999999</v>
      </c>
      <c r="V1018" s="35">
        <v>15.614000000000001</v>
      </c>
      <c r="W1018" s="35">
        <v>6.1579999999999995</v>
      </c>
      <c r="X1018" s="35">
        <v>6.8199999999999985</v>
      </c>
      <c r="Y1018" s="35">
        <v>4.8160000000000007</v>
      </c>
      <c r="Z1018" s="35">
        <v>2.5520000000000005</v>
      </c>
      <c r="AA1018" s="35">
        <v>4.7780000000000005</v>
      </c>
      <c r="AB1018" s="41">
        <v>1020</v>
      </c>
      <c r="AC1018" s="41">
        <v>3</v>
      </c>
      <c r="AD1018" s="88">
        <v>383.8</v>
      </c>
      <c r="AE1018" s="69">
        <v>59.4</v>
      </c>
      <c r="AF1018" s="69">
        <v>76.3</v>
      </c>
      <c r="AG1018" s="44">
        <f t="shared" si="586"/>
        <v>29.7</v>
      </c>
      <c r="AH1018" s="44">
        <f t="shared" si="556"/>
        <v>2771.1674638050204</v>
      </c>
      <c r="AI1018" s="44">
        <f t="shared" si="557"/>
        <v>211440.07748832303</v>
      </c>
      <c r="AJ1018" s="44">
        <f t="shared" si="558"/>
        <v>1.8151714876343426</v>
      </c>
      <c r="AK1018" s="45">
        <v>0</v>
      </c>
      <c r="AL1018" s="43">
        <v>347.5</v>
      </c>
      <c r="AM1018" s="43">
        <v>59.33</v>
      </c>
      <c r="AN1018" s="69">
        <v>76.099999999999994</v>
      </c>
      <c r="AO1018" s="44">
        <f t="shared" si="584"/>
        <v>29.664999999999999</v>
      </c>
      <c r="AP1018" s="44">
        <f t="shared" si="559"/>
        <v>2764.6399411292077</v>
      </c>
      <c r="AQ1018" s="46">
        <f t="shared" si="560"/>
        <v>211440.07748832303</v>
      </c>
      <c r="AR1018" s="46">
        <f t="shared" si="561"/>
        <v>210389.0995199327</v>
      </c>
      <c r="AS1018" s="47">
        <f t="shared" si="562"/>
        <v>0.49705712411516384</v>
      </c>
      <c r="AT1018" s="46">
        <f t="shared" si="563"/>
        <v>1.8151714876343426</v>
      </c>
      <c r="AU1018" s="46">
        <f t="shared" si="564"/>
        <v>1.6517015415386438</v>
      </c>
      <c r="AV1018" s="47">
        <f t="shared" si="565"/>
        <v>9.0057577043998283</v>
      </c>
      <c r="AW1018" s="48">
        <v>0</v>
      </c>
      <c r="AX1018" s="70">
        <v>150</v>
      </c>
      <c r="AY1018" s="70">
        <v>12</v>
      </c>
      <c r="AZ1018" s="71">
        <v>322.10000000000002</v>
      </c>
      <c r="BA1018" s="43">
        <f t="shared" si="580"/>
        <v>19.155541757218248</v>
      </c>
      <c r="BB1018" s="71">
        <v>59.2</v>
      </c>
      <c r="BC1018" s="69">
        <v>76.099999999999994</v>
      </c>
      <c r="BD1018" s="54">
        <f t="shared" si="566"/>
        <v>29.6</v>
      </c>
      <c r="BE1018" s="44">
        <f t="shared" si="567"/>
        <v>2752.5378193692336</v>
      </c>
      <c r="BF1018" s="50">
        <f t="shared" si="583"/>
        <v>211440.07748832303</v>
      </c>
      <c r="BG1018" s="50">
        <f t="shared" si="568"/>
        <v>209468.12805399866</v>
      </c>
      <c r="BH1018" s="72">
        <f t="shared" si="569"/>
        <v>0.93262803237161795</v>
      </c>
      <c r="BI1018" s="73">
        <f t="shared" si="570"/>
        <v>1.8151714876343426</v>
      </c>
      <c r="BJ1018" s="51">
        <f t="shared" si="571"/>
        <v>1.5377041032083221</v>
      </c>
      <c r="BK1018" s="72">
        <f t="shared" si="572"/>
        <v>15.286014920145933</v>
      </c>
      <c r="BL1018" s="116">
        <v>0</v>
      </c>
      <c r="BM1018" s="74">
        <v>1040</v>
      </c>
      <c r="BN1018" s="74">
        <v>3</v>
      </c>
      <c r="BO1018" s="71">
        <v>297.89999999999998</v>
      </c>
      <c r="BP1018" s="71">
        <v>58.39</v>
      </c>
      <c r="BQ1018" s="71">
        <v>73.260000000000005</v>
      </c>
      <c r="BR1018" s="72">
        <f t="shared" si="573"/>
        <v>29.195</v>
      </c>
      <c r="BS1018" s="54">
        <f t="shared" si="574"/>
        <v>2677.7302936417695</v>
      </c>
      <c r="BT1018" s="50">
        <f t="shared" si="575"/>
        <v>209468.12805399866</v>
      </c>
      <c r="BU1018" s="50">
        <f t="shared" si="576"/>
        <v>196170.52131219604</v>
      </c>
      <c r="BV1018" s="72">
        <f t="shared" si="577"/>
        <v>6.3482721048495936</v>
      </c>
      <c r="BW1018" s="75">
        <f t="shared" si="578"/>
        <v>1.5377041032083221</v>
      </c>
      <c r="BX1018" s="55">
        <f t="shared" si="579"/>
        <v>1.518576787212113</v>
      </c>
      <c r="BY1018" s="72">
        <f t="shared" si="592"/>
        <v>1.2438879467318298</v>
      </c>
      <c r="BZ1018" s="83" t="s">
        <v>77</v>
      </c>
      <c r="CA1018" s="83" t="s">
        <v>78</v>
      </c>
      <c r="CB1018" s="112">
        <v>4</v>
      </c>
      <c r="CC1018" s="112">
        <v>7</v>
      </c>
      <c r="CD1018" s="112">
        <v>8</v>
      </c>
      <c r="CE1018" s="112">
        <v>6</v>
      </c>
      <c r="CF1018" s="83" t="s">
        <v>112</v>
      </c>
      <c r="CG1018" s="71" t="s">
        <v>75</v>
      </c>
      <c r="CH1018" s="129">
        <f>SUM(CH1016:CH1017)/2.1</f>
        <v>25.200842241658567</v>
      </c>
      <c r="CI1018" s="129">
        <f>SUM(CI1016:CI1017)/2</f>
        <v>2.4389427516158815</v>
      </c>
      <c r="CJ1018" s="64">
        <f>SUM((AF1018-BQ1018)/AF1018)*100</f>
        <v>3.9842726081258086</v>
      </c>
      <c r="CK1018" s="64">
        <f>SUM(BX1018*CH1018)</f>
        <v>38.269414046377172</v>
      </c>
      <c r="CL1018" s="65" t="s">
        <v>112</v>
      </c>
    </row>
    <row r="1019" spans="1:90" s="65" customFormat="1" ht="24.75" customHeight="1" x14ac:dyDescent="0.3">
      <c r="A1019" s="61" t="s">
        <v>135</v>
      </c>
      <c r="B1019" s="35">
        <v>3.5219999999999998</v>
      </c>
      <c r="C1019" s="35">
        <v>1.6639999999999999</v>
      </c>
      <c r="D1019" s="35">
        <v>7.5359999999999996</v>
      </c>
      <c r="E1019" s="35">
        <v>3.8194400000000002</v>
      </c>
      <c r="F1019" s="35">
        <v>0.78711999999999993</v>
      </c>
      <c r="G1019" s="66">
        <v>0.32795999999999997</v>
      </c>
      <c r="H1019" s="66">
        <v>8.5500000000000007E-2</v>
      </c>
      <c r="I1019" s="66">
        <v>4.5880000000000004E-2</v>
      </c>
      <c r="J1019" s="66">
        <v>3.1899999999999998E-2</v>
      </c>
      <c r="K1019" s="67">
        <v>4.4880000000000003E-2</v>
      </c>
      <c r="L1019" s="66">
        <v>1.7532299999999998</v>
      </c>
      <c r="M1019" s="68">
        <v>7.4279999999999999E-2</v>
      </c>
      <c r="N1019" s="35">
        <v>5.4565999999999999</v>
      </c>
      <c r="O1019" s="35">
        <v>18.512800000000002</v>
      </c>
      <c r="P1019" s="35">
        <v>2.6611000000000002</v>
      </c>
      <c r="Q1019" s="35">
        <v>15.9712</v>
      </c>
      <c r="R1019" s="35">
        <v>4.9891999999999994</v>
      </c>
      <c r="S1019" s="35">
        <v>4.4276999999999997</v>
      </c>
      <c r="T1019" s="35">
        <v>7.8513000000000002</v>
      </c>
      <c r="U1019" s="35">
        <v>3.2800999999999991</v>
      </c>
      <c r="V1019" s="35">
        <v>14.1896</v>
      </c>
      <c r="W1019" s="35">
        <v>4.4066999999999998</v>
      </c>
      <c r="X1019" s="35">
        <v>8.352999999999998</v>
      </c>
      <c r="Y1019" s="35">
        <v>3.6676000000000002</v>
      </c>
      <c r="Z1019" s="35">
        <v>1.5456000000000001</v>
      </c>
      <c r="AA1019" s="35">
        <v>4.6005000000000003</v>
      </c>
      <c r="AB1019" s="41">
        <v>1020</v>
      </c>
      <c r="AC1019" s="41">
        <v>3</v>
      </c>
      <c r="AD1019" s="88">
        <v>388.9</v>
      </c>
      <c r="AE1019" s="69">
        <v>59.6</v>
      </c>
      <c r="AF1019" s="69">
        <v>76.3</v>
      </c>
      <c r="AG1019" s="44">
        <f t="shared" si="586"/>
        <v>29.8</v>
      </c>
      <c r="AH1019" s="44">
        <f t="shared" si="556"/>
        <v>2789.8599400938801</v>
      </c>
      <c r="AI1019" s="44">
        <f t="shared" si="557"/>
        <v>212866.31342916304</v>
      </c>
      <c r="AJ1019" s="44">
        <f t="shared" si="558"/>
        <v>1.8269682681821653</v>
      </c>
      <c r="AK1019" s="45">
        <v>0</v>
      </c>
      <c r="AL1019" s="43">
        <v>356.4</v>
      </c>
      <c r="AM1019" s="43">
        <v>59.61</v>
      </c>
      <c r="AN1019" s="69">
        <v>76.13</v>
      </c>
      <c r="AO1019" s="44">
        <f t="shared" si="584"/>
        <v>29.805</v>
      </c>
      <c r="AP1019" s="44">
        <f t="shared" si="559"/>
        <v>2790.7962132444659</v>
      </c>
      <c r="AQ1019" s="46">
        <f t="shared" si="560"/>
        <v>212866.31342916304</v>
      </c>
      <c r="AR1019" s="46">
        <f t="shared" si="561"/>
        <v>212463.31571430116</v>
      </c>
      <c r="AS1019" s="47">
        <f t="shared" si="562"/>
        <v>0.18931962900554788</v>
      </c>
      <c r="AT1019" s="46">
        <f t="shared" si="563"/>
        <v>1.8269682681821653</v>
      </c>
      <c r="AU1019" s="46">
        <f t="shared" si="564"/>
        <v>1.677466054795314</v>
      </c>
      <c r="AV1019" s="47">
        <f t="shared" si="565"/>
        <v>8.1830766297657771</v>
      </c>
      <c r="AW1019" s="48">
        <v>0</v>
      </c>
      <c r="AX1019" s="70">
        <v>150</v>
      </c>
      <c r="AY1019" s="70">
        <v>12</v>
      </c>
      <c r="AZ1019" s="71">
        <v>326.5</v>
      </c>
      <c r="BA1019" s="43">
        <f t="shared" si="580"/>
        <v>19.111791730474724</v>
      </c>
      <c r="BB1019" s="71">
        <v>59.55</v>
      </c>
      <c r="BC1019" s="69">
        <v>75.72</v>
      </c>
      <c r="BD1019" s="54">
        <f t="shared" si="566"/>
        <v>29.774999999999999</v>
      </c>
      <c r="BE1019" s="44">
        <f t="shared" si="567"/>
        <v>2785.1809305354395</v>
      </c>
      <c r="BF1019" s="50">
        <f t="shared" si="583"/>
        <v>212866.31342916304</v>
      </c>
      <c r="BG1019" s="50">
        <f t="shared" si="568"/>
        <v>210893.90006014347</v>
      </c>
      <c r="BH1019" s="72">
        <f t="shared" si="569"/>
        <v>0.92659723243431247</v>
      </c>
      <c r="BI1019" s="73">
        <f t="shared" si="570"/>
        <v>1.8269682681821653</v>
      </c>
      <c r="BJ1019" s="51">
        <f t="shared" si="571"/>
        <v>1.5481718527984336</v>
      </c>
      <c r="BK1019" s="72">
        <f t="shared" si="572"/>
        <v>15.260057891488959</v>
      </c>
      <c r="BL1019" s="116">
        <v>0</v>
      </c>
      <c r="BM1019" s="74">
        <v>1040</v>
      </c>
      <c r="BN1019" s="74">
        <v>3</v>
      </c>
      <c r="BO1019" s="71">
        <v>301</v>
      </c>
      <c r="BP1019" s="71">
        <v>58.56</v>
      </c>
      <c r="BQ1019" s="71">
        <v>74.180000000000007</v>
      </c>
      <c r="BR1019" s="72">
        <f t="shared" si="573"/>
        <v>29.28</v>
      </c>
      <c r="BS1019" s="54">
        <f t="shared" si="574"/>
        <v>2693.3451872273558</v>
      </c>
      <c r="BT1019" s="50">
        <f t="shared" si="575"/>
        <v>210893.90006014347</v>
      </c>
      <c r="BU1019" s="50">
        <f t="shared" si="576"/>
        <v>199792.34598852528</v>
      </c>
      <c r="BV1019" s="72">
        <f t="shared" si="577"/>
        <v>5.2640470248083071</v>
      </c>
      <c r="BW1019" s="75">
        <f t="shared" si="578"/>
        <v>1.5481718527984336</v>
      </c>
      <c r="BX1019" s="55">
        <f t="shared" si="579"/>
        <v>1.5065642205196759</v>
      </c>
      <c r="BY1019" s="72">
        <f t="shared" si="592"/>
        <v>2.6875331833186937</v>
      </c>
      <c r="BZ1019" s="83" t="s">
        <v>77</v>
      </c>
      <c r="CA1019" s="83" t="s">
        <v>78</v>
      </c>
      <c r="CB1019" s="112">
        <v>4</v>
      </c>
      <c r="CC1019" s="112">
        <v>7</v>
      </c>
      <c r="CD1019" s="112">
        <v>8</v>
      </c>
      <c r="CE1019" s="112">
        <v>6</v>
      </c>
      <c r="CF1019" s="83" t="s">
        <v>112</v>
      </c>
      <c r="CG1019" s="71" t="s">
        <v>75</v>
      </c>
      <c r="CH1019" s="129">
        <f>SUM(CH1017:CH1018)/2</f>
        <v>25.784094590217038</v>
      </c>
      <c r="CI1019" s="129">
        <f>SUM(CI1017:CI1018)/2</f>
        <v>2.4131958184936022</v>
      </c>
      <c r="CJ1019" s="64">
        <f>SUM((AF1019-BQ1019)/AF1019)*100</f>
        <v>2.7785058977719403</v>
      </c>
      <c r="CK1019" s="64">
        <f>SUM(BX1019*CH1019)</f>
        <v>38.845394368115926</v>
      </c>
      <c r="CL1019" s="65" t="s">
        <v>112</v>
      </c>
    </row>
    <row r="1020" spans="1:90" s="65" customFormat="1" ht="24.75" customHeight="1" x14ac:dyDescent="0.3">
      <c r="A1020" s="61" t="s">
        <v>135</v>
      </c>
      <c r="B1020" s="35">
        <v>3.94</v>
      </c>
      <c r="C1020" s="35">
        <v>1.9159999999999999</v>
      </c>
      <c r="D1020" s="35">
        <v>6</v>
      </c>
      <c r="E1020" s="35">
        <v>5.0620000000000003</v>
      </c>
      <c r="F1020" s="35">
        <v>1.21312</v>
      </c>
      <c r="G1020" s="66">
        <v>0.33871999999999997</v>
      </c>
      <c r="H1020" s="66">
        <v>7.7920000000000003E-2</v>
      </c>
      <c r="I1020" s="66">
        <v>4.5179999999999998E-2</v>
      </c>
      <c r="J1020" s="66">
        <v>3.9260000000000003E-2</v>
      </c>
      <c r="K1020" s="67">
        <v>5.0799999999999998E-2</v>
      </c>
      <c r="L1020" s="66">
        <v>1.7532299999999998</v>
      </c>
      <c r="M1020" s="68">
        <v>0.13455999999999999</v>
      </c>
      <c r="N1020" s="35">
        <v>8.2800000000000011</v>
      </c>
      <c r="O1020" s="35">
        <v>13.366</v>
      </c>
      <c r="P1020" s="35">
        <v>2.6440000000000001</v>
      </c>
      <c r="Q1020" s="35">
        <v>17.351999999999997</v>
      </c>
      <c r="R1020" s="35">
        <v>4.93</v>
      </c>
      <c r="S1020" s="35">
        <v>4.58</v>
      </c>
      <c r="T1020" s="35">
        <v>7.4320000000000004</v>
      </c>
      <c r="U1020" s="35">
        <v>3.218</v>
      </c>
      <c r="V1020" s="35">
        <v>14.502000000000001</v>
      </c>
      <c r="W1020" s="35">
        <v>4.1620000000000008</v>
      </c>
      <c r="X1020" s="35">
        <v>7.798</v>
      </c>
      <c r="Y1020" s="35">
        <v>2.9319999999999995</v>
      </c>
      <c r="Z1020" s="35">
        <v>1.5619999999999998</v>
      </c>
      <c r="AA1020" s="35">
        <v>4.7460000000000004</v>
      </c>
      <c r="AB1020" s="41">
        <v>1020</v>
      </c>
      <c r="AC1020" s="41">
        <v>3</v>
      </c>
      <c r="AD1020" s="88">
        <v>385.2</v>
      </c>
      <c r="AE1020" s="69">
        <v>59.2</v>
      </c>
      <c r="AF1020" s="69">
        <v>76.400000000000006</v>
      </c>
      <c r="AG1020" s="44">
        <f t="shared" si="586"/>
        <v>29.6</v>
      </c>
      <c r="AH1020" s="44">
        <f t="shared" si="556"/>
        <v>2752.5378193692336</v>
      </c>
      <c r="AI1020" s="44">
        <f t="shared" si="557"/>
        <v>210293.88939980947</v>
      </c>
      <c r="AJ1020" s="44">
        <f t="shared" si="558"/>
        <v>1.83172226781949</v>
      </c>
      <c r="AK1020" s="45">
        <v>0</v>
      </c>
      <c r="AL1020" s="43">
        <v>352</v>
      </c>
      <c r="AM1020" s="43">
        <v>59.1</v>
      </c>
      <c r="AN1020" s="69">
        <v>75.87</v>
      </c>
      <c r="AO1020" s="44">
        <f t="shared" si="584"/>
        <v>29.55</v>
      </c>
      <c r="AP1020" s="44">
        <f t="shared" si="559"/>
        <v>2743.2465590962411</v>
      </c>
      <c r="AQ1020" s="46">
        <f t="shared" si="560"/>
        <v>210293.88939980947</v>
      </c>
      <c r="AR1020" s="46">
        <f t="shared" si="561"/>
        <v>208130.11643863181</v>
      </c>
      <c r="AS1020" s="47">
        <f t="shared" si="562"/>
        <v>1.0289281192873405</v>
      </c>
      <c r="AT1020" s="46">
        <f t="shared" si="563"/>
        <v>1.83172226781949</v>
      </c>
      <c r="AU1020" s="46">
        <f t="shared" si="564"/>
        <v>1.6912497144726719</v>
      </c>
      <c r="AV1020" s="47">
        <f t="shared" si="565"/>
        <v>7.668878400110227</v>
      </c>
      <c r="AW1020" s="48">
        <v>0</v>
      </c>
      <c r="AX1020" s="70">
        <v>150</v>
      </c>
      <c r="AY1020" s="70">
        <v>12</v>
      </c>
      <c r="AZ1020" s="71">
        <v>322.3</v>
      </c>
      <c r="BA1020" s="43">
        <f t="shared" si="580"/>
        <v>19.515978901644424</v>
      </c>
      <c r="BB1020" s="71">
        <v>59</v>
      </c>
      <c r="BC1020" s="69">
        <v>75.7</v>
      </c>
      <c r="BD1020" s="54">
        <f t="shared" si="566"/>
        <v>29.5</v>
      </c>
      <c r="BE1020" s="44">
        <f t="shared" si="567"/>
        <v>2733.9710067865176</v>
      </c>
      <c r="BF1020" s="50">
        <f t="shared" si="583"/>
        <v>210293.88939980947</v>
      </c>
      <c r="BG1020" s="50">
        <f t="shared" si="568"/>
        <v>206961.60521373939</v>
      </c>
      <c r="BH1020" s="72">
        <f t="shared" si="569"/>
        <v>1.5845844097422952</v>
      </c>
      <c r="BI1020" s="73">
        <f t="shared" si="570"/>
        <v>1.83172226781949</v>
      </c>
      <c r="BJ1020" s="51">
        <f t="shared" si="571"/>
        <v>1.5572936809566442</v>
      </c>
      <c r="BK1020" s="72">
        <f t="shared" si="572"/>
        <v>14.981997636002411</v>
      </c>
      <c r="BL1020" s="116">
        <v>0</v>
      </c>
      <c r="BM1020" s="74">
        <v>1040</v>
      </c>
      <c r="BN1020" s="74">
        <v>3</v>
      </c>
      <c r="BO1020" s="71">
        <v>297.5</v>
      </c>
      <c r="BP1020" s="71">
        <v>58.6</v>
      </c>
      <c r="BQ1020" s="71">
        <v>74.87</v>
      </c>
      <c r="BR1020" s="72">
        <f t="shared" si="573"/>
        <v>29.3</v>
      </c>
      <c r="BS1020" s="54">
        <f t="shared" si="574"/>
        <v>2697.0258771803014</v>
      </c>
      <c r="BT1020" s="50">
        <f t="shared" si="575"/>
        <v>206961.60521373939</v>
      </c>
      <c r="BU1020" s="50">
        <f t="shared" si="576"/>
        <v>201926.32742448919</v>
      </c>
      <c r="BV1020" s="72">
        <f t="shared" si="577"/>
        <v>2.4329526165251822</v>
      </c>
      <c r="BW1020" s="75">
        <f t="shared" si="578"/>
        <v>1.5572936809566442</v>
      </c>
      <c r="BX1020" s="55">
        <f t="shared" si="579"/>
        <v>1.4733096164057695</v>
      </c>
      <c r="BY1020" s="72">
        <f t="shared" si="592"/>
        <v>5.3929496778849932</v>
      </c>
      <c r="BZ1020" s="83" t="s">
        <v>77</v>
      </c>
      <c r="CA1020" s="83" t="s">
        <v>78</v>
      </c>
      <c r="CB1020" s="112">
        <v>4</v>
      </c>
      <c r="CC1020" s="112">
        <v>7</v>
      </c>
      <c r="CD1020" s="112">
        <v>8</v>
      </c>
      <c r="CE1020" s="112">
        <v>6</v>
      </c>
      <c r="CF1020" s="83" t="s">
        <v>112</v>
      </c>
      <c r="CG1020" s="71" t="s">
        <v>75</v>
      </c>
      <c r="CH1020" s="129">
        <f>SUM(CH1018:CH1019)/2.1</f>
        <v>24.278541348512189</v>
      </c>
      <c r="CI1020" s="129">
        <f>SUM(CI1018:CI1019)/2</f>
        <v>2.4260692850547416</v>
      </c>
      <c r="CJ1020" s="64">
        <f>SUM((AF1020-BQ1020)/AF1020)*100</f>
        <v>2.0026178010471218</v>
      </c>
      <c r="CK1020" s="64">
        <f>SUM(BX1020*CH1020)</f>
        <v>35.769808441068108</v>
      </c>
      <c r="CL1020" s="65" t="s">
        <v>112</v>
      </c>
    </row>
    <row r="1021" spans="1:90" s="65" customFormat="1" ht="24.75" customHeight="1" x14ac:dyDescent="0.3">
      <c r="A1021" s="61" t="s">
        <v>135</v>
      </c>
      <c r="B1021" s="35">
        <v>3.8119999999999998</v>
      </c>
      <c r="C1021" s="35">
        <v>1.712</v>
      </c>
      <c r="D1021" s="35">
        <v>5.7160000000000002</v>
      </c>
      <c r="E1021" s="35">
        <v>5.0259999999999998</v>
      </c>
      <c r="F1021" s="35">
        <v>1.05454</v>
      </c>
      <c r="G1021" s="66">
        <v>0.33366000000000001</v>
      </c>
      <c r="H1021" s="66">
        <v>7.8219999999999998E-2</v>
      </c>
      <c r="I1021" s="66">
        <v>4.462E-2</v>
      </c>
      <c r="J1021" s="66">
        <v>3.916E-2</v>
      </c>
      <c r="K1021" s="67">
        <v>4.9399999999999999E-2</v>
      </c>
      <c r="L1021" s="66">
        <v>1.7532299999999998</v>
      </c>
      <c r="M1021" s="68">
        <v>0.12875999999999999</v>
      </c>
      <c r="N1021" s="35">
        <v>5.5139999999999993</v>
      </c>
      <c r="O1021" s="35">
        <v>17.919999999999998</v>
      </c>
      <c r="P1021" s="35">
        <v>2.4660000000000002</v>
      </c>
      <c r="Q1021" s="35">
        <v>14.906000000000001</v>
      </c>
      <c r="R1021" s="35">
        <v>6.0980000000000008</v>
      </c>
      <c r="S1021" s="35">
        <v>4.4379999999999997</v>
      </c>
      <c r="T1021" s="35">
        <v>7.7539999999999996</v>
      </c>
      <c r="U1021" s="35">
        <v>3.3719999999999999</v>
      </c>
      <c r="V1021" s="35">
        <v>15.614000000000001</v>
      </c>
      <c r="W1021" s="35">
        <v>6.1579999999999995</v>
      </c>
      <c r="X1021" s="35">
        <v>6.8199999999999985</v>
      </c>
      <c r="Y1021" s="35">
        <v>4.8160000000000007</v>
      </c>
      <c r="Z1021" s="35">
        <v>2.5520000000000005</v>
      </c>
      <c r="AA1021" s="35">
        <v>4.7780000000000005</v>
      </c>
      <c r="AB1021" s="41">
        <v>1020</v>
      </c>
      <c r="AC1021" s="41">
        <v>3</v>
      </c>
      <c r="AD1021" s="88">
        <v>383.2</v>
      </c>
      <c r="AE1021" s="69">
        <v>59.4</v>
      </c>
      <c r="AF1021" s="69">
        <v>76.2</v>
      </c>
      <c r="AG1021" s="44">
        <f t="shared" si="586"/>
        <v>29.7</v>
      </c>
      <c r="AH1021" s="44">
        <f t="shared" si="556"/>
        <v>2771.1674638050204</v>
      </c>
      <c r="AI1021" s="44">
        <f t="shared" si="557"/>
        <v>211162.96074194257</v>
      </c>
      <c r="AJ1021" s="44">
        <f t="shared" si="558"/>
        <v>1.8147121950439971</v>
      </c>
      <c r="AK1021" s="45">
        <v>0</v>
      </c>
      <c r="AL1021" s="43">
        <v>354</v>
      </c>
      <c r="AM1021" s="43">
        <v>59.46</v>
      </c>
      <c r="AN1021" s="69">
        <v>75.239999999999995</v>
      </c>
      <c r="AO1021" s="44">
        <f t="shared" si="584"/>
        <v>29.73</v>
      </c>
      <c r="AP1021" s="44">
        <f t="shared" si="559"/>
        <v>2776.7686093471061</v>
      </c>
      <c r="AQ1021" s="46">
        <f t="shared" si="560"/>
        <v>211162.96074194257</v>
      </c>
      <c r="AR1021" s="46">
        <f t="shared" si="561"/>
        <v>208924.07016727625</v>
      </c>
      <c r="AS1021" s="47">
        <f t="shared" si="562"/>
        <v>1.0602667090856048</v>
      </c>
      <c r="AT1021" s="46">
        <f t="shared" si="563"/>
        <v>1.8147121950439971</v>
      </c>
      <c r="AU1021" s="46">
        <f t="shared" si="564"/>
        <v>1.6943954792598472</v>
      </c>
      <c r="AV1021" s="47">
        <f t="shared" si="565"/>
        <v>6.6300714853152112</v>
      </c>
      <c r="AW1021" s="48">
        <v>0</v>
      </c>
      <c r="AX1021" s="70">
        <v>150</v>
      </c>
      <c r="AY1021" s="70">
        <v>12</v>
      </c>
      <c r="AZ1021" s="71">
        <v>326.5</v>
      </c>
      <c r="BA1021" s="43">
        <f t="shared" si="580"/>
        <v>17.366003062787133</v>
      </c>
      <c r="BB1021" s="71">
        <v>59.4</v>
      </c>
      <c r="BC1021" s="69">
        <v>75.2</v>
      </c>
      <c r="BD1021" s="54">
        <f t="shared" si="566"/>
        <v>29.7</v>
      </c>
      <c r="BE1021" s="44">
        <f t="shared" si="567"/>
        <v>2771.1674638050204</v>
      </c>
      <c r="BF1021" s="50">
        <f t="shared" si="583"/>
        <v>211162.96074194257</v>
      </c>
      <c r="BG1021" s="50">
        <f t="shared" si="568"/>
        <v>208391.79327813754</v>
      </c>
      <c r="BH1021" s="72">
        <f t="shared" si="569"/>
        <v>1.3123359580052545</v>
      </c>
      <c r="BI1021" s="73">
        <f t="shared" si="570"/>
        <v>1.8147121950439971</v>
      </c>
      <c r="BJ1021" s="51">
        <f t="shared" si="571"/>
        <v>1.5667603549254223</v>
      </c>
      <c r="BK1021" s="72">
        <f t="shared" si="572"/>
        <v>13.663425021098909</v>
      </c>
      <c r="BL1021" s="116">
        <v>0</v>
      </c>
      <c r="BM1021" s="74">
        <v>1040</v>
      </c>
      <c r="BN1021" s="74">
        <v>3</v>
      </c>
      <c r="BO1021" s="71">
        <v>296.3</v>
      </c>
      <c r="BP1021" s="71">
        <v>58.64</v>
      </c>
      <c r="BQ1021" s="71">
        <v>74.260000000000005</v>
      </c>
      <c r="BR1021" s="72">
        <f t="shared" si="573"/>
        <v>29.32</v>
      </c>
      <c r="BS1021" s="54">
        <f t="shared" si="574"/>
        <v>2700.7090804073705</v>
      </c>
      <c r="BT1021" s="50">
        <f t="shared" si="575"/>
        <v>208391.79327813754</v>
      </c>
      <c r="BU1021" s="50">
        <f t="shared" si="576"/>
        <v>200554.65631105134</v>
      </c>
      <c r="BV1021" s="72">
        <f t="shared" si="577"/>
        <v>3.7607704429253075</v>
      </c>
      <c r="BW1021" s="75">
        <f t="shared" si="578"/>
        <v>1.5667603549254223</v>
      </c>
      <c r="BX1021" s="55">
        <f t="shared" si="579"/>
        <v>1.4774027462142385</v>
      </c>
      <c r="BY1021" s="72">
        <f t="shared" si="592"/>
        <v>5.7033360864838345</v>
      </c>
      <c r="BZ1021" s="83" t="s">
        <v>77</v>
      </c>
      <c r="CA1021" s="83" t="s">
        <v>78</v>
      </c>
      <c r="CB1021" s="112">
        <v>4</v>
      </c>
      <c r="CC1021" s="112">
        <v>7</v>
      </c>
      <c r="CD1021" s="112">
        <v>8</v>
      </c>
      <c r="CE1021" s="112">
        <v>6</v>
      </c>
      <c r="CF1021" s="83" t="s">
        <v>112</v>
      </c>
      <c r="CG1021" s="71" t="s">
        <v>75</v>
      </c>
      <c r="CH1021" s="129">
        <f>SUM(CH1019:CH1020)/2</f>
        <v>25.031317969364615</v>
      </c>
      <c r="CI1021" s="129">
        <f>SUM(CI1019:CI1020)/2</f>
        <v>2.4196325517741721</v>
      </c>
      <c r="CJ1021" s="64">
        <f>SUM((AF1021-BQ1021)/AF1021)*100</f>
        <v>2.5459317585301804</v>
      </c>
      <c r="CK1021" s="64">
        <f>SUM(BX1021*CH1021)</f>
        <v>36.981337909301097</v>
      </c>
      <c r="CL1021" s="65" t="s">
        <v>112</v>
      </c>
    </row>
    <row r="1022" spans="1:90" s="65" customFormat="1" ht="24.75" customHeight="1" x14ac:dyDescent="0.3">
      <c r="A1022" s="61" t="s">
        <v>135</v>
      </c>
      <c r="B1022" s="35">
        <v>3.9060000000000001</v>
      </c>
      <c r="C1022" s="35">
        <v>1.8480000000000001</v>
      </c>
      <c r="D1022" s="35">
        <v>5.8819999999999997</v>
      </c>
      <c r="E1022" s="35">
        <v>4.984</v>
      </c>
      <c r="F1022" s="35">
        <v>1.1468200000000002</v>
      </c>
      <c r="G1022" s="66">
        <v>0.22953400000000002</v>
      </c>
      <c r="H1022" s="66">
        <v>8.0520000000000008E-2</v>
      </c>
      <c r="I1022" s="66">
        <v>4.4979999999999999E-2</v>
      </c>
      <c r="J1022" s="66">
        <v>3.9E-2</v>
      </c>
      <c r="K1022" s="67">
        <v>4.6879999999999998E-2</v>
      </c>
      <c r="L1022" s="66">
        <v>1.7532299999999998</v>
      </c>
      <c r="M1022" s="68">
        <v>0.13677999999999998</v>
      </c>
      <c r="N1022" s="35">
        <v>5.4565999999999999</v>
      </c>
      <c r="O1022" s="35">
        <v>18.512800000000002</v>
      </c>
      <c r="P1022" s="35">
        <v>2.6611000000000002</v>
      </c>
      <c r="Q1022" s="35">
        <v>15.9712</v>
      </c>
      <c r="R1022" s="35">
        <v>4.9891999999999994</v>
      </c>
      <c r="S1022" s="35">
        <v>4.4276999999999997</v>
      </c>
      <c r="T1022" s="35">
        <v>7.8513000000000002</v>
      </c>
      <c r="U1022" s="35">
        <v>3.2800999999999991</v>
      </c>
      <c r="V1022" s="35">
        <v>14.1896</v>
      </c>
      <c r="W1022" s="35">
        <v>4.4066999999999998</v>
      </c>
      <c r="X1022" s="35">
        <v>8.352999999999998</v>
      </c>
      <c r="Y1022" s="35">
        <v>3.6676000000000002</v>
      </c>
      <c r="Z1022" s="35">
        <v>1.5456000000000001</v>
      </c>
      <c r="AA1022" s="35">
        <v>4.6005000000000003</v>
      </c>
      <c r="AB1022" s="41">
        <v>1040</v>
      </c>
      <c r="AC1022" s="41">
        <v>3</v>
      </c>
      <c r="AD1022" s="88">
        <v>383.3</v>
      </c>
      <c r="AE1022" s="69">
        <v>59.4</v>
      </c>
      <c r="AF1022" s="69">
        <v>76.2</v>
      </c>
      <c r="AG1022" s="44">
        <f t="shared" si="586"/>
        <v>29.7</v>
      </c>
      <c r="AH1022" s="44">
        <f t="shared" si="556"/>
        <v>2771.1674638050204</v>
      </c>
      <c r="AI1022" s="44">
        <f t="shared" si="557"/>
        <v>211162.96074194257</v>
      </c>
      <c r="AJ1022" s="44">
        <f t="shared" si="558"/>
        <v>1.8151857629445827</v>
      </c>
      <c r="AK1022" s="45">
        <v>0</v>
      </c>
      <c r="AL1022" s="43">
        <v>342.7</v>
      </c>
      <c r="AM1022" s="43">
        <v>59.23</v>
      </c>
      <c r="AN1022" s="69">
        <v>75.69</v>
      </c>
      <c r="AO1022" s="44">
        <f t="shared" si="584"/>
        <v>29.614999999999998</v>
      </c>
      <c r="AP1022" s="44">
        <f t="shared" si="559"/>
        <v>2755.3282605039676</v>
      </c>
      <c r="AQ1022" s="46">
        <f t="shared" si="560"/>
        <v>211162.96074194257</v>
      </c>
      <c r="AR1022" s="46">
        <f t="shared" si="561"/>
        <v>208550.79603754531</v>
      </c>
      <c r="AS1022" s="47">
        <f t="shared" si="562"/>
        <v>1.237037355045201</v>
      </c>
      <c r="AT1022" s="46">
        <f t="shared" si="563"/>
        <v>1.8151857629445827</v>
      </c>
      <c r="AU1022" s="46">
        <f t="shared" si="564"/>
        <v>1.6432447466578064</v>
      </c>
      <c r="AV1022" s="47">
        <f t="shared" si="565"/>
        <v>9.472364746176428</v>
      </c>
      <c r="AW1022" s="48">
        <v>0</v>
      </c>
      <c r="AX1022" s="70">
        <v>150</v>
      </c>
      <c r="AY1022" s="70">
        <v>12</v>
      </c>
      <c r="AZ1022" s="71">
        <v>318</v>
      </c>
      <c r="BA1022" s="43">
        <f t="shared" si="580"/>
        <v>20.534591194968556</v>
      </c>
      <c r="BB1022" s="71">
        <v>59.22</v>
      </c>
      <c r="BC1022" s="69">
        <v>75.36</v>
      </c>
      <c r="BD1022" s="54">
        <f t="shared" si="566"/>
        <v>29.61</v>
      </c>
      <c r="BE1022" s="44">
        <f t="shared" si="567"/>
        <v>2754.3979563794232</v>
      </c>
      <c r="BF1022" s="50">
        <f t="shared" si="583"/>
        <v>211162.96074194257</v>
      </c>
      <c r="BG1022" s="50">
        <f t="shared" si="568"/>
        <v>207571.42999275334</v>
      </c>
      <c r="BH1022" s="72">
        <f t="shared" si="569"/>
        <v>1.7008336767821504</v>
      </c>
      <c r="BI1022" s="73">
        <f t="shared" si="570"/>
        <v>1.8151857629445827</v>
      </c>
      <c r="BJ1022" s="51">
        <f t="shared" si="571"/>
        <v>1.532002742434746</v>
      </c>
      <c r="BK1022" s="72">
        <f t="shared" si="572"/>
        <v>15.600773556666676</v>
      </c>
      <c r="BL1022" s="116">
        <v>0</v>
      </c>
      <c r="BM1022" s="74">
        <v>1060</v>
      </c>
      <c r="BN1022" s="74">
        <v>3</v>
      </c>
      <c r="BO1022" s="71">
        <v>290.10000000000002</v>
      </c>
      <c r="BP1022" s="71">
        <v>57.72</v>
      </c>
      <c r="BQ1022" s="71">
        <v>73.069999999999993</v>
      </c>
      <c r="BR1022" s="72">
        <f t="shared" si="573"/>
        <v>28.86</v>
      </c>
      <c r="BS1022" s="54">
        <f t="shared" si="574"/>
        <v>2616.6312645378771</v>
      </c>
      <c r="BT1022" s="50">
        <f t="shared" si="575"/>
        <v>207571.42999275334</v>
      </c>
      <c r="BU1022" s="50">
        <f t="shared" si="576"/>
        <v>191197.24649978266</v>
      </c>
      <c r="BV1022" s="72">
        <f t="shared" si="577"/>
        <v>7.8884572378493178</v>
      </c>
      <c r="BW1022" s="75">
        <f t="shared" si="578"/>
        <v>1.532002742434746</v>
      </c>
      <c r="BX1022" s="55">
        <f t="shared" si="579"/>
        <v>1.5172812648237053</v>
      </c>
      <c r="BY1022" s="72">
        <f t="shared" si="592"/>
        <v>0.96093023878302519</v>
      </c>
      <c r="BZ1022" s="83" t="s">
        <v>74</v>
      </c>
      <c r="CA1022" s="83" t="s">
        <v>78</v>
      </c>
      <c r="CB1022" s="112">
        <v>3</v>
      </c>
      <c r="CC1022" s="112">
        <v>7</v>
      </c>
      <c r="CD1022" s="112">
        <v>3</v>
      </c>
      <c r="CE1022" s="112">
        <v>6</v>
      </c>
      <c r="CF1022" s="83" t="s">
        <v>107</v>
      </c>
      <c r="CG1022" s="71" t="s">
        <v>75</v>
      </c>
      <c r="CH1022" s="129">
        <f>SUM(CH1020:CH1021)/2.2</f>
        <v>22.413572417216724</v>
      </c>
      <c r="CI1022" s="63">
        <v>4.3</v>
      </c>
      <c r="CJ1022" s="64">
        <f>SUM((AF1022-BQ1022)/AF1022)*100</f>
        <v>4.1076115485564433</v>
      </c>
      <c r="CK1022" s="64">
        <f>SUM(BX1022*CH1022)</f>
        <v>34.007693506412302</v>
      </c>
      <c r="CL1022" s="65" t="s">
        <v>107</v>
      </c>
    </row>
    <row r="1023" spans="1:90" s="65" customFormat="1" ht="24.75" customHeight="1" x14ac:dyDescent="0.3">
      <c r="A1023" s="61" t="s">
        <v>135</v>
      </c>
      <c r="B1023" s="35">
        <v>3.57</v>
      </c>
      <c r="C1023" s="35">
        <v>1.3859999999999999</v>
      </c>
      <c r="D1023" s="35">
        <v>6.3780000000000001</v>
      </c>
      <c r="E1023" s="35">
        <v>3.7144800000000004</v>
      </c>
      <c r="F1023" s="35">
        <v>1.5508999999999999</v>
      </c>
      <c r="G1023" s="66">
        <v>0.30678</v>
      </c>
      <c r="H1023" s="66">
        <v>8.202000000000001E-2</v>
      </c>
      <c r="I1023" s="66">
        <v>4.5620000000000001E-2</v>
      </c>
      <c r="J1023" s="66">
        <v>3.5860000000000003E-2</v>
      </c>
      <c r="K1023" s="67">
        <v>4.0780000000000004E-2</v>
      </c>
      <c r="L1023" s="66">
        <v>1.7532299999999998</v>
      </c>
      <c r="M1023" s="68">
        <v>0.13152</v>
      </c>
      <c r="N1023" s="35">
        <v>8.2800000000000011</v>
      </c>
      <c r="O1023" s="35">
        <v>13.366</v>
      </c>
      <c r="P1023" s="35">
        <v>2.6440000000000001</v>
      </c>
      <c r="Q1023" s="35">
        <v>17.351999999999997</v>
      </c>
      <c r="R1023" s="35">
        <v>4.93</v>
      </c>
      <c r="S1023" s="35">
        <v>4.58</v>
      </c>
      <c r="T1023" s="35">
        <v>7.4320000000000004</v>
      </c>
      <c r="U1023" s="35">
        <v>3.218</v>
      </c>
      <c r="V1023" s="35">
        <v>14.502000000000001</v>
      </c>
      <c r="W1023" s="35">
        <v>4.1620000000000008</v>
      </c>
      <c r="X1023" s="35">
        <v>7.798</v>
      </c>
      <c r="Y1023" s="35">
        <v>2.9319999999999995</v>
      </c>
      <c r="Z1023" s="35">
        <v>1.5619999999999998</v>
      </c>
      <c r="AA1023" s="35">
        <v>4.7460000000000004</v>
      </c>
      <c r="AB1023" s="41">
        <v>1040</v>
      </c>
      <c r="AC1023" s="41">
        <v>3</v>
      </c>
      <c r="AD1023" s="88">
        <v>383.2</v>
      </c>
      <c r="AE1023" s="69">
        <v>59.4</v>
      </c>
      <c r="AF1023" s="69">
        <v>76.2</v>
      </c>
      <c r="AG1023" s="44">
        <f t="shared" si="586"/>
        <v>29.7</v>
      </c>
      <c r="AH1023" s="44">
        <f t="shared" si="556"/>
        <v>2771.1674638050204</v>
      </c>
      <c r="AI1023" s="44">
        <f t="shared" si="557"/>
        <v>211162.96074194257</v>
      </c>
      <c r="AJ1023" s="44">
        <f t="shared" si="558"/>
        <v>1.8147121950439971</v>
      </c>
      <c r="AK1023" s="45">
        <v>0</v>
      </c>
      <c r="AL1023" s="43">
        <v>357.9</v>
      </c>
      <c r="AM1023" s="43">
        <v>59.34</v>
      </c>
      <c r="AN1023" s="69">
        <v>76.02</v>
      </c>
      <c r="AO1023" s="44">
        <f t="shared" si="584"/>
        <v>29.67</v>
      </c>
      <c r="AP1023" s="44">
        <f t="shared" si="559"/>
        <v>2765.5719731297122</v>
      </c>
      <c r="AQ1023" s="46">
        <f t="shared" si="560"/>
        <v>211162.96074194257</v>
      </c>
      <c r="AR1023" s="46">
        <f t="shared" si="561"/>
        <v>210238.78139732071</v>
      </c>
      <c r="AS1023" s="47">
        <f t="shared" si="562"/>
        <v>0.43766167199714712</v>
      </c>
      <c r="AT1023" s="46">
        <f t="shared" si="563"/>
        <v>1.8147121950439971</v>
      </c>
      <c r="AU1023" s="46">
        <f t="shared" si="564"/>
        <v>1.7023500498874233</v>
      </c>
      <c r="AV1023" s="47">
        <f t="shared" si="565"/>
        <v>6.1917336238460416</v>
      </c>
      <c r="AW1023" s="48">
        <v>0</v>
      </c>
      <c r="AX1023" s="70">
        <v>150</v>
      </c>
      <c r="AY1023" s="70">
        <v>12</v>
      </c>
      <c r="AZ1023" s="71">
        <v>322.2</v>
      </c>
      <c r="BA1023" s="43">
        <f t="shared" si="580"/>
        <v>18.932340161390439</v>
      </c>
      <c r="BB1023" s="71">
        <v>59.35</v>
      </c>
      <c r="BC1023" s="69">
        <v>75.72</v>
      </c>
      <c r="BD1023" s="54">
        <f t="shared" si="566"/>
        <v>29.675000000000001</v>
      </c>
      <c r="BE1023" s="44">
        <f t="shared" si="567"/>
        <v>2766.5041622098483</v>
      </c>
      <c r="BF1023" s="50">
        <f t="shared" si="583"/>
        <v>211162.96074194257</v>
      </c>
      <c r="BG1023" s="50">
        <f t="shared" si="568"/>
        <v>209479.69516252971</v>
      </c>
      <c r="BH1023" s="72">
        <f t="shared" si="569"/>
        <v>0.79714054657054478</v>
      </c>
      <c r="BI1023" s="73">
        <f t="shared" si="570"/>
        <v>1.8147121950439971</v>
      </c>
      <c r="BJ1023" s="51">
        <f t="shared" si="571"/>
        <v>1.5380965670682956</v>
      </c>
      <c r="BK1023" s="72">
        <f t="shared" si="572"/>
        <v>15.242947544582686</v>
      </c>
      <c r="BL1023" s="116">
        <v>0</v>
      </c>
      <c r="BM1023" s="74">
        <v>1060</v>
      </c>
      <c r="BN1023" s="74">
        <v>3</v>
      </c>
      <c r="BO1023" s="71">
        <v>296.89999999999998</v>
      </c>
      <c r="BP1023" s="71">
        <v>57.82</v>
      </c>
      <c r="BQ1023" s="71">
        <v>73.56</v>
      </c>
      <c r="BR1023" s="72">
        <f t="shared" si="573"/>
        <v>28.91</v>
      </c>
      <c r="BS1023" s="54">
        <f t="shared" si="574"/>
        <v>2625.7057549177712</v>
      </c>
      <c r="BT1023" s="50">
        <f t="shared" si="575"/>
        <v>209479.69516252971</v>
      </c>
      <c r="BU1023" s="50">
        <f t="shared" si="576"/>
        <v>193146.91533175125</v>
      </c>
      <c r="BV1023" s="72">
        <f t="shared" si="577"/>
        <v>7.7968319641224832</v>
      </c>
      <c r="BW1023" s="75">
        <f t="shared" si="578"/>
        <v>1.5380965670682956</v>
      </c>
      <c r="BX1023" s="55">
        <f t="shared" si="579"/>
        <v>1.5371718439822935</v>
      </c>
      <c r="BY1023" s="72">
        <f t="shared" si="592"/>
        <v>6.012126324192299E-2</v>
      </c>
      <c r="BZ1023" s="83" t="s">
        <v>74</v>
      </c>
      <c r="CA1023" s="83" t="s">
        <v>78</v>
      </c>
      <c r="CB1023" s="112">
        <v>3</v>
      </c>
      <c r="CC1023" s="112">
        <v>7</v>
      </c>
      <c r="CD1023" s="112">
        <v>3</v>
      </c>
      <c r="CE1023" s="112">
        <v>6</v>
      </c>
      <c r="CF1023" s="83" t="s">
        <v>107</v>
      </c>
      <c r="CG1023" s="71" t="s">
        <v>75</v>
      </c>
      <c r="CH1023" s="129">
        <f>SUM(CH1021:CH1022)/2.2</f>
        <v>21.565859266627879</v>
      </c>
      <c r="CI1023" s="63">
        <v>4.0199999999999996</v>
      </c>
      <c r="CJ1023" s="64">
        <f>SUM((AF1023-BQ1023)/AF1023)*100</f>
        <v>3.4645669291338588</v>
      </c>
      <c r="CK1023" s="64">
        <f>SUM(BX1023*CH1023)</f>
        <v>33.150431655945006</v>
      </c>
      <c r="CL1023" s="65" t="s">
        <v>107</v>
      </c>
    </row>
    <row r="1024" spans="1:90" s="65" customFormat="1" ht="24.75" customHeight="1" x14ac:dyDescent="0.3">
      <c r="A1024" s="61" t="s">
        <v>135</v>
      </c>
      <c r="B1024" s="35">
        <v>4.0880000000000001</v>
      </c>
      <c r="C1024" s="35">
        <v>1.538</v>
      </c>
      <c r="D1024" s="35">
        <v>7.4379999999999997</v>
      </c>
      <c r="E1024" s="35">
        <v>3.7681199999999997</v>
      </c>
      <c r="F1024" s="35">
        <v>1.5801399999999999</v>
      </c>
      <c r="G1024" s="66">
        <v>0.32100000000000001</v>
      </c>
      <c r="H1024" s="66">
        <v>8.3580000000000002E-2</v>
      </c>
      <c r="I1024" s="66">
        <v>4.512E-2</v>
      </c>
      <c r="J1024" s="66">
        <v>3.5819999999999998E-2</v>
      </c>
      <c r="K1024" s="67">
        <v>4.5900000000000003E-2</v>
      </c>
      <c r="L1024" s="66">
        <v>1.7532299999999998</v>
      </c>
      <c r="M1024" s="68">
        <v>0.15837999999999999</v>
      </c>
      <c r="N1024" s="35">
        <v>5.5139999999999993</v>
      </c>
      <c r="O1024" s="35">
        <v>17.919999999999998</v>
      </c>
      <c r="P1024" s="35">
        <v>2.4660000000000002</v>
      </c>
      <c r="Q1024" s="35">
        <v>14.906000000000001</v>
      </c>
      <c r="R1024" s="35">
        <v>6.0980000000000008</v>
      </c>
      <c r="S1024" s="35">
        <v>4.4379999999999997</v>
      </c>
      <c r="T1024" s="35">
        <v>7.7539999999999996</v>
      </c>
      <c r="U1024" s="35">
        <v>3.3719999999999999</v>
      </c>
      <c r="V1024" s="35">
        <v>15.614000000000001</v>
      </c>
      <c r="W1024" s="35">
        <v>6.1579999999999995</v>
      </c>
      <c r="X1024" s="35">
        <v>6.8199999999999985</v>
      </c>
      <c r="Y1024" s="35">
        <v>4.8160000000000007</v>
      </c>
      <c r="Z1024" s="35">
        <v>2.5520000000000005</v>
      </c>
      <c r="AA1024" s="35">
        <v>4.7780000000000005</v>
      </c>
      <c r="AB1024" s="41">
        <v>1040</v>
      </c>
      <c r="AC1024" s="41">
        <v>3</v>
      </c>
      <c r="AD1024" s="88">
        <v>385.5</v>
      </c>
      <c r="AE1024" s="69">
        <v>59.5</v>
      </c>
      <c r="AF1024" s="69">
        <v>76.2</v>
      </c>
      <c r="AG1024" s="44">
        <f t="shared" si="586"/>
        <v>29.75</v>
      </c>
      <c r="AH1024" s="44">
        <f t="shared" si="556"/>
        <v>2780.5058479678164</v>
      </c>
      <c r="AI1024" s="44">
        <f t="shared" si="557"/>
        <v>211874.54561514762</v>
      </c>
      <c r="AJ1024" s="44">
        <f t="shared" si="558"/>
        <v>1.8194729285707991</v>
      </c>
      <c r="AK1024" s="45">
        <v>0</v>
      </c>
      <c r="AL1024" s="43">
        <v>362.1</v>
      </c>
      <c r="AM1024" s="43">
        <v>59.09</v>
      </c>
      <c r="AN1024" s="69">
        <v>75.900000000000006</v>
      </c>
      <c r="AO1024" s="44">
        <f t="shared" si="584"/>
        <v>29.545000000000002</v>
      </c>
      <c r="AP1024" s="44">
        <f t="shared" si="559"/>
        <v>2742.318297006922</v>
      </c>
      <c r="AQ1024" s="46">
        <f t="shared" si="560"/>
        <v>211874.54561514762</v>
      </c>
      <c r="AR1024" s="46">
        <f t="shared" si="561"/>
        <v>208141.9587428254</v>
      </c>
      <c r="AS1024" s="47">
        <f t="shared" si="562"/>
        <v>1.7616966972059749</v>
      </c>
      <c r="AT1024" s="46">
        <f t="shared" si="563"/>
        <v>1.8194729285707991</v>
      </c>
      <c r="AU1024" s="46">
        <f t="shared" si="564"/>
        <v>1.7396780648509271</v>
      </c>
      <c r="AV1024" s="47">
        <f t="shared" si="565"/>
        <v>4.3856032407446195</v>
      </c>
      <c r="AW1024" s="48">
        <v>0</v>
      </c>
      <c r="AX1024" s="70">
        <v>150</v>
      </c>
      <c r="AY1024" s="70">
        <v>12</v>
      </c>
      <c r="AZ1024" s="71">
        <v>323</v>
      </c>
      <c r="BA1024" s="43">
        <f t="shared" si="580"/>
        <v>19.349845201238391</v>
      </c>
      <c r="BB1024" s="71">
        <v>59.26</v>
      </c>
      <c r="BC1024" s="69">
        <v>76.150000000000006</v>
      </c>
      <c r="BD1024" s="54">
        <f t="shared" si="566"/>
        <v>29.63</v>
      </c>
      <c r="BE1024" s="44">
        <f t="shared" si="567"/>
        <v>2758.1201153553966</v>
      </c>
      <c r="BF1024" s="50">
        <f t="shared" si="583"/>
        <v>211874.54561514762</v>
      </c>
      <c r="BG1024" s="50">
        <f t="shared" si="568"/>
        <v>210030.84678431347</v>
      </c>
      <c r="BH1024" s="72">
        <f t="shared" si="569"/>
        <v>0.87018420522448126</v>
      </c>
      <c r="BI1024" s="73">
        <f t="shared" si="570"/>
        <v>1.8194729285707991</v>
      </c>
      <c r="BJ1024" s="51">
        <f t="shared" si="571"/>
        <v>1.5378693413148865</v>
      </c>
      <c r="BK1024" s="72">
        <f t="shared" si="572"/>
        <v>15.477206768726864</v>
      </c>
      <c r="BL1024" s="116">
        <v>0</v>
      </c>
      <c r="BM1024" s="74">
        <v>1060</v>
      </c>
      <c r="BN1024" s="74">
        <v>3</v>
      </c>
      <c r="BO1024" s="71">
        <v>296.39999999999998</v>
      </c>
      <c r="BP1024" s="71">
        <v>57.57</v>
      </c>
      <c r="BQ1024" s="71">
        <v>74.7</v>
      </c>
      <c r="BR1024" s="72">
        <f t="shared" si="573"/>
        <v>28.785</v>
      </c>
      <c r="BS1024" s="54">
        <f t="shared" si="574"/>
        <v>2603.0489813991635</v>
      </c>
      <c r="BT1024" s="50">
        <f t="shared" si="575"/>
        <v>210030.84678431347</v>
      </c>
      <c r="BU1024" s="50">
        <f t="shared" si="576"/>
        <v>194447.75891051753</v>
      </c>
      <c r="BV1024" s="72">
        <f t="shared" si="577"/>
        <v>7.419428199419988</v>
      </c>
      <c r="BW1024" s="75">
        <f t="shared" si="578"/>
        <v>1.5378693413148865</v>
      </c>
      <c r="BX1024" s="55">
        <f t="shared" si="579"/>
        <v>1.5243168739033894</v>
      </c>
      <c r="BY1024" s="72">
        <f t="shared" si="592"/>
        <v>0.88124959952122062</v>
      </c>
      <c r="BZ1024" s="83" t="s">
        <v>74</v>
      </c>
      <c r="CA1024" s="83" t="s">
        <v>78</v>
      </c>
      <c r="CB1024" s="112">
        <v>3</v>
      </c>
      <c r="CC1024" s="112">
        <v>7</v>
      </c>
      <c r="CD1024" s="112">
        <v>3</v>
      </c>
      <c r="CE1024" s="112">
        <v>6</v>
      </c>
      <c r="CF1024" s="83" t="s">
        <v>107</v>
      </c>
      <c r="CG1024" s="71" t="s">
        <v>75</v>
      </c>
      <c r="CH1024" s="63">
        <f t="shared" ref="CH1024:CI1026" si="593">SUM(CH1022:CH1023)/2</f>
        <v>21.989715841922301</v>
      </c>
      <c r="CI1024" s="63">
        <f t="shared" si="593"/>
        <v>4.16</v>
      </c>
      <c r="CJ1024" s="64">
        <f>SUM((AF1024-BQ1024)/AF1024)*100</f>
        <v>1.9685039370078741</v>
      </c>
      <c r="CK1024" s="64">
        <f>SUM(BX1024*CH1024)</f>
        <v>33.519294910182843</v>
      </c>
      <c r="CL1024" s="65" t="s">
        <v>107</v>
      </c>
    </row>
    <row r="1025" spans="1:90" s="65" customFormat="1" ht="24.75" customHeight="1" x14ac:dyDescent="0.3">
      <c r="A1025" s="61" t="s">
        <v>135</v>
      </c>
      <c r="B1025" s="35">
        <v>3.742</v>
      </c>
      <c r="C1025" s="35">
        <v>1.5820000000000001</v>
      </c>
      <c r="D1025" s="35">
        <v>7.194</v>
      </c>
      <c r="E1025" s="35">
        <v>3.8634400000000002</v>
      </c>
      <c r="F1025" s="35">
        <v>1.65238</v>
      </c>
      <c r="G1025" s="66">
        <v>0.32088</v>
      </c>
      <c r="H1025" s="66">
        <v>8.616E-2</v>
      </c>
      <c r="I1025" s="66">
        <v>4.65E-2</v>
      </c>
      <c r="J1025" s="66">
        <v>3.7440000000000001E-2</v>
      </c>
      <c r="K1025" s="67">
        <v>4.6600000000000003E-2</v>
      </c>
      <c r="L1025" s="66">
        <v>1.7532299999999998</v>
      </c>
      <c r="M1025" s="68">
        <v>0.14745999999999998</v>
      </c>
      <c r="N1025" s="35">
        <v>5.4565999999999999</v>
      </c>
      <c r="O1025" s="35">
        <v>18.512800000000002</v>
      </c>
      <c r="P1025" s="35">
        <v>2.6611000000000002</v>
      </c>
      <c r="Q1025" s="35">
        <v>15.9712</v>
      </c>
      <c r="R1025" s="35">
        <v>4.9891999999999994</v>
      </c>
      <c r="S1025" s="35">
        <v>4.4276999999999997</v>
      </c>
      <c r="T1025" s="35">
        <v>7.8513000000000002</v>
      </c>
      <c r="U1025" s="35">
        <v>3.2800999999999991</v>
      </c>
      <c r="V1025" s="35">
        <v>14.1896</v>
      </c>
      <c r="W1025" s="35">
        <v>4.4066999999999998</v>
      </c>
      <c r="X1025" s="35">
        <v>8.352999999999998</v>
      </c>
      <c r="Y1025" s="35">
        <v>3.6676000000000002</v>
      </c>
      <c r="Z1025" s="35">
        <v>1.5456000000000001</v>
      </c>
      <c r="AA1025" s="35">
        <v>4.6005000000000003</v>
      </c>
      <c r="AB1025" s="41">
        <v>1040</v>
      </c>
      <c r="AC1025" s="41">
        <v>3</v>
      </c>
      <c r="AD1025" s="88">
        <v>384.7</v>
      </c>
      <c r="AE1025" s="69">
        <v>59.4</v>
      </c>
      <c r="AF1025" s="69">
        <v>76.3</v>
      </c>
      <c r="AG1025" s="44">
        <f t="shared" si="586"/>
        <v>29.7</v>
      </c>
      <c r="AH1025" s="44">
        <f t="shared" si="556"/>
        <v>2771.1674638050204</v>
      </c>
      <c r="AI1025" s="44">
        <f t="shared" si="557"/>
        <v>211440.07748832303</v>
      </c>
      <c r="AJ1025" s="44">
        <f t="shared" si="558"/>
        <v>1.8194280127486493</v>
      </c>
      <c r="AK1025" s="45">
        <v>0</v>
      </c>
      <c r="AL1025" s="43">
        <v>362.1</v>
      </c>
      <c r="AM1025" s="43">
        <v>58.97</v>
      </c>
      <c r="AN1025" s="69">
        <v>75.62</v>
      </c>
      <c r="AO1025" s="44">
        <f t="shared" si="584"/>
        <v>29.484999999999999</v>
      </c>
      <c r="AP1025" s="44">
        <f t="shared" si="559"/>
        <v>2731.1914041464374</v>
      </c>
      <c r="AQ1025" s="46">
        <f t="shared" si="560"/>
        <v>211440.07748832303</v>
      </c>
      <c r="AR1025" s="46">
        <f t="shared" si="561"/>
        <v>206532.6939815536</v>
      </c>
      <c r="AS1025" s="47">
        <f t="shared" si="562"/>
        <v>2.3209334602331695</v>
      </c>
      <c r="AT1025" s="46">
        <f t="shared" si="563"/>
        <v>1.8194280127486493</v>
      </c>
      <c r="AU1025" s="46">
        <f t="shared" si="564"/>
        <v>1.7532333163307348</v>
      </c>
      <c r="AV1025" s="47">
        <f t="shared" si="565"/>
        <v>3.6382146451572313</v>
      </c>
      <c r="AW1025" s="48">
        <v>0</v>
      </c>
      <c r="AX1025" s="70">
        <v>150</v>
      </c>
      <c r="AY1025" s="70">
        <v>12</v>
      </c>
      <c r="AZ1025" s="71">
        <v>323.3</v>
      </c>
      <c r="BA1025" s="43">
        <f t="shared" si="580"/>
        <v>18.991648623569432</v>
      </c>
      <c r="BB1025" s="71">
        <v>59.19</v>
      </c>
      <c r="BC1025" s="69">
        <v>76.09</v>
      </c>
      <c r="BD1025" s="54">
        <f t="shared" si="566"/>
        <v>29.594999999999999</v>
      </c>
      <c r="BE1025" s="44">
        <f t="shared" si="567"/>
        <v>2751.607986483587</v>
      </c>
      <c r="BF1025" s="50">
        <f t="shared" si="583"/>
        <v>211440.07748832303</v>
      </c>
      <c r="BG1025" s="50">
        <f t="shared" si="568"/>
        <v>209369.85169153614</v>
      </c>
      <c r="BH1025" s="72">
        <f t="shared" si="569"/>
        <v>0.97910756625655493</v>
      </c>
      <c r="BI1025" s="73">
        <f t="shared" si="570"/>
        <v>1.8194280127486493</v>
      </c>
      <c r="BJ1025" s="51">
        <f t="shared" si="571"/>
        <v>1.5441573721717907</v>
      </c>
      <c r="BK1025" s="72">
        <f t="shared" si="572"/>
        <v>15.129515355817858</v>
      </c>
      <c r="BL1025" s="116">
        <v>0</v>
      </c>
      <c r="BM1025" s="74">
        <v>1060</v>
      </c>
      <c r="BN1025" s="74">
        <v>3</v>
      </c>
      <c r="BO1025" s="71">
        <v>296.7</v>
      </c>
      <c r="BP1025" s="71">
        <v>57.83</v>
      </c>
      <c r="BQ1025" s="71">
        <v>73.64</v>
      </c>
      <c r="BR1025" s="72">
        <f t="shared" si="573"/>
        <v>28.914999999999999</v>
      </c>
      <c r="BS1025" s="54">
        <f t="shared" si="574"/>
        <v>2626.6140678937404</v>
      </c>
      <c r="BT1025" s="50">
        <f t="shared" si="575"/>
        <v>209369.85169153614</v>
      </c>
      <c r="BU1025" s="50">
        <f t="shared" si="576"/>
        <v>193423.85995969505</v>
      </c>
      <c r="BV1025" s="72">
        <f t="shared" si="577"/>
        <v>7.6161833248725133</v>
      </c>
      <c r="BW1025" s="75">
        <f t="shared" si="578"/>
        <v>1.5441573721717907</v>
      </c>
      <c r="BX1025" s="55">
        <f t="shared" si="579"/>
        <v>1.5339369199943855</v>
      </c>
      <c r="BY1025" s="72">
        <f t="shared" si="592"/>
        <v>0.66187892254988023</v>
      </c>
      <c r="BZ1025" s="83" t="s">
        <v>74</v>
      </c>
      <c r="CA1025" s="83" t="s">
        <v>78</v>
      </c>
      <c r="CB1025" s="112">
        <v>3</v>
      </c>
      <c r="CC1025" s="112">
        <v>7</v>
      </c>
      <c r="CD1025" s="112">
        <v>3</v>
      </c>
      <c r="CE1025" s="112">
        <v>6</v>
      </c>
      <c r="CF1025" s="83" t="s">
        <v>107</v>
      </c>
      <c r="CG1025" s="71" t="s">
        <v>75</v>
      </c>
      <c r="CH1025" s="63">
        <f t="shared" si="593"/>
        <v>21.77778755427509</v>
      </c>
      <c r="CI1025" s="63">
        <f t="shared" si="593"/>
        <v>4.09</v>
      </c>
      <c r="CJ1025" s="64">
        <f>SUM((AF1025-BQ1025)/AF1025)*100</f>
        <v>3.4862385321100873</v>
      </c>
      <c r="CK1025" s="64">
        <f>SUM(BX1025*CH1025)</f>
        <v>33.405752365296792</v>
      </c>
      <c r="CL1025" s="65" t="s">
        <v>107</v>
      </c>
    </row>
    <row r="1026" spans="1:90" s="65" customFormat="1" ht="24.75" customHeight="1" x14ac:dyDescent="0.3">
      <c r="A1026" s="61" t="s">
        <v>135</v>
      </c>
      <c r="B1026" s="35">
        <v>3.9140000000000001</v>
      </c>
      <c r="C1026" s="35">
        <v>1.9239999999999999</v>
      </c>
      <c r="D1026" s="35">
        <v>5.9660000000000002</v>
      </c>
      <c r="E1026" s="35">
        <v>5.3540000000000001</v>
      </c>
      <c r="F1026" s="35">
        <v>0.71518000000000004</v>
      </c>
      <c r="G1026" s="66">
        <v>0.3574</v>
      </c>
      <c r="H1026" s="66">
        <v>7.8640000000000002E-2</v>
      </c>
      <c r="I1026" s="66">
        <v>5.006E-2</v>
      </c>
      <c r="J1026" s="66">
        <v>4.1339999999999995E-2</v>
      </c>
      <c r="K1026" s="67">
        <v>5.4100000000000002E-2</v>
      </c>
      <c r="L1026" s="66">
        <v>1.7532299999999998</v>
      </c>
      <c r="M1026" s="68">
        <v>4.8160000000000001E-2</v>
      </c>
      <c r="N1026" s="35">
        <v>8.2800000000000011</v>
      </c>
      <c r="O1026" s="35">
        <v>13.366</v>
      </c>
      <c r="P1026" s="35">
        <v>2.6440000000000001</v>
      </c>
      <c r="Q1026" s="35">
        <v>17.351999999999997</v>
      </c>
      <c r="R1026" s="35">
        <v>4.93</v>
      </c>
      <c r="S1026" s="35">
        <v>4.58</v>
      </c>
      <c r="T1026" s="35">
        <v>7.4320000000000004</v>
      </c>
      <c r="U1026" s="35">
        <v>3.218</v>
      </c>
      <c r="V1026" s="35">
        <v>14.502000000000001</v>
      </c>
      <c r="W1026" s="35">
        <v>4.1620000000000008</v>
      </c>
      <c r="X1026" s="35">
        <v>7.798</v>
      </c>
      <c r="Y1026" s="35">
        <v>2.9319999999999995</v>
      </c>
      <c r="Z1026" s="35">
        <v>1.5619999999999998</v>
      </c>
      <c r="AA1026" s="35">
        <v>4.7460000000000004</v>
      </c>
      <c r="AB1026" s="41">
        <v>1060</v>
      </c>
      <c r="AC1026" s="41">
        <v>3</v>
      </c>
      <c r="AD1026" s="88">
        <v>388.2</v>
      </c>
      <c r="AE1026" s="69">
        <v>59.2</v>
      </c>
      <c r="AF1026" s="69">
        <v>76.099999999999994</v>
      </c>
      <c r="AG1026" s="44">
        <f t="shared" si="586"/>
        <v>29.6</v>
      </c>
      <c r="AH1026" s="44">
        <f t="shared" ref="AH1026:AH1089" si="594">PI()*(AE1026/2)^2</f>
        <v>2752.5378193692336</v>
      </c>
      <c r="AI1026" s="44">
        <f t="shared" ref="AI1026:AI1089" si="595">PI()*(AE1026/2)^2*AF1026</f>
        <v>209468.12805399866</v>
      </c>
      <c r="AJ1026" s="44">
        <f t="shared" ref="AJ1026:AJ1089" si="596">(AD1026*1000/AI1026)</f>
        <v>1.8532652370862175</v>
      </c>
      <c r="AK1026" s="45">
        <v>0</v>
      </c>
      <c r="AL1026" s="43">
        <v>357.8</v>
      </c>
      <c r="AM1026" s="43">
        <v>59.31</v>
      </c>
      <c r="AN1026" s="69">
        <v>75.66</v>
      </c>
      <c r="AO1026" s="44">
        <f t="shared" si="584"/>
        <v>29.655000000000001</v>
      </c>
      <c r="AP1026" s="44">
        <f t="shared" ref="AP1026:AP1089" si="597">PI()*(AM1026/2)^2</f>
        <v>2762.7763483670988</v>
      </c>
      <c r="AQ1026" s="46">
        <f t="shared" ref="AQ1026:AQ1089" si="598">SUM(AI1026)</f>
        <v>209468.12805399866</v>
      </c>
      <c r="AR1026" s="46">
        <f t="shared" ref="AR1026:AR1089" si="599">PI()*(AM1026/2)^2*AN1026</f>
        <v>209031.65851745469</v>
      </c>
      <c r="AS1026" s="47">
        <f t="shared" ref="AS1026:AS1089" si="600">((AQ1026-AR1026)/AQ1026)*100</f>
        <v>0.20837038102114136</v>
      </c>
      <c r="AT1026" s="46">
        <f t="shared" ref="AT1026:AT1089" si="601">SUM(AJ1026)</f>
        <v>1.8532652370862175</v>
      </c>
      <c r="AU1026" s="46">
        <f t="shared" ref="AU1026:AU1089" si="602">(AL1026*1000/AR1026)</f>
        <v>1.7117024403751873</v>
      </c>
      <c r="AV1026" s="47">
        <f t="shared" ref="AV1026:AV1089" si="603">((AT1026-AU1026)/AT1026)*100</f>
        <v>7.6385610585132042</v>
      </c>
      <c r="AW1026" s="48">
        <v>0</v>
      </c>
      <c r="AX1026" s="70">
        <v>150</v>
      </c>
      <c r="AY1026" s="70">
        <v>12</v>
      </c>
      <c r="AZ1026" s="71">
        <v>323.10000000000002</v>
      </c>
      <c r="BA1026" s="43">
        <f t="shared" si="580"/>
        <v>20.148560817084483</v>
      </c>
      <c r="BB1026" s="71">
        <v>59</v>
      </c>
      <c r="BC1026" s="69">
        <v>75.73</v>
      </c>
      <c r="BD1026" s="54">
        <f t="shared" ref="BD1026:BD1089" si="604">SUM(BB1026/2)</f>
        <v>29.5</v>
      </c>
      <c r="BE1026" s="44">
        <f t="shared" ref="BE1026:BE1089" si="605">PI()*(BB1026/2)^2</f>
        <v>2733.9710067865176</v>
      </c>
      <c r="BF1026" s="50">
        <f t="shared" si="583"/>
        <v>209468.12805399866</v>
      </c>
      <c r="BG1026" s="50">
        <f t="shared" ref="BG1026:BG1089" si="606">PI()*(BB1026/2)^2*BC1026</f>
        <v>207043.624343943</v>
      </c>
      <c r="BH1026" s="72">
        <f t="shared" ref="BH1026:BH1089" si="607">((BF1026-BG1026)/BF1026)*100</f>
        <v>1.1574570950625263</v>
      </c>
      <c r="BI1026" s="73">
        <f t="shared" ref="BI1026:BI1089" si="608">SUM(AJ1026)</f>
        <v>1.8532652370862175</v>
      </c>
      <c r="BJ1026" s="51">
        <f t="shared" ref="BJ1026:BJ1089" si="609">(AZ1026*1000/BG1026)</f>
        <v>1.5605406880979971</v>
      </c>
      <c r="BK1026" s="72">
        <f t="shared" ref="BK1026:BK1089" si="610">((BI1026-BJ1026)/BI1026)*100</f>
        <v>15.795070404949396</v>
      </c>
      <c r="BL1026" s="116">
        <v>0</v>
      </c>
      <c r="BM1026" s="74">
        <v>1060</v>
      </c>
      <c r="BN1026" s="74">
        <v>3</v>
      </c>
      <c r="BO1026" s="71">
        <v>295.60000000000002</v>
      </c>
      <c r="BP1026" s="71">
        <v>58.08</v>
      </c>
      <c r="BQ1026" s="71">
        <v>73.900000000000006</v>
      </c>
      <c r="BR1026" s="72">
        <f t="shared" ref="BR1026:BR1089" si="611">BP1026/2</f>
        <v>29.04</v>
      </c>
      <c r="BS1026" s="54">
        <f t="shared" ref="BS1026:BS1089" si="612">PI()*(BP1026/2)^2</f>
        <v>2649.3729431735901</v>
      </c>
      <c r="BT1026" s="50">
        <f t="shared" ref="BT1026:BT1089" si="613">SUM(BG1026)</f>
        <v>207043.624343943</v>
      </c>
      <c r="BU1026" s="50">
        <f t="shared" ref="BU1026:BU1089" si="614">PI()*(BP1026/2)^2*BQ1026</f>
        <v>195788.66050052832</v>
      </c>
      <c r="BV1026" s="72">
        <f t="shared" ref="BV1026:BV1089" si="615">((BT1026-BU1026)/BT1026)*100</f>
        <v>5.4360349801053598</v>
      </c>
      <c r="BW1026" s="75">
        <f t="shared" ref="BW1026:BW1089" si="616">SUM(BJ1026)</f>
        <v>1.5605406880979971</v>
      </c>
      <c r="BX1026" s="55">
        <f t="shared" ref="BX1026:BX1089" si="617">(BO1026*1000/BU1026)</f>
        <v>1.5097912169392587</v>
      </c>
      <c r="BY1026" s="72">
        <f t="shared" si="592"/>
        <v>3.2520440861168689</v>
      </c>
      <c r="BZ1026" s="83" t="s">
        <v>74</v>
      </c>
      <c r="CA1026" s="83" t="s">
        <v>78</v>
      </c>
      <c r="CB1026" s="112">
        <v>3</v>
      </c>
      <c r="CC1026" s="112">
        <v>7</v>
      </c>
      <c r="CD1026" s="112">
        <v>3</v>
      </c>
      <c r="CE1026" s="112">
        <v>6</v>
      </c>
      <c r="CF1026" s="83" t="s">
        <v>107</v>
      </c>
      <c r="CG1026" s="71" t="s">
        <v>75</v>
      </c>
      <c r="CH1026" s="63">
        <f t="shared" si="593"/>
        <v>21.883751698098695</v>
      </c>
      <c r="CI1026" s="63">
        <f t="shared" si="593"/>
        <v>4.125</v>
      </c>
      <c r="CJ1026" s="64">
        <f>SUM((AF1026-BQ1026)/AF1026)*100</f>
        <v>2.8909329829171995</v>
      </c>
      <c r="CK1026" s="64">
        <f>SUM(BX1026*CH1026)</f>
        <v>33.039896107468998</v>
      </c>
      <c r="CL1026" s="65" t="s">
        <v>107</v>
      </c>
    </row>
    <row r="1027" spans="1:90" s="65" customFormat="1" ht="24.75" customHeight="1" x14ac:dyDescent="0.3">
      <c r="A1027" s="61" t="s">
        <v>135</v>
      </c>
      <c r="B1027" s="35">
        <v>3.69</v>
      </c>
      <c r="C1027" s="35">
        <v>1.83</v>
      </c>
      <c r="D1027" s="35">
        <v>6.0620000000000003</v>
      </c>
      <c r="E1027" s="35">
        <v>4.726</v>
      </c>
      <c r="F1027" s="35">
        <v>0.80301999999999996</v>
      </c>
      <c r="G1027" s="66">
        <v>0.34228000000000003</v>
      </c>
      <c r="H1027" s="66">
        <v>7.9759999999999998E-2</v>
      </c>
      <c r="I1027" s="66">
        <v>5.024E-2</v>
      </c>
      <c r="J1027" s="66">
        <v>4.0680000000000001E-2</v>
      </c>
      <c r="K1027" s="67">
        <v>5.3100000000000001E-2</v>
      </c>
      <c r="L1027" s="66">
        <v>1.7532299999999998</v>
      </c>
      <c r="M1027" s="68">
        <v>4.546E-2</v>
      </c>
      <c r="N1027" s="35">
        <v>5.5139999999999993</v>
      </c>
      <c r="O1027" s="35">
        <v>17.919999999999998</v>
      </c>
      <c r="P1027" s="35">
        <v>2.4660000000000002</v>
      </c>
      <c r="Q1027" s="35">
        <v>14.906000000000001</v>
      </c>
      <c r="R1027" s="35">
        <v>6.0980000000000008</v>
      </c>
      <c r="S1027" s="35">
        <v>4.4379999999999997</v>
      </c>
      <c r="T1027" s="35">
        <v>7.7539999999999996</v>
      </c>
      <c r="U1027" s="35">
        <v>3.3719999999999999</v>
      </c>
      <c r="V1027" s="35">
        <v>15.614000000000001</v>
      </c>
      <c r="W1027" s="35">
        <v>6.1579999999999995</v>
      </c>
      <c r="X1027" s="35">
        <v>6.8199999999999985</v>
      </c>
      <c r="Y1027" s="35">
        <v>4.8160000000000007</v>
      </c>
      <c r="Z1027" s="35">
        <v>2.5520000000000005</v>
      </c>
      <c r="AA1027" s="35">
        <v>4.7780000000000005</v>
      </c>
      <c r="AB1027" s="41">
        <v>1060</v>
      </c>
      <c r="AC1027" s="41">
        <v>3</v>
      </c>
      <c r="AD1027" s="88">
        <v>387.3</v>
      </c>
      <c r="AE1027" s="69">
        <v>59.6</v>
      </c>
      <c r="AF1027" s="69">
        <v>76.099999999999994</v>
      </c>
      <c r="AG1027" s="44">
        <f t="shared" si="586"/>
        <v>29.8</v>
      </c>
      <c r="AH1027" s="44">
        <f t="shared" si="594"/>
        <v>2789.8599400938801</v>
      </c>
      <c r="AI1027" s="44">
        <f t="shared" si="595"/>
        <v>212308.34144114426</v>
      </c>
      <c r="AJ1027" s="44">
        <f t="shared" si="596"/>
        <v>1.8242335528176439</v>
      </c>
      <c r="AK1027" s="45">
        <v>0</v>
      </c>
      <c r="AL1027" s="43">
        <v>356.6</v>
      </c>
      <c r="AM1027" s="43">
        <v>59.64</v>
      </c>
      <c r="AN1027" s="69">
        <v>75.88</v>
      </c>
      <c r="AO1027" s="44">
        <f t="shared" si="584"/>
        <v>29.82</v>
      </c>
      <c r="AP1027" s="44">
        <f t="shared" si="597"/>
        <v>2793.6059751740204</v>
      </c>
      <c r="AQ1027" s="46">
        <f t="shared" si="598"/>
        <v>212308.34144114426</v>
      </c>
      <c r="AR1027" s="46">
        <f t="shared" si="599"/>
        <v>211978.82139620464</v>
      </c>
      <c r="AS1027" s="47">
        <f t="shared" si="600"/>
        <v>0.15520824226822502</v>
      </c>
      <c r="AT1027" s="46">
        <f t="shared" si="601"/>
        <v>1.8242335528176439</v>
      </c>
      <c r="AU1027" s="46">
        <f t="shared" si="602"/>
        <v>1.6822435262694819</v>
      </c>
      <c r="AV1027" s="47">
        <f t="shared" si="603"/>
        <v>7.7835442906336958</v>
      </c>
      <c r="AW1027" s="48">
        <v>0</v>
      </c>
      <c r="AX1027" s="70">
        <v>150</v>
      </c>
      <c r="AY1027" s="70">
        <v>12</v>
      </c>
      <c r="AZ1027" s="71">
        <v>324.8</v>
      </c>
      <c r="BA1027" s="43">
        <f t="shared" ref="BA1027:BA1090" si="618">(AD1027-AZ1027)/AZ1027*100</f>
        <v>19.242610837438423</v>
      </c>
      <c r="BB1027" s="71">
        <v>59.62</v>
      </c>
      <c r="BC1027" s="69">
        <v>75.7</v>
      </c>
      <c r="BD1027" s="54">
        <f t="shared" si="604"/>
        <v>29.81</v>
      </c>
      <c r="BE1027" s="44">
        <f t="shared" si="605"/>
        <v>2791.7326434746847</v>
      </c>
      <c r="BF1027" s="50">
        <f t="shared" si="583"/>
        <v>212308.34144114426</v>
      </c>
      <c r="BG1027" s="50">
        <f t="shared" si="606"/>
        <v>211334.16111103364</v>
      </c>
      <c r="BH1027" s="72">
        <f t="shared" si="607"/>
        <v>0.45885165109289267</v>
      </c>
      <c r="BI1027" s="73">
        <f t="shared" si="608"/>
        <v>1.8242335528176439</v>
      </c>
      <c r="BJ1027" s="51">
        <f t="shared" si="609"/>
        <v>1.536902497411917</v>
      </c>
      <c r="BK1027" s="72">
        <f t="shared" si="610"/>
        <v>15.75078229220847</v>
      </c>
      <c r="BL1027" s="116">
        <v>0</v>
      </c>
      <c r="BM1027" s="74">
        <v>1080</v>
      </c>
      <c r="BN1027" s="74">
        <v>3</v>
      </c>
      <c r="BO1027" s="71">
        <v>295.39999999999998</v>
      </c>
      <c r="BP1027" s="71">
        <v>57.6</v>
      </c>
      <c r="BQ1027" s="71">
        <v>74.5</v>
      </c>
      <c r="BR1027" s="72">
        <f t="shared" si="611"/>
        <v>28.8</v>
      </c>
      <c r="BS1027" s="54">
        <f t="shared" si="612"/>
        <v>2605.7626105935183</v>
      </c>
      <c r="BT1027" s="50">
        <f t="shared" si="613"/>
        <v>211334.16111103364</v>
      </c>
      <c r="BU1027" s="50">
        <f t="shared" si="614"/>
        <v>194129.31448921713</v>
      </c>
      <c r="BV1027" s="72">
        <f t="shared" si="615"/>
        <v>8.1410627280353385</v>
      </c>
      <c r="BW1027" s="75">
        <f t="shared" si="616"/>
        <v>1.536902497411917</v>
      </c>
      <c r="BX1027" s="55">
        <f t="shared" si="617"/>
        <v>1.5216661161001932</v>
      </c>
      <c r="BY1027" s="72">
        <f t="shared" si="592"/>
        <v>0.99136941591163019</v>
      </c>
      <c r="BZ1027" s="83" t="s">
        <v>74</v>
      </c>
      <c r="CA1027" s="83" t="s">
        <v>78</v>
      </c>
      <c r="CB1027" s="112">
        <v>3</v>
      </c>
      <c r="CC1027" s="112">
        <v>7</v>
      </c>
      <c r="CD1027" s="112">
        <v>3</v>
      </c>
      <c r="CE1027" s="112">
        <v>6</v>
      </c>
      <c r="CF1027" s="83" t="s">
        <v>107</v>
      </c>
      <c r="CG1027" s="71" t="s">
        <v>75</v>
      </c>
      <c r="CH1027" s="129">
        <f>SUM(CH1025:CH1026)/2.3</f>
        <v>18.983277935814691</v>
      </c>
      <c r="CI1027" s="129">
        <v>14.2</v>
      </c>
      <c r="CJ1027" s="64">
        <f>SUM((AF1027-BQ1027)/AF1027)*100</f>
        <v>2.102496714848876</v>
      </c>
      <c r="CK1027" s="64">
        <f>SUM(BX1027*CH1027)</f>
        <v>28.886210807441632</v>
      </c>
      <c r="CL1027" s="65" t="s">
        <v>107</v>
      </c>
    </row>
    <row r="1028" spans="1:90" s="65" customFormat="1" ht="24.75" customHeight="1" x14ac:dyDescent="0.3">
      <c r="A1028" s="61" t="s">
        <v>135</v>
      </c>
      <c r="B1028" s="35">
        <v>3.9740000000000002</v>
      </c>
      <c r="C1028" s="35">
        <v>1.9595</v>
      </c>
      <c r="D1028" s="35">
        <v>6.4119999999999999</v>
      </c>
      <c r="E1028" s="35">
        <v>5.3419999999999996</v>
      </c>
      <c r="F1028" s="35">
        <v>0.75090000000000001</v>
      </c>
      <c r="G1028" s="66">
        <v>0.38678000000000001</v>
      </c>
      <c r="H1028" s="66">
        <v>8.2639999999999991E-2</v>
      </c>
      <c r="I1028" s="66">
        <v>5.2820000000000006E-2</v>
      </c>
      <c r="J1028" s="66">
        <v>4.1260000000000005E-2</v>
      </c>
      <c r="K1028" s="67">
        <v>5.11E-2</v>
      </c>
      <c r="L1028" s="66">
        <v>1.7532299999999998</v>
      </c>
      <c r="M1028" s="68">
        <v>6.4939999999999998E-2</v>
      </c>
      <c r="N1028" s="35">
        <v>5.4565999999999999</v>
      </c>
      <c r="O1028" s="35">
        <v>18.512800000000002</v>
      </c>
      <c r="P1028" s="35">
        <v>2.6611000000000002</v>
      </c>
      <c r="Q1028" s="35">
        <v>15.9712</v>
      </c>
      <c r="R1028" s="35">
        <v>4.9891999999999994</v>
      </c>
      <c r="S1028" s="35">
        <v>4.4276999999999997</v>
      </c>
      <c r="T1028" s="35">
        <v>7.8513000000000002</v>
      </c>
      <c r="U1028" s="35">
        <v>3.2800999999999991</v>
      </c>
      <c r="V1028" s="35">
        <v>14.1896</v>
      </c>
      <c r="W1028" s="35">
        <v>4.4066999999999998</v>
      </c>
      <c r="X1028" s="35">
        <v>8.352999999999998</v>
      </c>
      <c r="Y1028" s="35">
        <v>3.6676000000000002</v>
      </c>
      <c r="Z1028" s="35">
        <v>1.5456000000000001</v>
      </c>
      <c r="AA1028" s="35">
        <v>4.6005000000000003</v>
      </c>
      <c r="AB1028" s="41">
        <v>1060</v>
      </c>
      <c r="AC1028" s="41">
        <v>3</v>
      </c>
      <c r="AD1028" s="88">
        <v>388.1</v>
      </c>
      <c r="AE1028" s="69">
        <v>59.6</v>
      </c>
      <c r="AF1028" s="69">
        <v>76.5</v>
      </c>
      <c r="AG1028" s="44">
        <f t="shared" si="586"/>
        <v>29.8</v>
      </c>
      <c r="AH1028" s="44">
        <f t="shared" si="594"/>
        <v>2789.8599400938801</v>
      </c>
      <c r="AI1028" s="44">
        <f t="shared" si="595"/>
        <v>213424.28541718182</v>
      </c>
      <c r="AJ1028" s="44">
        <f t="shared" si="596"/>
        <v>1.8184434786387054</v>
      </c>
      <c r="AK1028" s="45">
        <v>0</v>
      </c>
      <c r="AL1028" s="43">
        <v>354.7</v>
      </c>
      <c r="AM1028" s="43">
        <v>59.55</v>
      </c>
      <c r="AN1028" s="69">
        <v>75.45</v>
      </c>
      <c r="AO1028" s="44">
        <f t="shared" si="584"/>
        <v>29.774999999999999</v>
      </c>
      <c r="AP1028" s="44">
        <f t="shared" si="597"/>
        <v>2785.1809305354395</v>
      </c>
      <c r="AQ1028" s="46">
        <f t="shared" si="598"/>
        <v>213424.28541718182</v>
      </c>
      <c r="AR1028" s="46">
        <f t="shared" si="599"/>
        <v>210141.90120889893</v>
      </c>
      <c r="AS1028" s="47">
        <f t="shared" si="600"/>
        <v>1.5379619061939436</v>
      </c>
      <c r="AT1028" s="46">
        <f t="shared" si="601"/>
        <v>1.8184434786387054</v>
      </c>
      <c r="AU1028" s="46">
        <f t="shared" si="602"/>
        <v>1.6879070664131759</v>
      </c>
      <c r="AV1028" s="47">
        <f t="shared" si="603"/>
        <v>7.1784695955053603</v>
      </c>
      <c r="AW1028" s="48">
        <v>0</v>
      </c>
      <c r="AX1028" s="70">
        <v>150</v>
      </c>
      <c r="AY1028" s="70">
        <v>12</v>
      </c>
      <c r="AZ1028" s="71">
        <v>322.8</v>
      </c>
      <c r="BA1028" s="43">
        <f t="shared" si="618"/>
        <v>20.22924411400248</v>
      </c>
      <c r="BB1028" s="71">
        <v>59.5</v>
      </c>
      <c r="BC1028" s="69">
        <v>75.59</v>
      </c>
      <c r="BD1028" s="54">
        <f t="shared" si="604"/>
        <v>29.75</v>
      </c>
      <c r="BE1028" s="44">
        <f t="shared" si="605"/>
        <v>2780.5058479678164</v>
      </c>
      <c r="BF1028" s="50">
        <f t="shared" si="583"/>
        <v>213424.28541718182</v>
      </c>
      <c r="BG1028" s="50">
        <f t="shared" si="606"/>
        <v>210178.43704788724</v>
      </c>
      <c r="BH1028" s="72">
        <f t="shared" si="607"/>
        <v>1.520843030093737</v>
      </c>
      <c r="BI1028" s="73">
        <f t="shared" si="608"/>
        <v>1.8184434786387054</v>
      </c>
      <c r="BJ1028" s="51">
        <f t="shared" si="609"/>
        <v>1.5358378553669279</v>
      </c>
      <c r="BK1028" s="72">
        <f t="shared" si="610"/>
        <v>15.54107271364504</v>
      </c>
      <c r="BL1028" s="116">
        <v>0</v>
      </c>
      <c r="BM1028" s="74">
        <v>1080</v>
      </c>
      <c r="BN1028" s="74">
        <v>3</v>
      </c>
      <c r="BO1028" s="71">
        <v>294.3</v>
      </c>
      <c r="BP1028" s="71">
        <v>57.6</v>
      </c>
      <c r="BQ1028" s="71">
        <v>74.2</v>
      </c>
      <c r="BR1028" s="72">
        <f t="shared" si="611"/>
        <v>28.8</v>
      </c>
      <c r="BS1028" s="54">
        <f t="shared" si="612"/>
        <v>2605.7626105935183</v>
      </c>
      <c r="BT1028" s="50">
        <f t="shared" si="613"/>
        <v>210178.43704788724</v>
      </c>
      <c r="BU1028" s="50">
        <f t="shared" si="614"/>
        <v>193347.58570603907</v>
      </c>
      <c r="BV1028" s="72">
        <f t="shared" si="615"/>
        <v>8.0078868119156379</v>
      </c>
      <c r="BW1028" s="75">
        <f t="shared" si="616"/>
        <v>1.5358378553669279</v>
      </c>
      <c r="BX1028" s="55">
        <f t="shared" si="617"/>
        <v>1.5221291692126246</v>
      </c>
      <c r="BY1028" s="72">
        <f t="shared" si="592"/>
        <v>0.89258681223403336</v>
      </c>
      <c r="BZ1028" s="83" t="s">
        <v>74</v>
      </c>
      <c r="CA1028" s="83" t="s">
        <v>78</v>
      </c>
      <c r="CB1028" s="112">
        <v>3</v>
      </c>
      <c r="CC1028" s="112">
        <v>7</v>
      </c>
      <c r="CD1028" s="112">
        <v>3</v>
      </c>
      <c r="CE1028" s="112">
        <v>6</v>
      </c>
      <c r="CF1028" s="83" t="s">
        <v>107</v>
      </c>
      <c r="CG1028" s="71" t="s">
        <v>75</v>
      </c>
      <c r="CH1028" s="129">
        <f>SUM(CH1026:CH1027)/2.1</f>
        <v>19.460490301863519</v>
      </c>
      <c r="CI1028" s="129">
        <v>11.5</v>
      </c>
      <c r="CJ1028" s="64">
        <f>SUM((AF1028-BQ1028)/AF1028)*100</f>
        <v>3.0065359477124147</v>
      </c>
      <c r="CK1028" s="64">
        <f>SUM(BX1028*CH1028)</f>
        <v>29.621379935645859</v>
      </c>
      <c r="CL1028" s="65" t="s">
        <v>107</v>
      </c>
    </row>
    <row r="1029" spans="1:90" s="65" customFormat="1" ht="24.75" customHeight="1" x14ac:dyDescent="0.3">
      <c r="A1029" s="61" t="s">
        <v>135</v>
      </c>
      <c r="B1029" s="35">
        <v>3.7719999999999998</v>
      </c>
      <c r="C1029" s="35">
        <v>1.5940000000000001</v>
      </c>
      <c r="D1029" s="35">
        <v>6.9039999999999999</v>
      </c>
      <c r="E1029" s="35">
        <v>3.7784800000000005</v>
      </c>
      <c r="F1029" s="35">
        <v>0.87250000000000005</v>
      </c>
      <c r="G1029" s="66">
        <v>0.3735</v>
      </c>
      <c r="H1029" s="66">
        <v>8.2560000000000008E-2</v>
      </c>
      <c r="I1029" s="66">
        <v>4.4940000000000001E-2</v>
      </c>
      <c r="J1029" s="66">
        <v>3.4639999999999997E-2</v>
      </c>
      <c r="K1029" s="67">
        <v>4.5999999999999999E-2</v>
      </c>
      <c r="L1029" s="66">
        <v>1.7532299999999998</v>
      </c>
      <c r="M1029" s="68">
        <v>9.1800000000000007E-2</v>
      </c>
      <c r="N1029" s="35">
        <v>8.2800000000000011</v>
      </c>
      <c r="O1029" s="35">
        <v>13.366</v>
      </c>
      <c r="P1029" s="35">
        <v>2.6440000000000001</v>
      </c>
      <c r="Q1029" s="35">
        <v>17.351999999999997</v>
      </c>
      <c r="R1029" s="35">
        <v>4.93</v>
      </c>
      <c r="S1029" s="35">
        <v>4.58</v>
      </c>
      <c r="T1029" s="35">
        <v>7.4320000000000004</v>
      </c>
      <c r="U1029" s="35">
        <v>3.218</v>
      </c>
      <c r="V1029" s="35">
        <v>14.502000000000001</v>
      </c>
      <c r="W1029" s="35">
        <v>4.1620000000000008</v>
      </c>
      <c r="X1029" s="35">
        <v>7.798</v>
      </c>
      <c r="Y1029" s="35">
        <v>2.9319999999999995</v>
      </c>
      <c r="Z1029" s="35">
        <v>1.5619999999999998</v>
      </c>
      <c r="AA1029" s="35">
        <v>4.7460000000000004</v>
      </c>
      <c r="AB1029" s="41">
        <v>1060</v>
      </c>
      <c r="AC1029" s="41">
        <v>3</v>
      </c>
      <c r="AD1029" s="88">
        <v>384.2</v>
      </c>
      <c r="AE1029" s="69">
        <v>59.3</v>
      </c>
      <c r="AF1029" s="69">
        <v>75.900000000000006</v>
      </c>
      <c r="AG1029" s="44">
        <f t="shared" si="586"/>
        <v>29.65</v>
      </c>
      <c r="AH1029" s="44">
        <f t="shared" si="594"/>
        <v>2761.8447876054929</v>
      </c>
      <c r="AI1029" s="44">
        <f t="shared" si="595"/>
        <v>209624.01937925693</v>
      </c>
      <c r="AJ1029" s="44">
        <f t="shared" si="596"/>
        <v>1.8328052345227477</v>
      </c>
      <c r="AK1029" s="45">
        <v>0</v>
      </c>
      <c r="AL1029" s="43">
        <v>360</v>
      </c>
      <c r="AM1029" s="43">
        <v>59.14</v>
      </c>
      <c r="AN1029" s="69">
        <v>75.81</v>
      </c>
      <c r="AO1029" s="44">
        <f t="shared" si="584"/>
        <v>29.57</v>
      </c>
      <c r="AP1029" s="44">
        <f t="shared" si="597"/>
        <v>2746.9611782498459</v>
      </c>
      <c r="AQ1029" s="46">
        <f t="shared" si="598"/>
        <v>209624.01937925693</v>
      </c>
      <c r="AR1029" s="46">
        <f t="shared" si="599"/>
        <v>208247.12692312081</v>
      </c>
      <c r="AS1029" s="47">
        <f t="shared" si="600"/>
        <v>0.65683906844902751</v>
      </c>
      <c r="AT1029" s="46">
        <f t="shared" si="601"/>
        <v>1.8328052345227477</v>
      </c>
      <c r="AU1029" s="46">
        <f t="shared" si="602"/>
        <v>1.7287153264443462</v>
      </c>
      <c r="AV1029" s="47">
        <f t="shared" si="603"/>
        <v>5.6792672848026813</v>
      </c>
      <c r="AW1029" s="48">
        <v>0</v>
      </c>
      <c r="AX1029" s="70">
        <v>150</v>
      </c>
      <c r="AY1029" s="70">
        <v>12</v>
      </c>
      <c r="AZ1029" s="71">
        <v>322.3</v>
      </c>
      <c r="BA1029" s="43">
        <f t="shared" si="618"/>
        <v>19.205708966801112</v>
      </c>
      <c r="BB1029" s="71">
        <v>59.2</v>
      </c>
      <c r="BC1029" s="69">
        <v>75.849999999999994</v>
      </c>
      <c r="BD1029" s="54">
        <f t="shared" si="604"/>
        <v>29.6</v>
      </c>
      <c r="BE1029" s="44">
        <f t="shared" si="605"/>
        <v>2752.5378193692336</v>
      </c>
      <c r="BF1029" s="50">
        <f t="shared" si="583"/>
        <v>209624.01937925693</v>
      </c>
      <c r="BG1029" s="50">
        <f t="shared" si="606"/>
        <v>208779.99359915635</v>
      </c>
      <c r="BH1029" s="72">
        <f t="shared" si="607"/>
        <v>0.40263791458627973</v>
      </c>
      <c r="BI1029" s="73">
        <f t="shared" si="608"/>
        <v>1.8328052345227477</v>
      </c>
      <c r="BJ1029" s="51">
        <f t="shared" si="609"/>
        <v>1.5437302896885536</v>
      </c>
      <c r="BK1029" s="72">
        <f t="shared" si="610"/>
        <v>15.772267526803935</v>
      </c>
      <c r="BL1029" s="116">
        <v>0</v>
      </c>
      <c r="BM1029" s="74">
        <v>1080</v>
      </c>
      <c r="BN1029" s="74">
        <v>3</v>
      </c>
      <c r="BO1029" s="71">
        <v>296.2</v>
      </c>
      <c r="BP1029" s="71">
        <v>57.8</v>
      </c>
      <c r="BQ1029" s="71">
        <v>74.2</v>
      </c>
      <c r="BR1029" s="72">
        <f t="shared" si="611"/>
        <v>28.9</v>
      </c>
      <c r="BS1029" s="54">
        <f t="shared" si="612"/>
        <v>2623.8896002047309</v>
      </c>
      <c r="BT1029" s="50">
        <f t="shared" si="613"/>
        <v>208779.99359915635</v>
      </c>
      <c r="BU1029" s="50">
        <f t="shared" si="614"/>
        <v>194692.60833519103</v>
      </c>
      <c r="BV1029" s="72">
        <f t="shared" si="615"/>
        <v>6.7474785400234074</v>
      </c>
      <c r="BW1029" s="75">
        <f t="shared" si="616"/>
        <v>1.5437302896885536</v>
      </c>
      <c r="BX1029" s="55">
        <f t="shared" si="617"/>
        <v>1.521372601316479</v>
      </c>
      <c r="BY1029" s="72">
        <f t="shared" si="592"/>
        <v>1.4482898030448883</v>
      </c>
      <c r="BZ1029" s="83" t="s">
        <v>74</v>
      </c>
      <c r="CA1029" s="83" t="s">
        <v>78</v>
      </c>
      <c r="CB1029" s="112">
        <v>3</v>
      </c>
      <c r="CC1029" s="112">
        <v>7</v>
      </c>
      <c r="CD1029" s="112">
        <v>3</v>
      </c>
      <c r="CE1029" s="112">
        <v>6</v>
      </c>
      <c r="CF1029" s="83" t="s">
        <v>107</v>
      </c>
      <c r="CG1029" s="71" t="s">
        <v>75</v>
      </c>
      <c r="CH1029" s="129">
        <f>SUM(CH1027:CH1028)/2</f>
        <v>19.221884118839107</v>
      </c>
      <c r="CI1029" s="129">
        <f>SUM(CI1027:CI1028)/2</f>
        <v>12.85</v>
      </c>
      <c r="CJ1029" s="64">
        <f>SUM((AF1029-BQ1029)/AF1029)*100</f>
        <v>2.2397891963109391</v>
      </c>
      <c r="CK1029" s="64">
        <f>SUM(BX1029*CH1029)</f>
        <v>29.243647844082169</v>
      </c>
      <c r="CL1029" s="65" t="s">
        <v>107</v>
      </c>
    </row>
    <row r="1030" spans="1:90" s="65" customFormat="1" ht="24.75" customHeight="1" x14ac:dyDescent="0.3">
      <c r="A1030" s="61" t="s">
        <v>135</v>
      </c>
      <c r="B1030" s="35">
        <v>3.81</v>
      </c>
      <c r="C1030" s="35">
        <v>1.6679999999999999</v>
      </c>
      <c r="D1030" s="35">
        <v>7.3259999999999996</v>
      </c>
      <c r="E1030" s="35">
        <v>3.8801199999999998</v>
      </c>
      <c r="F1030" s="35">
        <v>0.86429999999999996</v>
      </c>
      <c r="G1030" s="66">
        <v>0.36651999999999996</v>
      </c>
      <c r="H1030" s="66">
        <v>8.3839999999999998E-2</v>
      </c>
      <c r="I1030" s="66">
        <v>4.6439999999999995E-2</v>
      </c>
      <c r="J1030" s="66">
        <v>3.5700000000000003E-2</v>
      </c>
      <c r="K1030" s="67">
        <v>4.4880000000000003E-2</v>
      </c>
      <c r="L1030" s="66">
        <v>1.7532299999999998</v>
      </c>
      <c r="M1030" s="68">
        <v>9.6759999999999999E-2</v>
      </c>
      <c r="N1030" s="35">
        <v>5.5139999999999993</v>
      </c>
      <c r="O1030" s="35">
        <v>17.919999999999998</v>
      </c>
      <c r="P1030" s="35">
        <v>2.4660000000000002</v>
      </c>
      <c r="Q1030" s="35">
        <v>14.906000000000001</v>
      </c>
      <c r="R1030" s="35">
        <v>6.0980000000000008</v>
      </c>
      <c r="S1030" s="35">
        <v>4.4379999999999997</v>
      </c>
      <c r="T1030" s="35">
        <v>7.7539999999999996</v>
      </c>
      <c r="U1030" s="35">
        <v>3.3719999999999999</v>
      </c>
      <c r="V1030" s="35">
        <v>15.614000000000001</v>
      </c>
      <c r="W1030" s="35">
        <v>6.1579999999999995</v>
      </c>
      <c r="X1030" s="35">
        <v>6.8199999999999985</v>
      </c>
      <c r="Y1030" s="35">
        <v>4.8160000000000007</v>
      </c>
      <c r="Z1030" s="35">
        <v>2.5520000000000005</v>
      </c>
      <c r="AA1030" s="35">
        <v>4.7780000000000005</v>
      </c>
      <c r="AB1030" s="41">
        <v>1060</v>
      </c>
      <c r="AC1030" s="41">
        <v>3</v>
      </c>
      <c r="AD1030" s="88">
        <v>388.2</v>
      </c>
      <c r="AE1030" s="69">
        <v>59.5</v>
      </c>
      <c r="AF1030" s="69">
        <v>76.3</v>
      </c>
      <c r="AG1030" s="44">
        <f t="shared" si="586"/>
        <v>29.75</v>
      </c>
      <c r="AH1030" s="44">
        <f t="shared" si="594"/>
        <v>2780.5058479678164</v>
      </c>
      <c r="AI1030" s="44">
        <f t="shared" si="595"/>
        <v>212152.59619994438</v>
      </c>
      <c r="AJ1030" s="44">
        <f t="shared" si="596"/>
        <v>1.829814986728415</v>
      </c>
      <c r="AK1030" s="45">
        <v>0</v>
      </c>
      <c r="AL1030" s="43">
        <v>359.6</v>
      </c>
      <c r="AM1030" s="43">
        <v>59.42</v>
      </c>
      <c r="AN1030" s="69">
        <v>75.09</v>
      </c>
      <c r="AO1030" s="44">
        <f t="shared" si="584"/>
        <v>29.71</v>
      </c>
      <c r="AP1030" s="44">
        <f t="shared" si="597"/>
        <v>2773.0338840005184</v>
      </c>
      <c r="AQ1030" s="46">
        <f t="shared" si="598"/>
        <v>212152.59619994438</v>
      </c>
      <c r="AR1030" s="46">
        <f t="shared" si="599"/>
        <v>208227.11434959894</v>
      </c>
      <c r="AS1030" s="47">
        <f t="shared" si="600"/>
        <v>1.8503105409305727</v>
      </c>
      <c r="AT1030" s="46">
        <f t="shared" si="601"/>
        <v>1.829814986728415</v>
      </c>
      <c r="AU1030" s="46">
        <f t="shared" si="602"/>
        <v>1.7269604927447462</v>
      </c>
      <c r="AV1030" s="47">
        <f t="shared" si="603"/>
        <v>5.6210324393268696</v>
      </c>
      <c r="AW1030" s="48">
        <v>0</v>
      </c>
      <c r="AX1030" s="70">
        <v>150</v>
      </c>
      <c r="AY1030" s="70">
        <v>12</v>
      </c>
      <c r="AZ1030" s="71">
        <v>325.3</v>
      </c>
      <c r="BA1030" s="43">
        <f t="shared" si="618"/>
        <v>19.335997540731626</v>
      </c>
      <c r="BB1030" s="71">
        <v>59.4</v>
      </c>
      <c r="BC1030" s="69">
        <v>76.010000000000005</v>
      </c>
      <c r="BD1030" s="54">
        <f t="shared" si="604"/>
        <v>29.7</v>
      </c>
      <c r="BE1030" s="44">
        <f t="shared" si="605"/>
        <v>2771.1674638050204</v>
      </c>
      <c r="BF1030" s="50">
        <f t="shared" si="583"/>
        <v>212152.59619994438</v>
      </c>
      <c r="BG1030" s="50">
        <f t="shared" si="606"/>
        <v>210636.4389238196</v>
      </c>
      <c r="BH1030" s="72">
        <f t="shared" si="607"/>
        <v>0.7146541231557072</v>
      </c>
      <c r="BI1030" s="73">
        <f t="shared" si="608"/>
        <v>1.829814986728415</v>
      </c>
      <c r="BJ1030" s="51">
        <f t="shared" si="609"/>
        <v>1.5443671648743098</v>
      </c>
      <c r="BK1030" s="72">
        <f t="shared" si="610"/>
        <v>15.599818775365183</v>
      </c>
      <c r="BL1030" s="116">
        <v>0</v>
      </c>
      <c r="BM1030" s="74">
        <v>1080</v>
      </c>
      <c r="BN1030" s="74">
        <v>3</v>
      </c>
      <c r="BO1030" s="71">
        <v>296.2</v>
      </c>
      <c r="BP1030" s="71">
        <v>57.9</v>
      </c>
      <c r="BQ1030" s="71">
        <v>74.099999999999994</v>
      </c>
      <c r="BR1030" s="72">
        <f t="shared" si="611"/>
        <v>28.95</v>
      </c>
      <c r="BS1030" s="54">
        <f t="shared" si="612"/>
        <v>2632.9766569552394</v>
      </c>
      <c r="BT1030" s="50">
        <f t="shared" si="613"/>
        <v>210636.4389238196</v>
      </c>
      <c r="BU1030" s="50">
        <f t="shared" si="614"/>
        <v>195103.57028038322</v>
      </c>
      <c r="BV1030" s="72">
        <f t="shared" si="615"/>
        <v>7.3742552441527529</v>
      </c>
      <c r="BW1030" s="75">
        <f t="shared" si="616"/>
        <v>1.5443671648743098</v>
      </c>
      <c r="BX1030" s="55">
        <f t="shared" si="617"/>
        <v>1.5181680149385846</v>
      </c>
      <c r="BY1030" s="72">
        <f t="shared" si="592"/>
        <v>1.6964327221925559</v>
      </c>
      <c r="BZ1030" s="83" t="s">
        <v>74</v>
      </c>
      <c r="CA1030" s="83" t="s">
        <v>78</v>
      </c>
      <c r="CB1030" s="112">
        <v>3</v>
      </c>
      <c r="CC1030" s="112">
        <v>7</v>
      </c>
      <c r="CD1030" s="112">
        <v>3</v>
      </c>
      <c r="CE1030" s="112">
        <v>6</v>
      </c>
      <c r="CF1030" s="83" t="s">
        <v>107</v>
      </c>
      <c r="CG1030" s="71" t="s">
        <v>75</v>
      </c>
      <c r="CH1030" s="129">
        <f>SUM(CH1028:CH1029)/2.1</f>
        <v>18.420178295572679</v>
      </c>
      <c r="CI1030" s="129">
        <f>SUM(CI1028:CI1029)/2</f>
        <v>12.175000000000001</v>
      </c>
      <c r="CJ1030" s="64">
        <f>SUM((AF1030-BQ1030)/AF1030)*100</f>
        <v>2.8833551769331627</v>
      </c>
      <c r="CK1030" s="64">
        <f>SUM(BX1030*CH1030)</f>
        <v>27.964925517804375</v>
      </c>
      <c r="CL1030" s="65" t="s">
        <v>107</v>
      </c>
    </row>
    <row r="1031" spans="1:90" s="65" customFormat="1" ht="24.75" customHeight="1" x14ac:dyDescent="0.3">
      <c r="A1031" s="61" t="s">
        <v>135</v>
      </c>
      <c r="B1031" s="35">
        <v>3.8780000000000001</v>
      </c>
      <c r="C1031" s="35">
        <v>1.6479999999999999</v>
      </c>
      <c r="D1031" s="35">
        <v>7.4379999999999997</v>
      </c>
      <c r="E1031" s="35">
        <v>3.9494400000000001</v>
      </c>
      <c r="F1031" s="35">
        <v>0.89957999999999994</v>
      </c>
      <c r="G1031" s="66">
        <v>0.37084</v>
      </c>
      <c r="H1031" s="66">
        <v>8.6800000000000002E-2</v>
      </c>
      <c r="I1031" s="66">
        <v>4.7560000000000005E-2</v>
      </c>
      <c r="J1031" s="66">
        <v>3.6860000000000004E-2</v>
      </c>
      <c r="K1031" s="67">
        <v>4.7480000000000001E-2</v>
      </c>
      <c r="L1031" s="66">
        <v>1.7532299999999998</v>
      </c>
      <c r="M1031" s="68">
        <v>0.10207999999999999</v>
      </c>
      <c r="N1031" s="35">
        <v>5.4565999999999999</v>
      </c>
      <c r="O1031" s="35">
        <v>18.512800000000002</v>
      </c>
      <c r="P1031" s="35">
        <v>2.6611000000000002</v>
      </c>
      <c r="Q1031" s="35">
        <v>15.9712</v>
      </c>
      <c r="R1031" s="35">
        <v>4.9891999999999994</v>
      </c>
      <c r="S1031" s="35">
        <v>4.4276999999999997</v>
      </c>
      <c r="T1031" s="35">
        <v>7.8513000000000002</v>
      </c>
      <c r="U1031" s="35">
        <v>3.2800999999999991</v>
      </c>
      <c r="V1031" s="35">
        <v>14.1896</v>
      </c>
      <c r="W1031" s="35">
        <v>4.4066999999999998</v>
      </c>
      <c r="X1031" s="35">
        <v>8.352999999999998</v>
      </c>
      <c r="Y1031" s="35">
        <v>3.6676000000000002</v>
      </c>
      <c r="Z1031" s="35">
        <v>1.5456000000000001</v>
      </c>
      <c r="AA1031" s="35">
        <v>4.6005000000000003</v>
      </c>
      <c r="AB1031" s="41">
        <v>1080</v>
      </c>
      <c r="AC1031" s="41">
        <v>3</v>
      </c>
      <c r="AD1031" s="88">
        <v>383</v>
      </c>
      <c r="AE1031" s="69">
        <v>59.4</v>
      </c>
      <c r="AF1031" s="69">
        <v>76.099999999999994</v>
      </c>
      <c r="AG1031" s="44">
        <f t="shared" si="586"/>
        <v>29.7</v>
      </c>
      <c r="AH1031" s="44">
        <f t="shared" si="594"/>
        <v>2771.1674638050204</v>
      </c>
      <c r="AI1031" s="44">
        <f t="shared" si="595"/>
        <v>210885.84399556203</v>
      </c>
      <c r="AJ1031" s="44">
        <f t="shared" si="596"/>
        <v>1.8161484561669299</v>
      </c>
      <c r="AK1031" s="45">
        <v>0</v>
      </c>
      <c r="AL1031" s="43">
        <v>371.2</v>
      </c>
      <c r="AM1031" s="69">
        <v>59.3</v>
      </c>
      <c r="AN1031" s="69">
        <v>76</v>
      </c>
      <c r="AO1031" s="44">
        <f t="shared" si="584"/>
        <v>29.65</v>
      </c>
      <c r="AP1031" s="44">
        <f t="shared" si="597"/>
        <v>2761.8447876054929</v>
      </c>
      <c r="AQ1031" s="46">
        <f t="shared" si="598"/>
        <v>210885.84399556203</v>
      </c>
      <c r="AR1031" s="46">
        <f t="shared" si="599"/>
        <v>209900.20385801746</v>
      </c>
      <c r="AS1031" s="47">
        <f t="shared" si="600"/>
        <v>0.46738089141977374</v>
      </c>
      <c r="AT1031" s="46">
        <f t="shared" si="601"/>
        <v>1.8161484561669299</v>
      </c>
      <c r="AU1031" s="46">
        <f t="shared" si="602"/>
        <v>1.7684594544324044</v>
      </c>
      <c r="AV1031" s="47">
        <f t="shared" si="603"/>
        <v>2.6258316919298257</v>
      </c>
      <c r="AW1031" s="48">
        <v>0</v>
      </c>
      <c r="AX1031" s="70">
        <v>150</v>
      </c>
      <c r="AY1031" s="70">
        <v>12</v>
      </c>
      <c r="AZ1031" s="71">
        <v>322.8</v>
      </c>
      <c r="BA1031" s="43">
        <f t="shared" si="618"/>
        <v>18.649318463444853</v>
      </c>
      <c r="BB1031" s="69">
        <v>59.2</v>
      </c>
      <c r="BC1031" s="69">
        <v>76</v>
      </c>
      <c r="BD1031" s="54">
        <f t="shared" si="604"/>
        <v>29.6</v>
      </c>
      <c r="BE1031" s="44">
        <f t="shared" si="605"/>
        <v>2752.5378193692336</v>
      </c>
      <c r="BF1031" s="50">
        <f t="shared" si="583"/>
        <v>210885.84399556203</v>
      </c>
      <c r="BG1031" s="50">
        <f t="shared" si="606"/>
        <v>209192.87427206174</v>
      </c>
      <c r="BH1031" s="72">
        <f t="shared" si="607"/>
        <v>0.8027896474340448</v>
      </c>
      <c r="BI1031" s="73">
        <f t="shared" si="608"/>
        <v>1.8161484561669299</v>
      </c>
      <c r="BJ1031" s="51">
        <f t="shared" si="609"/>
        <v>1.5430735923642824</v>
      </c>
      <c r="BK1031" s="72">
        <f t="shared" si="610"/>
        <v>15.035932931330146</v>
      </c>
      <c r="BL1031" s="116">
        <v>0</v>
      </c>
      <c r="BM1031" s="74">
        <v>1000</v>
      </c>
      <c r="BN1031" s="74">
        <v>3</v>
      </c>
      <c r="BO1031" s="71">
        <v>296.39999999999998</v>
      </c>
      <c r="BP1031" s="69">
        <v>58.9</v>
      </c>
      <c r="BQ1031" s="69">
        <v>73.599999999999994</v>
      </c>
      <c r="BR1031" s="72">
        <f t="shared" si="611"/>
        <v>29.45</v>
      </c>
      <c r="BS1031" s="54">
        <f t="shared" si="612"/>
        <v>2724.7111624400618</v>
      </c>
      <c r="BT1031" s="50">
        <f t="shared" si="613"/>
        <v>209192.87427206174</v>
      </c>
      <c r="BU1031" s="50">
        <f t="shared" si="614"/>
        <v>200538.74155558852</v>
      </c>
      <c r="BV1031" s="72">
        <f t="shared" si="615"/>
        <v>4.1369156318480798</v>
      </c>
      <c r="BW1031" s="75">
        <f t="shared" si="616"/>
        <v>1.5430735923642824</v>
      </c>
      <c r="BX1031" s="55">
        <f t="shared" si="617"/>
        <v>1.4780186496674466</v>
      </c>
      <c r="BY1031" s="72">
        <f t="shared" si="592"/>
        <v>4.215932604818887</v>
      </c>
      <c r="BZ1031" s="83" t="s">
        <v>74</v>
      </c>
      <c r="CA1031" s="83" t="s">
        <v>78</v>
      </c>
      <c r="CB1031" s="112">
        <v>3</v>
      </c>
      <c r="CC1031" s="112">
        <v>7</v>
      </c>
      <c r="CD1031" s="112">
        <v>3</v>
      </c>
      <c r="CE1031" s="112">
        <v>6</v>
      </c>
      <c r="CF1031" s="83" t="s">
        <v>107</v>
      </c>
      <c r="CG1031" s="71" t="s">
        <v>75</v>
      </c>
      <c r="CH1031" s="129">
        <v>13.5</v>
      </c>
      <c r="CI1031" s="63">
        <v>6.3</v>
      </c>
      <c r="CJ1031" s="64">
        <f>SUM((AF1031-BQ1031)/AF1031)*100</f>
        <v>3.2851511169513801</v>
      </c>
      <c r="CK1031" s="64">
        <f>SUM(BX1031*CH1031)</f>
        <v>19.95325177051053</v>
      </c>
      <c r="CL1031" s="65" t="s">
        <v>107</v>
      </c>
    </row>
    <row r="1032" spans="1:90" s="65" customFormat="1" ht="24.75" customHeight="1" x14ac:dyDescent="0.3">
      <c r="A1032" s="61" t="s">
        <v>135</v>
      </c>
      <c r="B1032" s="35">
        <v>3.5819999999999999</v>
      </c>
      <c r="C1032" s="35">
        <v>1.9419999999999999</v>
      </c>
      <c r="D1032" s="35">
        <v>6.234</v>
      </c>
      <c r="E1032" s="35">
        <v>5.0460000000000003</v>
      </c>
      <c r="F1032" s="35">
        <v>0.74131999999999998</v>
      </c>
      <c r="G1032" s="66">
        <v>0.3125</v>
      </c>
      <c r="H1032" s="66">
        <v>7.8640000000000002E-2</v>
      </c>
      <c r="I1032" s="66">
        <v>4.4699999999999997E-2</v>
      </c>
      <c r="J1032" s="66">
        <v>3.7339999999999998E-2</v>
      </c>
      <c r="K1032" s="67">
        <v>5.5359999999999999E-2</v>
      </c>
      <c r="L1032" s="66">
        <v>1.7532299999999998</v>
      </c>
      <c r="M1032" s="68">
        <v>7.3720000000000008E-2</v>
      </c>
      <c r="N1032" s="35">
        <v>8.2800000000000011</v>
      </c>
      <c r="O1032" s="35">
        <v>13.366</v>
      </c>
      <c r="P1032" s="35">
        <v>2.6440000000000001</v>
      </c>
      <c r="Q1032" s="35">
        <v>17.351999999999997</v>
      </c>
      <c r="R1032" s="35">
        <v>4.93</v>
      </c>
      <c r="S1032" s="35">
        <v>4.58</v>
      </c>
      <c r="T1032" s="35">
        <v>7.4320000000000004</v>
      </c>
      <c r="U1032" s="35">
        <v>3.218</v>
      </c>
      <c r="V1032" s="35">
        <v>14.502000000000001</v>
      </c>
      <c r="W1032" s="35">
        <v>4.1620000000000008</v>
      </c>
      <c r="X1032" s="35">
        <v>7.798</v>
      </c>
      <c r="Y1032" s="35">
        <v>2.9319999999999995</v>
      </c>
      <c r="Z1032" s="35">
        <v>1.5619999999999998</v>
      </c>
      <c r="AA1032" s="35">
        <v>4.7460000000000004</v>
      </c>
      <c r="AB1032" s="41">
        <v>1080</v>
      </c>
      <c r="AC1032" s="41">
        <v>3</v>
      </c>
      <c r="AD1032" s="88">
        <v>385.5</v>
      </c>
      <c r="AE1032" s="69">
        <v>59.4</v>
      </c>
      <c r="AF1032" s="69">
        <v>76</v>
      </c>
      <c r="AG1032" s="44">
        <f t="shared" si="586"/>
        <v>29.7</v>
      </c>
      <c r="AH1032" s="44">
        <f t="shared" si="594"/>
        <v>2771.1674638050204</v>
      </c>
      <c r="AI1032" s="44">
        <f t="shared" si="595"/>
        <v>210608.72724918154</v>
      </c>
      <c r="AJ1032" s="44">
        <f t="shared" si="596"/>
        <v>1.8304084784857753</v>
      </c>
      <c r="AK1032" s="45">
        <v>0</v>
      </c>
      <c r="AL1032" s="43">
        <v>374.1</v>
      </c>
      <c r="AM1032" s="69">
        <v>59.3</v>
      </c>
      <c r="AN1032" s="69">
        <v>75.900000000000006</v>
      </c>
      <c r="AO1032" s="44">
        <f t="shared" si="584"/>
        <v>29.65</v>
      </c>
      <c r="AP1032" s="44">
        <f t="shared" si="597"/>
        <v>2761.8447876054929</v>
      </c>
      <c r="AQ1032" s="46">
        <f t="shared" si="598"/>
        <v>210608.72724918154</v>
      </c>
      <c r="AR1032" s="46">
        <f t="shared" si="599"/>
        <v>209624.01937925693</v>
      </c>
      <c r="AS1032" s="47">
        <f t="shared" si="600"/>
        <v>0.46755321243622955</v>
      </c>
      <c r="AT1032" s="46">
        <f t="shared" si="601"/>
        <v>1.8304084784857753</v>
      </c>
      <c r="AU1032" s="46">
        <f t="shared" si="602"/>
        <v>1.7846237330425818</v>
      </c>
      <c r="AV1032" s="47">
        <f t="shared" si="603"/>
        <v>2.5013403282020064</v>
      </c>
      <c r="AW1032" s="48">
        <v>0</v>
      </c>
      <c r="AX1032" s="70">
        <v>150</v>
      </c>
      <c r="AY1032" s="70">
        <v>12</v>
      </c>
      <c r="AZ1032" s="71">
        <v>324.8</v>
      </c>
      <c r="BA1032" s="43">
        <f t="shared" si="618"/>
        <v>18.688423645320192</v>
      </c>
      <c r="BB1032" s="69">
        <v>59.1</v>
      </c>
      <c r="BC1032" s="69">
        <v>75.900000000000006</v>
      </c>
      <c r="BD1032" s="54">
        <f t="shared" si="604"/>
        <v>29.55</v>
      </c>
      <c r="BE1032" s="44">
        <f t="shared" si="605"/>
        <v>2743.2465590962411</v>
      </c>
      <c r="BF1032" s="50">
        <f t="shared" ref="BF1032:BF1095" si="619">SUM(AI1032)</f>
        <v>210608.72724918154</v>
      </c>
      <c r="BG1032" s="50">
        <f t="shared" si="606"/>
        <v>208212.4138354047</v>
      </c>
      <c r="BH1032" s="72">
        <f t="shared" si="607"/>
        <v>1.1378034733297826</v>
      </c>
      <c r="BI1032" s="73">
        <f t="shared" si="608"/>
        <v>1.8304084784857753</v>
      </c>
      <c r="BJ1032" s="51">
        <f t="shared" si="609"/>
        <v>1.5599454135177535</v>
      </c>
      <c r="BK1032" s="72">
        <f t="shared" si="610"/>
        <v>14.776104249241961</v>
      </c>
      <c r="BL1032" s="116">
        <v>0</v>
      </c>
      <c r="BM1032" s="74">
        <v>1000</v>
      </c>
      <c r="BN1032" s="74">
        <v>3</v>
      </c>
      <c r="BO1032" s="71">
        <v>295.2</v>
      </c>
      <c r="BP1032" s="69">
        <v>58.9</v>
      </c>
      <c r="BQ1032" s="69">
        <v>69.900000000000006</v>
      </c>
      <c r="BR1032" s="72">
        <f t="shared" si="611"/>
        <v>29.45</v>
      </c>
      <c r="BS1032" s="54">
        <f t="shared" si="612"/>
        <v>2724.7111624400618</v>
      </c>
      <c r="BT1032" s="50">
        <f t="shared" si="613"/>
        <v>208212.4138354047</v>
      </c>
      <c r="BU1032" s="50">
        <f t="shared" si="614"/>
        <v>190457.31025456035</v>
      </c>
      <c r="BV1032" s="72">
        <f t="shared" si="615"/>
        <v>8.5273991371523383</v>
      </c>
      <c r="BW1032" s="75">
        <f t="shared" si="616"/>
        <v>1.5599454135177535</v>
      </c>
      <c r="BX1032" s="55">
        <f t="shared" si="617"/>
        <v>1.5499536332075847</v>
      </c>
      <c r="BY1032" s="72">
        <f t="shared" si="592"/>
        <v>0.64052115052133973</v>
      </c>
      <c r="BZ1032" s="83" t="s">
        <v>74</v>
      </c>
      <c r="CA1032" s="83" t="s">
        <v>78</v>
      </c>
      <c r="CB1032" s="112">
        <v>3</v>
      </c>
      <c r="CC1032" s="112">
        <v>7</v>
      </c>
      <c r="CD1032" s="112">
        <v>3</v>
      </c>
      <c r="CE1032" s="112">
        <v>6</v>
      </c>
      <c r="CF1032" s="83" t="s">
        <v>107</v>
      </c>
      <c r="CG1032" s="71" t="s">
        <v>75</v>
      </c>
      <c r="CH1032" s="129">
        <v>14.6</v>
      </c>
      <c r="CI1032" s="63">
        <v>7.2</v>
      </c>
      <c r="CJ1032" s="64">
        <f>SUM((AF1032-BQ1032)/AF1032)*100</f>
        <v>8.0263157894736779</v>
      </c>
      <c r="CK1032" s="64">
        <f>SUM(BX1032*CH1032)</f>
        <v>22.629323044830738</v>
      </c>
      <c r="CL1032" s="65" t="s">
        <v>107</v>
      </c>
    </row>
    <row r="1033" spans="1:90" s="65" customFormat="1" ht="24.75" customHeight="1" x14ac:dyDescent="0.3">
      <c r="A1033" s="61" t="s">
        <v>135</v>
      </c>
      <c r="B1033" s="35">
        <v>3.56</v>
      </c>
      <c r="C1033" s="35">
        <v>1.9179999999999999</v>
      </c>
      <c r="D1033" s="35">
        <v>6.1920000000000002</v>
      </c>
      <c r="E1033" s="35">
        <v>5.1360000000000001</v>
      </c>
      <c r="F1033" s="35">
        <v>0.87747999999999993</v>
      </c>
      <c r="G1033" s="66">
        <v>0.31753999999999999</v>
      </c>
      <c r="H1033" s="66">
        <v>7.9759999999999998E-2</v>
      </c>
      <c r="I1033" s="66">
        <v>4.6039999999999998E-2</v>
      </c>
      <c r="J1033" s="66">
        <v>3.8039999999999997E-2</v>
      </c>
      <c r="K1033" s="67">
        <v>5.3400000000000003E-2</v>
      </c>
      <c r="L1033" s="66">
        <v>1.7532299999999998</v>
      </c>
      <c r="M1033" s="68">
        <v>7.492E-2</v>
      </c>
      <c r="N1033" s="35">
        <v>5.5139999999999993</v>
      </c>
      <c r="O1033" s="35">
        <v>17.919999999999998</v>
      </c>
      <c r="P1033" s="35">
        <v>2.4660000000000002</v>
      </c>
      <c r="Q1033" s="35">
        <v>14.906000000000001</v>
      </c>
      <c r="R1033" s="35">
        <v>6.0980000000000008</v>
      </c>
      <c r="S1033" s="35">
        <v>4.4379999999999997</v>
      </c>
      <c r="T1033" s="35">
        <v>7.7539999999999996</v>
      </c>
      <c r="U1033" s="35">
        <v>3.3719999999999999</v>
      </c>
      <c r="V1033" s="35">
        <v>15.614000000000001</v>
      </c>
      <c r="W1033" s="35">
        <v>6.1579999999999995</v>
      </c>
      <c r="X1033" s="35">
        <v>6.8199999999999985</v>
      </c>
      <c r="Y1033" s="35">
        <v>4.8160000000000007</v>
      </c>
      <c r="Z1033" s="35">
        <v>2.5520000000000005</v>
      </c>
      <c r="AA1033" s="35">
        <v>4.7780000000000005</v>
      </c>
      <c r="AB1033" s="41">
        <v>1080</v>
      </c>
      <c r="AC1033" s="41">
        <v>3</v>
      </c>
      <c r="AD1033" s="88">
        <v>388.8</v>
      </c>
      <c r="AE1033" s="69">
        <v>59.5</v>
      </c>
      <c r="AF1033" s="69">
        <v>76.099999999999994</v>
      </c>
      <c r="AG1033" s="44">
        <f t="shared" si="586"/>
        <v>29.75</v>
      </c>
      <c r="AH1033" s="44">
        <f t="shared" si="594"/>
        <v>2780.5058479678164</v>
      </c>
      <c r="AI1033" s="44">
        <f t="shared" si="595"/>
        <v>211596.49503035081</v>
      </c>
      <c r="AJ1033" s="44">
        <f t="shared" si="596"/>
        <v>1.8374595474477571</v>
      </c>
      <c r="AK1033" s="45">
        <v>0</v>
      </c>
      <c r="AL1033" s="43">
        <v>375</v>
      </c>
      <c r="AM1033" s="69">
        <v>59.3</v>
      </c>
      <c r="AN1033" s="69">
        <v>75.900000000000006</v>
      </c>
      <c r="AO1033" s="44">
        <f t="shared" si="584"/>
        <v>29.65</v>
      </c>
      <c r="AP1033" s="44">
        <f t="shared" si="597"/>
        <v>2761.8447876054929</v>
      </c>
      <c r="AQ1033" s="46">
        <f t="shared" si="598"/>
        <v>211596.49503035081</v>
      </c>
      <c r="AR1033" s="46">
        <f t="shared" si="599"/>
        <v>209624.01937925693</v>
      </c>
      <c r="AS1033" s="47">
        <f t="shared" si="600"/>
        <v>0.93218729866529626</v>
      </c>
      <c r="AT1033" s="46">
        <f t="shared" si="601"/>
        <v>1.8374595474477571</v>
      </c>
      <c r="AU1033" s="46">
        <f t="shared" si="602"/>
        <v>1.7889171341645766</v>
      </c>
      <c r="AV1033" s="47">
        <f t="shared" si="603"/>
        <v>2.6418221479001347</v>
      </c>
      <c r="AW1033" s="48">
        <v>0</v>
      </c>
      <c r="AX1033" s="70">
        <v>150</v>
      </c>
      <c r="AY1033" s="70">
        <v>12</v>
      </c>
      <c r="AZ1033" s="71">
        <v>325.3</v>
      </c>
      <c r="BA1033" s="43">
        <f t="shared" si="618"/>
        <v>19.520442668306178</v>
      </c>
      <c r="BB1033" s="69">
        <v>59.1</v>
      </c>
      <c r="BC1033" s="69">
        <v>75.900000000000006</v>
      </c>
      <c r="BD1033" s="54">
        <f t="shared" si="604"/>
        <v>29.55</v>
      </c>
      <c r="BE1033" s="44">
        <f t="shared" si="605"/>
        <v>2743.2465590962411</v>
      </c>
      <c r="BF1033" s="50">
        <f t="shared" si="619"/>
        <v>211596.49503035081</v>
      </c>
      <c r="BG1033" s="50">
        <f t="shared" si="606"/>
        <v>208212.4138354047</v>
      </c>
      <c r="BH1033" s="72">
        <f t="shared" si="607"/>
        <v>1.5993087193909818</v>
      </c>
      <c r="BI1033" s="73">
        <f t="shared" si="608"/>
        <v>1.8374595474477571</v>
      </c>
      <c r="BJ1033" s="51">
        <f t="shared" si="609"/>
        <v>1.5623468073193509</v>
      </c>
      <c r="BK1033" s="72">
        <f t="shared" si="610"/>
        <v>14.972451530186854</v>
      </c>
      <c r="BL1033" s="116">
        <v>0</v>
      </c>
      <c r="BM1033" s="74">
        <v>1000</v>
      </c>
      <c r="BN1033" s="74">
        <v>3</v>
      </c>
      <c r="BO1033" s="71">
        <v>295.10000000000002</v>
      </c>
      <c r="BP1033" s="69">
        <v>58.9</v>
      </c>
      <c r="BQ1033" s="69">
        <v>69.8</v>
      </c>
      <c r="BR1033" s="72">
        <f t="shared" si="611"/>
        <v>29.45</v>
      </c>
      <c r="BS1033" s="54">
        <f t="shared" si="612"/>
        <v>2724.7111624400618</v>
      </c>
      <c r="BT1033" s="50">
        <f t="shared" si="613"/>
        <v>208212.4138354047</v>
      </c>
      <c r="BU1033" s="50">
        <f t="shared" si="614"/>
        <v>190184.83913831631</v>
      </c>
      <c r="BV1033" s="72">
        <f t="shared" si="615"/>
        <v>8.6582612270848962</v>
      </c>
      <c r="BW1033" s="75">
        <f t="shared" si="616"/>
        <v>1.5623468073193509</v>
      </c>
      <c r="BX1033" s="55">
        <f t="shared" si="617"/>
        <v>1.5516483928846805</v>
      </c>
      <c r="BY1033" s="72">
        <f t="shared" si="592"/>
        <v>0.68476566051468557</v>
      </c>
      <c r="BZ1033" s="83" t="s">
        <v>74</v>
      </c>
      <c r="CA1033" s="83" t="s">
        <v>78</v>
      </c>
      <c r="CB1033" s="112">
        <v>3</v>
      </c>
      <c r="CC1033" s="112">
        <v>7</v>
      </c>
      <c r="CD1033" s="112">
        <v>3</v>
      </c>
      <c r="CE1033" s="112">
        <v>6</v>
      </c>
      <c r="CF1033" s="83" t="s">
        <v>107</v>
      </c>
      <c r="CG1033" s="71" t="s">
        <v>75</v>
      </c>
      <c r="CH1033" s="129">
        <f>SUM(CH1031:CH1032)/2</f>
        <v>14.05</v>
      </c>
      <c r="CI1033" s="63">
        <f>SUM(CI1031:CI1032)/2</f>
        <v>6.75</v>
      </c>
      <c r="CJ1033" s="64">
        <f>SUM((AF1033-BQ1033)/AF1033)*100</f>
        <v>8.2785808147174738</v>
      </c>
      <c r="CK1033" s="64">
        <f>SUM(BX1033*CH1033)</f>
        <v>21.800659920029762</v>
      </c>
      <c r="CL1033" s="65" t="s">
        <v>107</v>
      </c>
    </row>
    <row r="1034" spans="1:90" s="65" customFormat="1" ht="24.75" customHeight="1" x14ac:dyDescent="0.3">
      <c r="A1034" s="61" t="s">
        <v>135</v>
      </c>
      <c r="B1034" s="35">
        <v>3.6880000000000002</v>
      </c>
      <c r="C1034" s="35">
        <v>1.8979999999999999</v>
      </c>
      <c r="D1034" s="35">
        <v>6.4320000000000004</v>
      </c>
      <c r="E1034" s="35">
        <v>5.04</v>
      </c>
      <c r="F1034" s="35">
        <v>0.79747999999999997</v>
      </c>
      <c r="G1034" s="66">
        <v>0.32474000000000003</v>
      </c>
      <c r="H1034" s="66">
        <v>8.2639999999999991E-2</v>
      </c>
      <c r="I1034" s="66">
        <v>4.6060000000000004E-2</v>
      </c>
      <c r="J1034" s="66">
        <v>3.6839999999999998E-2</v>
      </c>
      <c r="K1034" s="67">
        <v>4.7419999999999997E-2</v>
      </c>
      <c r="L1034" s="66">
        <v>1.7532299999999998</v>
      </c>
      <c r="M1034" s="68">
        <v>7.5620000000000007E-2</v>
      </c>
      <c r="N1034" s="35">
        <v>5.4565999999999999</v>
      </c>
      <c r="O1034" s="35">
        <v>18.512800000000002</v>
      </c>
      <c r="P1034" s="35">
        <v>2.6611000000000002</v>
      </c>
      <c r="Q1034" s="35">
        <v>15.9712</v>
      </c>
      <c r="R1034" s="35">
        <v>4.9891999999999994</v>
      </c>
      <c r="S1034" s="35">
        <v>4.4276999999999997</v>
      </c>
      <c r="T1034" s="35">
        <v>7.8513000000000002</v>
      </c>
      <c r="U1034" s="35">
        <v>3.2800999999999991</v>
      </c>
      <c r="V1034" s="35">
        <v>14.1896</v>
      </c>
      <c r="W1034" s="35">
        <v>4.4066999999999998</v>
      </c>
      <c r="X1034" s="35">
        <v>8.352999999999998</v>
      </c>
      <c r="Y1034" s="35">
        <v>3.6676000000000002</v>
      </c>
      <c r="Z1034" s="35">
        <v>1.5456000000000001</v>
      </c>
      <c r="AA1034" s="35">
        <v>4.6005000000000003</v>
      </c>
      <c r="AB1034" s="41">
        <v>1080</v>
      </c>
      <c r="AC1034" s="41">
        <v>3</v>
      </c>
      <c r="AD1034" s="88">
        <v>385.3</v>
      </c>
      <c r="AE1034" s="69">
        <v>59.4</v>
      </c>
      <c r="AF1034" s="69">
        <v>76.2</v>
      </c>
      <c r="AG1034" s="44">
        <f t="shared" si="586"/>
        <v>29.7</v>
      </c>
      <c r="AH1034" s="44">
        <f t="shared" si="594"/>
        <v>2771.1674638050204</v>
      </c>
      <c r="AI1034" s="44">
        <f t="shared" si="595"/>
        <v>211162.96074194257</v>
      </c>
      <c r="AJ1034" s="44">
        <f t="shared" si="596"/>
        <v>1.8246571209562945</v>
      </c>
      <c r="AK1034" s="45">
        <v>0</v>
      </c>
      <c r="AL1034" s="133">
        <v>368.3</v>
      </c>
      <c r="AM1034" s="69">
        <v>59.3</v>
      </c>
      <c r="AN1034" s="69">
        <v>76.2</v>
      </c>
      <c r="AO1034" s="44">
        <f t="shared" ref="AO1034:AO1036" si="620">SUM(BB1034/2)</f>
        <v>29.55</v>
      </c>
      <c r="AP1034" s="44">
        <f t="shared" si="597"/>
        <v>2761.8447876054929</v>
      </c>
      <c r="AQ1034" s="46">
        <f t="shared" si="598"/>
        <v>211162.96074194257</v>
      </c>
      <c r="AR1034" s="46">
        <f t="shared" si="599"/>
        <v>210452.57281553856</v>
      </c>
      <c r="AS1034" s="47">
        <f t="shared" si="600"/>
        <v>0.33641691890850306</v>
      </c>
      <c r="AT1034" s="46">
        <f t="shared" si="601"/>
        <v>1.8246571209562945</v>
      </c>
      <c r="AU1034" s="46">
        <f t="shared" si="602"/>
        <v>1.7500380017820667</v>
      </c>
      <c r="AV1034" s="47">
        <f t="shared" si="603"/>
        <v>4.0894871873308603</v>
      </c>
      <c r="AW1034" s="48">
        <v>0</v>
      </c>
      <c r="AX1034" s="70">
        <v>150</v>
      </c>
      <c r="AY1034" s="70">
        <v>12</v>
      </c>
      <c r="AZ1034" s="71">
        <v>321.7</v>
      </c>
      <c r="BA1034" s="43">
        <f t="shared" si="618"/>
        <v>19.769972023624501</v>
      </c>
      <c r="BB1034" s="69">
        <v>59.1</v>
      </c>
      <c r="BC1034" s="69">
        <v>76.2</v>
      </c>
      <c r="BD1034" s="54">
        <f t="shared" si="604"/>
        <v>29.55</v>
      </c>
      <c r="BE1034" s="44">
        <f t="shared" si="605"/>
        <v>2743.2465590962411</v>
      </c>
      <c r="BF1034" s="50">
        <f t="shared" si="619"/>
        <v>211162.96074194257</v>
      </c>
      <c r="BG1034" s="50">
        <f t="shared" si="606"/>
        <v>209035.38780313358</v>
      </c>
      <c r="BH1034" s="72">
        <f t="shared" si="607"/>
        <v>1.0075502499744995</v>
      </c>
      <c r="BI1034" s="73">
        <f t="shared" si="608"/>
        <v>1.8246571209562945</v>
      </c>
      <c r="BJ1034" s="51">
        <f t="shared" si="609"/>
        <v>1.5389738712708887</v>
      </c>
      <c r="BK1034" s="72">
        <f t="shared" si="610"/>
        <v>15.65681828132622</v>
      </c>
      <c r="BL1034" s="48">
        <v>0</v>
      </c>
      <c r="BM1034" s="74">
        <v>1100</v>
      </c>
      <c r="BN1034" s="74">
        <v>3</v>
      </c>
      <c r="BO1034" s="71">
        <v>297.89999999999998</v>
      </c>
      <c r="BP1034" s="69">
        <v>58.7</v>
      </c>
      <c r="BQ1034" s="69">
        <v>74.5</v>
      </c>
      <c r="BR1034" s="72">
        <f t="shared" si="611"/>
        <v>29.35</v>
      </c>
      <c r="BS1034" s="54">
        <f t="shared" si="612"/>
        <v>2706.2385976369542</v>
      </c>
      <c r="BT1034" s="50">
        <f t="shared" si="613"/>
        <v>209035.38780313358</v>
      </c>
      <c r="BU1034" s="50">
        <f t="shared" si="614"/>
        <v>201614.77552395308</v>
      </c>
      <c r="BV1034" s="72">
        <f t="shared" si="615"/>
        <v>3.5499311179641593</v>
      </c>
      <c r="BW1034" s="75">
        <f t="shared" si="616"/>
        <v>1.5389738712708887</v>
      </c>
      <c r="BX1034" s="55">
        <f t="shared" si="617"/>
        <v>1.477570278397615</v>
      </c>
      <c r="BY1034" s="72">
        <f t="shared" si="592"/>
        <v>3.9899048333137994</v>
      </c>
      <c r="BZ1034" s="83" t="s">
        <v>74</v>
      </c>
      <c r="CA1034" s="83" t="s">
        <v>78</v>
      </c>
      <c r="CB1034" s="112">
        <v>3</v>
      </c>
      <c r="CC1034" s="112">
        <v>7</v>
      </c>
      <c r="CD1034" s="112">
        <v>3</v>
      </c>
      <c r="CE1034" s="112">
        <v>6</v>
      </c>
      <c r="CF1034" s="83" t="s">
        <v>107</v>
      </c>
      <c r="CG1034" s="71" t="s">
        <v>75</v>
      </c>
      <c r="CH1034" s="129">
        <v>10.5</v>
      </c>
      <c r="CI1034" s="63">
        <v>15.2</v>
      </c>
      <c r="CJ1034" s="64">
        <f>SUM((AF1034-BQ1034)/AF1034)*100</f>
        <v>2.2309711286089278</v>
      </c>
      <c r="CK1034" s="64">
        <f>SUM(BX1034*CH1034)</f>
        <v>15.514487923174958</v>
      </c>
      <c r="CL1034" s="65" t="s">
        <v>107</v>
      </c>
    </row>
    <row r="1035" spans="1:90" s="65" customFormat="1" ht="24.75" customHeight="1" x14ac:dyDescent="0.3">
      <c r="A1035" s="61" t="s">
        <v>135</v>
      </c>
      <c r="B1035" s="35">
        <v>3.7</v>
      </c>
      <c r="C1035" s="35">
        <v>1.6140000000000001</v>
      </c>
      <c r="D1035" s="35">
        <v>6.7759999999999998</v>
      </c>
      <c r="E1035" s="35">
        <v>3.7784800000000005</v>
      </c>
      <c r="F1035" s="35">
        <v>1.1961600000000001</v>
      </c>
      <c r="G1035" s="66">
        <v>0.34104000000000001</v>
      </c>
      <c r="H1035" s="66">
        <v>7.9899999999999999E-2</v>
      </c>
      <c r="I1035" s="66">
        <v>4.5839999999999999E-2</v>
      </c>
      <c r="J1035" s="66">
        <v>3.4119999999999998E-2</v>
      </c>
      <c r="K1035" s="67">
        <v>4.2960000000000005E-2</v>
      </c>
      <c r="L1035" s="66">
        <v>1.7532299999999998</v>
      </c>
      <c r="M1035" s="68">
        <v>0.13304000000000002</v>
      </c>
      <c r="N1035" s="35">
        <v>8.2800000000000011</v>
      </c>
      <c r="O1035" s="35">
        <v>13.366</v>
      </c>
      <c r="P1035" s="35">
        <v>2.6440000000000001</v>
      </c>
      <c r="Q1035" s="35">
        <v>17.351999999999997</v>
      </c>
      <c r="R1035" s="35">
        <v>4.93</v>
      </c>
      <c r="S1035" s="35">
        <v>4.58</v>
      </c>
      <c r="T1035" s="35">
        <v>7.4320000000000004</v>
      </c>
      <c r="U1035" s="35">
        <v>3.218</v>
      </c>
      <c r="V1035" s="35">
        <v>14.502000000000001</v>
      </c>
      <c r="W1035" s="35">
        <v>4.1620000000000008</v>
      </c>
      <c r="X1035" s="35">
        <v>7.798</v>
      </c>
      <c r="Y1035" s="35">
        <v>2.9319999999999995</v>
      </c>
      <c r="Z1035" s="35">
        <v>1.5619999999999998</v>
      </c>
      <c r="AA1035" s="35">
        <v>4.7460000000000004</v>
      </c>
      <c r="AB1035" s="41">
        <v>1000</v>
      </c>
      <c r="AC1035" s="41">
        <v>3</v>
      </c>
      <c r="AD1035" s="88">
        <v>389</v>
      </c>
      <c r="AE1035" s="69">
        <v>59.3</v>
      </c>
      <c r="AF1035" s="69">
        <v>75.900000000000006</v>
      </c>
      <c r="AG1035" s="44">
        <f t="shared" si="586"/>
        <v>29.65</v>
      </c>
      <c r="AH1035" s="44">
        <f t="shared" si="594"/>
        <v>2761.8447876054929</v>
      </c>
      <c r="AI1035" s="44">
        <f t="shared" si="595"/>
        <v>209624.01937925693</v>
      </c>
      <c r="AJ1035" s="44">
        <f t="shared" si="596"/>
        <v>1.8557033738400541</v>
      </c>
      <c r="AK1035" s="45">
        <v>0</v>
      </c>
      <c r="AL1035" s="133">
        <v>370.4</v>
      </c>
      <c r="AM1035" s="69">
        <v>59.2</v>
      </c>
      <c r="AN1035" s="69">
        <v>75.900000000000006</v>
      </c>
      <c r="AO1035" s="44">
        <f t="shared" si="620"/>
        <v>29.55</v>
      </c>
      <c r="AP1035" s="44">
        <f t="shared" si="597"/>
        <v>2752.5378193692336</v>
      </c>
      <c r="AQ1035" s="46">
        <f t="shared" si="598"/>
        <v>209624.01937925693</v>
      </c>
      <c r="AR1035" s="46">
        <f t="shared" si="599"/>
        <v>208917.62049012486</v>
      </c>
      <c r="AS1035" s="47">
        <f t="shared" si="600"/>
        <v>0.33698375368618544</v>
      </c>
      <c r="AT1035" s="46">
        <f t="shared" si="601"/>
        <v>1.8557033738400541</v>
      </c>
      <c r="AU1035" s="46">
        <f t="shared" si="602"/>
        <v>1.7729476294581294</v>
      </c>
      <c r="AV1035" s="47">
        <f t="shared" si="603"/>
        <v>4.4595351578564042</v>
      </c>
      <c r="AW1035" s="48">
        <v>0</v>
      </c>
      <c r="AX1035" s="70">
        <v>150</v>
      </c>
      <c r="AY1035" s="70">
        <v>12</v>
      </c>
      <c r="AZ1035" s="71">
        <v>324.2</v>
      </c>
      <c r="BA1035" s="43">
        <f t="shared" si="618"/>
        <v>19.987661937075885</v>
      </c>
      <c r="BB1035" s="69">
        <v>59.1</v>
      </c>
      <c r="BC1035" s="69">
        <v>75.900000000000006</v>
      </c>
      <c r="BD1035" s="54">
        <f t="shared" si="604"/>
        <v>29.55</v>
      </c>
      <c r="BE1035" s="44">
        <f t="shared" si="605"/>
        <v>2743.2465590962411</v>
      </c>
      <c r="BF1035" s="50">
        <f t="shared" si="619"/>
        <v>209624.01937925693</v>
      </c>
      <c r="BG1035" s="50">
        <f t="shared" si="606"/>
        <v>208212.4138354047</v>
      </c>
      <c r="BH1035" s="72">
        <f t="shared" si="607"/>
        <v>0.67339875842105634</v>
      </c>
      <c r="BI1035" s="73">
        <f t="shared" si="608"/>
        <v>1.8557033738400541</v>
      </c>
      <c r="BJ1035" s="51">
        <f t="shared" si="609"/>
        <v>1.5570637409558363</v>
      </c>
      <c r="BK1035" s="72">
        <f t="shared" si="610"/>
        <v>16.093069457875437</v>
      </c>
      <c r="BL1035" s="48">
        <v>0</v>
      </c>
      <c r="BM1035" s="74">
        <v>1100</v>
      </c>
      <c r="BN1035" s="74">
        <v>3</v>
      </c>
      <c r="BO1035" s="71">
        <v>299.89999999999998</v>
      </c>
      <c r="BP1035" s="69">
        <v>58.6</v>
      </c>
      <c r="BQ1035" s="69">
        <v>74.8</v>
      </c>
      <c r="BR1035" s="72">
        <f t="shared" si="611"/>
        <v>29.3</v>
      </c>
      <c r="BS1035" s="54">
        <f t="shared" si="612"/>
        <v>2697.0258771803014</v>
      </c>
      <c r="BT1035" s="50">
        <f t="shared" si="613"/>
        <v>208212.4138354047</v>
      </c>
      <c r="BU1035" s="50">
        <f t="shared" si="614"/>
        <v>201737.53561308654</v>
      </c>
      <c r="BV1035" s="72">
        <f t="shared" si="615"/>
        <v>3.1097464858347297</v>
      </c>
      <c r="BW1035" s="75">
        <f t="shared" si="616"/>
        <v>1.5570637409558363</v>
      </c>
      <c r="BX1035" s="55">
        <f t="shared" si="617"/>
        <v>1.4865850278610508</v>
      </c>
      <c r="BY1035" s="72">
        <f t="shared" si="592"/>
        <v>4.5263858659710765</v>
      </c>
      <c r="BZ1035" s="83" t="s">
        <v>74</v>
      </c>
      <c r="CA1035" s="83" t="s">
        <v>78</v>
      </c>
      <c r="CB1035" s="112">
        <v>3</v>
      </c>
      <c r="CC1035" s="112">
        <v>7</v>
      </c>
      <c r="CD1035" s="112">
        <v>3</v>
      </c>
      <c r="CE1035" s="112">
        <v>6</v>
      </c>
      <c r="CF1035" s="83" t="s">
        <v>107</v>
      </c>
      <c r="CG1035" s="71" t="s">
        <v>75</v>
      </c>
      <c r="CH1035" s="129">
        <v>9.86</v>
      </c>
      <c r="CI1035" s="63">
        <v>14.2</v>
      </c>
      <c r="CJ1035" s="64">
        <f>SUM((AF1035-BQ1035)/AF1035)*100</f>
        <v>1.4492753623188517</v>
      </c>
      <c r="CK1035" s="64">
        <f>SUM(BX1035*CH1035)</f>
        <v>14.657728374709961</v>
      </c>
      <c r="CL1035" s="65" t="s">
        <v>107</v>
      </c>
    </row>
    <row r="1036" spans="1:90" s="65" customFormat="1" ht="24.75" customHeight="1" x14ac:dyDescent="0.3">
      <c r="A1036" s="61" t="s">
        <v>135</v>
      </c>
      <c r="B1036" s="35">
        <v>3.6579999999999999</v>
      </c>
      <c r="C1036" s="35">
        <v>1.61</v>
      </c>
      <c r="D1036" s="35">
        <v>7.0979999999999999</v>
      </c>
      <c r="E1036" s="35">
        <v>3.7821199999999999</v>
      </c>
      <c r="F1036" s="35">
        <v>1.0431999999999999</v>
      </c>
      <c r="G1036" s="66">
        <v>0.34098000000000001</v>
      </c>
      <c r="H1036" s="66">
        <v>8.0659999999999996E-2</v>
      </c>
      <c r="I1036" s="66">
        <v>4.6080000000000003E-2</v>
      </c>
      <c r="J1036" s="66">
        <v>3.4099999999999998E-2</v>
      </c>
      <c r="K1036" s="67">
        <v>4.1480000000000003E-2</v>
      </c>
      <c r="L1036" s="66">
        <v>1.7532299999999998</v>
      </c>
      <c r="M1036" s="68">
        <v>0.12562000000000001</v>
      </c>
      <c r="N1036" s="35">
        <v>5.5139999999999993</v>
      </c>
      <c r="O1036" s="35">
        <v>17.919999999999998</v>
      </c>
      <c r="P1036" s="35">
        <v>2.4660000000000002</v>
      </c>
      <c r="Q1036" s="35">
        <v>14.906000000000001</v>
      </c>
      <c r="R1036" s="35">
        <v>6.0980000000000008</v>
      </c>
      <c r="S1036" s="35">
        <v>4.4379999999999997</v>
      </c>
      <c r="T1036" s="35">
        <v>7.7539999999999996</v>
      </c>
      <c r="U1036" s="35">
        <v>3.3719999999999999</v>
      </c>
      <c r="V1036" s="35">
        <v>15.614000000000001</v>
      </c>
      <c r="W1036" s="35">
        <v>6.1579999999999995</v>
      </c>
      <c r="X1036" s="35">
        <v>6.8199999999999985</v>
      </c>
      <c r="Y1036" s="35">
        <v>4.8160000000000007</v>
      </c>
      <c r="Z1036" s="35">
        <v>2.5520000000000005</v>
      </c>
      <c r="AA1036" s="35">
        <v>4.7780000000000005</v>
      </c>
      <c r="AB1036" s="41">
        <v>1000</v>
      </c>
      <c r="AC1036" s="41">
        <v>3</v>
      </c>
      <c r="AD1036" s="88">
        <v>389.4</v>
      </c>
      <c r="AE1036" s="69">
        <v>59.6</v>
      </c>
      <c r="AF1036" s="69">
        <v>76</v>
      </c>
      <c r="AG1036" s="44">
        <f t="shared" si="586"/>
        <v>29.8</v>
      </c>
      <c r="AH1036" s="44">
        <f t="shared" si="594"/>
        <v>2789.8599400938801</v>
      </c>
      <c r="AI1036" s="44">
        <f t="shared" si="595"/>
        <v>212029.35544713488</v>
      </c>
      <c r="AJ1036" s="44">
        <f t="shared" si="596"/>
        <v>1.8365381490634622</v>
      </c>
      <c r="AK1036" s="45">
        <v>0</v>
      </c>
      <c r="AL1036" s="133">
        <v>369.8</v>
      </c>
      <c r="AM1036" s="69">
        <v>59.4</v>
      </c>
      <c r="AN1036" s="69">
        <v>76</v>
      </c>
      <c r="AO1036" s="44">
        <f t="shared" si="620"/>
        <v>29.6</v>
      </c>
      <c r="AP1036" s="44">
        <f t="shared" si="597"/>
        <v>2771.1674638050204</v>
      </c>
      <c r="AQ1036" s="46">
        <f t="shared" si="598"/>
        <v>212029.35544713488</v>
      </c>
      <c r="AR1036" s="46">
        <f t="shared" si="599"/>
        <v>210608.72724918154</v>
      </c>
      <c r="AS1036" s="47">
        <f t="shared" si="600"/>
        <v>0.6700148641953223</v>
      </c>
      <c r="AT1036" s="46">
        <f t="shared" si="601"/>
        <v>1.8365381490634622</v>
      </c>
      <c r="AU1036" s="46">
        <f t="shared" si="602"/>
        <v>1.7558626597770159</v>
      </c>
      <c r="AV1036" s="47">
        <f t="shared" si="603"/>
        <v>4.3928022582915878</v>
      </c>
      <c r="AW1036" s="48">
        <v>0</v>
      </c>
      <c r="AX1036" s="70">
        <v>150</v>
      </c>
      <c r="AY1036" s="70">
        <v>12</v>
      </c>
      <c r="AZ1036" s="71">
        <v>325.2</v>
      </c>
      <c r="BA1036" s="43">
        <f t="shared" si="618"/>
        <v>19.741697416974166</v>
      </c>
      <c r="BB1036" s="69">
        <v>59.2</v>
      </c>
      <c r="BC1036" s="69">
        <v>76</v>
      </c>
      <c r="BD1036" s="54">
        <f t="shared" si="604"/>
        <v>29.6</v>
      </c>
      <c r="BE1036" s="44">
        <f t="shared" si="605"/>
        <v>2752.5378193692336</v>
      </c>
      <c r="BF1036" s="50">
        <f t="shared" si="619"/>
        <v>212029.35544713488</v>
      </c>
      <c r="BG1036" s="50">
        <f t="shared" si="606"/>
        <v>209192.87427206174</v>
      </c>
      <c r="BH1036" s="72">
        <f t="shared" si="607"/>
        <v>1.3377775775865852</v>
      </c>
      <c r="BI1036" s="73">
        <f t="shared" si="608"/>
        <v>1.8365381490634622</v>
      </c>
      <c r="BJ1036" s="51">
        <f t="shared" si="609"/>
        <v>1.554546258478515</v>
      </c>
      <c r="BK1036" s="72">
        <f t="shared" si="610"/>
        <v>15.354534874690637</v>
      </c>
      <c r="BL1036" s="48">
        <v>0</v>
      </c>
      <c r="BM1036" s="74">
        <v>1100</v>
      </c>
      <c r="BN1036" s="74">
        <v>3</v>
      </c>
      <c r="BO1036" s="71">
        <v>300.3</v>
      </c>
      <c r="BP1036" s="69">
        <v>58.9</v>
      </c>
      <c r="BQ1036" s="69">
        <v>74.900000000000006</v>
      </c>
      <c r="BR1036" s="72">
        <f t="shared" si="611"/>
        <v>29.45</v>
      </c>
      <c r="BS1036" s="54">
        <f t="shared" si="612"/>
        <v>2724.7111624400618</v>
      </c>
      <c r="BT1036" s="50">
        <f t="shared" si="613"/>
        <v>209192.87427206174</v>
      </c>
      <c r="BU1036" s="50">
        <f t="shared" si="614"/>
        <v>204080.86606676065</v>
      </c>
      <c r="BV1036" s="72">
        <f t="shared" si="615"/>
        <v>2.4436818046932021</v>
      </c>
      <c r="BW1036" s="75">
        <f t="shared" si="616"/>
        <v>1.554546258478515</v>
      </c>
      <c r="BX1036" s="55">
        <f t="shared" si="617"/>
        <v>1.4714755272636062</v>
      </c>
      <c r="BY1036" s="72">
        <f t="shared" si="592"/>
        <v>5.3437284842339041</v>
      </c>
      <c r="BZ1036" s="83" t="s">
        <v>74</v>
      </c>
      <c r="CA1036" s="83" t="s">
        <v>78</v>
      </c>
      <c r="CB1036" s="112">
        <v>3</v>
      </c>
      <c r="CC1036" s="112">
        <v>7</v>
      </c>
      <c r="CD1036" s="112">
        <v>3</v>
      </c>
      <c r="CE1036" s="112">
        <v>6</v>
      </c>
      <c r="CF1036" s="83" t="s">
        <v>107</v>
      </c>
      <c r="CG1036" s="71" t="s">
        <v>75</v>
      </c>
      <c r="CH1036" s="129">
        <f>SUM(CH1034:CH1035)/2</f>
        <v>10.18</v>
      </c>
      <c r="CI1036" s="63">
        <f>SUM(CI1034:CI1035)/2</f>
        <v>14.7</v>
      </c>
      <c r="CJ1036" s="64">
        <f>SUM((AF1036-BQ1036)/AF1036)*100</f>
        <v>1.4473684210526241</v>
      </c>
      <c r="CK1036" s="64">
        <f>SUM(BX1036*CH1036)</f>
        <v>14.979620867543511</v>
      </c>
      <c r="CL1036" s="65" t="s">
        <v>107</v>
      </c>
    </row>
    <row r="1037" spans="1:90" s="65" customFormat="1" ht="24.75" customHeight="1" x14ac:dyDescent="0.3">
      <c r="A1037" s="61" t="s">
        <v>135</v>
      </c>
      <c r="B1037" s="35">
        <v>3.74</v>
      </c>
      <c r="C1037" s="35">
        <v>1.6140000000000001</v>
      </c>
      <c r="D1037" s="35">
        <v>6.9859999999999998</v>
      </c>
      <c r="E1037" s="35">
        <v>3.7634400000000001</v>
      </c>
      <c r="F1037" s="35">
        <v>1.13646</v>
      </c>
      <c r="G1037" s="66">
        <v>0.23275399999999999</v>
      </c>
      <c r="H1037" s="66">
        <v>8.3379999999999996E-2</v>
      </c>
      <c r="I1037" s="66">
        <v>4.48E-2</v>
      </c>
      <c r="J1037" s="66">
        <v>3.406E-2</v>
      </c>
      <c r="K1037" s="67">
        <v>4.4339999999999997E-2</v>
      </c>
      <c r="L1037" s="66">
        <v>1.7532299999999998</v>
      </c>
      <c r="M1037" s="68">
        <v>0.13544</v>
      </c>
      <c r="N1037" s="35">
        <v>5.4565999999999999</v>
      </c>
      <c r="O1037" s="35">
        <v>18.512800000000002</v>
      </c>
      <c r="P1037" s="35">
        <v>2.6611000000000002</v>
      </c>
      <c r="Q1037" s="35">
        <v>15.9712</v>
      </c>
      <c r="R1037" s="35">
        <v>4.9891999999999994</v>
      </c>
      <c r="S1037" s="35">
        <v>4.4276999999999997</v>
      </c>
      <c r="T1037" s="35">
        <v>7.8513000000000002</v>
      </c>
      <c r="U1037" s="35">
        <v>3.2800999999999991</v>
      </c>
      <c r="V1037" s="35">
        <v>14.1896</v>
      </c>
      <c r="W1037" s="35">
        <v>4.4066999999999998</v>
      </c>
      <c r="X1037" s="35">
        <v>8.352999999999998</v>
      </c>
      <c r="Y1037" s="35">
        <v>3.6676000000000002</v>
      </c>
      <c r="Z1037" s="35">
        <v>1.5456000000000001</v>
      </c>
      <c r="AA1037" s="35">
        <v>4.6005000000000003</v>
      </c>
      <c r="AB1037" s="41">
        <v>1000</v>
      </c>
      <c r="AC1037" s="41">
        <v>3</v>
      </c>
      <c r="AD1037" s="88">
        <v>355.9</v>
      </c>
      <c r="AE1037" s="69">
        <v>59.67</v>
      </c>
      <c r="AF1037" s="69">
        <v>76.2</v>
      </c>
      <c r="AG1037" s="44">
        <f t="shared" si="586"/>
        <v>29.835000000000001</v>
      </c>
      <c r="AH1037" s="44">
        <f t="shared" si="594"/>
        <v>2796.4171508202689</v>
      </c>
      <c r="AI1037" s="44">
        <f t="shared" si="595"/>
        <v>213086.9868925045</v>
      </c>
      <c r="AJ1037" s="44">
        <f t="shared" si="596"/>
        <v>1.6702099231406375</v>
      </c>
      <c r="AK1037" s="45">
        <v>0</v>
      </c>
      <c r="AL1037" s="43">
        <v>354.8</v>
      </c>
      <c r="AM1037" s="43">
        <v>59.67</v>
      </c>
      <c r="AN1037" s="69">
        <v>76.099999999999994</v>
      </c>
      <c r="AO1037" s="44">
        <f t="shared" ref="AO1037:AO1100" si="621">SUM(AM1037/2)</f>
        <v>29.835000000000001</v>
      </c>
      <c r="AP1037" s="44">
        <f t="shared" si="597"/>
        <v>2796.4171508202689</v>
      </c>
      <c r="AQ1037" s="46">
        <f t="shared" si="598"/>
        <v>213086.9868925045</v>
      </c>
      <c r="AR1037" s="46">
        <f t="shared" si="599"/>
        <v>212807.34517742245</v>
      </c>
      <c r="AS1037" s="47">
        <f t="shared" si="600"/>
        <v>0.13123359580053526</v>
      </c>
      <c r="AT1037" s="46">
        <f t="shared" si="601"/>
        <v>1.6702099231406375</v>
      </c>
      <c r="AU1037" s="46">
        <f t="shared" si="602"/>
        <v>1.6672356854233341</v>
      </c>
      <c r="AV1037" s="47">
        <f t="shared" si="603"/>
        <v>0.17807568234960056</v>
      </c>
      <c r="AW1037" s="48">
        <v>0</v>
      </c>
      <c r="AX1037" s="70">
        <v>150</v>
      </c>
      <c r="AY1037" s="70">
        <v>12</v>
      </c>
      <c r="AZ1037" s="71">
        <v>334.4</v>
      </c>
      <c r="BA1037" s="43">
        <f t="shared" si="618"/>
        <v>6.4294258373205748</v>
      </c>
      <c r="BB1037" s="71">
        <v>59.88</v>
      </c>
      <c r="BC1037" s="69">
        <v>74.86</v>
      </c>
      <c r="BD1037" s="54">
        <f t="shared" si="604"/>
        <v>29.94</v>
      </c>
      <c r="BE1037" s="44">
        <f t="shared" si="605"/>
        <v>2816.1349644114439</v>
      </c>
      <c r="BF1037" s="50">
        <f t="shared" si="619"/>
        <v>213086.9868925045</v>
      </c>
      <c r="BG1037" s="50">
        <f t="shared" si="606"/>
        <v>210815.8634358407</v>
      </c>
      <c r="BH1037" s="72">
        <f t="shared" si="607"/>
        <v>1.0658198746831544</v>
      </c>
      <c r="BI1037" s="73">
        <f t="shared" si="608"/>
        <v>1.6702099231406375</v>
      </c>
      <c r="BJ1037" s="51">
        <f t="shared" si="609"/>
        <v>1.5862183924397637</v>
      </c>
      <c r="BK1037" s="72">
        <f t="shared" si="610"/>
        <v>5.0288008433656914</v>
      </c>
      <c r="BL1037" s="116">
        <v>0</v>
      </c>
      <c r="BM1037" s="74">
        <f t="shared" ref="BM1037:BM1068" si="622">SUM(AB1037)</f>
        <v>1000</v>
      </c>
      <c r="BN1037" s="74">
        <f t="shared" ref="BN1037:BN1068" si="623">SUM(AC1037)</f>
        <v>3</v>
      </c>
      <c r="BO1037" s="71">
        <v>303.39999999999998</v>
      </c>
      <c r="BP1037" s="71">
        <v>59.3</v>
      </c>
      <c r="BQ1037" s="71">
        <v>73.94</v>
      </c>
      <c r="BR1037" s="72">
        <f t="shared" si="611"/>
        <v>29.65</v>
      </c>
      <c r="BS1037" s="54">
        <f t="shared" si="612"/>
        <v>2761.8447876054929</v>
      </c>
      <c r="BT1037" s="50">
        <f t="shared" si="613"/>
        <v>210815.8634358407</v>
      </c>
      <c r="BU1037" s="50">
        <f t="shared" si="614"/>
        <v>204210.80359555013</v>
      </c>
      <c r="BV1037" s="72">
        <f t="shared" si="615"/>
        <v>3.1330943187303104</v>
      </c>
      <c r="BW1037" s="75">
        <f t="shared" si="616"/>
        <v>1.5862183924397637</v>
      </c>
      <c r="BX1037" s="55">
        <f t="shared" si="617"/>
        <v>1.4857196321547175</v>
      </c>
      <c r="BY1037" s="72">
        <f t="shared" si="592"/>
        <v>6.335745491544138</v>
      </c>
      <c r="BZ1037" s="83" t="s">
        <v>77</v>
      </c>
      <c r="CA1037" s="83" t="s">
        <v>78</v>
      </c>
      <c r="CB1037" s="112">
        <v>4</v>
      </c>
      <c r="CC1037" s="112">
        <v>7</v>
      </c>
      <c r="CD1037" s="112">
        <v>8</v>
      </c>
      <c r="CE1037" s="112">
        <v>6</v>
      </c>
      <c r="CF1037" s="83" t="s">
        <v>112</v>
      </c>
      <c r="CG1037" s="71" t="s">
        <v>75</v>
      </c>
      <c r="CH1037" s="129">
        <v>24.5</v>
      </c>
      <c r="CI1037" s="63">
        <v>3.6</v>
      </c>
      <c r="CJ1037" s="64">
        <f>SUM((AF1037-BQ1037)/AF1037)*100</f>
        <v>2.9658792650918699</v>
      </c>
      <c r="CK1037" s="64">
        <f>SUM(BX1037*CH1037)</f>
        <v>36.400130987790575</v>
      </c>
      <c r="CL1037" s="65" t="s">
        <v>112</v>
      </c>
    </row>
    <row r="1038" spans="1:90" s="65" customFormat="1" ht="24.75" customHeight="1" x14ac:dyDescent="0.3">
      <c r="A1038" s="61" t="s">
        <v>135</v>
      </c>
      <c r="B1038" s="35">
        <v>3.81</v>
      </c>
      <c r="C1038" s="35">
        <v>1.6879999999999999</v>
      </c>
      <c r="D1038" s="35">
        <v>5.6020000000000003</v>
      </c>
      <c r="E1038" s="35">
        <v>4.9980000000000002</v>
      </c>
      <c r="F1038" s="35">
        <v>1.56786</v>
      </c>
      <c r="G1038" s="66">
        <v>0.30446000000000001</v>
      </c>
      <c r="H1038" s="66">
        <v>8.004E-2</v>
      </c>
      <c r="I1038" s="66">
        <v>4.496E-2</v>
      </c>
      <c r="J1038" s="66">
        <v>4.1000000000000002E-2</v>
      </c>
      <c r="K1038" s="67">
        <v>4.8619999999999997E-2</v>
      </c>
      <c r="L1038" s="66">
        <v>1.7532299999999998</v>
      </c>
      <c r="M1038" s="68">
        <v>0.13304000000000002</v>
      </c>
      <c r="N1038" s="35">
        <v>8.2800000000000011</v>
      </c>
      <c r="O1038" s="35">
        <v>13.366</v>
      </c>
      <c r="P1038" s="35">
        <v>2.6440000000000001</v>
      </c>
      <c r="Q1038" s="35">
        <v>17.351999999999997</v>
      </c>
      <c r="R1038" s="35">
        <v>4.93</v>
      </c>
      <c r="S1038" s="35">
        <v>4.58</v>
      </c>
      <c r="T1038" s="35">
        <v>7.4320000000000004</v>
      </c>
      <c r="U1038" s="35">
        <v>3.218</v>
      </c>
      <c r="V1038" s="35">
        <v>14.502000000000001</v>
      </c>
      <c r="W1038" s="35">
        <v>4.1620000000000008</v>
      </c>
      <c r="X1038" s="35">
        <v>7.798</v>
      </c>
      <c r="Y1038" s="35">
        <v>2.9319999999999995</v>
      </c>
      <c r="Z1038" s="35">
        <v>1.5619999999999998</v>
      </c>
      <c r="AA1038" s="35">
        <v>4.7460000000000004</v>
      </c>
      <c r="AB1038" s="41">
        <v>1100</v>
      </c>
      <c r="AC1038" s="41">
        <v>3</v>
      </c>
      <c r="AD1038" s="88">
        <v>384.4</v>
      </c>
      <c r="AE1038" s="69">
        <v>59.8</v>
      </c>
      <c r="AF1038" s="69">
        <v>76.2</v>
      </c>
      <c r="AG1038" s="44">
        <f t="shared" si="586"/>
        <v>29.9</v>
      </c>
      <c r="AH1038" s="44">
        <f t="shared" si="594"/>
        <v>2808.6152482358107</v>
      </c>
      <c r="AI1038" s="44">
        <f t="shared" si="595"/>
        <v>214016.48191556879</v>
      </c>
      <c r="AJ1038" s="44">
        <f t="shared" si="596"/>
        <v>1.7961233478814445</v>
      </c>
      <c r="AK1038" s="45">
        <v>0</v>
      </c>
      <c r="AL1038" s="43">
        <v>356.1</v>
      </c>
      <c r="AM1038" s="43">
        <v>59.78</v>
      </c>
      <c r="AN1038" s="69">
        <v>75.45</v>
      </c>
      <c r="AO1038" s="44">
        <f t="shared" si="621"/>
        <v>29.89</v>
      </c>
      <c r="AP1038" s="44">
        <f t="shared" si="597"/>
        <v>2806.7368899882294</v>
      </c>
      <c r="AQ1038" s="46">
        <f t="shared" si="598"/>
        <v>214016.48191556879</v>
      </c>
      <c r="AR1038" s="46">
        <f t="shared" si="599"/>
        <v>211768.29834961193</v>
      </c>
      <c r="AS1038" s="47">
        <f t="shared" si="600"/>
        <v>1.0504721626270761</v>
      </c>
      <c r="AT1038" s="46">
        <f t="shared" si="601"/>
        <v>1.7961233478814445</v>
      </c>
      <c r="AU1038" s="46">
        <f t="shared" si="602"/>
        <v>1.681554806716671</v>
      </c>
      <c r="AV1038" s="47">
        <f t="shared" si="603"/>
        <v>6.3786566384713401</v>
      </c>
      <c r="AW1038" s="48">
        <v>0</v>
      </c>
      <c r="AX1038" s="70">
        <v>150</v>
      </c>
      <c r="AY1038" s="70">
        <v>12</v>
      </c>
      <c r="AZ1038" s="71">
        <v>334.4</v>
      </c>
      <c r="BA1038" s="43">
        <f t="shared" si="618"/>
        <v>14.952153110047847</v>
      </c>
      <c r="BB1038" s="71">
        <v>59.7</v>
      </c>
      <c r="BC1038" s="69">
        <v>74.849999999999994</v>
      </c>
      <c r="BD1038" s="54">
        <f t="shared" si="604"/>
        <v>29.85</v>
      </c>
      <c r="BE1038" s="44">
        <f t="shared" si="605"/>
        <v>2799.2297401832116</v>
      </c>
      <c r="BF1038" s="50">
        <f t="shared" si="619"/>
        <v>214016.48191556879</v>
      </c>
      <c r="BG1038" s="50">
        <f t="shared" si="606"/>
        <v>209522.34605271337</v>
      </c>
      <c r="BH1038" s="72">
        <f t="shared" si="607"/>
        <v>2.0999017564583591</v>
      </c>
      <c r="BI1038" s="73">
        <f t="shared" si="608"/>
        <v>1.7961233478814445</v>
      </c>
      <c r="BJ1038" s="51">
        <f t="shared" si="609"/>
        <v>1.5960111477363319</v>
      </c>
      <c r="BK1038" s="72">
        <f t="shared" si="610"/>
        <v>11.141339506618408</v>
      </c>
      <c r="BL1038" s="116">
        <v>0</v>
      </c>
      <c r="BM1038" s="74">
        <f t="shared" si="622"/>
        <v>1100</v>
      </c>
      <c r="BN1038" s="74">
        <f t="shared" si="623"/>
        <v>3</v>
      </c>
      <c r="BO1038" s="71">
        <v>304.89999999999998</v>
      </c>
      <c r="BP1038" s="71">
        <v>59.7</v>
      </c>
      <c r="BQ1038" s="71">
        <v>74.2</v>
      </c>
      <c r="BR1038" s="72">
        <f t="shared" si="611"/>
        <v>29.85</v>
      </c>
      <c r="BS1038" s="54">
        <f t="shared" si="612"/>
        <v>2799.2297401832116</v>
      </c>
      <c r="BT1038" s="50">
        <f t="shared" si="613"/>
        <v>209522.34605271337</v>
      </c>
      <c r="BU1038" s="50">
        <f t="shared" si="614"/>
        <v>207702.84672159431</v>
      </c>
      <c r="BV1038" s="72">
        <f t="shared" si="615"/>
        <v>0.8684034736138827</v>
      </c>
      <c r="BW1038" s="75">
        <f t="shared" si="616"/>
        <v>1.5960111477363319</v>
      </c>
      <c r="BX1038" s="55">
        <f t="shared" si="617"/>
        <v>1.4679625475171707</v>
      </c>
      <c r="BY1038" s="72">
        <f t="shared" si="592"/>
        <v>8.0230392125253118</v>
      </c>
      <c r="BZ1038" s="83" t="s">
        <v>77</v>
      </c>
      <c r="CA1038" s="83" t="s">
        <v>78</v>
      </c>
      <c r="CB1038" s="112">
        <v>4</v>
      </c>
      <c r="CC1038" s="112">
        <v>7</v>
      </c>
      <c r="CD1038" s="112">
        <v>8</v>
      </c>
      <c r="CE1038" s="112">
        <v>6</v>
      </c>
      <c r="CF1038" s="83" t="s">
        <v>112</v>
      </c>
      <c r="CG1038" s="71" t="s">
        <v>75</v>
      </c>
      <c r="CH1038" s="129">
        <v>21.4</v>
      </c>
      <c r="CI1038" s="63">
        <v>4.8</v>
      </c>
      <c r="CJ1038" s="64">
        <f>SUM((AF1038-BQ1038)/AF1038)*100</f>
        <v>2.6246719160104988</v>
      </c>
      <c r="CK1038" s="64">
        <f>SUM(BX1038*CH1038)</f>
        <v>31.41439851686745</v>
      </c>
      <c r="CL1038" s="65" t="s">
        <v>112</v>
      </c>
    </row>
    <row r="1039" spans="1:90" s="65" customFormat="1" ht="24.75" customHeight="1" x14ac:dyDescent="0.3">
      <c r="A1039" s="61" t="s">
        <v>135</v>
      </c>
      <c r="B1039" s="35">
        <v>4.242</v>
      </c>
      <c r="C1039" s="35">
        <v>1.64</v>
      </c>
      <c r="D1039" s="35">
        <v>6.056</v>
      </c>
      <c r="E1039" s="35">
        <v>5.0119999999999996</v>
      </c>
      <c r="F1039" s="35">
        <v>1.59148</v>
      </c>
      <c r="G1039" s="66">
        <v>0.31368000000000001</v>
      </c>
      <c r="H1039" s="66">
        <v>8.1140000000000004E-2</v>
      </c>
      <c r="I1039" s="66">
        <v>4.3660000000000004E-2</v>
      </c>
      <c r="J1039" s="66">
        <v>4.088E-2</v>
      </c>
      <c r="K1039" s="67">
        <v>5.3820000000000007E-2</v>
      </c>
      <c r="L1039" s="66">
        <v>1.7532299999999998</v>
      </c>
      <c r="M1039" s="68">
        <v>0.16152</v>
      </c>
      <c r="N1039" s="35">
        <v>5.5139999999999993</v>
      </c>
      <c r="O1039" s="35">
        <v>17.919999999999998</v>
      </c>
      <c r="P1039" s="35">
        <v>2.4660000000000002</v>
      </c>
      <c r="Q1039" s="35">
        <v>14.906000000000001</v>
      </c>
      <c r="R1039" s="35">
        <v>6.0980000000000008</v>
      </c>
      <c r="S1039" s="35">
        <v>4.4379999999999997</v>
      </c>
      <c r="T1039" s="35">
        <v>7.7539999999999996</v>
      </c>
      <c r="U1039" s="35">
        <v>3.3719999999999999</v>
      </c>
      <c r="V1039" s="35">
        <v>15.614000000000001</v>
      </c>
      <c r="W1039" s="35">
        <v>6.1579999999999995</v>
      </c>
      <c r="X1039" s="35">
        <v>6.8199999999999985</v>
      </c>
      <c r="Y1039" s="35">
        <v>4.8160000000000007</v>
      </c>
      <c r="Z1039" s="35">
        <v>2.5520000000000005</v>
      </c>
      <c r="AA1039" s="35">
        <v>4.7780000000000005</v>
      </c>
      <c r="AB1039" s="41">
        <v>1100</v>
      </c>
      <c r="AC1039" s="41">
        <v>3</v>
      </c>
      <c r="AD1039" s="88">
        <v>384.7</v>
      </c>
      <c r="AE1039" s="69">
        <v>59.55</v>
      </c>
      <c r="AF1039" s="69">
        <v>76.3</v>
      </c>
      <c r="AG1039" s="44">
        <f t="shared" si="586"/>
        <v>29.774999999999999</v>
      </c>
      <c r="AH1039" s="44">
        <f t="shared" si="594"/>
        <v>2785.1809305354395</v>
      </c>
      <c r="AI1039" s="44">
        <f t="shared" si="595"/>
        <v>212509.30499985404</v>
      </c>
      <c r="AJ1039" s="44">
        <f t="shared" si="596"/>
        <v>1.8102736724881965</v>
      </c>
      <c r="AK1039" s="45">
        <v>0</v>
      </c>
      <c r="AL1039" s="43">
        <v>360</v>
      </c>
      <c r="AM1039" s="43">
        <v>59.52</v>
      </c>
      <c r="AN1039" s="69">
        <v>75.63</v>
      </c>
      <c r="AO1039" s="44">
        <f t="shared" si="621"/>
        <v>29.76</v>
      </c>
      <c r="AP1039" s="44">
        <f t="shared" si="597"/>
        <v>2782.3754097559681</v>
      </c>
      <c r="AQ1039" s="46">
        <f t="shared" si="598"/>
        <v>212509.30499985404</v>
      </c>
      <c r="AR1039" s="46">
        <f t="shared" si="599"/>
        <v>210431.05223984385</v>
      </c>
      <c r="AS1039" s="47">
        <f t="shared" si="600"/>
        <v>0.97795847575315198</v>
      </c>
      <c r="AT1039" s="46">
        <f t="shared" si="601"/>
        <v>1.8102736724881965</v>
      </c>
      <c r="AU1039" s="46">
        <f t="shared" si="602"/>
        <v>1.7107741284764444</v>
      </c>
      <c r="AV1039" s="47">
        <f t="shared" si="603"/>
        <v>5.4963813220015139</v>
      </c>
      <c r="AW1039" s="48">
        <v>0</v>
      </c>
      <c r="AX1039" s="70">
        <v>150</v>
      </c>
      <c r="AY1039" s="70">
        <v>12</v>
      </c>
      <c r="AZ1039" s="71">
        <v>334.3</v>
      </c>
      <c r="BA1039" s="43">
        <f t="shared" si="618"/>
        <v>15.076278791504629</v>
      </c>
      <c r="BB1039" s="71">
        <v>59.6</v>
      </c>
      <c r="BC1039" s="69">
        <v>74.48</v>
      </c>
      <c r="BD1039" s="54">
        <f t="shared" si="604"/>
        <v>29.8</v>
      </c>
      <c r="BE1039" s="44">
        <f t="shared" si="605"/>
        <v>2789.8599400938801</v>
      </c>
      <c r="BF1039" s="50">
        <f t="shared" si="619"/>
        <v>212509.30499985404</v>
      </c>
      <c r="BG1039" s="50">
        <f t="shared" si="606"/>
        <v>207788.7683381922</v>
      </c>
      <c r="BH1039" s="72">
        <f t="shared" si="607"/>
        <v>2.2213317490568629</v>
      </c>
      <c r="BI1039" s="73">
        <f t="shared" si="608"/>
        <v>1.8102736724881965</v>
      </c>
      <c r="BJ1039" s="51">
        <f t="shared" si="609"/>
        <v>1.6088453802079477</v>
      </c>
      <c r="BK1039" s="72">
        <f t="shared" si="610"/>
        <v>11.126952534386051</v>
      </c>
      <c r="BL1039" s="116">
        <v>0</v>
      </c>
      <c r="BM1039" s="74">
        <f t="shared" si="622"/>
        <v>1100</v>
      </c>
      <c r="BN1039" s="74">
        <f t="shared" si="623"/>
        <v>3</v>
      </c>
      <c r="BO1039" s="71">
        <v>304.2</v>
      </c>
      <c r="BP1039" s="71">
        <v>59.5</v>
      </c>
      <c r="BQ1039" s="71">
        <v>73.5</v>
      </c>
      <c r="BR1039" s="72">
        <f t="shared" si="611"/>
        <v>29.75</v>
      </c>
      <c r="BS1039" s="54">
        <f t="shared" si="612"/>
        <v>2780.5058479678164</v>
      </c>
      <c r="BT1039" s="50">
        <f t="shared" si="613"/>
        <v>207788.7683381922</v>
      </c>
      <c r="BU1039" s="50">
        <f t="shared" si="614"/>
        <v>204367.17982563449</v>
      </c>
      <c r="BV1039" s="72">
        <f t="shared" si="615"/>
        <v>1.6466667279093765</v>
      </c>
      <c r="BW1039" s="75">
        <f t="shared" si="616"/>
        <v>1.6088453802079477</v>
      </c>
      <c r="BX1039" s="55">
        <f t="shared" si="617"/>
        <v>1.4884973226109133</v>
      </c>
      <c r="BY1039" s="72">
        <f t="shared" si="592"/>
        <v>7.4803992401979036</v>
      </c>
      <c r="BZ1039" s="83" t="s">
        <v>77</v>
      </c>
      <c r="CA1039" s="83" t="s">
        <v>78</v>
      </c>
      <c r="CB1039" s="112">
        <v>4</v>
      </c>
      <c r="CC1039" s="112">
        <v>7</v>
      </c>
      <c r="CD1039" s="112">
        <v>8</v>
      </c>
      <c r="CE1039" s="112">
        <v>6</v>
      </c>
      <c r="CF1039" s="83" t="s">
        <v>112</v>
      </c>
      <c r="CG1039" s="71" t="s">
        <v>75</v>
      </c>
      <c r="CH1039" s="129">
        <f>SUM(CH1037:CH1038)/2</f>
        <v>22.95</v>
      </c>
      <c r="CI1039" s="63">
        <f>SUM(CI1037:CI1038)/2</f>
        <v>4.2</v>
      </c>
      <c r="CJ1039" s="64">
        <f>SUM((AF1039-BQ1039)/AF1039)*100</f>
        <v>3.6697247706421985</v>
      </c>
      <c r="CK1039" s="64">
        <f>SUM(BX1039*CH1039)</f>
        <v>34.161013553920462</v>
      </c>
      <c r="CL1039" s="65" t="s">
        <v>112</v>
      </c>
    </row>
    <row r="1040" spans="1:90" s="65" customFormat="1" ht="24.75" customHeight="1" x14ac:dyDescent="0.3">
      <c r="A1040" s="61" t="s">
        <v>135</v>
      </c>
      <c r="B1040" s="35">
        <v>3.9079999999999999</v>
      </c>
      <c r="C1040" s="35">
        <v>1.8160000000000001</v>
      </c>
      <c r="D1040" s="35">
        <v>6.09</v>
      </c>
      <c r="E1040" s="35">
        <v>5.0839999999999996</v>
      </c>
      <c r="F1040" s="35">
        <v>1.6627400000000001</v>
      </c>
      <c r="G1040" s="66">
        <v>0.31766</v>
      </c>
      <c r="H1040" s="66">
        <v>8.3299999999999999E-2</v>
      </c>
      <c r="I1040" s="66">
        <v>4.6679999999999999E-2</v>
      </c>
      <c r="J1040" s="66">
        <v>4.2380000000000001E-2</v>
      </c>
      <c r="K1040" s="67">
        <v>4.9139999999999996E-2</v>
      </c>
      <c r="L1040" s="66">
        <v>1.7532299999999998</v>
      </c>
      <c r="M1040" s="68">
        <v>0.14879999999999999</v>
      </c>
      <c r="N1040" s="35">
        <v>5.4565999999999999</v>
      </c>
      <c r="O1040" s="35">
        <v>18.512800000000002</v>
      </c>
      <c r="P1040" s="35">
        <v>2.6611000000000002</v>
      </c>
      <c r="Q1040" s="35">
        <v>15.9712</v>
      </c>
      <c r="R1040" s="35">
        <v>4.9891999999999994</v>
      </c>
      <c r="S1040" s="35">
        <v>4.4276999999999997</v>
      </c>
      <c r="T1040" s="35">
        <v>7.8513000000000002</v>
      </c>
      <c r="U1040" s="35">
        <v>3.2800999999999991</v>
      </c>
      <c r="V1040" s="35">
        <v>14.1896</v>
      </c>
      <c r="W1040" s="35">
        <v>4.4066999999999998</v>
      </c>
      <c r="X1040" s="35">
        <v>8.352999999999998</v>
      </c>
      <c r="Y1040" s="35">
        <v>3.6676000000000002</v>
      </c>
      <c r="Z1040" s="35">
        <v>1.5456000000000001</v>
      </c>
      <c r="AA1040" s="35">
        <v>4.6005000000000003</v>
      </c>
      <c r="AB1040" s="41">
        <v>1100</v>
      </c>
      <c r="AC1040" s="41">
        <v>3</v>
      </c>
      <c r="AD1040" s="88">
        <v>384.5</v>
      </c>
      <c r="AE1040" s="69">
        <v>60.2</v>
      </c>
      <c r="AF1040" s="69">
        <v>75.23</v>
      </c>
      <c r="AG1040" s="44">
        <f t="shared" ref="AG1040:AG1103" si="624">SUM(AE1040/2)</f>
        <v>30.1</v>
      </c>
      <c r="AH1040" s="44">
        <f t="shared" si="594"/>
        <v>2846.314360078889</v>
      </c>
      <c r="AI1040" s="44">
        <f t="shared" si="595"/>
        <v>214128.22930873482</v>
      </c>
      <c r="AJ1040" s="44">
        <f t="shared" si="596"/>
        <v>1.7956530124088375</v>
      </c>
      <c r="AK1040" s="45">
        <v>0</v>
      </c>
      <c r="AL1040" s="43">
        <v>360.1</v>
      </c>
      <c r="AM1040" s="43">
        <v>60.11</v>
      </c>
      <c r="AN1040" s="69">
        <v>74.56</v>
      </c>
      <c r="AO1040" s="44">
        <f t="shared" si="621"/>
        <v>30.055</v>
      </c>
      <c r="AP1040" s="44">
        <f t="shared" si="597"/>
        <v>2837.8101473054371</v>
      </c>
      <c r="AQ1040" s="46">
        <f t="shared" si="598"/>
        <v>214128.22930873482</v>
      </c>
      <c r="AR1040" s="46">
        <f t="shared" si="599"/>
        <v>211587.12458309339</v>
      </c>
      <c r="AS1040" s="47">
        <f t="shared" si="600"/>
        <v>1.186721028724153</v>
      </c>
      <c r="AT1040" s="46">
        <f t="shared" si="601"/>
        <v>1.7956530124088375</v>
      </c>
      <c r="AU1040" s="46">
        <f t="shared" si="602"/>
        <v>1.7018993982244104</v>
      </c>
      <c r="AV1040" s="47">
        <f t="shared" si="603"/>
        <v>5.221143146061288</v>
      </c>
      <c r="AW1040" s="48">
        <v>0</v>
      </c>
      <c r="AX1040" s="70">
        <v>150</v>
      </c>
      <c r="AY1040" s="70">
        <v>12</v>
      </c>
      <c r="AZ1040" s="71">
        <v>333.3</v>
      </c>
      <c r="BA1040" s="43">
        <f t="shared" si="618"/>
        <v>15.361536153615358</v>
      </c>
      <c r="BB1040" s="71">
        <v>59.9</v>
      </c>
      <c r="BC1040" s="69">
        <v>74.61</v>
      </c>
      <c r="BD1040" s="54">
        <f t="shared" si="604"/>
        <v>29.95</v>
      </c>
      <c r="BE1040" s="44">
        <f t="shared" si="605"/>
        <v>2818.0164642516784</v>
      </c>
      <c r="BF1040" s="50">
        <f t="shared" si="619"/>
        <v>214128.22930873482</v>
      </c>
      <c r="BG1040" s="50">
        <f t="shared" si="606"/>
        <v>210252.20839781771</v>
      </c>
      <c r="BH1040" s="72">
        <f t="shared" si="607"/>
        <v>1.8101400844858149</v>
      </c>
      <c r="BI1040" s="73">
        <f t="shared" si="608"/>
        <v>1.7956530124088375</v>
      </c>
      <c r="BJ1040" s="51">
        <f t="shared" si="609"/>
        <v>1.5852389972017029</v>
      </c>
      <c r="BK1040" s="72">
        <f t="shared" si="610"/>
        <v>11.717966319387497</v>
      </c>
      <c r="BL1040" s="116">
        <v>0</v>
      </c>
      <c r="BM1040" s="74">
        <f t="shared" si="622"/>
        <v>1100</v>
      </c>
      <c r="BN1040" s="74">
        <f t="shared" si="623"/>
        <v>3</v>
      </c>
      <c r="BO1040" s="71">
        <v>303.7</v>
      </c>
      <c r="BP1040" s="71">
        <v>59.6</v>
      </c>
      <c r="BQ1040" s="71">
        <v>73.94</v>
      </c>
      <c r="BR1040" s="72">
        <f t="shared" si="611"/>
        <v>29.8</v>
      </c>
      <c r="BS1040" s="54">
        <f t="shared" si="612"/>
        <v>2789.8599400938801</v>
      </c>
      <c r="BT1040" s="50">
        <f t="shared" si="613"/>
        <v>210252.20839781771</v>
      </c>
      <c r="BU1040" s="50">
        <f t="shared" si="614"/>
        <v>206282.24397054149</v>
      </c>
      <c r="BV1040" s="72">
        <f t="shared" si="615"/>
        <v>1.888191547441282</v>
      </c>
      <c r="BW1040" s="75">
        <f t="shared" si="616"/>
        <v>1.5852389972017029</v>
      </c>
      <c r="BX1040" s="55">
        <f t="shared" si="617"/>
        <v>1.472254684428246</v>
      </c>
      <c r="BY1040" s="72">
        <f t="shared" si="592"/>
        <v>7.1272731097897015</v>
      </c>
      <c r="BZ1040" s="83" t="s">
        <v>77</v>
      </c>
      <c r="CA1040" s="83" t="s">
        <v>78</v>
      </c>
      <c r="CB1040" s="112">
        <v>4</v>
      </c>
      <c r="CC1040" s="112">
        <v>7</v>
      </c>
      <c r="CD1040" s="112">
        <v>8</v>
      </c>
      <c r="CE1040" s="112">
        <v>6</v>
      </c>
      <c r="CF1040" s="83" t="s">
        <v>112</v>
      </c>
      <c r="CG1040" s="71" t="s">
        <v>75</v>
      </c>
      <c r="CH1040" s="129">
        <f>SUM(CH1038:CH1039)/2</f>
        <v>22.174999999999997</v>
      </c>
      <c r="CI1040" s="63">
        <f>SUM(CI1038:CI1039)/2</f>
        <v>4.5</v>
      </c>
      <c r="CJ1040" s="64">
        <f>SUM((AF1040-BQ1040)/AF1040)*100</f>
        <v>1.7147414595241341</v>
      </c>
      <c r="CK1040" s="64">
        <f>SUM(BX1040*CH1040)</f>
        <v>32.64724762719635</v>
      </c>
      <c r="CL1040" s="65" t="s">
        <v>112</v>
      </c>
    </row>
    <row r="1041" spans="1:90" s="65" customFormat="1" ht="24.75" customHeight="1" x14ac:dyDescent="0.3">
      <c r="A1041" s="61" t="s">
        <v>135</v>
      </c>
      <c r="B1041" s="35">
        <v>3.6739999999999999</v>
      </c>
      <c r="C1041" s="35">
        <v>1.6220000000000001</v>
      </c>
      <c r="D1041" s="35">
        <v>6.742</v>
      </c>
      <c r="E1041" s="35">
        <v>4.0704799999999999</v>
      </c>
      <c r="F1041" s="35">
        <v>0.69821999999999995</v>
      </c>
      <c r="G1041" s="66">
        <v>0.35971999999999998</v>
      </c>
      <c r="H1041" s="66">
        <v>8.0620000000000011E-2</v>
      </c>
      <c r="I1041" s="66">
        <v>5.0720000000000001E-2</v>
      </c>
      <c r="J1041" s="66">
        <v>3.6200000000000003E-2</v>
      </c>
      <c r="K1041" s="67">
        <v>4.6260000000000003E-2</v>
      </c>
      <c r="L1041" s="66">
        <v>1.7532299999999998</v>
      </c>
      <c r="M1041" s="68">
        <v>4.6640000000000001E-2</v>
      </c>
      <c r="N1041" s="35">
        <v>8.2800000000000011</v>
      </c>
      <c r="O1041" s="35">
        <v>13.366</v>
      </c>
      <c r="P1041" s="35">
        <v>2.6440000000000001</v>
      </c>
      <c r="Q1041" s="35">
        <v>17.351999999999997</v>
      </c>
      <c r="R1041" s="35">
        <v>4.93</v>
      </c>
      <c r="S1041" s="35">
        <v>4.58</v>
      </c>
      <c r="T1041" s="35">
        <v>7.4320000000000004</v>
      </c>
      <c r="U1041" s="35">
        <v>3.218</v>
      </c>
      <c r="V1041" s="35">
        <v>14.502000000000001</v>
      </c>
      <c r="W1041" s="35">
        <v>4.1620000000000008</v>
      </c>
      <c r="X1041" s="35">
        <v>7.798</v>
      </c>
      <c r="Y1041" s="35">
        <v>2.9319999999999995</v>
      </c>
      <c r="Z1041" s="35">
        <v>1.5619999999999998</v>
      </c>
      <c r="AA1041" s="35">
        <v>4.7460000000000004</v>
      </c>
      <c r="AB1041" s="41">
        <v>1000</v>
      </c>
      <c r="AC1041" s="41">
        <v>6</v>
      </c>
      <c r="AD1041" s="88">
        <v>385</v>
      </c>
      <c r="AE1041" s="69">
        <v>59.4</v>
      </c>
      <c r="AF1041" s="69">
        <v>76.099999999999994</v>
      </c>
      <c r="AG1041" s="44">
        <f t="shared" si="624"/>
        <v>29.7</v>
      </c>
      <c r="AH1041" s="44">
        <f t="shared" si="594"/>
        <v>2771.1674638050204</v>
      </c>
      <c r="AI1041" s="44">
        <f t="shared" si="595"/>
        <v>210885.84399556203</v>
      </c>
      <c r="AJ1041" s="44">
        <f t="shared" si="596"/>
        <v>1.8256322601155823</v>
      </c>
      <c r="AK1041" s="45">
        <v>0</v>
      </c>
      <c r="AL1041" s="43">
        <v>364.7</v>
      </c>
      <c r="AM1041" s="43">
        <v>59.42</v>
      </c>
      <c r="AN1041" s="69">
        <v>74.45</v>
      </c>
      <c r="AO1041" s="44">
        <f t="shared" si="621"/>
        <v>29.71</v>
      </c>
      <c r="AP1041" s="44">
        <f t="shared" si="597"/>
        <v>2773.0338840005184</v>
      </c>
      <c r="AQ1041" s="46">
        <f t="shared" si="598"/>
        <v>210885.84399556203</v>
      </c>
      <c r="AR1041" s="46">
        <f t="shared" si="599"/>
        <v>206452.37266383859</v>
      </c>
      <c r="AS1041" s="47">
        <f t="shared" si="600"/>
        <v>2.1023086461017941</v>
      </c>
      <c r="AT1041" s="46">
        <f t="shared" si="601"/>
        <v>1.8256322601155823</v>
      </c>
      <c r="AU1041" s="46">
        <f t="shared" si="602"/>
        <v>1.7665091240866106</v>
      </c>
      <c r="AV1041" s="47">
        <f t="shared" si="603"/>
        <v>3.2385019327621078</v>
      </c>
      <c r="AW1041" s="48">
        <v>0</v>
      </c>
      <c r="AX1041" s="70">
        <v>150</v>
      </c>
      <c r="AY1041" s="70">
        <v>12</v>
      </c>
      <c r="AZ1041" s="71">
        <v>324.8</v>
      </c>
      <c r="BA1041" s="43">
        <f t="shared" si="618"/>
        <v>18.534482758620683</v>
      </c>
      <c r="BB1041" s="71">
        <v>59</v>
      </c>
      <c r="BC1041" s="69">
        <v>75.56</v>
      </c>
      <c r="BD1041" s="54">
        <f t="shared" si="604"/>
        <v>29.5</v>
      </c>
      <c r="BE1041" s="44">
        <f t="shared" si="605"/>
        <v>2733.9710067865176</v>
      </c>
      <c r="BF1041" s="50">
        <f t="shared" si="619"/>
        <v>210885.84399556203</v>
      </c>
      <c r="BG1041" s="50">
        <f t="shared" si="606"/>
        <v>206578.84927278929</v>
      </c>
      <c r="BH1041" s="72">
        <f t="shared" si="607"/>
        <v>2.0423346779328524</v>
      </c>
      <c r="BI1041" s="73">
        <f t="shared" si="608"/>
        <v>1.8256322601155823</v>
      </c>
      <c r="BJ1041" s="51">
        <f t="shared" si="609"/>
        <v>1.5722810013870228</v>
      </c>
      <c r="BK1041" s="72">
        <f t="shared" si="610"/>
        <v>13.877452993327347</v>
      </c>
      <c r="BL1041" s="116">
        <v>0</v>
      </c>
      <c r="BM1041" s="74">
        <f t="shared" si="622"/>
        <v>1000</v>
      </c>
      <c r="BN1041" s="74">
        <f t="shared" si="623"/>
        <v>6</v>
      </c>
      <c r="BO1041" s="71">
        <v>292.3</v>
      </c>
      <c r="BP1041" s="71">
        <v>58.07</v>
      </c>
      <c r="BQ1041" s="71">
        <v>73.790000000000006</v>
      </c>
      <c r="BR1041" s="72">
        <f t="shared" si="611"/>
        <v>29.035</v>
      </c>
      <c r="BS1041" s="54">
        <f t="shared" si="612"/>
        <v>2648.4607032068043</v>
      </c>
      <c r="BT1041" s="50">
        <f t="shared" si="613"/>
        <v>206578.84927278929</v>
      </c>
      <c r="BU1041" s="50">
        <f t="shared" si="614"/>
        <v>195429.91528963009</v>
      </c>
      <c r="BV1041" s="72">
        <f t="shared" si="615"/>
        <v>5.3969387584480746</v>
      </c>
      <c r="BW1041" s="75">
        <f t="shared" si="616"/>
        <v>1.5722810013870228</v>
      </c>
      <c r="BX1041" s="55">
        <f t="shared" si="617"/>
        <v>1.4956768495079527</v>
      </c>
      <c r="BY1041" s="72">
        <f t="shared" si="592"/>
        <v>4.8721667317414656</v>
      </c>
      <c r="BZ1041" s="83" t="s">
        <v>77</v>
      </c>
      <c r="CA1041" s="83" t="s">
        <v>78</v>
      </c>
      <c r="CB1041" s="112">
        <v>4</v>
      </c>
      <c r="CC1041" s="112">
        <v>7</v>
      </c>
      <c r="CD1041" s="112">
        <v>8</v>
      </c>
      <c r="CE1041" s="112">
        <v>6</v>
      </c>
      <c r="CF1041" s="83" t="s">
        <v>112</v>
      </c>
      <c r="CG1041" s="71" t="s">
        <v>75</v>
      </c>
      <c r="CH1041" s="62">
        <v>21.138428647781925</v>
      </c>
      <c r="CI1041" s="63">
        <v>6.2</v>
      </c>
      <c r="CJ1041" s="64">
        <f>SUM((AF1041-BQ1041)/AF1041)*100</f>
        <v>3.0354796320630593</v>
      </c>
      <c r="CK1041" s="64">
        <f>SUM(BX1041*CH1041)</f>
        <v>31.616258363463121</v>
      </c>
      <c r="CL1041" s="65" t="s">
        <v>112</v>
      </c>
    </row>
    <row r="1042" spans="1:90" s="65" customFormat="1" ht="24.75" customHeight="1" x14ac:dyDescent="0.3">
      <c r="A1042" s="61" t="s">
        <v>135</v>
      </c>
      <c r="B1042" s="35">
        <v>3.536</v>
      </c>
      <c r="C1042" s="35">
        <v>1.728</v>
      </c>
      <c r="D1042" s="35">
        <v>7.444</v>
      </c>
      <c r="E1042" s="35">
        <v>3.4821199999999997</v>
      </c>
      <c r="F1042" s="35">
        <v>0.79168000000000005</v>
      </c>
      <c r="G1042" s="66">
        <v>0.34960000000000002</v>
      </c>
      <c r="H1042" s="66">
        <v>8.2199999999999995E-2</v>
      </c>
      <c r="I1042" s="66">
        <v>5.1700000000000003E-2</v>
      </c>
      <c r="J1042" s="66">
        <v>3.5619999999999999E-2</v>
      </c>
      <c r="K1042" s="67">
        <v>4.5179999999999998E-2</v>
      </c>
      <c r="L1042" s="66">
        <v>1.7532299999999998</v>
      </c>
      <c r="M1042" s="68">
        <v>4.2319999999999997E-2</v>
      </c>
      <c r="N1042" s="35">
        <v>5.5139999999999993</v>
      </c>
      <c r="O1042" s="35">
        <v>17.919999999999998</v>
      </c>
      <c r="P1042" s="35">
        <v>2.4660000000000002</v>
      </c>
      <c r="Q1042" s="35">
        <v>14.906000000000001</v>
      </c>
      <c r="R1042" s="35">
        <v>6.0980000000000008</v>
      </c>
      <c r="S1042" s="35">
        <v>4.4379999999999997</v>
      </c>
      <c r="T1042" s="35">
        <v>7.7539999999999996</v>
      </c>
      <c r="U1042" s="35">
        <v>3.3719999999999999</v>
      </c>
      <c r="V1042" s="35">
        <v>15.614000000000001</v>
      </c>
      <c r="W1042" s="35">
        <v>6.1579999999999995</v>
      </c>
      <c r="X1042" s="35">
        <v>6.8199999999999985</v>
      </c>
      <c r="Y1042" s="35">
        <v>4.8160000000000007</v>
      </c>
      <c r="Z1042" s="35">
        <v>2.5520000000000005</v>
      </c>
      <c r="AA1042" s="35">
        <v>4.7780000000000005</v>
      </c>
      <c r="AB1042" s="41">
        <v>1000</v>
      </c>
      <c r="AC1042" s="41">
        <v>6</v>
      </c>
      <c r="AD1042" s="88">
        <v>385.5</v>
      </c>
      <c r="AE1042" s="69">
        <v>59.5</v>
      </c>
      <c r="AF1042" s="69">
        <v>76.2</v>
      </c>
      <c r="AG1042" s="44">
        <f t="shared" si="624"/>
        <v>29.75</v>
      </c>
      <c r="AH1042" s="44">
        <f t="shared" si="594"/>
        <v>2780.5058479678164</v>
      </c>
      <c r="AI1042" s="44">
        <f t="shared" si="595"/>
        <v>211874.54561514762</v>
      </c>
      <c r="AJ1042" s="44">
        <f t="shared" si="596"/>
        <v>1.8194729285707991</v>
      </c>
      <c r="AK1042" s="45">
        <v>0</v>
      </c>
      <c r="AL1042" s="43">
        <v>362</v>
      </c>
      <c r="AM1042" s="43">
        <v>59.29</v>
      </c>
      <c r="AN1042" s="69">
        <v>75.09</v>
      </c>
      <c r="AO1042" s="44">
        <f t="shared" si="621"/>
        <v>29.645</v>
      </c>
      <c r="AP1042" s="44">
        <f t="shared" si="597"/>
        <v>2760.9133839235196</v>
      </c>
      <c r="AQ1042" s="46">
        <f t="shared" si="598"/>
        <v>211874.54561514762</v>
      </c>
      <c r="AR1042" s="46">
        <f t="shared" si="599"/>
        <v>207316.98599881711</v>
      </c>
      <c r="AS1042" s="47">
        <f t="shared" si="600"/>
        <v>2.1510651990300627</v>
      </c>
      <c r="AT1042" s="46">
        <f t="shared" si="601"/>
        <v>1.8194729285707991</v>
      </c>
      <c r="AU1042" s="46">
        <f t="shared" si="602"/>
        <v>1.7461183812602092</v>
      </c>
      <c r="AV1042" s="47">
        <f t="shared" si="603"/>
        <v>4.0316371933167519</v>
      </c>
      <c r="AW1042" s="48">
        <v>0</v>
      </c>
      <c r="AX1042" s="70">
        <v>150</v>
      </c>
      <c r="AY1042" s="70">
        <v>12</v>
      </c>
      <c r="AZ1042" s="71">
        <v>326.10000000000002</v>
      </c>
      <c r="BA1042" s="43">
        <f t="shared" si="618"/>
        <v>18.215271389144426</v>
      </c>
      <c r="BB1042" s="71">
        <v>59.1</v>
      </c>
      <c r="BC1042" s="69">
        <v>75</v>
      </c>
      <c r="BD1042" s="54">
        <f t="shared" si="604"/>
        <v>29.55</v>
      </c>
      <c r="BE1042" s="44">
        <f t="shared" si="605"/>
        <v>2743.2465590962411</v>
      </c>
      <c r="BF1042" s="50">
        <f t="shared" si="619"/>
        <v>211874.54561514762</v>
      </c>
      <c r="BG1042" s="50">
        <f t="shared" si="606"/>
        <v>205743.49193221808</v>
      </c>
      <c r="BH1042" s="72">
        <f t="shared" si="607"/>
        <v>2.8937188585485352</v>
      </c>
      <c r="BI1042" s="73">
        <f t="shared" si="608"/>
        <v>1.8194729285707991</v>
      </c>
      <c r="BJ1042" s="51">
        <f t="shared" si="609"/>
        <v>1.5849833058507299</v>
      </c>
      <c r="BK1042" s="72">
        <f t="shared" si="610"/>
        <v>12.887777500721675</v>
      </c>
      <c r="BL1042" s="116">
        <v>0</v>
      </c>
      <c r="BM1042" s="74">
        <f t="shared" si="622"/>
        <v>1000</v>
      </c>
      <c r="BN1042" s="74">
        <f t="shared" si="623"/>
        <v>6</v>
      </c>
      <c r="BO1042" s="71">
        <v>295.3</v>
      </c>
      <c r="BP1042" s="71">
        <v>58.52</v>
      </c>
      <c r="BQ1042" s="71">
        <v>73.5</v>
      </c>
      <c r="BR1042" s="72">
        <f t="shared" si="611"/>
        <v>29.26</v>
      </c>
      <c r="BS1042" s="54">
        <f t="shared" si="612"/>
        <v>2689.6670105485332</v>
      </c>
      <c r="BT1042" s="50">
        <f t="shared" si="613"/>
        <v>205743.49193221808</v>
      </c>
      <c r="BU1042" s="50">
        <f t="shared" si="614"/>
        <v>197690.5252753172</v>
      </c>
      <c r="BV1042" s="72">
        <f t="shared" si="615"/>
        <v>3.9140808689851161</v>
      </c>
      <c r="BW1042" s="75">
        <f t="shared" si="616"/>
        <v>1.5849833058507299</v>
      </c>
      <c r="BX1042" s="55">
        <f t="shared" si="617"/>
        <v>1.4937488763750577</v>
      </c>
      <c r="BY1042" s="72">
        <f t="shared" si="592"/>
        <v>5.756176051753596</v>
      </c>
      <c r="BZ1042" s="83" t="s">
        <v>77</v>
      </c>
      <c r="CA1042" s="83" t="s">
        <v>78</v>
      </c>
      <c r="CB1042" s="112">
        <v>4</v>
      </c>
      <c r="CC1042" s="112">
        <v>7</v>
      </c>
      <c r="CD1042" s="112">
        <v>8</v>
      </c>
      <c r="CE1042" s="112">
        <v>6</v>
      </c>
      <c r="CF1042" s="83" t="s">
        <v>112</v>
      </c>
      <c r="CG1042" s="71" t="s">
        <v>75</v>
      </c>
      <c r="CH1042" s="62">
        <v>21.488271771366943</v>
      </c>
      <c r="CI1042" s="63">
        <v>6.09</v>
      </c>
      <c r="CJ1042" s="64">
        <f>SUM((AF1042-BQ1042)/AF1042)*100</f>
        <v>3.5433070866141767</v>
      </c>
      <c r="CK1042" s="64">
        <f>SUM(BX1042*CH1042)</f>
        <v>32.098081813721244</v>
      </c>
      <c r="CL1042" s="65" t="s">
        <v>112</v>
      </c>
    </row>
    <row r="1043" spans="1:90" s="65" customFormat="1" ht="24.75" customHeight="1" x14ac:dyDescent="0.3">
      <c r="A1043" s="61" t="s">
        <v>135</v>
      </c>
      <c r="B1043" s="35">
        <v>3.8079999999999998</v>
      </c>
      <c r="C1043" s="35">
        <v>1.7255</v>
      </c>
      <c r="D1043" s="35">
        <v>7.516</v>
      </c>
      <c r="E1043" s="35">
        <v>4.1214399999999998</v>
      </c>
      <c r="F1043" s="35">
        <v>0.74053999999999998</v>
      </c>
      <c r="G1043" s="66">
        <v>0.39</v>
      </c>
      <c r="H1043" s="66">
        <v>8.5500000000000007E-2</v>
      </c>
      <c r="I1043" s="66">
        <v>5.2639999999999999E-2</v>
      </c>
      <c r="J1043" s="66">
        <v>3.6319999999999998E-2</v>
      </c>
      <c r="K1043" s="67">
        <v>4.8559999999999999E-2</v>
      </c>
      <c r="L1043" s="66">
        <v>1.7532299999999998</v>
      </c>
      <c r="M1043" s="68">
        <v>6.3600000000000004E-2</v>
      </c>
      <c r="N1043" s="35">
        <v>5.4565999999999999</v>
      </c>
      <c r="O1043" s="35">
        <v>18.512800000000002</v>
      </c>
      <c r="P1043" s="35">
        <v>2.6611000000000002</v>
      </c>
      <c r="Q1043" s="35">
        <v>15.9712</v>
      </c>
      <c r="R1043" s="35">
        <v>4.9891999999999994</v>
      </c>
      <c r="S1043" s="35">
        <v>4.4276999999999997</v>
      </c>
      <c r="T1043" s="35">
        <v>7.8513000000000002</v>
      </c>
      <c r="U1043" s="35">
        <v>3.2800999999999991</v>
      </c>
      <c r="V1043" s="35">
        <v>14.1896</v>
      </c>
      <c r="W1043" s="35">
        <v>4.4066999999999998</v>
      </c>
      <c r="X1043" s="35">
        <v>8.352999999999998</v>
      </c>
      <c r="Y1043" s="35">
        <v>3.6676000000000002</v>
      </c>
      <c r="Z1043" s="35">
        <v>1.5456000000000001</v>
      </c>
      <c r="AA1043" s="35">
        <v>4.6005000000000003</v>
      </c>
      <c r="AB1043" s="41">
        <v>1000</v>
      </c>
      <c r="AC1043" s="41">
        <v>6</v>
      </c>
      <c r="AD1043" s="88">
        <v>383.5</v>
      </c>
      <c r="AE1043" s="69">
        <v>59.4</v>
      </c>
      <c r="AF1043" s="69">
        <v>76.2</v>
      </c>
      <c r="AG1043" s="44">
        <f t="shared" si="624"/>
        <v>29.7</v>
      </c>
      <c r="AH1043" s="44">
        <f t="shared" si="594"/>
        <v>2771.1674638050204</v>
      </c>
      <c r="AI1043" s="44">
        <f t="shared" si="595"/>
        <v>211162.96074194257</v>
      </c>
      <c r="AJ1043" s="44">
        <f t="shared" si="596"/>
        <v>1.8161328987457539</v>
      </c>
      <c r="AK1043" s="45">
        <v>0</v>
      </c>
      <c r="AL1043" s="43">
        <v>360.8</v>
      </c>
      <c r="AM1043" s="43">
        <v>59.3</v>
      </c>
      <c r="AN1043" s="69">
        <v>75.33</v>
      </c>
      <c r="AO1043" s="44">
        <f t="shared" si="621"/>
        <v>29.65</v>
      </c>
      <c r="AP1043" s="44">
        <f t="shared" si="597"/>
        <v>2761.8447876054929</v>
      </c>
      <c r="AQ1043" s="46">
        <f t="shared" si="598"/>
        <v>211162.96074194257</v>
      </c>
      <c r="AR1043" s="46">
        <f t="shared" si="599"/>
        <v>208049.76785032178</v>
      </c>
      <c r="AS1043" s="47">
        <f t="shared" si="600"/>
        <v>1.4743082218028567</v>
      </c>
      <c r="AT1043" s="46">
        <f t="shared" si="601"/>
        <v>1.8161328987457539</v>
      </c>
      <c r="AU1043" s="46">
        <f t="shared" si="602"/>
        <v>1.7342004450568387</v>
      </c>
      <c r="AV1043" s="47">
        <f t="shared" si="603"/>
        <v>4.5113688401051979</v>
      </c>
      <c r="AW1043" s="48">
        <v>0</v>
      </c>
      <c r="AX1043" s="70">
        <v>150</v>
      </c>
      <c r="AY1043" s="70">
        <v>12</v>
      </c>
      <c r="AZ1043" s="71">
        <v>323.7</v>
      </c>
      <c r="BA1043" s="43">
        <f t="shared" si="618"/>
        <v>18.473895582329323</v>
      </c>
      <c r="BB1043" s="71">
        <v>59.29</v>
      </c>
      <c r="BC1043" s="69">
        <v>75.849999999999994</v>
      </c>
      <c r="BD1043" s="54">
        <f t="shared" si="604"/>
        <v>29.645</v>
      </c>
      <c r="BE1043" s="44">
        <f t="shared" si="605"/>
        <v>2760.9133839235196</v>
      </c>
      <c r="BF1043" s="50">
        <f t="shared" si="619"/>
        <v>211162.96074194257</v>
      </c>
      <c r="BG1043" s="50">
        <f t="shared" si="606"/>
        <v>209415.28017059894</v>
      </c>
      <c r="BH1043" s="72">
        <f t="shared" si="607"/>
        <v>0.82764541906543632</v>
      </c>
      <c r="BI1043" s="73">
        <f t="shared" si="608"/>
        <v>1.8161328987457539</v>
      </c>
      <c r="BJ1043" s="51">
        <f t="shared" si="609"/>
        <v>1.5457324782427513</v>
      </c>
      <c r="BK1043" s="72">
        <f t="shared" si="610"/>
        <v>14.888801402680654</v>
      </c>
      <c r="BL1043" s="116">
        <v>0</v>
      </c>
      <c r="BM1043" s="74">
        <f t="shared" si="622"/>
        <v>1000</v>
      </c>
      <c r="BN1043" s="74">
        <f t="shared" si="623"/>
        <v>6</v>
      </c>
      <c r="BO1043" s="71">
        <v>293</v>
      </c>
      <c r="BP1043" s="71">
        <v>58.45</v>
      </c>
      <c r="BQ1043" s="71">
        <v>74.19</v>
      </c>
      <c r="BR1043" s="72">
        <f t="shared" si="611"/>
        <v>29.225000000000001</v>
      </c>
      <c r="BS1043" s="54">
        <f t="shared" si="612"/>
        <v>2683.236248926451</v>
      </c>
      <c r="BT1043" s="50">
        <f t="shared" si="613"/>
        <v>209415.28017059894</v>
      </c>
      <c r="BU1043" s="50">
        <f t="shared" si="614"/>
        <v>199069.29730785338</v>
      </c>
      <c r="BV1043" s="72">
        <f t="shared" si="615"/>
        <v>4.9404144980811626</v>
      </c>
      <c r="BW1043" s="75">
        <f t="shared" si="616"/>
        <v>1.5457324782427513</v>
      </c>
      <c r="BX1043" s="55">
        <f t="shared" si="617"/>
        <v>1.471849270391939</v>
      </c>
      <c r="BY1043" s="72">
        <f t="shared" si="592"/>
        <v>4.7798185579179631</v>
      </c>
      <c r="BZ1043" s="83" t="s">
        <v>77</v>
      </c>
      <c r="CA1043" s="83" t="s">
        <v>78</v>
      </c>
      <c r="CB1043" s="112">
        <v>4</v>
      </c>
      <c r="CC1043" s="112">
        <v>7</v>
      </c>
      <c r="CD1043" s="112">
        <v>8</v>
      </c>
      <c r="CE1043" s="112">
        <v>6</v>
      </c>
      <c r="CF1043" s="83" t="s">
        <v>112</v>
      </c>
      <c r="CG1043" s="71" t="s">
        <v>75</v>
      </c>
      <c r="CH1043" s="62">
        <v>21.726349545697492</v>
      </c>
      <c r="CI1043" s="63">
        <f>SUM(CI1041:CI1042)/2</f>
        <v>6.1449999999999996</v>
      </c>
      <c r="CJ1043" s="64">
        <f>SUM((AF1043-BQ1043)/AF1043)*100</f>
        <v>2.6377952755905576</v>
      </c>
      <c r="CK1043" s="64">
        <f>SUM(BX1043*CH1043)</f>
        <v>31.977911727115089</v>
      </c>
      <c r="CL1043" s="65" t="s">
        <v>112</v>
      </c>
    </row>
    <row r="1044" spans="1:90" s="65" customFormat="1" ht="24.75" customHeight="1" x14ac:dyDescent="0.3">
      <c r="A1044" s="61" t="s">
        <v>135</v>
      </c>
      <c r="B1044" s="35">
        <v>4.0119999999999996</v>
      </c>
      <c r="C1044" s="35">
        <v>1.8959999999999999</v>
      </c>
      <c r="D1044" s="35">
        <v>6.1280000000000001</v>
      </c>
      <c r="E1044" s="35">
        <v>5.0620000000000003</v>
      </c>
      <c r="F1044" s="35">
        <v>0.88946000000000003</v>
      </c>
      <c r="G1044" s="66">
        <v>0.37118000000000001</v>
      </c>
      <c r="H1044" s="66">
        <v>8.0579999999999999E-2</v>
      </c>
      <c r="I1044" s="66">
        <v>4.428E-2</v>
      </c>
      <c r="J1044" s="66">
        <v>3.9780000000000003E-2</v>
      </c>
      <c r="K1044" s="67">
        <v>5.3839999999999999E-2</v>
      </c>
      <c r="L1044" s="66">
        <v>1.7532299999999998</v>
      </c>
      <c r="M1044" s="68">
        <v>9.332E-2</v>
      </c>
      <c r="N1044" s="35">
        <v>8.2800000000000011</v>
      </c>
      <c r="O1044" s="35">
        <v>13.366</v>
      </c>
      <c r="P1044" s="35">
        <v>2.6440000000000001</v>
      </c>
      <c r="Q1044" s="35">
        <v>17.351999999999997</v>
      </c>
      <c r="R1044" s="35">
        <v>4.93</v>
      </c>
      <c r="S1044" s="35">
        <v>4.58</v>
      </c>
      <c r="T1044" s="35">
        <v>7.4320000000000004</v>
      </c>
      <c r="U1044" s="35">
        <v>3.218</v>
      </c>
      <c r="V1044" s="35">
        <v>14.502000000000001</v>
      </c>
      <c r="W1044" s="35">
        <v>4.1620000000000008</v>
      </c>
      <c r="X1044" s="35">
        <v>7.798</v>
      </c>
      <c r="Y1044" s="35">
        <v>2.9319999999999995</v>
      </c>
      <c r="Z1044" s="35">
        <v>1.5619999999999998</v>
      </c>
      <c r="AA1044" s="35">
        <v>4.7460000000000004</v>
      </c>
      <c r="AB1044" s="41">
        <v>1000</v>
      </c>
      <c r="AC1044" s="41">
        <v>6</v>
      </c>
      <c r="AD1044" s="88">
        <v>384.7</v>
      </c>
      <c r="AE1044" s="69">
        <v>59.55</v>
      </c>
      <c r="AF1044" s="69">
        <v>76.3</v>
      </c>
      <c r="AG1044" s="44">
        <f t="shared" si="624"/>
        <v>29.774999999999999</v>
      </c>
      <c r="AH1044" s="44">
        <f t="shared" si="594"/>
        <v>2785.1809305354395</v>
      </c>
      <c r="AI1044" s="44">
        <f t="shared" si="595"/>
        <v>212509.30499985404</v>
      </c>
      <c r="AJ1044" s="44">
        <f t="shared" si="596"/>
        <v>1.8102736724881965</v>
      </c>
      <c r="AK1044" s="45">
        <v>0</v>
      </c>
      <c r="AL1044" s="43">
        <v>362.1</v>
      </c>
      <c r="AM1044" s="43">
        <v>59.4</v>
      </c>
      <c r="AN1044" s="69">
        <v>74.58</v>
      </c>
      <c r="AO1044" s="44">
        <f t="shared" si="621"/>
        <v>29.7</v>
      </c>
      <c r="AP1044" s="44">
        <f t="shared" si="597"/>
        <v>2771.1674638050204</v>
      </c>
      <c r="AQ1044" s="46">
        <f t="shared" si="598"/>
        <v>212509.30499985404</v>
      </c>
      <c r="AR1044" s="46">
        <f t="shared" si="599"/>
        <v>206673.66945057843</v>
      </c>
      <c r="AS1044" s="47">
        <f t="shared" si="600"/>
        <v>2.7460611897816052</v>
      </c>
      <c r="AT1044" s="46">
        <f t="shared" si="601"/>
        <v>1.8102736724881965</v>
      </c>
      <c r="AU1044" s="46">
        <f t="shared" si="602"/>
        <v>1.7520374073901488</v>
      </c>
      <c r="AV1044" s="47">
        <f t="shared" si="603"/>
        <v>3.216986800564952</v>
      </c>
      <c r="AW1044" s="48">
        <v>0</v>
      </c>
      <c r="AX1044" s="70">
        <v>150</v>
      </c>
      <c r="AY1044" s="70">
        <v>12</v>
      </c>
      <c r="AZ1044" s="71">
        <v>325.2</v>
      </c>
      <c r="BA1044" s="43">
        <f t="shared" si="618"/>
        <v>18.296432964329647</v>
      </c>
      <c r="BB1044" s="71">
        <v>59.1</v>
      </c>
      <c r="BC1044" s="69">
        <v>76.680000000000007</v>
      </c>
      <c r="BD1044" s="54">
        <f t="shared" si="604"/>
        <v>29.55</v>
      </c>
      <c r="BE1044" s="44">
        <f t="shared" si="605"/>
        <v>2743.2465590962411</v>
      </c>
      <c r="BF1044" s="50">
        <f t="shared" si="619"/>
        <v>212509.30499985404</v>
      </c>
      <c r="BG1044" s="50">
        <f t="shared" si="606"/>
        <v>210352.14615149979</v>
      </c>
      <c r="BH1044" s="72">
        <f t="shared" si="607"/>
        <v>1.015089126735286</v>
      </c>
      <c r="BI1044" s="73">
        <f t="shared" si="608"/>
        <v>1.8102736724881965</v>
      </c>
      <c r="BJ1044" s="51">
        <f t="shared" si="609"/>
        <v>1.5459789973608564</v>
      </c>
      <c r="BK1044" s="72">
        <f t="shared" si="610"/>
        <v>14.599708273062969</v>
      </c>
      <c r="BL1044" s="116">
        <v>0</v>
      </c>
      <c r="BM1044" s="74">
        <f t="shared" si="622"/>
        <v>1000</v>
      </c>
      <c r="BN1044" s="74">
        <f t="shared" si="623"/>
        <v>6</v>
      </c>
      <c r="BO1044" s="71">
        <v>294.60000000000002</v>
      </c>
      <c r="BP1044" s="71">
        <v>58.36</v>
      </c>
      <c r="BQ1044" s="71">
        <v>74.06</v>
      </c>
      <c r="BR1044" s="72">
        <f t="shared" si="611"/>
        <v>29.18</v>
      </c>
      <c r="BS1044" s="54">
        <f t="shared" si="612"/>
        <v>2674.9794365744697</v>
      </c>
      <c r="BT1044" s="50">
        <f t="shared" si="613"/>
        <v>210352.14615149979</v>
      </c>
      <c r="BU1044" s="50">
        <f t="shared" si="614"/>
        <v>198108.97707270522</v>
      </c>
      <c r="BV1044" s="72">
        <f t="shared" si="615"/>
        <v>5.8203204972184102</v>
      </c>
      <c r="BW1044" s="75">
        <f t="shared" si="616"/>
        <v>1.5459789973608564</v>
      </c>
      <c r="BX1044" s="55">
        <f t="shared" si="617"/>
        <v>1.4870603258522856</v>
      </c>
      <c r="BY1044" s="72">
        <f t="shared" si="592"/>
        <v>3.8110913284818837</v>
      </c>
      <c r="BZ1044" s="83" t="s">
        <v>77</v>
      </c>
      <c r="CA1044" s="83" t="s">
        <v>78</v>
      </c>
      <c r="CB1044" s="112">
        <v>4</v>
      </c>
      <c r="CC1044" s="112">
        <v>7</v>
      </c>
      <c r="CD1044" s="112">
        <v>8</v>
      </c>
      <c r="CE1044" s="112">
        <v>6</v>
      </c>
      <c r="CF1044" s="83" t="s">
        <v>112</v>
      </c>
      <c r="CG1044" s="71" t="s">
        <v>75</v>
      </c>
      <c r="CH1044" s="129">
        <f>SUM(CH1042:CH1043)/1.9</f>
        <v>22.744537535297074</v>
      </c>
      <c r="CI1044" s="63">
        <f>SUM(CI1042:CI1043)/2</f>
        <v>6.1174999999999997</v>
      </c>
      <c r="CJ1044" s="64">
        <f>SUM((AF1044-BQ1044)/AF1044)*100</f>
        <v>2.935779816513755</v>
      </c>
      <c r="CK1044" s="64">
        <f>SUM(BX1044*CH1044)</f>
        <v>33.82249939859841</v>
      </c>
      <c r="CL1044" s="65" t="s">
        <v>112</v>
      </c>
    </row>
    <row r="1045" spans="1:90" s="65" customFormat="1" ht="24.75" customHeight="1" x14ac:dyDescent="0.3">
      <c r="A1045" s="61" t="s">
        <v>135</v>
      </c>
      <c r="B1045" s="35">
        <v>3.964</v>
      </c>
      <c r="C1045" s="35">
        <v>1.77</v>
      </c>
      <c r="D1045" s="35">
        <v>5.944</v>
      </c>
      <c r="E1045" s="35">
        <v>5.1239999999999997</v>
      </c>
      <c r="F1045" s="35">
        <v>0.87563999999999997</v>
      </c>
      <c r="G1045" s="66">
        <v>0.35920000000000002</v>
      </c>
      <c r="H1045" s="66">
        <v>8.14E-2</v>
      </c>
      <c r="I1045" s="66">
        <v>4.4979999999999999E-2</v>
      </c>
      <c r="J1045" s="66">
        <v>4.0760000000000005E-2</v>
      </c>
      <c r="K1045" s="67">
        <v>5.28E-2</v>
      </c>
      <c r="L1045" s="66">
        <v>1.7532299999999998</v>
      </c>
      <c r="M1045" s="68">
        <v>9.9900000000000003E-2</v>
      </c>
      <c r="N1045" s="35">
        <v>5.5139999999999993</v>
      </c>
      <c r="O1045" s="35">
        <v>17.919999999999998</v>
      </c>
      <c r="P1045" s="35">
        <v>2.4660000000000002</v>
      </c>
      <c r="Q1045" s="35">
        <v>14.906000000000001</v>
      </c>
      <c r="R1045" s="35">
        <v>6.0980000000000008</v>
      </c>
      <c r="S1045" s="35">
        <v>4.4379999999999997</v>
      </c>
      <c r="T1045" s="35">
        <v>7.7539999999999996</v>
      </c>
      <c r="U1045" s="35">
        <v>3.3719999999999999</v>
      </c>
      <c r="V1045" s="35">
        <v>15.614000000000001</v>
      </c>
      <c r="W1045" s="35">
        <v>6.1579999999999995</v>
      </c>
      <c r="X1045" s="35">
        <v>6.8199999999999985</v>
      </c>
      <c r="Y1045" s="35">
        <v>4.8160000000000007</v>
      </c>
      <c r="Z1045" s="35">
        <v>2.5520000000000005</v>
      </c>
      <c r="AA1045" s="35">
        <v>4.7780000000000005</v>
      </c>
      <c r="AB1045" s="41">
        <v>1020</v>
      </c>
      <c r="AC1045" s="41">
        <v>6</v>
      </c>
      <c r="AD1045" s="88">
        <v>385.3</v>
      </c>
      <c r="AE1045" s="69">
        <v>59.4</v>
      </c>
      <c r="AF1045" s="69">
        <v>76.2</v>
      </c>
      <c r="AG1045" s="44">
        <f t="shared" si="624"/>
        <v>29.7</v>
      </c>
      <c r="AH1045" s="44">
        <f t="shared" si="594"/>
        <v>2771.1674638050204</v>
      </c>
      <c r="AI1045" s="44">
        <f t="shared" si="595"/>
        <v>211162.96074194257</v>
      </c>
      <c r="AJ1045" s="44">
        <f t="shared" si="596"/>
        <v>1.8246571209562945</v>
      </c>
      <c r="AK1045" s="45">
        <v>0</v>
      </c>
      <c r="AL1045" s="43">
        <v>361.7</v>
      </c>
      <c r="AM1045" s="43">
        <v>59.3</v>
      </c>
      <c r="AN1045" s="69">
        <v>75.92</v>
      </c>
      <c r="AO1045" s="44">
        <f t="shared" si="621"/>
        <v>29.65</v>
      </c>
      <c r="AP1045" s="44">
        <f t="shared" si="597"/>
        <v>2761.8447876054929</v>
      </c>
      <c r="AQ1045" s="46">
        <f t="shared" si="598"/>
        <v>211162.96074194257</v>
      </c>
      <c r="AR1045" s="46">
        <f t="shared" si="599"/>
        <v>209679.25627500901</v>
      </c>
      <c r="AS1045" s="47">
        <f t="shared" si="600"/>
        <v>0.70263480949519386</v>
      </c>
      <c r="AT1045" s="46">
        <f t="shared" si="601"/>
        <v>1.8246571209562945</v>
      </c>
      <c r="AU1045" s="46">
        <f t="shared" si="602"/>
        <v>1.7250156568926645</v>
      </c>
      <c r="AV1045" s="47">
        <f t="shared" si="603"/>
        <v>5.4608322253667261</v>
      </c>
      <c r="AW1045" s="48">
        <v>0</v>
      </c>
      <c r="AX1045" s="70">
        <v>150</v>
      </c>
      <c r="AY1045" s="70">
        <v>12</v>
      </c>
      <c r="AZ1045" s="71">
        <v>330</v>
      </c>
      <c r="BA1045" s="43">
        <f t="shared" si="618"/>
        <v>16.757575757575761</v>
      </c>
      <c r="BB1045" s="71">
        <v>60.07</v>
      </c>
      <c r="BC1045" s="69">
        <v>74.22</v>
      </c>
      <c r="BD1045" s="54">
        <f t="shared" si="604"/>
        <v>30.035</v>
      </c>
      <c r="BE1045" s="44">
        <f t="shared" si="605"/>
        <v>2834.0345812543528</v>
      </c>
      <c r="BF1045" s="50">
        <f t="shared" si="619"/>
        <v>211162.96074194257</v>
      </c>
      <c r="BG1045" s="50">
        <f t="shared" si="606"/>
        <v>210342.04662069806</v>
      </c>
      <c r="BH1045" s="72">
        <f t="shared" si="607"/>
        <v>0.38875857695883065</v>
      </c>
      <c r="BI1045" s="73">
        <f t="shared" si="608"/>
        <v>1.8246571209562945</v>
      </c>
      <c r="BJ1045" s="51">
        <f t="shared" si="609"/>
        <v>1.5688732010632027</v>
      </c>
      <c r="BK1045" s="72">
        <f t="shared" si="610"/>
        <v>14.018190977110079</v>
      </c>
      <c r="BL1045" s="116">
        <v>0</v>
      </c>
      <c r="BM1045" s="74">
        <f t="shared" si="622"/>
        <v>1020</v>
      </c>
      <c r="BN1045" s="74">
        <f t="shared" si="623"/>
        <v>6</v>
      </c>
      <c r="BO1045" s="71">
        <v>301.3</v>
      </c>
      <c r="BP1045" s="71">
        <v>58.8</v>
      </c>
      <c r="BQ1045" s="71">
        <v>73.7</v>
      </c>
      <c r="BR1045" s="72">
        <f t="shared" si="611"/>
        <v>29.4</v>
      </c>
      <c r="BS1045" s="54">
        <f t="shared" si="612"/>
        <v>2715.4670260568732</v>
      </c>
      <c r="BT1045" s="50">
        <f t="shared" si="613"/>
        <v>210342.04662069806</v>
      </c>
      <c r="BU1045" s="50">
        <f t="shared" si="614"/>
        <v>200129.91982039157</v>
      </c>
      <c r="BV1045" s="72">
        <f t="shared" si="615"/>
        <v>4.8550097160182322</v>
      </c>
      <c r="BW1045" s="75">
        <f t="shared" si="616"/>
        <v>1.5688732010632027</v>
      </c>
      <c r="BX1045" s="55">
        <f t="shared" si="617"/>
        <v>1.5055220142515644</v>
      </c>
      <c r="BY1045" s="72">
        <f t="shared" si="592"/>
        <v>4.0380055423667214</v>
      </c>
      <c r="BZ1045" s="83" t="s">
        <v>74</v>
      </c>
      <c r="CA1045" s="83" t="s">
        <v>78</v>
      </c>
      <c r="CB1045" s="112">
        <v>3</v>
      </c>
      <c r="CC1045" s="112">
        <v>7</v>
      </c>
      <c r="CD1045" s="112">
        <v>3</v>
      </c>
      <c r="CE1045" s="112">
        <v>6</v>
      </c>
      <c r="CF1045" s="83" t="s">
        <v>107</v>
      </c>
      <c r="CG1045" s="71" t="s">
        <v>75</v>
      </c>
      <c r="CH1045" s="62">
        <v>20.861977789529345</v>
      </c>
      <c r="CI1045" s="63">
        <v>6.59</v>
      </c>
      <c r="CJ1045" s="64">
        <f>SUM((AF1045-BQ1045)/AF1045)*100</f>
        <v>3.2808398950131235</v>
      </c>
      <c r="CK1045" s="64">
        <f>SUM(BX1045*CH1045)</f>
        <v>31.408166822963619</v>
      </c>
      <c r="CL1045" s="65" t="s">
        <v>107</v>
      </c>
    </row>
    <row r="1046" spans="1:90" s="65" customFormat="1" ht="24.75" customHeight="1" x14ac:dyDescent="0.3">
      <c r="A1046" s="61" t="s">
        <v>135</v>
      </c>
      <c r="B1046" s="35">
        <v>4.0439999999999996</v>
      </c>
      <c r="C1046" s="35">
        <v>1.8819999999999999</v>
      </c>
      <c r="D1046" s="35">
        <v>6.3339999999999996</v>
      </c>
      <c r="E1046" s="35">
        <v>5.17</v>
      </c>
      <c r="F1046" s="35">
        <v>0.90993999999999997</v>
      </c>
      <c r="G1046" s="66">
        <v>0.36762</v>
      </c>
      <c r="H1046" s="66">
        <v>8.3940000000000001E-2</v>
      </c>
      <c r="I1046" s="66">
        <v>4.7739999999999998E-2</v>
      </c>
      <c r="J1046" s="66">
        <v>4.1799999999999997E-2</v>
      </c>
      <c r="K1046" s="67">
        <v>5.0020000000000002E-2</v>
      </c>
      <c r="L1046" s="66">
        <v>1.7532299999999998</v>
      </c>
      <c r="M1046" s="68">
        <v>0.10342</v>
      </c>
      <c r="N1046" s="35">
        <v>5.4565999999999999</v>
      </c>
      <c r="O1046" s="35">
        <v>18.512800000000002</v>
      </c>
      <c r="P1046" s="35">
        <v>2.6611000000000002</v>
      </c>
      <c r="Q1046" s="35">
        <v>15.9712</v>
      </c>
      <c r="R1046" s="35">
        <v>4.9891999999999994</v>
      </c>
      <c r="S1046" s="35">
        <v>4.4276999999999997</v>
      </c>
      <c r="T1046" s="35">
        <v>7.8513000000000002</v>
      </c>
      <c r="U1046" s="35">
        <v>3.2800999999999991</v>
      </c>
      <c r="V1046" s="35">
        <v>14.1896</v>
      </c>
      <c r="W1046" s="35">
        <v>4.4066999999999998</v>
      </c>
      <c r="X1046" s="35">
        <v>8.352999999999998</v>
      </c>
      <c r="Y1046" s="35">
        <v>3.6676000000000002</v>
      </c>
      <c r="Z1046" s="35">
        <v>1.5456000000000001</v>
      </c>
      <c r="AA1046" s="35">
        <v>4.6005000000000003</v>
      </c>
      <c r="AB1046" s="41">
        <v>1020</v>
      </c>
      <c r="AC1046" s="41">
        <v>6</v>
      </c>
      <c r="AD1046" s="88">
        <v>385</v>
      </c>
      <c r="AE1046" s="69">
        <v>59.97</v>
      </c>
      <c r="AF1046" s="69">
        <v>74.89</v>
      </c>
      <c r="AG1046" s="44">
        <f t="shared" si="624"/>
        <v>29.984999999999999</v>
      </c>
      <c r="AH1046" s="44">
        <f t="shared" si="594"/>
        <v>2824.6066617009296</v>
      </c>
      <c r="AI1046" s="44">
        <f t="shared" si="595"/>
        <v>211534.79289478261</v>
      </c>
      <c r="AJ1046" s="44">
        <f t="shared" si="596"/>
        <v>1.8200315642235694</v>
      </c>
      <c r="AK1046" s="45">
        <v>0</v>
      </c>
      <c r="AL1046" s="43">
        <v>359.7</v>
      </c>
      <c r="AM1046" s="43">
        <v>59.8</v>
      </c>
      <c r="AN1046" s="69">
        <v>74.650000000000006</v>
      </c>
      <c r="AO1046" s="44">
        <f t="shared" si="621"/>
        <v>29.9</v>
      </c>
      <c r="AP1046" s="44">
        <f t="shared" si="597"/>
        <v>2808.6152482358107</v>
      </c>
      <c r="AQ1046" s="46">
        <f t="shared" si="598"/>
        <v>211534.79289478261</v>
      </c>
      <c r="AR1046" s="46">
        <f t="shared" si="599"/>
        <v>209663.12828080327</v>
      </c>
      <c r="AS1046" s="47">
        <f t="shared" si="600"/>
        <v>0.88480225326824158</v>
      </c>
      <c r="AT1046" s="46">
        <f t="shared" si="601"/>
        <v>1.8200315642235694</v>
      </c>
      <c r="AU1046" s="46">
        <f t="shared" si="602"/>
        <v>1.7156092392089624</v>
      </c>
      <c r="AV1046" s="47">
        <f t="shared" si="603"/>
        <v>5.7373908819627468</v>
      </c>
      <c r="AW1046" s="48">
        <v>0</v>
      </c>
      <c r="AX1046" s="70">
        <v>150</v>
      </c>
      <c r="AY1046" s="70">
        <v>12</v>
      </c>
      <c r="AZ1046" s="71">
        <v>327.8</v>
      </c>
      <c r="BA1046" s="43">
        <f t="shared" si="618"/>
        <v>17.449664429530198</v>
      </c>
      <c r="BB1046" s="71">
        <v>59.85</v>
      </c>
      <c r="BC1046" s="69">
        <v>74.67</v>
      </c>
      <c r="BD1046" s="54">
        <f t="shared" si="604"/>
        <v>29.925000000000001</v>
      </c>
      <c r="BE1046" s="44">
        <f t="shared" si="605"/>
        <v>2813.313892748336</v>
      </c>
      <c r="BF1046" s="50">
        <f t="shared" si="619"/>
        <v>211534.79289478261</v>
      </c>
      <c r="BG1046" s="50">
        <f t="shared" si="606"/>
        <v>210070.14837151824</v>
      </c>
      <c r="BH1046" s="72">
        <f t="shared" si="607"/>
        <v>0.69238941888528416</v>
      </c>
      <c r="BI1046" s="73">
        <f t="shared" si="608"/>
        <v>1.8200315642235694</v>
      </c>
      <c r="BJ1046" s="51">
        <f t="shared" si="609"/>
        <v>1.5604311347477671</v>
      </c>
      <c r="BK1046" s="72">
        <f t="shared" si="610"/>
        <v>14.263512489496225</v>
      </c>
      <c r="BL1046" s="116">
        <v>0</v>
      </c>
      <c r="BM1046" s="74">
        <f t="shared" si="622"/>
        <v>1020</v>
      </c>
      <c r="BN1046" s="74">
        <f t="shared" si="623"/>
        <v>6</v>
      </c>
      <c r="BO1046" s="71">
        <v>297.7</v>
      </c>
      <c r="BP1046" s="71">
        <v>59</v>
      </c>
      <c r="BQ1046" s="71">
        <v>73.7</v>
      </c>
      <c r="BR1046" s="72">
        <f t="shared" si="611"/>
        <v>29.5</v>
      </c>
      <c r="BS1046" s="54">
        <f t="shared" si="612"/>
        <v>2733.9710067865176</v>
      </c>
      <c r="BT1046" s="50">
        <f t="shared" si="613"/>
        <v>210070.14837151824</v>
      </c>
      <c r="BU1046" s="50">
        <f t="shared" si="614"/>
        <v>201493.66320016637</v>
      </c>
      <c r="BV1046" s="72">
        <f t="shared" si="615"/>
        <v>4.0826767809884075</v>
      </c>
      <c r="BW1046" s="75">
        <f t="shared" si="616"/>
        <v>1.5604311347477671</v>
      </c>
      <c r="BX1046" s="55">
        <f t="shared" si="617"/>
        <v>1.477465818387852</v>
      </c>
      <c r="BY1046" s="72">
        <f t="shared" si="592"/>
        <v>5.316820109035179</v>
      </c>
      <c r="BZ1046" s="83" t="s">
        <v>74</v>
      </c>
      <c r="CA1046" s="83" t="s">
        <v>78</v>
      </c>
      <c r="CB1046" s="112">
        <v>3</v>
      </c>
      <c r="CC1046" s="112">
        <v>7</v>
      </c>
      <c r="CD1046" s="112">
        <v>3</v>
      </c>
      <c r="CE1046" s="112">
        <v>6</v>
      </c>
      <c r="CF1046" s="83" t="s">
        <v>107</v>
      </c>
      <c r="CG1046" s="71" t="s">
        <v>75</v>
      </c>
      <c r="CH1046" s="62">
        <v>21.200948116934423</v>
      </c>
      <c r="CI1046" s="63">
        <v>6.89</v>
      </c>
      <c r="CJ1046" s="64">
        <f>SUM((AF1046-BQ1046)/AF1046)*100</f>
        <v>1.5889971958872984</v>
      </c>
      <c r="CK1046" s="64">
        <f>SUM(BX1046*CH1046)</f>
        <v>31.323676160184906</v>
      </c>
      <c r="CL1046" s="65" t="s">
        <v>107</v>
      </c>
    </row>
    <row r="1047" spans="1:90" s="65" customFormat="1" ht="24.75" customHeight="1" x14ac:dyDescent="0.3">
      <c r="A1047" s="61" t="s">
        <v>135</v>
      </c>
      <c r="B1047" s="35">
        <v>3.3420000000000001</v>
      </c>
      <c r="C1047" s="35">
        <v>1.64</v>
      </c>
      <c r="D1047" s="35">
        <v>7.01</v>
      </c>
      <c r="E1047" s="35">
        <v>3.7624800000000005</v>
      </c>
      <c r="F1047" s="35">
        <v>0.72436</v>
      </c>
      <c r="G1047" s="66">
        <v>0.31481999999999999</v>
      </c>
      <c r="H1047" s="66">
        <v>8.0620000000000011E-2</v>
      </c>
      <c r="I1047" s="66">
        <v>4.5360000000000004E-2</v>
      </c>
      <c r="J1047" s="66">
        <v>3.2199999999999999E-2</v>
      </c>
      <c r="K1047" s="67">
        <v>4.752E-2</v>
      </c>
      <c r="L1047" s="66">
        <v>1.7532299999999998</v>
      </c>
      <c r="M1047" s="68">
        <v>7.22E-2</v>
      </c>
      <c r="N1047" s="35">
        <v>8.2800000000000011</v>
      </c>
      <c r="O1047" s="35">
        <v>13.366</v>
      </c>
      <c r="P1047" s="35">
        <v>2.6440000000000001</v>
      </c>
      <c r="Q1047" s="35">
        <v>17.351999999999997</v>
      </c>
      <c r="R1047" s="35">
        <v>4.93</v>
      </c>
      <c r="S1047" s="35">
        <v>4.58</v>
      </c>
      <c r="T1047" s="35">
        <v>7.4320000000000004</v>
      </c>
      <c r="U1047" s="35">
        <v>3.218</v>
      </c>
      <c r="V1047" s="35">
        <v>14.502000000000001</v>
      </c>
      <c r="W1047" s="35">
        <v>4.1620000000000008</v>
      </c>
      <c r="X1047" s="35">
        <v>7.798</v>
      </c>
      <c r="Y1047" s="35">
        <v>2.9319999999999995</v>
      </c>
      <c r="Z1047" s="35">
        <v>1.5619999999999998</v>
      </c>
      <c r="AA1047" s="35">
        <v>4.7460000000000004</v>
      </c>
      <c r="AB1047" s="41">
        <v>1020</v>
      </c>
      <c r="AC1047" s="41">
        <v>6</v>
      </c>
      <c r="AD1047" s="88">
        <v>382.3</v>
      </c>
      <c r="AE1047" s="69">
        <v>60.03</v>
      </c>
      <c r="AF1047" s="69">
        <v>74.8</v>
      </c>
      <c r="AG1047" s="44">
        <f t="shared" si="624"/>
        <v>30.015000000000001</v>
      </c>
      <c r="AH1047" s="44">
        <f t="shared" si="594"/>
        <v>2830.2615284773915</v>
      </c>
      <c r="AI1047" s="44">
        <f t="shared" si="595"/>
        <v>211703.56233010886</v>
      </c>
      <c r="AJ1047" s="44">
        <f t="shared" si="596"/>
        <v>1.8058269581873192</v>
      </c>
      <c r="AK1047" s="45">
        <v>0</v>
      </c>
      <c r="AL1047" s="43">
        <v>360.5</v>
      </c>
      <c r="AM1047" s="43">
        <v>59.83</v>
      </c>
      <c r="AN1047" s="69">
        <v>74.319999999999993</v>
      </c>
      <c r="AO1047" s="44">
        <f t="shared" si="621"/>
        <v>29.914999999999999</v>
      </c>
      <c r="AP1047" s="44">
        <f t="shared" si="597"/>
        <v>2811.4339637044277</v>
      </c>
      <c r="AQ1047" s="46">
        <f t="shared" si="598"/>
        <v>211703.56233010886</v>
      </c>
      <c r="AR1047" s="46">
        <f t="shared" si="599"/>
        <v>208945.77218251306</v>
      </c>
      <c r="AS1047" s="47">
        <f t="shared" si="600"/>
        <v>1.3026659151325901</v>
      </c>
      <c r="AT1047" s="46">
        <f t="shared" si="601"/>
        <v>1.8058269581873192</v>
      </c>
      <c r="AU1047" s="46">
        <f t="shared" si="602"/>
        <v>1.7253280419816539</v>
      </c>
      <c r="AV1047" s="47">
        <f t="shared" si="603"/>
        <v>4.4577314476725798</v>
      </c>
      <c r="AW1047" s="48">
        <v>0</v>
      </c>
      <c r="AX1047" s="70">
        <v>150</v>
      </c>
      <c r="AY1047" s="70">
        <v>12</v>
      </c>
      <c r="AZ1047" s="71">
        <v>330.3</v>
      </c>
      <c r="BA1047" s="43">
        <f t="shared" si="618"/>
        <v>15.743263699666969</v>
      </c>
      <c r="BB1047" s="71">
        <v>59.7</v>
      </c>
      <c r="BC1047" s="69">
        <v>73.900000000000006</v>
      </c>
      <c r="BD1047" s="54">
        <f t="shared" si="604"/>
        <v>29.85</v>
      </c>
      <c r="BE1047" s="44">
        <f t="shared" si="605"/>
        <v>2799.2297401832116</v>
      </c>
      <c r="BF1047" s="50">
        <f t="shared" si="619"/>
        <v>211703.56233010886</v>
      </c>
      <c r="BG1047" s="50">
        <f t="shared" si="606"/>
        <v>206863.07779953934</v>
      </c>
      <c r="BH1047" s="72">
        <f t="shared" si="607"/>
        <v>2.2864445346563249</v>
      </c>
      <c r="BI1047" s="73">
        <f t="shared" si="608"/>
        <v>1.8058269581873192</v>
      </c>
      <c r="BJ1047" s="51">
        <f t="shared" si="609"/>
        <v>1.5967083324559117</v>
      </c>
      <c r="BK1047" s="72">
        <f t="shared" si="610"/>
        <v>11.580213972512617</v>
      </c>
      <c r="BL1047" s="116">
        <v>0</v>
      </c>
      <c r="BM1047" s="74">
        <f t="shared" si="622"/>
        <v>1020</v>
      </c>
      <c r="BN1047" s="74">
        <f t="shared" si="623"/>
        <v>6</v>
      </c>
      <c r="BO1047" s="71">
        <v>301.8</v>
      </c>
      <c r="BP1047" s="71">
        <v>59</v>
      </c>
      <c r="BQ1047" s="71">
        <v>74.099999999999994</v>
      </c>
      <c r="BR1047" s="72">
        <f t="shared" si="611"/>
        <v>29.5</v>
      </c>
      <c r="BS1047" s="54">
        <f t="shared" si="612"/>
        <v>2733.9710067865176</v>
      </c>
      <c r="BT1047" s="50">
        <f t="shared" si="613"/>
        <v>206863.07779953934</v>
      </c>
      <c r="BU1047" s="50">
        <f t="shared" si="614"/>
        <v>202587.25160288095</v>
      </c>
      <c r="BV1047" s="72">
        <f t="shared" si="615"/>
        <v>2.0669837469990102</v>
      </c>
      <c r="BW1047" s="75">
        <f t="shared" si="616"/>
        <v>1.5967083324559117</v>
      </c>
      <c r="BX1047" s="55">
        <f t="shared" si="617"/>
        <v>1.4897284879090003</v>
      </c>
      <c r="BY1047" s="72">
        <f t="shared" si="592"/>
        <v>6.700024191792421</v>
      </c>
      <c r="BZ1047" s="83" t="s">
        <v>74</v>
      </c>
      <c r="CA1047" s="83" t="s">
        <v>78</v>
      </c>
      <c r="CB1047" s="112">
        <v>3</v>
      </c>
      <c r="CC1047" s="112">
        <v>7</v>
      </c>
      <c r="CD1047" s="112">
        <v>3</v>
      </c>
      <c r="CE1047" s="112">
        <v>6</v>
      </c>
      <c r="CF1047" s="83" t="s">
        <v>107</v>
      </c>
      <c r="CG1047" s="71" t="s">
        <v>75</v>
      </c>
      <c r="CH1047" s="62">
        <v>21.436256051640662</v>
      </c>
      <c r="CI1047" s="63">
        <f>SUM(CI1045:CI1046)/2</f>
        <v>6.74</v>
      </c>
      <c r="CJ1047" s="64">
        <f>SUM((AF1047-BQ1047)/AF1047)*100</f>
        <v>0.93582887700535156</v>
      </c>
      <c r="CK1047" s="64">
        <f>SUM(BX1047*CH1047)</f>
        <v>31.934201314240799</v>
      </c>
      <c r="CL1047" s="65" t="s">
        <v>107</v>
      </c>
    </row>
    <row r="1048" spans="1:90" s="65" customFormat="1" ht="24.75" customHeight="1" x14ac:dyDescent="0.3">
      <c r="A1048" s="61" t="s">
        <v>135</v>
      </c>
      <c r="B1048" s="35">
        <v>3.4060000000000001</v>
      </c>
      <c r="C1048" s="35">
        <v>1.8160000000000001</v>
      </c>
      <c r="D1048" s="35">
        <v>7.5739999999999998</v>
      </c>
      <c r="E1048" s="35">
        <v>3.8921199999999998</v>
      </c>
      <c r="F1048" s="35">
        <v>0.86613999999999991</v>
      </c>
      <c r="G1048" s="66">
        <v>0.32485999999999998</v>
      </c>
      <c r="H1048" s="66">
        <v>8.2199999999999995E-2</v>
      </c>
      <c r="I1048" s="66">
        <v>4.7500000000000001E-2</v>
      </c>
      <c r="J1048" s="66">
        <v>3.2980000000000002E-2</v>
      </c>
      <c r="K1048" s="67">
        <v>4.548E-2</v>
      </c>
      <c r="L1048" s="66">
        <v>1.7532299999999998</v>
      </c>
      <c r="M1048" s="68">
        <v>7.1779999999999997E-2</v>
      </c>
      <c r="N1048" s="35">
        <v>5.5139999999999993</v>
      </c>
      <c r="O1048" s="35">
        <v>17.919999999999998</v>
      </c>
      <c r="P1048" s="35">
        <v>2.4660000000000002</v>
      </c>
      <c r="Q1048" s="35">
        <v>14.906000000000001</v>
      </c>
      <c r="R1048" s="35">
        <v>6.0980000000000008</v>
      </c>
      <c r="S1048" s="35">
        <v>4.4379999999999997</v>
      </c>
      <c r="T1048" s="35">
        <v>7.7539999999999996</v>
      </c>
      <c r="U1048" s="35">
        <v>3.3719999999999999</v>
      </c>
      <c r="V1048" s="35">
        <v>15.614000000000001</v>
      </c>
      <c r="W1048" s="35">
        <v>6.1579999999999995</v>
      </c>
      <c r="X1048" s="35">
        <v>6.8199999999999985</v>
      </c>
      <c r="Y1048" s="35">
        <v>4.8160000000000007</v>
      </c>
      <c r="Z1048" s="35">
        <v>2.5520000000000005</v>
      </c>
      <c r="AA1048" s="35">
        <v>4.7780000000000005</v>
      </c>
      <c r="AB1048" s="41">
        <v>1020</v>
      </c>
      <c r="AC1048" s="41">
        <v>6</v>
      </c>
      <c r="AD1048" s="88">
        <v>381</v>
      </c>
      <c r="AE1048" s="69">
        <v>60.03</v>
      </c>
      <c r="AF1048" s="69">
        <v>74.87</v>
      </c>
      <c r="AG1048" s="44">
        <f t="shared" si="624"/>
        <v>30.015000000000001</v>
      </c>
      <c r="AH1048" s="44">
        <f t="shared" si="594"/>
        <v>2830.2615284773915</v>
      </c>
      <c r="AI1048" s="44">
        <f t="shared" si="595"/>
        <v>211901.68063710231</v>
      </c>
      <c r="AJ1048" s="44">
        <f t="shared" si="596"/>
        <v>1.7980036725262758</v>
      </c>
      <c r="AK1048" s="45">
        <v>0</v>
      </c>
      <c r="AL1048" s="43">
        <v>360.2</v>
      </c>
      <c r="AM1048" s="43">
        <v>59.9</v>
      </c>
      <c r="AN1048" s="69">
        <v>74.52</v>
      </c>
      <c r="AO1048" s="44">
        <f t="shared" si="621"/>
        <v>29.95</v>
      </c>
      <c r="AP1048" s="44">
        <f t="shared" si="597"/>
        <v>2818.0164642516784</v>
      </c>
      <c r="AQ1048" s="46">
        <f t="shared" si="598"/>
        <v>211901.68063710231</v>
      </c>
      <c r="AR1048" s="46">
        <f t="shared" si="599"/>
        <v>209998.58691603507</v>
      </c>
      <c r="AS1048" s="47">
        <f t="shared" si="600"/>
        <v>0.89810223087679708</v>
      </c>
      <c r="AT1048" s="46">
        <f t="shared" si="601"/>
        <v>1.7980036725262758</v>
      </c>
      <c r="AU1048" s="46">
        <f t="shared" si="602"/>
        <v>1.7152496371036097</v>
      </c>
      <c r="AV1048" s="47">
        <f t="shared" si="603"/>
        <v>4.6025509673399609</v>
      </c>
      <c r="AW1048" s="48">
        <v>0</v>
      </c>
      <c r="AX1048" s="70">
        <v>150</v>
      </c>
      <c r="AY1048" s="70">
        <v>12</v>
      </c>
      <c r="AZ1048" s="71">
        <v>329.3</v>
      </c>
      <c r="BA1048" s="43">
        <f t="shared" si="618"/>
        <v>15.699969632553898</v>
      </c>
      <c r="BB1048" s="71">
        <v>59.6</v>
      </c>
      <c r="BC1048" s="69">
        <v>74.02</v>
      </c>
      <c r="BD1048" s="54">
        <f t="shared" si="604"/>
        <v>29.8</v>
      </c>
      <c r="BE1048" s="44">
        <f t="shared" si="605"/>
        <v>2789.8599400938801</v>
      </c>
      <c r="BF1048" s="50">
        <f t="shared" si="619"/>
        <v>211901.68063710231</v>
      </c>
      <c r="BG1048" s="50">
        <f t="shared" si="606"/>
        <v>206505.43276574899</v>
      </c>
      <c r="BH1048" s="72">
        <f t="shared" si="607"/>
        <v>2.5465809686497027</v>
      </c>
      <c r="BI1048" s="73">
        <f t="shared" si="608"/>
        <v>1.7980036725262758</v>
      </c>
      <c r="BJ1048" s="51">
        <f t="shared" si="609"/>
        <v>1.5946311706653449</v>
      </c>
      <c r="BK1048" s="72">
        <f t="shared" si="610"/>
        <v>11.311017044541597</v>
      </c>
      <c r="BL1048" s="116">
        <v>0</v>
      </c>
      <c r="BM1048" s="74">
        <f t="shared" si="622"/>
        <v>1020</v>
      </c>
      <c r="BN1048" s="74">
        <f t="shared" si="623"/>
        <v>6</v>
      </c>
      <c r="BO1048" s="71">
        <v>300.5</v>
      </c>
      <c r="BP1048" s="71">
        <v>59</v>
      </c>
      <c r="BQ1048" s="71">
        <v>73.900000000000006</v>
      </c>
      <c r="BR1048" s="72">
        <f t="shared" si="611"/>
        <v>29.5</v>
      </c>
      <c r="BS1048" s="54">
        <f t="shared" si="612"/>
        <v>2733.9710067865176</v>
      </c>
      <c r="BT1048" s="50">
        <f t="shared" si="613"/>
        <v>206505.43276574899</v>
      </c>
      <c r="BU1048" s="50">
        <f t="shared" si="614"/>
        <v>202040.45740152366</v>
      </c>
      <c r="BV1048" s="72">
        <f t="shared" si="615"/>
        <v>2.1621587889603919</v>
      </c>
      <c r="BW1048" s="75">
        <f t="shared" si="616"/>
        <v>1.5946311706653449</v>
      </c>
      <c r="BX1048" s="55">
        <f t="shared" si="617"/>
        <v>1.4873258745539437</v>
      </c>
      <c r="BY1048" s="72">
        <f t="shared" si="592"/>
        <v>6.7291608294994658</v>
      </c>
      <c r="BZ1048" s="83" t="s">
        <v>74</v>
      </c>
      <c r="CA1048" s="83" t="s">
        <v>78</v>
      </c>
      <c r="CB1048" s="112">
        <v>3</v>
      </c>
      <c r="CC1048" s="112">
        <v>7</v>
      </c>
      <c r="CD1048" s="112">
        <v>3</v>
      </c>
      <c r="CE1048" s="112">
        <v>6</v>
      </c>
      <c r="CF1048" s="83" t="s">
        <v>107</v>
      </c>
      <c r="CG1048" s="71" t="s">
        <v>75</v>
      </c>
      <c r="CH1048" s="129">
        <f>SUM(CH1046:CH1047)/2</f>
        <v>21.318602084287541</v>
      </c>
      <c r="CI1048" s="63">
        <f>SUM(CI1046:CI1047)/1.9</f>
        <v>7.1736842105263152</v>
      </c>
      <c r="CJ1048" s="64">
        <f>SUM((AF1048-BQ1048)/AF1048)*100</f>
        <v>1.2955790036062491</v>
      </c>
      <c r="CK1048" s="64">
        <f>SUM(BX1048*CH1048)</f>
        <v>31.707708489280495</v>
      </c>
      <c r="CL1048" s="65" t="s">
        <v>107</v>
      </c>
    </row>
    <row r="1049" spans="1:90" s="65" customFormat="1" ht="24.75" customHeight="1" x14ac:dyDescent="0.3">
      <c r="A1049" s="61" t="s">
        <v>135</v>
      </c>
      <c r="B1049" s="35">
        <v>3.5219999999999998</v>
      </c>
      <c r="C1049" s="35">
        <v>1.6639999999999999</v>
      </c>
      <c r="D1049" s="35">
        <v>7.5359999999999996</v>
      </c>
      <c r="E1049" s="35">
        <v>3.8194400000000002</v>
      </c>
      <c r="F1049" s="35">
        <v>0.78711999999999993</v>
      </c>
      <c r="G1049" s="66">
        <v>0.32795999999999997</v>
      </c>
      <c r="H1049" s="66">
        <v>8.5500000000000007E-2</v>
      </c>
      <c r="I1049" s="66">
        <v>4.5880000000000004E-2</v>
      </c>
      <c r="J1049" s="66">
        <v>3.1899999999999998E-2</v>
      </c>
      <c r="K1049" s="67">
        <v>4.4880000000000003E-2</v>
      </c>
      <c r="L1049" s="66">
        <v>1.7532299999999998</v>
      </c>
      <c r="M1049" s="68">
        <v>7.4279999999999999E-2</v>
      </c>
      <c r="N1049" s="35">
        <v>5.4565999999999999</v>
      </c>
      <c r="O1049" s="35">
        <v>18.512800000000002</v>
      </c>
      <c r="P1049" s="35">
        <v>2.6611000000000002</v>
      </c>
      <c r="Q1049" s="35">
        <v>15.9712</v>
      </c>
      <c r="R1049" s="35">
        <v>4.9891999999999994</v>
      </c>
      <c r="S1049" s="35">
        <v>4.4276999999999997</v>
      </c>
      <c r="T1049" s="35">
        <v>7.8513000000000002</v>
      </c>
      <c r="U1049" s="35">
        <v>3.2800999999999991</v>
      </c>
      <c r="V1049" s="35">
        <v>14.1896</v>
      </c>
      <c r="W1049" s="35">
        <v>4.4066999999999998</v>
      </c>
      <c r="X1049" s="35">
        <v>8.352999999999998</v>
      </c>
      <c r="Y1049" s="35">
        <v>3.6676000000000002</v>
      </c>
      <c r="Z1049" s="35">
        <v>1.5456000000000001</v>
      </c>
      <c r="AA1049" s="35">
        <v>4.6005000000000003</v>
      </c>
      <c r="AB1049" s="41">
        <v>1040</v>
      </c>
      <c r="AC1049" s="41">
        <v>6</v>
      </c>
      <c r="AD1049" s="88">
        <v>398.7</v>
      </c>
      <c r="AE1049" s="69">
        <v>59.94</v>
      </c>
      <c r="AF1049" s="69">
        <v>74.900000000000006</v>
      </c>
      <c r="AG1049" s="44">
        <f t="shared" si="624"/>
        <v>29.97</v>
      </c>
      <c r="AH1049" s="44">
        <f t="shared" si="594"/>
        <v>2821.78134888774</v>
      </c>
      <c r="AI1049" s="44">
        <f t="shared" si="595"/>
        <v>211351.42303169175</v>
      </c>
      <c r="AJ1049" s="44">
        <f t="shared" si="596"/>
        <v>1.8864315852759397</v>
      </c>
      <c r="AK1049" s="45">
        <v>0</v>
      </c>
      <c r="AL1049" s="43">
        <v>360.7</v>
      </c>
      <c r="AM1049" s="43">
        <v>59.8</v>
      </c>
      <c r="AN1049" s="69">
        <v>74.430000000000007</v>
      </c>
      <c r="AO1049" s="44">
        <f t="shared" si="621"/>
        <v>29.9</v>
      </c>
      <c r="AP1049" s="44">
        <f t="shared" si="597"/>
        <v>2808.6152482358107</v>
      </c>
      <c r="AQ1049" s="46">
        <f t="shared" si="598"/>
        <v>211351.42303169175</v>
      </c>
      <c r="AR1049" s="46">
        <f t="shared" si="599"/>
        <v>209045.23292619141</v>
      </c>
      <c r="AS1049" s="47">
        <f t="shared" si="600"/>
        <v>1.0911637463422856</v>
      </c>
      <c r="AT1049" s="46">
        <f t="shared" si="601"/>
        <v>1.8864315852759397</v>
      </c>
      <c r="AU1049" s="46">
        <f t="shared" si="602"/>
        <v>1.7254638862171712</v>
      </c>
      <c r="AV1049" s="47">
        <f t="shared" si="603"/>
        <v>8.5329200547298303</v>
      </c>
      <c r="AW1049" s="48">
        <v>0</v>
      </c>
      <c r="AX1049" s="70">
        <v>150</v>
      </c>
      <c r="AY1049" s="70">
        <v>12</v>
      </c>
      <c r="AZ1049" s="71">
        <v>328.3</v>
      </c>
      <c r="BA1049" s="43">
        <f t="shared" si="618"/>
        <v>21.443801401157469</v>
      </c>
      <c r="BB1049" s="71">
        <v>59.85</v>
      </c>
      <c r="BC1049" s="69">
        <v>74.45</v>
      </c>
      <c r="BD1049" s="54">
        <f t="shared" si="604"/>
        <v>29.925000000000001</v>
      </c>
      <c r="BE1049" s="44">
        <f t="shared" si="605"/>
        <v>2813.313892748336</v>
      </c>
      <c r="BF1049" s="50">
        <f t="shared" si="619"/>
        <v>211351.42303169175</v>
      </c>
      <c r="BG1049" s="50">
        <f t="shared" si="606"/>
        <v>209451.21931511362</v>
      </c>
      <c r="BH1049" s="72">
        <f t="shared" si="607"/>
        <v>0.89907306481357574</v>
      </c>
      <c r="BI1049" s="73">
        <f t="shared" si="608"/>
        <v>1.8864315852759397</v>
      </c>
      <c r="BJ1049" s="51">
        <f t="shared" si="609"/>
        <v>1.5674294046771895</v>
      </c>
      <c r="BK1049" s="72">
        <f t="shared" si="610"/>
        <v>16.910349841925903</v>
      </c>
      <c r="BL1049" s="116">
        <v>0</v>
      </c>
      <c r="BM1049" s="74">
        <f t="shared" si="622"/>
        <v>1040</v>
      </c>
      <c r="BN1049" s="74">
        <f t="shared" si="623"/>
        <v>6</v>
      </c>
      <c r="BO1049" s="71">
        <v>298.60000000000002</v>
      </c>
      <c r="BP1049" s="71">
        <v>59.3</v>
      </c>
      <c r="BQ1049" s="71">
        <v>73.8</v>
      </c>
      <c r="BR1049" s="72">
        <f t="shared" si="611"/>
        <v>29.65</v>
      </c>
      <c r="BS1049" s="54">
        <f t="shared" si="612"/>
        <v>2761.8447876054929</v>
      </c>
      <c r="BT1049" s="50">
        <f t="shared" si="613"/>
        <v>209451.21931511362</v>
      </c>
      <c r="BU1049" s="50">
        <f t="shared" si="614"/>
        <v>203824.14532528538</v>
      </c>
      <c r="BV1049" s="72">
        <f t="shared" si="615"/>
        <v>2.6865797240179607</v>
      </c>
      <c r="BW1049" s="75">
        <f t="shared" si="616"/>
        <v>1.5674294046771895</v>
      </c>
      <c r="BX1049" s="55">
        <f t="shared" si="617"/>
        <v>1.4649883580939869</v>
      </c>
      <c r="BY1049" s="72">
        <f t="shared" si="592"/>
        <v>6.5356083200634005</v>
      </c>
      <c r="BZ1049" s="83" t="s">
        <v>74</v>
      </c>
      <c r="CA1049" s="83" t="s">
        <v>78</v>
      </c>
      <c r="CB1049" s="112">
        <v>3</v>
      </c>
      <c r="CC1049" s="112">
        <v>7</v>
      </c>
      <c r="CD1049" s="112">
        <v>3</v>
      </c>
      <c r="CE1049" s="112">
        <v>6</v>
      </c>
      <c r="CF1049" s="83" t="s">
        <v>107</v>
      </c>
      <c r="CG1049" s="71" t="s">
        <v>75</v>
      </c>
      <c r="CH1049" s="129">
        <f>SUM(CH1047:CH1048)/2</f>
        <v>21.377429067964101</v>
      </c>
      <c r="CI1049" s="63">
        <f>SUM(CI1047:CI1048)/1.8</f>
        <v>7.7298245614035093</v>
      </c>
      <c r="CJ1049" s="64">
        <f>SUM((AF1049-BQ1049)/AF1049)*100</f>
        <v>1.4686248331108256</v>
      </c>
      <c r="CK1049" s="64">
        <f>SUM(BX1049*CH1049)</f>
        <v>31.317684710547397</v>
      </c>
      <c r="CL1049" s="65" t="s">
        <v>107</v>
      </c>
    </row>
    <row r="1050" spans="1:90" s="65" customFormat="1" ht="24.75" customHeight="1" x14ac:dyDescent="0.3">
      <c r="A1050" s="61" t="s">
        <v>135</v>
      </c>
      <c r="B1050" s="35">
        <v>3.94</v>
      </c>
      <c r="C1050" s="35">
        <v>1.9159999999999999</v>
      </c>
      <c r="D1050" s="35">
        <v>6</v>
      </c>
      <c r="E1050" s="35">
        <v>5.0620000000000003</v>
      </c>
      <c r="F1050" s="35">
        <v>1.21312</v>
      </c>
      <c r="G1050" s="66">
        <v>0.33871999999999997</v>
      </c>
      <c r="H1050" s="66">
        <v>7.7920000000000003E-2</v>
      </c>
      <c r="I1050" s="66">
        <v>4.5179999999999998E-2</v>
      </c>
      <c r="J1050" s="66">
        <v>3.9260000000000003E-2</v>
      </c>
      <c r="K1050" s="67">
        <v>5.0799999999999998E-2</v>
      </c>
      <c r="L1050" s="66">
        <v>1.7532299999999998</v>
      </c>
      <c r="M1050" s="68">
        <v>0.13455999999999999</v>
      </c>
      <c r="N1050" s="35">
        <v>8.2800000000000011</v>
      </c>
      <c r="O1050" s="35">
        <v>13.366</v>
      </c>
      <c r="P1050" s="35">
        <v>2.6440000000000001</v>
      </c>
      <c r="Q1050" s="35">
        <v>17.351999999999997</v>
      </c>
      <c r="R1050" s="35">
        <v>4.93</v>
      </c>
      <c r="S1050" s="35">
        <v>4.58</v>
      </c>
      <c r="T1050" s="35">
        <v>7.4320000000000004</v>
      </c>
      <c r="U1050" s="35">
        <v>3.218</v>
      </c>
      <c r="V1050" s="35">
        <v>14.502000000000001</v>
      </c>
      <c r="W1050" s="35">
        <v>4.1620000000000008</v>
      </c>
      <c r="X1050" s="35">
        <v>7.798</v>
      </c>
      <c r="Y1050" s="35">
        <v>2.9319999999999995</v>
      </c>
      <c r="Z1050" s="35">
        <v>1.5619999999999998</v>
      </c>
      <c r="AA1050" s="35">
        <v>4.7460000000000004</v>
      </c>
      <c r="AB1050" s="41">
        <v>1040</v>
      </c>
      <c r="AC1050" s="41">
        <v>6</v>
      </c>
      <c r="AD1050" s="88">
        <v>382.1</v>
      </c>
      <c r="AE1050" s="69">
        <v>59.96</v>
      </c>
      <c r="AF1050" s="69">
        <v>74.91</v>
      </c>
      <c r="AG1050" s="44">
        <f t="shared" si="624"/>
        <v>29.98</v>
      </c>
      <c r="AH1050" s="44">
        <f t="shared" si="594"/>
        <v>2823.6647336835676</v>
      </c>
      <c r="AI1050" s="44">
        <f t="shared" si="595"/>
        <v>211520.72520023605</v>
      </c>
      <c r="AJ1050" s="44">
        <f t="shared" si="596"/>
        <v>1.8064423693625535</v>
      </c>
      <c r="AK1050" s="45">
        <v>0</v>
      </c>
      <c r="AL1050" s="43">
        <v>360.6</v>
      </c>
      <c r="AM1050" s="43">
        <v>58.92</v>
      </c>
      <c r="AN1050" s="69">
        <v>75.47</v>
      </c>
      <c r="AO1050" s="44">
        <f t="shared" si="621"/>
        <v>29.46</v>
      </c>
      <c r="AP1050" s="44">
        <f t="shared" si="597"/>
        <v>2726.5618746722912</v>
      </c>
      <c r="AQ1050" s="46">
        <f t="shared" si="598"/>
        <v>211520.72520023605</v>
      </c>
      <c r="AR1050" s="46">
        <f t="shared" si="599"/>
        <v>205773.6246815178</v>
      </c>
      <c r="AS1050" s="47">
        <f t="shared" si="600"/>
        <v>2.7170389630981804</v>
      </c>
      <c r="AT1050" s="46">
        <f t="shared" si="601"/>
        <v>1.8064423693625535</v>
      </c>
      <c r="AU1050" s="46">
        <f t="shared" si="602"/>
        <v>1.7524111778567917</v>
      </c>
      <c r="AV1050" s="47">
        <f t="shared" si="603"/>
        <v>2.9910276918952059</v>
      </c>
      <c r="AW1050" s="48">
        <v>0</v>
      </c>
      <c r="AX1050" s="70">
        <v>150</v>
      </c>
      <c r="AY1050" s="70">
        <v>12</v>
      </c>
      <c r="AZ1050" s="71">
        <v>327.39999999999998</v>
      </c>
      <c r="BA1050" s="43">
        <f t="shared" si="618"/>
        <v>16.707391569945038</v>
      </c>
      <c r="BB1050" s="71">
        <v>59.56</v>
      </c>
      <c r="BC1050" s="69">
        <v>74.44</v>
      </c>
      <c r="BD1050" s="54">
        <f t="shared" si="604"/>
        <v>29.78</v>
      </c>
      <c r="BE1050" s="44">
        <f t="shared" si="605"/>
        <v>2786.1164182878624</v>
      </c>
      <c r="BF1050" s="50">
        <f t="shared" si="619"/>
        <v>211520.72520023605</v>
      </c>
      <c r="BG1050" s="50">
        <f t="shared" si="606"/>
        <v>207398.50617734846</v>
      </c>
      <c r="BH1050" s="72">
        <f t="shared" si="607"/>
        <v>1.9488487565392405</v>
      </c>
      <c r="BI1050" s="73">
        <f t="shared" si="608"/>
        <v>1.8064423693625535</v>
      </c>
      <c r="BJ1050" s="51">
        <f t="shared" si="609"/>
        <v>1.5786034626500014</v>
      </c>
      <c r="BK1050" s="72">
        <f t="shared" si="610"/>
        <v>12.612575445346232</v>
      </c>
      <c r="BL1050" s="116">
        <v>0</v>
      </c>
      <c r="BM1050" s="74">
        <f t="shared" si="622"/>
        <v>1040</v>
      </c>
      <c r="BN1050" s="74">
        <f t="shared" si="623"/>
        <v>6</v>
      </c>
      <c r="BO1050" s="71">
        <v>296.39999999999998</v>
      </c>
      <c r="BP1050" s="71">
        <v>59.2</v>
      </c>
      <c r="BQ1050" s="71">
        <v>73.7</v>
      </c>
      <c r="BR1050" s="72">
        <f t="shared" si="611"/>
        <v>29.6</v>
      </c>
      <c r="BS1050" s="54">
        <f t="shared" si="612"/>
        <v>2752.5378193692336</v>
      </c>
      <c r="BT1050" s="50">
        <f t="shared" si="613"/>
        <v>207398.50617734846</v>
      </c>
      <c r="BU1050" s="50">
        <f t="shared" si="614"/>
        <v>202862.03728751253</v>
      </c>
      <c r="BV1050" s="72">
        <f t="shared" si="615"/>
        <v>2.1873199443185731</v>
      </c>
      <c r="BW1050" s="75">
        <f t="shared" si="616"/>
        <v>1.5786034626500014</v>
      </c>
      <c r="BX1050" s="55">
        <f t="shared" si="617"/>
        <v>1.461091508116513</v>
      </c>
      <c r="BY1050" s="72">
        <f t="shared" si="592"/>
        <v>7.4440451521765389</v>
      </c>
      <c r="BZ1050" s="83" t="s">
        <v>74</v>
      </c>
      <c r="CA1050" s="83" t="s">
        <v>78</v>
      </c>
      <c r="CB1050" s="112">
        <v>3</v>
      </c>
      <c r="CC1050" s="112">
        <v>7</v>
      </c>
      <c r="CD1050" s="112">
        <v>3</v>
      </c>
      <c r="CE1050" s="112">
        <v>6</v>
      </c>
      <c r="CF1050" s="83" t="s">
        <v>107</v>
      </c>
      <c r="CG1050" s="71" t="s">
        <v>75</v>
      </c>
      <c r="CH1050" s="129">
        <f>SUM(CH1048:CH1049)/2.1</f>
        <v>20.331443405834115</v>
      </c>
      <c r="CI1050" s="63">
        <f>SUM(CI1048:CI1049)/1.9</f>
        <v>7.8439519852262238</v>
      </c>
      <c r="CJ1050" s="64">
        <f>SUM((AF1050-BQ1050)/AF1050)*100</f>
        <v>1.6152716593245144</v>
      </c>
      <c r="CK1050" s="64">
        <f>SUM(BX1050*CH1050)</f>
        <v>29.706099308015702</v>
      </c>
      <c r="CL1050" s="65" t="s">
        <v>107</v>
      </c>
    </row>
    <row r="1051" spans="1:90" s="65" customFormat="1" ht="24.75" customHeight="1" x14ac:dyDescent="0.3">
      <c r="A1051" s="61" t="s">
        <v>135</v>
      </c>
      <c r="B1051" s="35">
        <v>3.8119999999999998</v>
      </c>
      <c r="C1051" s="35">
        <v>1.712</v>
      </c>
      <c r="D1051" s="35">
        <v>5.7160000000000002</v>
      </c>
      <c r="E1051" s="35">
        <v>5.0259999999999998</v>
      </c>
      <c r="F1051" s="35">
        <v>1.05454</v>
      </c>
      <c r="G1051" s="66">
        <v>0.33366000000000001</v>
      </c>
      <c r="H1051" s="66">
        <v>7.8219999999999998E-2</v>
      </c>
      <c r="I1051" s="66">
        <v>4.462E-2</v>
      </c>
      <c r="J1051" s="66">
        <v>3.916E-2</v>
      </c>
      <c r="K1051" s="67">
        <v>4.9399999999999999E-2</v>
      </c>
      <c r="L1051" s="66">
        <v>1.7532299999999998</v>
      </c>
      <c r="M1051" s="68">
        <v>0.12875999999999999</v>
      </c>
      <c r="N1051" s="35">
        <v>5.5139999999999993</v>
      </c>
      <c r="O1051" s="35">
        <v>17.919999999999998</v>
      </c>
      <c r="P1051" s="35">
        <v>2.4660000000000002</v>
      </c>
      <c r="Q1051" s="35">
        <v>14.906000000000001</v>
      </c>
      <c r="R1051" s="35">
        <v>6.0980000000000008</v>
      </c>
      <c r="S1051" s="35">
        <v>4.4379999999999997</v>
      </c>
      <c r="T1051" s="35">
        <v>7.7539999999999996</v>
      </c>
      <c r="U1051" s="35">
        <v>3.3719999999999999</v>
      </c>
      <c r="V1051" s="35">
        <v>15.614000000000001</v>
      </c>
      <c r="W1051" s="35">
        <v>6.1579999999999995</v>
      </c>
      <c r="X1051" s="35">
        <v>6.8199999999999985</v>
      </c>
      <c r="Y1051" s="35">
        <v>4.8160000000000007</v>
      </c>
      <c r="Z1051" s="35">
        <v>2.5520000000000005</v>
      </c>
      <c r="AA1051" s="35">
        <v>4.7780000000000005</v>
      </c>
      <c r="AB1051" s="41">
        <v>1040</v>
      </c>
      <c r="AC1051" s="41">
        <v>6</v>
      </c>
      <c r="AD1051" s="88">
        <v>382.3</v>
      </c>
      <c r="AE1051" s="69">
        <v>59.99</v>
      </c>
      <c r="AF1051" s="69">
        <v>74.989999999999995</v>
      </c>
      <c r="AG1051" s="44">
        <f t="shared" si="624"/>
        <v>29.995000000000001</v>
      </c>
      <c r="AH1051" s="44">
        <f t="shared" si="594"/>
        <v>2826.4909889745536</v>
      </c>
      <c r="AI1051" s="44">
        <f t="shared" si="595"/>
        <v>211958.55926320175</v>
      </c>
      <c r="AJ1051" s="44">
        <f t="shared" si="596"/>
        <v>1.8036544564604018</v>
      </c>
      <c r="AK1051" s="45">
        <v>0</v>
      </c>
      <c r="AL1051" s="43">
        <v>361.4</v>
      </c>
      <c r="AM1051" s="43">
        <v>59.8</v>
      </c>
      <c r="AN1051" s="69">
        <v>75.09</v>
      </c>
      <c r="AO1051" s="44">
        <f t="shared" si="621"/>
        <v>29.9</v>
      </c>
      <c r="AP1051" s="44">
        <f t="shared" si="597"/>
        <v>2808.6152482358107</v>
      </c>
      <c r="AQ1051" s="46">
        <f t="shared" si="598"/>
        <v>211958.55926320175</v>
      </c>
      <c r="AR1051" s="46">
        <f t="shared" si="599"/>
        <v>210898.91899002704</v>
      </c>
      <c r="AS1051" s="47">
        <f t="shared" si="600"/>
        <v>0.4999280410558406</v>
      </c>
      <c r="AT1051" s="46">
        <f t="shared" si="601"/>
        <v>1.8036544564604018</v>
      </c>
      <c r="AU1051" s="46">
        <f t="shared" si="602"/>
        <v>1.713617128673333</v>
      </c>
      <c r="AV1051" s="47">
        <f t="shared" si="603"/>
        <v>4.9919388641526901</v>
      </c>
      <c r="AW1051" s="48">
        <v>0</v>
      </c>
      <c r="AX1051" s="70">
        <v>150</v>
      </c>
      <c r="AY1051" s="70">
        <v>12</v>
      </c>
      <c r="AZ1051" s="71">
        <v>330.3</v>
      </c>
      <c r="BA1051" s="43">
        <f t="shared" si="618"/>
        <v>15.743263699666969</v>
      </c>
      <c r="BB1051" s="71">
        <v>59.73</v>
      </c>
      <c r="BC1051" s="69">
        <v>74.53</v>
      </c>
      <c r="BD1051" s="54">
        <f t="shared" si="604"/>
        <v>29.864999999999998</v>
      </c>
      <c r="BE1051" s="44">
        <f t="shared" si="605"/>
        <v>2802.0437432628478</v>
      </c>
      <c r="BF1051" s="50">
        <f t="shared" si="619"/>
        <v>211958.55926320175</v>
      </c>
      <c r="BG1051" s="50">
        <f t="shared" si="606"/>
        <v>208836.32018538006</v>
      </c>
      <c r="BH1051" s="72">
        <f t="shared" si="607"/>
        <v>1.4730422251760171</v>
      </c>
      <c r="BI1051" s="73">
        <f t="shared" si="608"/>
        <v>1.8036544564604018</v>
      </c>
      <c r="BJ1051" s="51">
        <f t="shared" si="609"/>
        <v>1.5816214330285026</v>
      </c>
      <c r="BK1051" s="72">
        <f t="shared" si="610"/>
        <v>12.310175191074569</v>
      </c>
      <c r="BL1051" s="116">
        <v>0</v>
      </c>
      <c r="BM1051" s="74">
        <f t="shared" si="622"/>
        <v>1040</v>
      </c>
      <c r="BN1051" s="74">
        <f t="shared" si="623"/>
        <v>6</v>
      </c>
      <c r="BO1051" s="71">
        <v>296.60000000000002</v>
      </c>
      <c r="BP1051" s="71">
        <v>59.2</v>
      </c>
      <c r="BQ1051" s="71">
        <v>73.900000000000006</v>
      </c>
      <c r="BR1051" s="72">
        <f t="shared" si="611"/>
        <v>29.6</v>
      </c>
      <c r="BS1051" s="54">
        <f t="shared" si="612"/>
        <v>2752.5378193692336</v>
      </c>
      <c r="BT1051" s="50">
        <f t="shared" si="613"/>
        <v>208836.32018538006</v>
      </c>
      <c r="BU1051" s="50">
        <f t="shared" si="614"/>
        <v>203412.54485138637</v>
      </c>
      <c r="BV1051" s="72">
        <f t="shared" si="615"/>
        <v>2.597141785097107</v>
      </c>
      <c r="BW1051" s="75">
        <f t="shared" si="616"/>
        <v>1.5816214330285026</v>
      </c>
      <c r="BX1051" s="55">
        <f t="shared" si="617"/>
        <v>1.4581204921097497</v>
      </c>
      <c r="BY1051" s="72">
        <f t="shared" si="592"/>
        <v>7.8085019802919691</v>
      </c>
      <c r="BZ1051" s="83" t="s">
        <v>74</v>
      </c>
      <c r="CA1051" s="83" t="s">
        <v>78</v>
      </c>
      <c r="CB1051" s="112">
        <v>3</v>
      </c>
      <c r="CC1051" s="112">
        <v>7</v>
      </c>
      <c r="CD1051" s="112">
        <v>3</v>
      </c>
      <c r="CE1051" s="112">
        <v>6</v>
      </c>
      <c r="CF1051" s="83" t="s">
        <v>107</v>
      </c>
      <c r="CG1051" s="71" t="s">
        <v>75</v>
      </c>
      <c r="CH1051" s="129">
        <f>SUM(CH1049:CH1050)/2</f>
        <v>20.854436236899108</v>
      </c>
      <c r="CI1051" s="63">
        <f>SUM(CI1049:CI1050)/1.9</f>
        <v>8.1967244982261764</v>
      </c>
      <c r="CJ1051" s="64">
        <f>SUM((AF1051-BQ1051)/AF1051)*100</f>
        <v>1.4535271369515792</v>
      </c>
      <c r="CK1051" s="64">
        <f>SUM(BX1051*CH1051)</f>
        <v>30.408280828418725</v>
      </c>
      <c r="CL1051" s="65" t="s">
        <v>107</v>
      </c>
    </row>
    <row r="1052" spans="1:90" s="65" customFormat="1" ht="24.75" customHeight="1" x14ac:dyDescent="0.3">
      <c r="A1052" s="61" t="s">
        <v>135</v>
      </c>
      <c r="B1052" s="35">
        <v>3.9060000000000001</v>
      </c>
      <c r="C1052" s="35">
        <v>1.8480000000000001</v>
      </c>
      <c r="D1052" s="35">
        <v>5.8819999999999997</v>
      </c>
      <c r="E1052" s="35">
        <v>4.984</v>
      </c>
      <c r="F1052" s="35">
        <v>1.1468200000000002</v>
      </c>
      <c r="G1052" s="66">
        <v>0.22953400000000002</v>
      </c>
      <c r="H1052" s="66">
        <v>8.0520000000000008E-2</v>
      </c>
      <c r="I1052" s="66">
        <v>4.4979999999999999E-2</v>
      </c>
      <c r="J1052" s="66">
        <v>3.9E-2</v>
      </c>
      <c r="K1052" s="67">
        <v>4.6879999999999998E-2</v>
      </c>
      <c r="L1052" s="66">
        <v>1.7532299999999998</v>
      </c>
      <c r="M1052" s="68">
        <v>0.13677999999999998</v>
      </c>
      <c r="N1052" s="35">
        <v>5.4565999999999999</v>
      </c>
      <c r="O1052" s="35">
        <v>18.512800000000002</v>
      </c>
      <c r="P1052" s="35">
        <v>2.6611000000000002</v>
      </c>
      <c r="Q1052" s="35">
        <v>15.9712</v>
      </c>
      <c r="R1052" s="35">
        <v>4.9891999999999994</v>
      </c>
      <c r="S1052" s="35">
        <v>4.4276999999999997</v>
      </c>
      <c r="T1052" s="35">
        <v>7.8513000000000002</v>
      </c>
      <c r="U1052" s="35">
        <v>3.2800999999999991</v>
      </c>
      <c r="V1052" s="35">
        <v>14.1896</v>
      </c>
      <c r="W1052" s="35">
        <v>4.4066999999999998</v>
      </c>
      <c r="X1052" s="35">
        <v>8.352999999999998</v>
      </c>
      <c r="Y1052" s="35">
        <v>3.6676000000000002</v>
      </c>
      <c r="Z1052" s="35">
        <v>1.5456000000000001</v>
      </c>
      <c r="AA1052" s="35">
        <v>4.6005000000000003</v>
      </c>
      <c r="AB1052" s="41">
        <v>1040</v>
      </c>
      <c r="AC1052" s="41">
        <v>6</v>
      </c>
      <c r="AD1052" s="88">
        <v>384.2</v>
      </c>
      <c r="AE1052" s="69">
        <v>59.85</v>
      </c>
      <c r="AF1052" s="69">
        <v>74.84</v>
      </c>
      <c r="AG1052" s="44">
        <f t="shared" si="624"/>
        <v>29.925000000000001</v>
      </c>
      <c r="AH1052" s="44">
        <f t="shared" si="594"/>
        <v>2813.313892748336</v>
      </c>
      <c r="AI1052" s="44">
        <f t="shared" si="595"/>
        <v>210548.41173328547</v>
      </c>
      <c r="AJ1052" s="44">
        <f t="shared" si="596"/>
        <v>1.824758481135871</v>
      </c>
      <c r="AK1052" s="45">
        <v>0</v>
      </c>
      <c r="AL1052" s="43">
        <v>361.5</v>
      </c>
      <c r="AM1052" s="43">
        <v>59.7</v>
      </c>
      <c r="AN1052" s="69">
        <v>74.73</v>
      </c>
      <c r="AO1052" s="44">
        <f t="shared" si="621"/>
        <v>29.85</v>
      </c>
      <c r="AP1052" s="44">
        <f t="shared" si="597"/>
        <v>2799.2297401832116</v>
      </c>
      <c r="AQ1052" s="46">
        <f t="shared" si="598"/>
        <v>210548.41173328547</v>
      </c>
      <c r="AR1052" s="46">
        <f t="shared" si="599"/>
        <v>209186.4384838914</v>
      </c>
      <c r="AS1052" s="47">
        <f t="shared" si="600"/>
        <v>0.64686940080999655</v>
      </c>
      <c r="AT1052" s="46">
        <f t="shared" si="601"/>
        <v>1.824758481135871</v>
      </c>
      <c r="AU1052" s="46">
        <f t="shared" si="602"/>
        <v>1.7281234989228886</v>
      </c>
      <c r="AV1052" s="47">
        <f t="shared" si="603"/>
        <v>5.2957683557568282</v>
      </c>
      <c r="AW1052" s="48">
        <v>0</v>
      </c>
      <c r="AX1052" s="70">
        <v>150</v>
      </c>
      <c r="AY1052" s="70">
        <v>12</v>
      </c>
      <c r="AZ1052" s="71">
        <v>330.1</v>
      </c>
      <c r="BA1052" s="43">
        <f t="shared" si="618"/>
        <v>16.388973038473178</v>
      </c>
      <c r="BB1052" s="71">
        <v>59.71</v>
      </c>
      <c r="BC1052" s="69">
        <v>74.19</v>
      </c>
      <c r="BD1052" s="54">
        <f t="shared" si="604"/>
        <v>29.855</v>
      </c>
      <c r="BE1052" s="44">
        <f t="shared" si="605"/>
        <v>2800.1675841301244</v>
      </c>
      <c r="BF1052" s="50">
        <f t="shared" si="619"/>
        <v>210548.41173328547</v>
      </c>
      <c r="BG1052" s="50">
        <f t="shared" si="606"/>
        <v>207744.43306661391</v>
      </c>
      <c r="BH1052" s="72">
        <f t="shared" si="607"/>
        <v>1.3317500918617819</v>
      </c>
      <c r="BI1052" s="73">
        <f t="shared" si="608"/>
        <v>1.824758481135871</v>
      </c>
      <c r="BJ1052" s="51">
        <f t="shared" si="609"/>
        <v>1.5889715797782769</v>
      </c>
      <c r="BK1052" s="72">
        <f t="shared" si="610"/>
        <v>12.921540236427461</v>
      </c>
      <c r="BL1052" s="116">
        <v>0</v>
      </c>
      <c r="BM1052" s="74">
        <f t="shared" si="622"/>
        <v>1040</v>
      </c>
      <c r="BN1052" s="74">
        <f t="shared" si="623"/>
        <v>6</v>
      </c>
      <c r="BO1052" s="71">
        <v>301.2</v>
      </c>
      <c r="BP1052" s="71">
        <v>59</v>
      </c>
      <c r="BQ1052" s="71">
        <v>74</v>
      </c>
      <c r="BR1052" s="72">
        <f t="shared" si="611"/>
        <v>29.5</v>
      </c>
      <c r="BS1052" s="54">
        <f t="shared" si="612"/>
        <v>2733.9710067865176</v>
      </c>
      <c r="BT1052" s="50">
        <f t="shared" si="613"/>
        <v>207744.43306661391</v>
      </c>
      <c r="BU1052" s="50">
        <f t="shared" si="614"/>
        <v>202313.8545022023</v>
      </c>
      <c r="BV1052" s="72">
        <f t="shared" si="615"/>
        <v>2.6140669495919919</v>
      </c>
      <c r="BW1052" s="75">
        <f t="shared" si="616"/>
        <v>1.5889715797782769</v>
      </c>
      <c r="BX1052" s="55">
        <f t="shared" si="617"/>
        <v>1.4887759453800593</v>
      </c>
      <c r="BY1052" s="72">
        <f t="shared" si="592"/>
        <v>6.3056907797053698</v>
      </c>
      <c r="BZ1052" s="83" t="s">
        <v>74</v>
      </c>
      <c r="CA1052" s="83" t="s">
        <v>78</v>
      </c>
      <c r="CB1052" s="112">
        <v>3</v>
      </c>
      <c r="CC1052" s="112">
        <v>7</v>
      </c>
      <c r="CD1052" s="112">
        <v>3</v>
      </c>
      <c r="CE1052" s="112">
        <v>6</v>
      </c>
      <c r="CF1052" s="83" t="s">
        <v>107</v>
      </c>
      <c r="CG1052" s="71" t="s">
        <v>75</v>
      </c>
      <c r="CH1052" s="129">
        <f>SUM(CH1050:CH1051)/2</f>
        <v>20.592939821366613</v>
      </c>
      <c r="CI1052" s="63">
        <f>SUM(CI1050:CI1051)/2</f>
        <v>8.0203382417262006</v>
      </c>
      <c r="CJ1052" s="64">
        <f>SUM((AF1052-BQ1052)/AF1052)*100</f>
        <v>1.1223944414751517</v>
      </c>
      <c r="CK1052" s="64">
        <f>SUM(BX1052*CH1052)</f>
        <v>30.65827345070975</v>
      </c>
      <c r="CL1052" s="65" t="s">
        <v>107</v>
      </c>
    </row>
    <row r="1053" spans="1:90" s="65" customFormat="1" ht="24.75" customHeight="1" x14ac:dyDescent="0.3">
      <c r="A1053" s="61" t="s">
        <v>135</v>
      </c>
      <c r="B1053" s="35">
        <v>3.57</v>
      </c>
      <c r="C1053" s="35">
        <v>1.3859999999999999</v>
      </c>
      <c r="D1053" s="35">
        <v>6.3780000000000001</v>
      </c>
      <c r="E1053" s="35">
        <v>3.7144800000000004</v>
      </c>
      <c r="F1053" s="35">
        <v>1.5508999999999999</v>
      </c>
      <c r="G1053" s="66">
        <v>0.30678</v>
      </c>
      <c r="H1053" s="66">
        <v>8.202000000000001E-2</v>
      </c>
      <c r="I1053" s="66">
        <v>4.5620000000000001E-2</v>
      </c>
      <c r="J1053" s="66">
        <v>3.5860000000000003E-2</v>
      </c>
      <c r="K1053" s="67">
        <v>4.0780000000000004E-2</v>
      </c>
      <c r="L1053" s="66">
        <v>1.7532299999999998</v>
      </c>
      <c r="M1053" s="68">
        <v>0.13152</v>
      </c>
      <c r="N1053" s="35">
        <v>8.2800000000000011</v>
      </c>
      <c r="O1053" s="35">
        <v>13.366</v>
      </c>
      <c r="P1053" s="35">
        <v>2.6440000000000001</v>
      </c>
      <c r="Q1053" s="35">
        <v>17.351999999999997</v>
      </c>
      <c r="R1053" s="35">
        <v>4.93</v>
      </c>
      <c r="S1053" s="35">
        <v>4.58</v>
      </c>
      <c r="T1053" s="35">
        <v>7.4320000000000004</v>
      </c>
      <c r="U1053" s="35">
        <v>3.218</v>
      </c>
      <c r="V1053" s="35">
        <v>14.502000000000001</v>
      </c>
      <c r="W1053" s="35">
        <v>4.1620000000000008</v>
      </c>
      <c r="X1053" s="35">
        <v>7.798</v>
      </c>
      <c r="Y1053" s="35">
        <v>2.9319999999999995</v>
      </c>
      <c r="Z1053" s="35">
        <v>1.5619999999999998</v>
      </c>
      <c r="AA1053" s="35">
        <v>4.7460000000000004</v>
      </c>
      <c r="AB1053" s="41">
        <v>1040</v>
      </c>
      <c r="AC1053" s="41">
        <v>6</v>
      </c>
      <c r="AD1053" s="88">
        <v>382.7</v>
      </c>
      <c r="AE1053" s="69">
        <v>60.22</v>
      </c>
      <c r="AF1053" s="69">
        <v>74.89</v>
      </c>
      <c r="AG1053" s="44">
        <f t="shared" si="624"/>
        <v>30.11</v>
      </c>
      <c r="AH1053" s="44">
        <f t="shared" si="594"/>
        <v>2848.2059130156149</v>
      </c>
      <c r="AI1053" s="44">
        <f t="shared" si="595"/>
        <v>213302.14082573939</v>
      </c>
      <c r="AJ1053" s="44">
        <f t="shared" si="596"/>
        <v>1.7941685841430579</v>
      </c>
      <c r="AK1053" s="45">
        <v>0</v>
      </c>
      <c r="AL1053" s="43">
        <v>360.8</v>
      </c>
      <c r="AM1053" s="43">
        <v>59.09</v>
      </c>
      <c r="AN1053" s="69">
        <v>74.819999999999993</v>
      </c>
      <c r="AO1053" s="44">
        <f t="shared" si="621"/>
        <v>29.545000000000002</v>
      </c>
      <c r="AP1053" s="44">
        <f t="shared" si="597"/>
        <v>2742.318297006922</v>
      </c>
      <c r="AQ1053" s="46">
        <f t="shared" si="598"/>
        <v>213302.14082573939</v>
      </c>
      <c r="AR1053" s="46">
        <f t="shared" si="599"/>
        <v>205180.25498205787</v>
      </c>
      <c r="AS1053" s="47">
        <f t="shared" si="600"/>
        <v>3.8076907302664282</v>
      </c>
      <c r="AT1053" s="46">
        <f t="shared" si="601"/>
        <v>1.7941685841430579</v>
      </c>
      <c r="AU1053" s="46">
        <f t="shared" si="602"/>
        <v>1.7584538045902633</v>
      </c>
      <c r="AV1053" s="47">
        <f t="shared" si="603"/>
        <v>1.9906033283852689</v>
      </c>
      <c r="AW1053" s="48">
        <v>0</v>
      </c>
      <c r="AX1053" s="70">
        <v>150</v>
      </c>
      <c r="AY1053" s="70">
        <v>12</v>
      </c>
      <c r="AZ1053" s="71">
        <v>312.7</v>
      </c>
      <c r="BA1053" s="43">
        <f t="shared" si="618"/>
        <v>22.385673169171731</v>
      </c>
      <c r="BB1053" s="71">
        <v>60.08</v>
      </c>
      <c r="BC1053" s="69">
        <v>70.05</v>
      </c>
      <c r="BD1053" s="54">
        <f t="shared" si="604"/>
        <v>30.04</v>
      </c>
      <c r="BE1053" s="44">
        <f t="shared" si="605"/>
        <v>2834.9782371476749</v>
      </c>
      <c r="BF1053" s="50">
        <f t="shared" si="619"/>
        <v>213302.14082573939</v>
      </c>
      <c r="BG1053" s="50">
        <f t="shared" si="606"/>
        <v>198590.22551219462</v>
      </c>
      <c r="BH1053" s="72">
        <f t="shared" si="607"/>
        <v>6.8972187792357449</v>
      </c>
      <c r="BI1053" s="73">
        <f t="shared" si="608"/>
        <v>1.7941685841430579</v>
      </c>
      <c r="BJ1053" s="51">
        <f t="shared" si="609"/>
        <v>1.5745991485406634</v>
      </c>
      <c r="BK1053" s="72">
        <f t="shared" si="610"/>
        <v>12.237948961037384</v>
      </c>
      <c r="BL1053" s="116">
        <v>0</v>
      </c>
      <c r="BM1053" s="74">
        <f t="shared" si="622"/>
        <v>1040</v>
      </c>
      <c r="BN1053" s="74">
        <f t="shared" si="623"/>
        <v>6</v>
      </c>
      <c r="BO1053" s="71">
        <v>279</v>
      </c>
      <c r="BP1053" s="71">
        <v>58.5</v>
      </c>
      <c r="BQ1053" s="71">
        <v>73</v>
      </c>
      <c r="BR1053" s="72">
        <f t="shared" si="611"/>
        <v>29.25</v>
      </c>
      <c r="BS1053" s="54">
        <f t="shared" si="612"/>
        <v>2687.8288646869173</v>
      </c>
      <c r="BT1053" s="50">
        <f t="shared" si="613"/>
        <v>198590.22551219462</v>
      </c>
      <c r="BU1053" s="50">
        <f t="shared" si="614"/>
        <v>196211.50712214498</v>
      </c>
      <c r="BV1053" s="72">
        <f t="shared" si="615"/>
        <v>1.1978023510042182</v>
      </c>
      <c r="BW1053" s="75">
        <f t="shared" si="616"/>
        <v>1.5745991485406634</v>
      </c>
      <c r="BX1053" s="55">
        <f t="shared" si="617"/>
        <v>1.4219349521958353</v>
      </c>
      <c r="BY1053" s="72">
        <f t="shared" si="592"/>
        <v>9.6954324207730629</v>
      </c>
      <c r="BZ1053" s="83" t="s">
        <v>74</v>
      </c>
      <c r="CA1053" s="83" t="s">
        <v>78</v>
      </c>
      <c r="CB1053" s="112">
        <v>3</v>
      </c>
      <c r="CC1053" s="112">
        <v>7</v>
      </c>
      <c r="CD1053" s="112">
        <v>3</v>
      </c>
      <c r="CE1053" s="112">
        <v>6</v>
      </c>
      <c r="CF1053" s="83" t="s">
        <v>107</v>
      </c>
      <c r="CG1053" s="71" t="s">
        <v>75</v>
      </c>
      <c r="CH1053" s="62">
        <v>20.451491534533734</v>
      </c>
      <c r="CI1053" s="63">
        <f>SUM(CI1051:CI1052)/1.8</f>
        <v>9.0094792999735418</v>
      </c>
      <c r="CJ1053" s="64">
        <f>SUM((AF1053-BQ1053)/AF1053)*100</f>
        <v>2.5237014287621853</v>
      </c>
      <c r="CK1053" s="64">
        <f>SUM(BX1053*CH1053)</f>
        <v>29.080690637490754</v>
      </c>
      <c r="CL1053" s="65" t="s">
        <v>107</v>
      </c>
    </row>
    <row r="1054" spans="1:90" s="65" customFormat="1" ht="24.75" customHeight="1" x14ac:dyDescent="0.3">
      <c r="A1054" s="61" t="s">
        <v>135</v>
      </c>
      <c r="B1054" s="35">
        <v>4.0880000000000001</v>
      </c>
      <c r="C1054" s="35">
        <v>1.538</v>
      </c>
      <c r="D1054" s="35">
        <v>7.4379999999999997</v>
      </c>
      <c r="E1054" s="35">
        <v>3.7681199999999997</v>
      </c>
      <c r="F1054" s="35">
        <v>1.5801399999999999</v>
      </c>
      <c r="G1054" s="66">
        <v>0.32100000000000001</v>
      </c>
      <c r="H1054" s="66">
        <v>8.3580000000000002E-2</v>
      </c>
      <c r="I1054" s="66">
        <v>4.512E-2</v>
      </c>
      <c r="J1054" s="66">
        <v>3.5819999999999998E-2</v>
      </c>
      <c r="K1054" s="67">
        <v>4.5900000000000003E-2</v>
      </c>
      <c r="L1054" s="66">
        <v>1.7532299999999998</v>
      </c>
      <c r="M1054" s="68">
        <v>0.15837999999999999</v>
      </c>
      <c r="N1054" s="35">
        <v>5.5139999999999993</v>
      </c>
      <c r="O1054" s="35">
        <v>17.919999999999998</v>
      </c>
      <c r="P1054" s="35">
        <v>2.4660000000000002</v>
      </c>
      <c r="Q1054" s="35">
        <v>14.906000000000001</v>
      </c>
      <c r="R1054" s="35">
        <v>6.0980000000000008</v>
      </c>
      <c r="S1054" s="35">
        <v>4.4379999999999997</v>
      </c>
      <c r="T1054" s="35">
        <v>7.7539999999999996</v>
      </c>
      <c r="U1054" s="35">
        <v>3.3719999999999999</v>
      </c>
      <c r="V1054" s="35">
        <v>15.614000000000001</v>
      </c>
      <c r="W1054" s="35">
        <v>6.1579999999999995</v>
      </c>
      <c r="X1054" s="35">
        <v>6.8199999999999985</v>
      </c>
      <c r="Y1054" s="35">
        <v>4.8160000000000007</v>
      </c>
      <c r="Z1054" s="35">
        <v>2.5520000000000005</v>
      </c>
      <c r="AA1054" s="35">
        <v>4.7780000000000005</v>
      </c>
      <c r="AB1054" s="41">
        <v>1040</v>
      </c>
      <c r="AC1054" s="41">
        <v>6</v>
      </c>
      <c r="AD1054" s="88">
        <v>383.3</v>
      </c>
      <c r="AE1054" s="69">
        <v>59.92</v>
      </c>
      <c r="AF1054" s="69">
        <v>74.59</v>
      </c>
      <c r="AG1054" s="44">
        <f t="shared" si="624"/>
        <v>29.96</v>
      </c>
      <c r="AH1054" s="44">
        <f t="shared" si="594"/>
        <v>2819.8985924104445</v>
      </c>
      <c r="AI1054" s="44">
        <f t="shared" si="595"/>
        <v>210336.23600789506</v>
      </c>
      <c r="AJ1054" s="44">
        <f t="shared" si="596"/>
        <v>1.8223203346931276</v>
      </c>
      <c r="AK1054" s="45">
        <v>0</v>
      </c>
      <c r="AL1054" s="43">
        <v>362.2</v>
      </c>
      <c r="AM1054" s="43">
        <v>59.76</v>
      </c>
      <c r="AN1054" s="69">
        <v>74.489999999999995</v>
      </c>
      <c r="AO1054" s="44">
        <f t="shared" si="621"/>
        <v>29.88</v>
      </c>
      <c r="AP1054" s="44">
        <f t="shared" si="597"/>
        <v>2804.859160059179</v>
      </c>
      <c r="AQ1054" s="46">
        <f t="shared" si="598"/>
        <v>210336.23600789506</v>
      </c>
      <c r="AR1054" s="46">
        <f t="shared" si="599"/>
        <v>208933.95883280822</v>
      </c>
      <c r="AS1054" s="47">
        <f t="shared" si="600"/>
        <v>0.66668359275679268</v>
      </c>
      <c r="AT1054" s="46">
        <f t="shared" si="601"/>
        <v>1.8223203346931276</v>
      </c>
      <c r="AU1054" s="46">
        <f t="shared" si="602"/>
        <v>1.733562136205141</v>
      </c>
      <c r="AV1054" s="47">
        <f t="shared" si="603"/>
        <v>4.8706145016448588</v>
      </c>
      <c r="AW1054" s="48">
        <v>0</v>
      </c>
      <c r="AX1054" s="70">
        <v>150</v>
      </c>
      <c r="AY1054" s="70">
        <v>12</v>
      </c>
      <c r="AZ1054" s="71">
        <v>328.9</v>
      </c>
      <c r="BA1054" s="43">
        <f t="shared" si="618"/>
        <v>16.539981757373074</v>
      </c>
      <c r="BB1054" s="71">
        <v>59.86</v>
      </c>
      <c r="BC1054" s="69">
        <v>69.05</v>
      </c>
      <c r="BD1054" s="54">
        <f t="shared" si="604"/>
        <v>29.93</v>
      </c>
      <c r="BE1054" s="44">
        <f t="shared" si="605"/>
        <v>2814.2540928897392</v>
      </c>
      <c r="BF1054" s="50">
        <f t="shared" si="619"/>
        <v>210336.23600789506</v>
      </c>
      <c r="BG1054" s="50">
        <f t="shared" si="606"/>
        <v>194324.24511403649</v>
      </c>
      <c r="BH1054" s="72">
        <f t="shared" si="607"/>
        <v>7.6125689028958163</v>
      </c>
      <c r="BI1054" s="73">
        <f t="shared" si="608"/>
        <v>1.8223203346931276</v>
      </c>
      <c r="BJ1054" s="51">
        <f t="shared" si="609"/>
        <v>1.6925319833713472</v>
      </c>
      <c r="BK1054" s="72">
        <f t="shared" si="610"/>
        <v>7.1221480027898743</v>
      </c>
      <c r="BL1054" s="116">
        <v>0</v>
      </c>
      <c r="BM1054" s="74">
        <f t="shared" si="622"/>
        <v>1040</v>
      </c>
      <c r="BN1054" s="74">
        <f t="shared" si="623"/>
        <v>6</v>
      </c>
      <c r="BO1054" s="71">
        <v>294.8</v>
      </c>
      <c r="BP1054" s="71">
        <v>57</v>
      </c>
      <c r="BQ1054" s="71">
        <v>73</v>
      </c>
      <c r="BR1054" s="72">
        <f t="shared" si="611"/>
        <v>28.5</v>
      </c>
      <c r="BS1054" s="54">
        <f t="shared" si="612"/>
        <v>2551.7586328783095</v>
      </c>
      <c r="BT1054" s="50">
        <f t="shared" si="613"/>
        <v>194324.24511403649</v>
      </c>
      <c r="BU1054" s="50">
        <f t="shared" si="614"/>
        <v>186278.3802001166</v>
      </c>
      <c r="BV1054" s="72">
        <f t="shared" si="615"/>
        <v>4.140432867344102</v>
      </c>
      <c r="BW1054" s="75">
        <f t="shared" si="616"/>
        <v>1.6925319833713472</v>
      </c>
      <c r="BX1054" s="55">
        <f t="shared" si="617"/>
        <v>1.5825776436497887</v>
      </c>
      <c r="BY1054" s="72">
        <f t="shared" si="592"/>
        <v>6.4964408827619895</v>
      </c>
      <c r="BZ1054" s="83" t="s">
        <v>74</v>
      </c>
      <c r="CA1054" s="83" t="s">
        <v>78</v>
      </c>
      <c r="CB1054" s="112">
        <v>3</v>
      </c>
      <c r="CC1054" s="112">
        <v>7</v>
      </c>
      <c r="CD1054" s="112">
        <v>3</v>
      </c>
      <c r="CE1054" s="112">
        <v>6</v>
      </c>
      <c r="CF1054" s="83" t="s">
        <v>107</v>
      </c>
      <c r="CG1054" s="71" t="s">
        <v>75</v>
      </c>
      <c r="CH1054" s="62">
        <v>20.981152993348111</v>
      </c>
      <c r="CI1054" s="63">
        <f>SUM(CI1052:CI1053)/1.7</f>
        <v>10.017539730411613</v>
      </c>
      <c r="CJ1054" s="64">
        <f>SUM((AF1054-BQ1054)/AF1054)*100</f>
        <v>2.1316530366000848</v>
      </c>
      <c r="CK1054" s="64">
        <f>SUM(BX1054*CH1054)</f>
        <v>33.204303665268561</v>
      </c>
      <c r="CL1054" s="65" t="s">
        <v>107</v>
      </c>
    </row>
    <row r="1055" spans="1:90" s="65" customFormat="1" ht="24.75" customHeight="1" x14ac:dyDescent="0.3">
      <c r="A1055" s="61" t="s">
        <v>135</v>
      </c>
      <c r="B1055" s="35">
        <v>3.742</v>
      </c>
      <c r="C1055" s="35">
        <v>1.5820000000000001</v>
      </c>
      <c r="D1055" s="35">
        <v>7.194</v>
      </c>
      <c r="E1055" s="35">
        <v>3.8634400000000002</v>
      </c>
      <c r="F1055" s="35">
        <v>1.65238</v>
      </c>
      <c r="G1055" s="66">
        <v>0.32088</v>
      </c>
      <c r="H1055" s="66">
        <v>8.616E-2</v>
      </c>
      <c r="I1055" s="66">
        <v>4.65E-2</v>
      </c>
      <c r="J1055" s="66">
        <v>3.7440000000000001E-2</v>
      </c>
      <c r="K1055" s="67">
        <v>4.6600000000000003E-2</v>
      </c>
      <c r="L1055" s="66">
        <v>1.7532299999999998</v>
      </c>
      <c r="M1055" s="68">
        <v>0.14745999999999998</v>
      </c>
      <c r="N1055" s="35">
        <v>5.4565999999999999</v>
      </c>
      <c r="O1055" s="35">
        <v>18.512800000000002</v>
      </c>
      <c r="P1055" s="35">
        <v>2.6611000000000002</v>
      </c>
      <c r="Q1055" s="35">
        <v>15.9712</v>
      </c>
      <c r="R1055" s="35">
        <v>4.9891999999999994</v>
      </c>
      <c r="S1055" s="35">
        <v>4.4276999999999997</v>
      </c>
      <c r="T1055" s="35">
        <v>7.8513000000000002</v>
      </c>
      <c r="U1055" s="35">
        <v>3.2800999999999991</v>
      </c>
      <c r="V1055" s="35">
        <v>14.1896</v>
      </c>
      <c r="W1055" s="35">
        <v>4.4066999999999998</v>
      </c>
      <c r="X1055" s="35">
        <v>8.352999999999998</v>
      </c>
      <c r="Y1055" s="35">
        <v>3.6676000000000002</v>
      </c>
      <c r="Z1055" s="35">
        <v>1.5456000000000001</v>
      </c>
      <c r="AA1055" s="35">
        <v>4.6005000000000003</v>
      </c>
      <c r="AB1055" s="41">
        <v>1040</v>
      </c>
      <c r="AC1055" s="41">
        <v>6</v>
      </c>
      <c r="AD1055" s="88">
        <v>383.6</v>
      </c>
      <c r="AE1055" s="69">
        <v>59.2</v>
      </c>
      <c r="AF1055" s="69">
        <v>74.8</v>
      </c>
      <c r="AG1055" s="44">
        <f t="shared" si="624"/>
        <v>29.6</v>
      </c>
      <c r="AH1055" s="44">
        <f t="shared" si="594"/>
        <v>2752.5378193692336</v>
      </c>
      <c r="AI1055" s="44">
        <f t="shared" si="595"/>
        <v>205889.82888881868</v>
      </c>
      <c r="AJ1055" s="44">
        <f t="shared" si="596"/>
        <v>1.8631323464120488</v>
      </c>
      <c r="AK1055" s="45">
        <v>0</v>
      </c>
      <c r="AL1055" s="43">
        <v>363.6</v>
      </c>
      <c r="AM1055" s="43">
        <v>59.1</v>
      </c>
      <c r="AN1055" s="69">
        <v>74.790000000000006</v>
      </c>
      <c r="AO1055" s="44">
        <f t="shared" si="621"/>
        <v>29.55</v>
      </c>
      <c r="AP1055" s="44">
        <f t="shared" si="597"/>
        <v>2743.2465590962411</v>
      </c>
      <c r="AQ1055" s="46">
        <f t="shared" si="598"/>
        <v>205889.82888881868</v>
      </c>
      <c r="AR1055" s="46">
        <f t="shared" si="599"/>
        <v>205167.41015480788</v>
      </c>
      <c r="AS1055" s="47">
        <f t="shared" si="600"/>
        <v>0.35087635844357945</v>
      </c>
      <c r="AT1055" s="46">
        <f t="shared" si="601"/>
        <v>1.8631323464120488</v>
      </c>
      <c r="AU1055" s="46">
        <f t="shared" si="602"/>
        <v>1.7722112869955697</v>
      </c>
      <c r="AV1055" s="47">
        <f t="shared" si="603"/>
        <v>4.8800107835372781</v>
      </c>
      <c r="AW1055" s="48">
        <v>0</v>
      </c>
      <c r="AX1055" s="70">
        <v>150</v>
      </c>
      <c r="AY1055" s="70">
        <v>12</v>
      </c>
      <c r="AZ1055" s="71">
        <v>326.60000000000002</v>
      </c>
      <c r="BA1055" s="43">
        <f t="shared" si="618"/>
        <v>17.452541334966316</v>
      </c>
      <c r="BB1055" s="71">
        <v>59</v>
      </c>
      <c r="BC1055" s="69">
        <v>75.06</v>
      </c>
      <c r="BD1055" s="54">
        <f t="shared" si="604"/>
        <v>29.5</v>
      </c>
      <c r="BE1055" s="44">
        <f t="shared" si="605"/>
        <v>2733.9710067865176</v>
      </c>
      <c r="BF1055" s="50">
        <f t="shared" si="619"/>
        <v>205889.82888881868</v>
      </c>
      <c r="BG1055" s="50">
        <f t="shared" si="606"/>
        <v>205211.863769396</v>
      </c>
      <c r="BH1055" s="72">
        <f t="shared" si="607"/>
        <v>0.3292853867923603</v>
      </c>
      <c r="BI1055" s="73">
        <f t="shared" si="608"/>
        <v>1.8631323464120488</v>
      </c>
      <c r="BJ1055" s="51">
        <f t="shared" si="609"/>
        <v>1.591525918633107</v>
      </c>
      <c r="BK1055" s="72">
        <f t="shared" si="610"/>
        <v>14.577946022030662</v>
      </c>
      <c r="BL1055" s="116">
        <v>0</v>
      </c>
      <c r="BM1055" s="74">
        <f t="shared" si="622"/>
        <v>1040</v>
      </c>
      <c r="BN1055" s="74">
        <f t="shared" si="623"/>
        <v>6</v>
      </c>
      <c r="BO1055" s="71">
        <v>295.5</v>
      </c>
      <c r="BP1055" s="71">
        <v>58.7</v>
      </c>
      <c r="BQ1055" s="71">
        <v>73.900000000000006</v>
      </c>
      <c r="BR1055" s="72">
        <f t="shared" si="611"/>
        <v>29.35</v>
      </c>
      <c r="BS1055" s="54">
        <f t="shared" si="612"/>
        <v>2706.2385976369542</v>
      </c>
      <c r="BT1055" s="50">
        <f t="shared" si="613"/>
        <v>205211.863769396</v>
      </c>
      <c r="BU1055" s="50">
        <f t="shared" si="614"/>
        <v>199991.03236537092</v>
      </c>
      <c r="BV1055" s="72">
        <f t="shared" si="615"/>
        <v>2.5441177269808932</v>
      </c>
      <c r="BW1055" s="75">
        <f t="shared" si="616"/>
        <v>1.591525918633107</v>
      </c>
      <c r="BX1055" s="55">
        <f t="shared" si="617"/>
        <v>1.4775662513714127</v>
      </c>
      <c r="BY1055" s="72">
        <f t="shared" si="592"/>
        <v>7.1604028515959897</v>
      </c>
      <c r="BZ1055" s="83" t="s">
        <v>74</v>
      </c>
      <c r="CA1055" s="83" t="s">
        <v>78</v>
      </c>
      <c r="CB1055" s="112">
        <v>3</v>
      </c>
      <c r="CC1055" s="112">
        <v>7</v>
      </c>
      <c r="CD1055" s="112">
        <v>3</v>
      </c>
      <c r="CE1055" s="112">
        <v>6</v>
      </c>
      <c r="CF1055" s="83" t="s">
        <v>107</v>
      </c>
      <c r="CG1055" s="71" t="s">
        <v>75</v>
      </c>
      <c r="CH1055" s="62">
        <v>20.207944548120501</v>
      </c>
      <c r="CI1055" s="63">
        <f>SUM(CI1053:CI1054)/2</f>
        <v>9.5135095151925775</v>
      </c>
      <c r="CJ1055" s="64">
        <f>SUM((AF1055-BQ1055)/AF1055)*100</f>
        <v>1.2032085561497212</v>
      </c>
      <c r="CK1055" s="64">
        <f>SUM(BX1055*CH1055)</f>
        <v>29.858576873887785</v>
      </c>
      <c r="CL1055" s="65" t="s">
        <v>107</v>
      </c>
    </row>
    <row r="1056" spans="1:90" s="65" customFormat="1" ht="24.75" customHeight="1" x14ac:dyDescent="0.3">
      <c r="A1056" s="61" t="s">
        <v>135</v>
      </c>
      <c r="B1056" s="35">
        <v>3.9140000000000001</v>
      </c>
      <c r="C1056" s="35">
        <v>1.9239999999999999</v>
      </c>
      <c r="D1056" s="35">
        <v>5.9660000000000002</v>
      </c>
      <c r="E1056" s="35">
        <v>5.3540000000000001</v>
      </c>
      <c r="F1056" s="35">
        <v>0.71518000000000004</v>
      </c>
      <c r="G1056" s="66">
        <v>0.3574</v>
      </c>
      <c r="H1056" s="66">
        <v>7.8640000000000002E-2</v>
      </c>
      <c r="I1056" s="66">
        <v>5.006E-2</v>
      </c>
      <c r="J1056" s="66">
        <v>4.1339999999999995E-2</v>
      </c>
      <c r="K1056" s="67">
        <v>5.4100000000000002E-2</v>
      </c>
      <c r="L1056" s="66">
        <v>1.7532299999999998</v>
      </c>
      <c r="M1056" s="68">
        <v>4.8160000000000001E-2</v>
      </c>
      <c r="N1056" s="35">
        <v>8.2800000000000011</v>
      </c>
      <c r="O1056" s="35">
        <v>13.366</v>
      </c>
      <c r="P1056" s="35">
        <v>2.6440000000000001</v>
      </c>
      <c r="Q1056" s="35">
        <v>17.351999999999997</v>
      </c>
      <c r="R1056" s="35">
        <v>4.93</v>
      </c>
      <c r="S1056" s="35">
        <v>4.58</v>
      </c>
      <c r="T1056" s="35">
        <v>7.4320000000000004</v>
      </c>
      <c r="U1056" s="35">
        <v>3.218</v>
      </c>
      <c r="V1056" s="35">
        <v>14.502000000000001</v>
      </c>
      <c r="W1056" s="35">
        <v>4.1620000000000008</v>
      </c>
      <c r="X1056" s="35">
        <v>7.798</v>
      </c>
      <c r="Y1056" s="35">
        <v>2.9319999999999995</v>
      </c>
      <c r="Z1056" s="35">
        <v>1.5619999999999998</v>
      </c>
      <c r="AA1056" s="35">
        <v>4.7460000000000004</v>
      </c>
      <c r="AB1056" s="41">
        <v>1040</v>
      </c>
      <c r="AC1056" s="41">
        <v>6</v>
      </c>
      <c r="AD1056" s="88">
        <v>381.3</v>
      </c>
      <c r="AE1056" s="69">
        <v>59.99</v>
      </c>
      <c r="AF1056" s="69">
        <v>74.849999999999994</v>
      </c>
      <c r="AG1056" s="44">
        <f t="shared" si="624"/>
        <v>29.995000000000001</v>
      </c>
      <c r="AH1056" s="44">
        <f t="shared" si="594"/>
        <v>2826.4909889745536</v>
      </c>
      <c r="AI1056" s="44">
        <f t="shared" si="595"/>
        <v>211562.85052474533</v>
      </c>
      <c r="AJ1056" s="44">
        <f t="shared" si="596"/>
        <v>1.802301297483234</v>
      </c>
      <c r="AK1056" s="45">
        <v>0</v>
      </c>
      <c r="AL1056" s="43">
        <v>363.2</v>
      </c>
      <c r="AM1056" s="43">
        <v>59.9</v>
      </c>
      <c r="AN1056" s="69">
        <v>74.739999999999995</v>
      </c>
      <c r="AO1056" s="44">
        <f t="shared" si="621"/>
        <v>29.95</v>
      </c>
      <c r="AP1056" s="44">
        <f t="shared" si="597"/>
        <v>2818.0164642516784</v>
      </c>
      <c r="AQ1056" s="46">
        <f t="shared" si="598"/>
        <v>211562.85052474533</v>
      </c>
      <c r="AR1056" s="46">
        <f t="shared" si="599"/>
        <v>210618.55053817041</v>
      </c>
      <c r="AS1056" s="47">
        <f t="shared" si="600"/>
        <v>0.4463448966738448</v>
      </c>
      <c r="AT1056" s="46">
        <f t="shared" si="601"/>
        <v>1.802301297483234</v>
      </c>
      <c r="AU1056" s="46">
        <f t="shared" si="602"/>
        <v>1.7244444949030131</v>
      </c>
      <c r="AV1056" s="47">
        <f t="shared" si="603"/>
        <v>4.3198549925554355</v>
      </c>
      <c r="AW1056" s="48">
        <v>0</v>
      </c>
      <c r="AX1056" s="70">
        <v>150</v>
      </c>
      <c r="AY1056" s="70">
        <v>12</v>
      </c>
      <c r="AZ1056" s="71">
        <v>327.5</v>
      </c>
      <c r="BA1056" s="43">
        <f t="shared" si="618"/>
        <v>16.427480916030536</v>
      </c>
      <c r="BB1056" s="71">
        <v>59.8</v>
      </c>
      <c r="BC1056" s="69">
        <v>74.3</v>
      </c>
      <c r="BD1056" s="54">
        <f t="shared" si="604"/>
        <v>29.9</v>
      </c>
      <c r="BE1056" s="44">
        <f t="shared" si="605"/>
        <v>2808.6152482358107</v>
      </c>
      <c r="BF1056" s="50">
        <f t="shared" si="619"/>
        <v>211562.85052474533</v>
      </c>
      <c r="BG1056" s="50">
        <f t="shared" si="606"/>
        <v>208680.11294392071</v>
      </c>
      <c r="BH1056" s="72">
        <f t="shared" si="607"/>
        <v>1.3625915767699663</v>
      </c>
      <c r="BI1056" s="73">
        <f t="shared" si="608"/>
        <v>1.802301297483234</v>
      </c>
      <c r="BJ1056" s="51">
        <f t="shared" si="609"/>
        <v>1.5693876880736122</v>
      </c>
      <c r="BK1056" s="72">
        <f t="shared" si="610"/>
        <v>12.923122772805334</v>
      </c>
      <c r="BL1056" s="116">
        <v>0</v>
      </c>
      <c r="BM1056" s="74">
        <f t="shared" si="622"/>
        <v>1040</v>
      </c>
      <c r="BN1056" s="74">
        <f t="shared" si="623"/>
        <v>6</v>
      </c>
      <c r="BO1056" s="71">
        <v>296.7</v>
      </c>
      <c r="BP1056" s="71">
        <v>58.6</v>
      </c>
      <c r="BQ1056" s="71">
        <v>74.099999999999994</v>
      </c>
      <c r="BR1056" s="72">
        <f t="shared" si="611"/>
        <v>29.3</v>
      </c>
      <c r="BS1056" s="54">
        <f t="shared" si="612"/>
        <v>2697.0258771803014</v>
      </c>
      <c r="BT1056" s="50">
        <f t="shared" si="613"/>
        <v>208680.11294392071</v>
      </c>
      <c r="BU1056" s="50">
        <f t="shared" si="614"/>
        <v>199849.61749906032</v>
      </c>
      <c r="BV1056" s="72">
        <f t="shared" si="615"/>
        <v>4.2315941467951212</v>
      </c>
      <c r="BW1056" s="75">
        <f t="shared" si="616"/>
        <v>1.5693876880736122</v>
      </c>
      <c r="BX1056" s="55">
        <f t="shared" si="617"/>
        <v>1.4846163015618234</v>
      </c>
      <c r="BY1056" s="72">
        <f t="shared" si="592"/>
        <v>5.4015580188375054</v>
      </c>
      <c r="BZ1056" s="83" t="s">
        <v>74</v>
      </c>
      <c r="CA1056" s="83" t="s">
        <v>78</v>
      </c>
      <c r="CB1056" s="112">
        <v>3</v>
      </c>
      <c r="CC1056" s="112">
        <v>7</v>
      </c>
      <c r="CD1056" s="112">
        <v>3</v>
      </c>
      <c r="CE1056" s="112">
        <v>6</v>
      </c>
      <c r="CF1056" s="83" t="s">
        <v>107</v>
      </c>
      <c r="CG1056" s="71" t="s">
        <v>75</v>
      </c>
      <c r="CH1056" s="129">
        <f>SUM(CH1054:CH1055)/2</f>
        <v>20.594548770734306</v>
      </c>
      <c r="CI1056" s="63">
        <f>SUM(CI1054:CI1055)/2</f>
        <v>9.7655246228020953</v>
      </c>
      <c r="CJ1056" s="64">
        <f>SUM((AF1056-BQ1056)/AF1056)*100</f>
        <v>1.0020040080160322</v>
      </c>
      <c r="CK1056" s="64">
        <f>SUM(BX1056*CH1056)</f>
        <v>30.575002828342164</v>
      </c>
      <c r="CL1056" s="65" t="s">
        <v>107</v>
      </c>
    </row>
    <row r="1057" spans="1:90" s="65" customFormat="1" ht="24.75" customHeight="1" x14ac:dyDescent="0.3">
      <c r="A1057" s="61" t="s">
        <v>135</v>
      </c>
      <c r="B1057" s="35">
        <v>3.69</v>
      </c>
      <c r="C1057" s="35">
        <v>1.83</v>
      </c>
      <c r="D1057" s="35">
        <v>6.0620000000000003</v>
      </c>
      <c r="E1057" s="35">
        <v>4.726</v>
      </c>
      <c r="F1057" s="35">
        <v>0.80301999999999996</v>
      </c>
      <c r="G1057" s="66">
        <v>0.34228000000000003</v>
      </c>
      <c r="H1057" s="66">
        <v>7.9759999999999998E-2</v>
      </c>
      <c r="I1057" s="66">
        <v>5.024E-2</v>
      </c>
      <c r="J1057" s="66">
        <v>4.0680000000000001E-2</v>
      </c>
      <c r="K1057" s="67">
        <v>5.3100000000000001E-2</v>
      </c>
      <c r="L1057" s="66">
        <v>1.7532299999999998</v>
      </c>
      <c r="M1057" s="68">
        <v>4.546E-2</v>
      </c>
      <c r="N1057" s="35">
        <v>5.5139999999999993</v>
      </c>
      <c r="O1057" s="35">
        <v>17.919999999999998</v>
      </c>
      <c r="P1057" s="35">
        <v>2.4660000000000002</v>
      </c>
      <c r="Q1057" s="35">
        <v>14.906000000000001</v>
      </c>
      <c r="R1057" s="35">
        <v>6.0980000000000008</v>
      </c>
      <c r="S1057" s="35">
        <v>4.4379999999999997</v>
      </c>
      <c r="T1057" s="35">
        <v>7.7539999999999996</v>
      </c>
      <c r="U1057" s="35">
        <v>3.3719999999999999</v>
      </c>
      <c r="V1057" s="35">
        <v>15.614000000000001</v>
      </c>
      <c r="W1057" s="35">
        <v>6.1579999999999995</v>
      </c>
      <c r="X1057" s="35">
        <v>6.8199999999999985</v>
      </c>
      <c r="Y1057" s="35">
        <v>4.8160000000000007</v>
      </c>
      <c r="Z1057" s="35">
        <v>2.5520000000000005</v>
      </c>
      <c r="AA1057" s="35">
        <v>4.7780000000000005</v>
      </c>
      <c r="AB1057" s="41">
        <v>1060</v>
      </c>
      <c r="AC1057" s="41">
        <v>6</v>
      </c>
      <c r="AD1057" s="88">
        <v>383.8</v>
      </c>
      <c r="AE1057" s="69">
        <v>59.93</v>
      </c>
      <c r="AF1057" s="69">
        <v>74.69</v>
      </c>
      <c r="AG1057" s="44">
        <f t="shared" si="624"/>
        <v>29.965</v>
      </c>
      <c r="AH1057" s="44">
        <f t="shared" si="594"/>
        <v>2820.8398921092758</v>
      </c>
      <c r="AI1057" s="44">
        <f t="shared" si="595"/>
        <v>210688.5315416418</v>
      </c>
      <c r="AJ1057" s="44">
        <f t="shared" si="596"/>
        <v>1.8216463762487394</v>
      </c>
      <c r="AK1057" s="45">
        <v>0</v>
      </c>
      <c r="AL1057" s="43">
        <v>364.1</v>
      </c>
      <c r="AM1057" s="43">
        <v>59.63</v>
      </c>
      <c r="AN1057" s="69">
        <v>74.540000000000006</v>
      </c>
      <c r="AO1057" s="44">
        <f t="shared" si="621"/>
        <v>29.815000000000001</v>
      </c>
      <c r="AP1057" s="44">
        <f t="shared" si="597"/>
        <v>2792.6692307845365</v>
      </c>
      <c r="AQ1057" s="46">
        <f t="shared" si="598"/>
        <v>210688.5315416418</v>
      </c>
      <c r="AR1057" s="46">
        <f t="shared" si="599"/>
        <v>208165.56446267938</v>
      </c>
      <c r="AS1057" s="47">
        <f t="shared" si="600"/>
        <v>1.1974866693034816</v>
      </c>
      <c r="AT1057" s="46">
        <f t="shared" si="601"/>
        <v>1.8216463762487394</v>
      </c>
      <c r="AU1057" s="46">
        <f t="shared" si="602"/>
        <v>1.7490885245108687</v>
      </c>
      <c r="AV1057" s="47">
        <f t="shared" si="603"/>
        <v>3.9830920360782001</v>
      </c>
      <c r="AW1057" s="48">
        <v>0</v>
      </c>
      <c r="AX1057" s="70">
        <v>150</v>
      </c>
      <c r="AY1057" s="70">
        <v>12</v>
      </c>
      <c r="AZ1057" s="71">
        <v>330.6</v>
      </c>
      <c r="BA1057" s="43">
        <f t="shared" si="618"/>
        <v>16.091954022988499</v>
      </c>
      <c r="BB1057" s="71">
        <v>59.58</v>
      </c>
      <c r="BC1057" s="69">
        <v>74.88</v>
      </c>
      <c r="BD1057" s="54">
        <f t="shared" si="604"/>
        <v>29.79</v>
      </c>
      <c r="BE1057" s="44">
        <f t="shared" si="605"/>
        <v>2787.9878650316055</v>
      </c>
      <c r="BF1057" s="50">
        <f t="shared" si="619"/>
        <v>210688.5315416418</v>
      </c>
      <c r="BG1057" s="50">
        <f t="shared" si="606"/>
        <v>208764.53133356661</v>
      </c>
      <c r="BH1057" s="72">
        <f t="shared" si="607"/>
        <v>0.91319645829650486</v>
      </c>
      <c r="BI1057" s="73">
        <f t="shared" si="608"/>
        <v>1.8216463762487394</v>
      </c>
      <c r="BJ1057" s="51">
        <f t="shared" si="609"/>
        <v>1.583602338424831</v>
      </c>
      <c r="BK1057" s="72">
        <f t="shared" si="610"/>
        <v>13.06752182682707</v>
      </c>
      <c r="BL1057" s="116">
        <v>0</v>
      </c>
      <c r="BM1057" s="74">
        <f t="shared" si="622"/>
        <v>1060</v>
      </c>
      <c r="BN1057" s="74">
        <f t="shared" si="623"/>
        <v>6</v>
      </c>
      <c r="BO1057" s="71">
        <v>301.5</v>
      </c>
      <c r="BP1057" s="71">
        <v>58.9</v>
      </c>
      <c r="BQ1057" s="71">
        <v>74</v>
      </c>
      <c r="BR1057" s="72">
        <f t="shared" si="611"/>
        <v>29.45</v>
      </c>
      <c r="BS1057" s="54">
        <f t="shared" si="612"/>
        <v>2724.7111624400618</v>
      </c>
      <c r="BT1057" s="50">
        <f t="shared" si="613"/>
        <v>208764.53133356661</v>
      </c>
      <c r="BU1057" s="50">
        <f t="shared" si="614"/>
        <v>201628.62602056458</v>
      </c>
      <c r="BV1057" s="72">
        <f t="shared" si="615"/>
        <v>3.4181598125977604</v>
      </c>
      <c r="BW1057" s="75">
        <f t="shared" si="616"/>
        <v>1.583602338424831</v>
      </c>
      <c r="BX1057" s="55">
        <f t="shared" si="617"/>
        <v>1.4953233871129454</v>
      </c>
      <c r="BY1057" s="72">
        <f t="shared" si="592"/>
        <v>5.5745656071520076</v>
      </c>
      <c r="BZ1057" s="83" t="s">
        <v>74</v>
      </c>
      <c r="CA1057" s="83" t="s">
        <v>78</v>
      </c>
      <c r="CB1057" s="112">
        <v>3</v>
      </c>
      <c r="CC1057" s="112">
        <v>7</v>
      </c>
      <c r="CD1057" s="112">
        <v>3</v>
      </c>
      <c r="CE1057" s="112">
        <v>6</v>
      </c>
      <c r="CF1057" s="83" t="s">
        <v>107</v>
      </c>
      <c r="CG1057" s="71" t="s">
        <v>75</v>
      </c>
      <c r="CH1057" s="129">
        <f>SUM(CH1055:CH1056)/2.1</f>
        <v>19.429758723264193</v>
      </c>
      <c r="CI1057" s="63">
        <f>SUM(CI1055:CI1056)/2</f>
        <v>9.6395170689973355</v>
      </c>
      <c r="CJ1057" s="64">
        <f>SUM((AF1057-BQ1057)/AF1057)*100</f>
        <v>0.92381844959164239</v>
      </c>
      <c r="CK1057" s="64">
        <f>SUM(BX1057*CH1057)</f>
        <v>29.053772624858713</v>
      </c>
      <c r="CL1057" s="65" t="s">
        <v>107</v>
      </c>
    </row>
    <row r="1058" spans="1:90" s="65" customFormat="1" ht="24.75" customHeight="1" x14ac:dyDescent="0.3">
      <c r="A1058" s="61" t="s">
        <v>135</v>
      </c>
      <c r="B1058" s="35">
        <v>3.9740000000000002</v>
      </c>
      <c r="C1058" s="35">
        <v>1.9595</v>
      </c>
      <c r="D1058" s="35">
        <v>6.4119999999999999</v>
      </c>
      <c r="E1058" s="35">
        <v>5.3419999999999996</v>
      </c>
      <c r="F1058" s="35">
        <v>0.75090000000000001</v>
      </c>
      <c r="G1058" s="66">
        <v>0.38678000000000001</v>
      </c>
      <c r="H1058" s="66">
        <v>8.2639999999999991E-2</v>
      </c>
      <c r="I1058" s="66">
        <v>5.2820000000000006E-2</v>
      </c>
      <c r="J1058" s="66">
        <v>4.1260000000000005E-2</v>
      </c>
      <c r="K1058" s="67">
        <v>5.11E-2</v>
      </c>
      <c r="L1058" s="66">
        <v>1.7532299999999998</v>
      </c>
      <c r="M1058" s="68">
        <v>6.4939999999999998E-2</v>
      </c>
      <c r="N1058" s="35">
        <v>5.4565999999999999</v>
      </c>
      <c r="O1058" s="35">
        <v>18.512800000000002</v>
      </c>
      <c r="P1058" s="35">
        <v>2.6611000000000002</v>
      </c>
      <c r="Q1058" s="35">
        <v>15.9712</v>
      </c>
      <c r="R1058" s="35">
        <v>4.9891999999999994</v>
      </c>
      <c r="S1058" s="35">
        <v>4.4276999999999997</v>
      </c>
      <c r="T1058" s="35">
        <v>7.8513000000000002</v>
      </c>
      <c r="U1058" s="35">
        <v>3.2800999999999991</v>
      </c>
      <c r="V1058" s="35">
        <v>14.1896</v>
      </c>
      <c r="W1058" s="35">
        <v>4.4066999999999998</v>
      </c>
      <c r="X1058" s="35">
        <v>8.352999999999998</v>
      </c>
      <c r="Y1058" s="35">
        <v>3.6676000000000002</v>
      </c>
      <c r="Z1058" s="35">
        <v>1.5456000000000001</v>
      </c>
      <c r="AA1058" s="35">
        <v>4.6005000000000003</v>
      </c>
      <c r="AB1058" s="41">
        <v>1060</v>
      </c>
      <c r="AC1058" s="41">
        <v>6</v>
      </c>
      <c r="AD1058" s="88">
        <v>383.1</v>
      </c>
      <c r="AE1058" s="69">
        <v>59.96</v>
      </c>
      <c r="AF1058" s="69">
        <v>74.56</v>
      </c>
      <c r="AG1058" s="44">
        <f t="shared" si="624"/>
        <v>29.98</v>
      </c>
      <c r="AH1058" s="44">
        <f t="shared" si="594"/>
        <v>2823.6647336835676</v>
      </c>
      <c r="AI1058" s="44">
        <f t="shared" si="595"/>
        <v>210532.44254344681</v>
      </c>
      <c r="AJ1058" s="44">
        <f t="shared" si="596"/>
        <v>1.8196720437561116</v>
      </c>
      <c r="AK1058" s="45">
        <v>0</v>
      </c>
      <c r="AL1058" s="43">
        <v>363.3</v>
      </c>
      <c r="AM1058" s="43">
        <v>59.42</v>
      </c>
      <c r="AN1058" s="69">
        <v>74.680000000000007</v>
      </c>
      <c r="AO1058" s="44">
        <f t="shared" si="621"/>
        <v>29.71</v>
      </c>
      <c r="AP1058" s="44">
        <f t="shared" si="597"/>
        <v>2773.0338840005184</v>
      </c>
      <c r="AQ1058" s="46">
        <f t="shared" si="598"/>
        <v>210532.44254344681</v>
      </c>
      <c r="AR1058" s="46">
        <f t="shared" si="599"/>
        <v>207090.17045715873</v>
      </c>
      <c r="AS1058" s="47">
        <f t="shared" si="600"/>
        <v>1.6350316581624766</v>
      </c>
      <c r="AT1058" s="46">
        <f t="shared" si="601"/>
        <v>1.8196720437561116</v>
      </c>
      <c r="AU1058" s="46">
        <f t="shared" si="602"/>
        <v>1.7543082764285849</v>
      </c>
      <c r="AV1058" s="47">
        <f t="shared" si="603"/>
        <v>3.5920630616825209</v>
      </c>
      <c r="AW1058" s="48">
        <v>0</v>
      </c>
      <c r="AX1058" s="70">
        <v>150</v>
      </c>
      <c r="AY1058" s="70">
        <v>12</v>
      </c>
      <c r="AZ1058" s="71">
        <v>326.89999999999998</v>
      </c>
      <c r="BA1058" s="43">
        <f t="shared" si="618"/>
        <v>17.191801774242904</v>
      </c>
      <c r="BB1058" s="71">
        <v>59</v>
      </c>
      <c r="BC1058" s="69">
        <v>75.37</v>
      </c>
      <c r="BD1058" s="54">
        <f t="shared" si="604"/>
        <v>29.5</v>
      </c>
      <c r="BE1058" s="44">
        <f t="shared" si="605"/>
        <v>2733.9710067865176</v>
      </c>
      <c r="BF1058" s="50">
        <f t="shared" si="619"/>
        <v>210532.44254344681</v>
      </c>
      <c r="BG1058" s="50">
        <f t="shared" si="606"/>
        <v>206059.39478149984</v>
      </c>
      <c r="BH1058" s="72">
        <f t="shared" si="607"/>
        <v>2.1246358555992568</v>
      </c>
      <c r="BI1058" s="73">
        <f t="shared" si="608"/>
        <v>1.8196720437561116</v>
      </c>
      <c r="BJ1058" s="51">
        <f t="shared" si="609"/>
        <v>1.5864357960802344</v>
      </c>
      <c r="BK1058" s="72">
        <f t="shared" si="610"/>
        <v>12.817488100462212</v>
      </c>
      <c r="BL1058" s="116">
        <v>0</v>
      </c>
      <c r="BM1058" s="74">
        <f t="shared" si="622"/>
        <v>1060</v>
      </c>
      <c r="BN1058" s="74">
        <f t="shared" si="623"/>
        <v>6</v>
      </c>
      <c r="BO1058" s="71">
        <v>291.89999999999998</v>
      </c>
      <c r="BP1058" s="71">
        <v>58.7</v>
      </c>
      <c r="BQ1058" s="71">
        <v>74</v>
      </c>
      <c r="BR1058" s="72">
        <f t="shared" si="611"/>
        <v>29.35</v>
      </c>
      <c r="BS1058" s="54">
        <f t="shared" si="612"/>
        <v>2706.2385976369542</v>
      </c>
      <c r="BT1058" s="50">
        <f t="shared" si="613"/>
        <v>206059.39478149984</v>
      </c>
      <c r="BU1058" s="50">
        <f t="shared" si="614"/>
        <v>200261.65622513462</v>
      </c>
      <c r="BV1058" s="72">
        <f t="shared" si="615"/>
        <v>2.813624956296215</v>
      </c>
      <c r="BW1058" s="75">
        <f t="shared" si="616"/>
        <v>1.5864357960802344</v>
      </c>
      <c r="BX1058" s="55">
        <f t="shared" si="617"/>
        <v>1.4575930585126358</v>
      </c>
      <c r="BY1058" s="72">
        <f t="shared" si="592"/>
        <v>8.121522338687976</v>
      </c>
      <c r="BZ1058" s="83" t="s">
        <v>74</v>
      </c>
      <c r="CA1058" s="83" t="s">
        <v>78</v>
      </c>
      <c r="CB1058" s="112">
        <v>3</v>
      </c>
      <c r="CC1058" s="112">
        <v>7</v>
      </c>
      <c r="CD1058" s="112">
        <v>3</v>
      </c>
      <c r="CE1058" s="112">
        <v>6</v>
      </c>
      <c r="CF1058" s="83" t="s">
        <v>107</v>
      </c>
      <c r="CG1058" s="71" t="s">
        <v>75</v>
      </c>
      <c r="CH1058" s="129">
        <f>SUM(CH1056:CH1057)/2.1</f>
        <v>19.059194044761188</v>
      </c>
      <c r="CI1058" s="63">
        <f>SUM(CI1056:CI1057)/2</f>
        <v>9.7025208458997163</v>
      </c>
      <c r="CJ1058" s="64">
        <f>SUM((AF1058-BQ1058)/AF1058)*100</f>
        <v>0.75107296137339363</v>
      </c>
      <c r="CK1058" s="64">
        <f>SUM(BX1058*CH1058)</f>
        <v>27.780548940489275</v>
      </c>
      <c r="CL1058" s="65" t="s">
        <v>107</v>
      </c>
    </row>
    <row r="1059" spans="1:90" s="65" customFormat="1" ht="24.75" customHeight="1" x14ac:dyDescent="0.3">
      <c r="A1059" s="61" t="s">
        <v>135</v>
      </c>
      <c r="B1059" s="35">
        <v>3.7719999999999998</v>
      </c>
      <c r="C1059" s="35">
        <v>1.5940000000000001</v>
      </c>
      <c r="D1059" s="35">
        <v>6.9039999999999999</v>
      </c>
      <c r="E1059" s="35">
        <v>3.7784800000000005</v>
      </c>
      <c r="F1059" s="35">
        <v>0.87250000000000005</v>
      </c>
      <c r="G1059" s="66">
        <v>0.3735</v>
      </c>
      <c r="H1059" s="66">
        <v>8.2560000000000008E-2</v>
      </c>
      <c r="I1059" s="66">
        <v>4.4940000000000001E-2</v>
      </c>
      <c r="J1059" s="66">
        <v>3.4639999999999997E-2</v>
      </c>
      <c r="K1059" s="67">
        <v>4.5999999999999999E-2</v>
      </c>
      <c r="L1059" s="66">
        <v>1.7532299999999998</v>
      </c>
      <c r="M1059" s="68">
        <v>9.1800000000000007E-2</v>
      </c>
      <c r="N1059" s="35">
        <v>8.2800000000000011</v>
      </c>
      <c r="O1059" s="35">
        <v>13.366</v>
      </c>
      <c r="P1059" s="35">
        <v>2.6440000000000001</v>
      </c>
      <c r="Q1059" s="35">
        <v>17.351999999999997</v>
      </c>
      <c r="R1059" s="35">
        <v>4.93</v>
      </c>
      <c r="S1059" s="35">
        <v>4.58</v>
      </c>
      <c r="T1059" s="35">
        <v>7.4320000000000004</v>
      </c>
      <c r="U1059" s="35">
        <v>3.218</v>
      </c>
      <c r="V1059" s="35">
        <v>14.502000000000001</v>
      </c>
      <c r="W1059" s="35">
        <v>4.1620000000000008</v>
      </c>
      <c r="X1059" s="35">
        <v>7.798</v>
      </c>
      <c r="Y1059" s="35">
        <v>2.9319999999999995</v>
      </c>
      <c r="Z1059" s="35">
        <v>1.5619999999999998</v>
      </c>
      <c r="AA1059" s="35">
        <v>4.7460000000000004</v>
      </c>
      <c r="AB1059" s="41">
        <v>1060</v>
      </c>
      <c r="AC1059" s="41">
        <v>6</v>
      </c>
      <c r="AD1059" s="88">
        <v>384.4</v>
      </c>
      <c r="AE1059" s="69">
        <v>59.9</v>
      </c>
      <c r="AF1059" s="69">
        <v>74.59</v>
      </c>
      <c r="AG1059" s="44">
        <f t="shared" si="624"/>
        <v>29.95</v>
      </c>
      <c r="AH1059" s="44">
        <f t="shared" si="594"/>
        <v>2818.0164642516784</v>
      </c>
      <c r="AI1059" s="44">
        <f t="shared" si="595"/>
        <v>210195.84806853271</v>
      </c>
      <c r="AJ1059" s="44">
        <f t="shared" si="596"/>
        <v>1.8287706609441181</v>
      </c>
      <c r="AK1059" s="45">
        <v>0</v>
      </c>
      <c r="AL1059" s="43">
        <v>362.1</v>
      </c>
      <c r="AM1059" s="43">
        <v>59.61</v>
      </c>
      <c r="AN1059" s="69">
        <v>74.52</v>
      </c>
      <c r="AO1059" s="44">
        <f t="shared" si="621"/>
        <v>29.805</v>
      </c>
      <c r="AP1059" s="44">
        <f t="shared" si="597"/>
        <v>2790.7962132444659</v>
      </c>
      <c r="AQ1059" s="46">
        <f t="shared" si="598"/>
        <v>210195.84806853271</v>
      </c>
      <c r="AR1059" s="46">
        <f t="shared" si="599"/>
        <v>207970.1338109776</v>
      </c>
      <c r="AS1059" s="47">
        <f t="shared" si="600"/>
        <v>1.0588764135956839</v>
      </c>
      <c r="AT1059" s="46">
        <f t="shared" si="601"/>
        <v>1.8287706609441181</v>
      </c>
      <c r="AU1059" s="46">
        <f t="shared" si="602"/>
        <v>1.7411153869291147</v>
      </c>
      <c r="AV1059" s="47">
        <f t="shared" si="603"/>
        <v>4.7931255617230111</v>
      </c>
      <c r="AW1059" s="48">
        <v>0</v>
      </c>
      <c r="AX1059" s="70">
        <v>150</v>
      </c>
      <c r="AY1059" s="70">
        <v>12</v>
      </c>
      <c r="AZ1059" s="71">
        <v>329.4</v>
      </c>
      <c r="BA1059" s="43">
        <f t="shared" si="618"/>
        <v>16.697024893746207</v>
      </c>
      <c r="BB1059" s="71">
        <v>59.22</v>
      </c>
      <c r="BC1059" s="69">
        <v>73.59</v>
      </c>
      <c r="BD1059" s="54">
        <f t="shared" si="604"/>
        <v>29.61</v>
      </c>
      <c r="BE1059" s="44">
        <f t="shared" si="605"/>
        <v>2754.3979563794232</v>
      </c>
      <c r="BF1059" s="50">
        <f t="shared" si="619"/>
        <v>210195.84806853271</v>
      </c>
      <c r="BG1059" s="50">
        <f t="shared" si="606"/>
        <v>202696.14560996176</v>
      </c>
      <c r="BH1059" s="72">
        <f t="shared" si="607"/>
        <v>3.5679593709794517</v>
      </c>
      <c r="BI1059" s="73">
        <f t="shared" si="608"/>
        <v>1.8287706609441181</v>
      </c>
      <c r="BJ1059" s="51">
        <f t="shared" si="609"/>
        <v>1.6250925690212592</v>
      </c>
      <c r="BK1059" s="72">
        <f t="shared" si="610"/>
        <v>11.137432170839201</v>
      </c>
      <c r="BL1059" s="116">
        <v>0</v>
      </c>
      <c r="BM1059" s="74">
        <f t="shared" si="622"/>
        <v>1060</v>
      </c>
      <c r="BN1059" s="74">
        <f t="shared" si="623"/>
        <v>6</v>
      </c>
      <c r="BO1059" s="71">
        <v>298</v>
      </c>
      <c r="BP1059" s="71">
        <v>58.9</v>
      </c>
      <c r="BQ1059" s="71">
        <v>73</v>
      </c>
      <c r="BR1059" s="72">
        <f t="shared" si="611"/>
        <v>29.45</v>
      </c>
      <c r="BS1059" s="54">
        <f t="shared" si="612"/>
        <v>2724.7111624400618</v>
      </c>
      <c r="BT1059" s="50">
        <f t="shared" si="613"/>
        <v>202696.14560996176</v>
      </c>
      <c r="BU1059" s="50">
        <f t="shared" si="614"/>
        <v>198903.91485812451</v>
      </c>
      <c r="BV1059" s="72">
        <f t="shared" si="615"/>
        <v>1.8708943578702568</v>
      </c>
      <c r="BW1059" s="75">
        <f t="shared" si="616"/>
        <v>1.6250925690212592</v>
      </c>
      <c r="BX1059" s="55">
        <f t="shared" si="617"/>
        <v>1.4982108331681625</v>
      </c>
      <c r="BY1059" s="72">
        <f t="shared" si="592"/>
        <v>7.8076620539538535</v>
      </c>
      <c r="BZ1059" s="83" t="s">
        <v>74</v>
      </c>
      <c r="CA1059" s="83" t="s">
        <v>78</v>
      </c>
      <c r="CB1059" s="112">
        <v>3</v>
      </c>
      <c r="CC1059" s="112">
        <v>7</v>
      </c>
      <c r="CD1059" s="112">
        <v>3</v>
      </c>
      <c r="CE1059" s="112">
        <v>6</v>
      </c>
      <c r="CF1059" s="83" t="s">
        <v>107</v>
      </c>
      <c r="CG1059" s="71" t="s">
        <v>75</v>
      </c>
      <c r="CH1059" s="129">
        <f>SUM(CH1057:CH1058)/2</f>
        <v>19.244476384012692</v>
      </c>
      <c r="CI1059" s="63">
        <f>SUM(CI1057:CI1058)/1.9</f>
        <v>10.180019955208975</v>
      </c>
      <c r="CJ1059" s="64">
        <f>SUM((AF1059-BQ1059)/AF1059)*100</f>
        <v>2.1316530366000848</v>
      </c>
      <c r="CK1059" s="64">
        <f>SUM(BX1059*CH1059)</f>
        <v>28.832282997176684</v>
      </c>
      <c r="CL1059" s="65" t="s">
        <v>107</v>
      </c>
    </row>
    <row r="1060" spans="1:90" s="65" customFormat="1" ht="24.75" customHeight="1" x14ac:dyDescent="0.3">
      <c r="A1060" s="61" t="s">
        <v>135</v>
      </c>
      <c r="B1060" s="35">
        <v>3.81</v>
      </c>
      <c r="C1060" s="35">
        <v>1.6679999999999999</v>
      </c>
      <c r="D1060" s="35">
        <v>7.3259999999999996</v>
      </c>
      <c r="E1060" s="35">
        <v>3.8801199999999998</v>
      </c>
      <c r="F1060" s="35">
        <v>0.86429999999999996</v>
      </c>
      <c r="G1060" s="66">
        <v>0.36651999999999996</v>
      </c>
      <c r="H1060" s="66">
        <v>8.3839999999999998E-2</v>
      </c>
      <c r="I1060" s="66">
        <v>4.6439999999999995E-2</v>
      </c>
      <c r="J1060" s="66">
        <v>3.5700000000000003E-2</v>
      </c>
      <c r="K1060" s="67">
        <v>4.4880000000000003E-2</v>
      </c>
      <c r="L1060" s="66">
        <v>1.7532299999999998</v>
      </c>
      <c r="M1060" s="68">
        <v>9.6759999999999999E-2</v>
      </c>
      <c r="N1060" s="35">
        <v>5.5139999999999993</v>
      </c>
      <c r="O1060" s="35">
        <v>17.919999999999998</v>
      </c>
      <c r="P1060" s="35">
        <v>2.4660000000000002</v>
      </c>
      <c r="Q1060" s="35">
        <v>14.906000000000001</v>
      </c>
      <c r="R1060" s="35">
        <v>6.0980000000000008</v>
      </c>
      <c r="S1060" s="35">
        <v>4.4379999999999997</v>
      </c>
      <c r="T1060" s="35">
        <v>7.7539999999999996</v>
      </c>
      <c r="U1060" s="35">
        <v>3.3719999999999999</v>
      </c>
      <c r="V1060" s="35">
        <v>15.614000000000001</v>
      </c>
      <c r="W1060" s="35">
        <v>6.1579999999999995</v>
      </c>
      <c r="X1060" s="35">
        <v>6.8199999999999985</v>
      </c>
      <c r="Y1060" s="35">
        <v>4.8160000000000007</v>
      </c>
      <c r="Z1060" s="35">
        <v>2.5520000000000005</v>
      </c>
      <c r="AA1060" s="35">
        <v>4.7780000000000005</v>
      </c>
      <c r="AB1060" s="41">
        <v>1060</v>
      </c>
      <c r="AC1060" s="41">
        <v>6</v>
      </c>
      <c r="AD1060" s="88">
        <v>383.3</v>
      </c>
      <c r="AE1060" s="69">
        <v>59.95</v>
      </c>
      <c r="AF1060" s="69">
        <v>74.900000000000006</v>
      </c>
      <c r="AG1060" s="44">
        <f t="shared" si="624"/>
        <v>29.975000000000001</v>
      </c>
      <c r="AH1060" s="44">
        <f t="shared" si="594"/>
        <v>2822.7229627458382</v>
      </c>
      <c r="AI1060" s="44">
        <f t="shared" si="595"/>
        <v>211421.94990966329</v>
      </c>
      <c r="AJ1060" s="44">
        <f t="shared" si="596"/>
        <v>1.8129621837457135</v>
      </c>
      <c r="AK1060" s="45">
        <v>0</v>
      </c>
      <c r="AL1060" s="43">
        <v>359.1</v>
      </c>
      <c r="AM1060" s="43">
        <v>59.9</v>
      </c>
      <c r="AN1060" s="69">
        <v>74.849999999999994</v>
      </c>
      <c r="AO1060" s="44">
        <f t="shared" si="621"/>
        <v>29.95</v>
      </c>
      <c r="AP1060" s="44">
        <f t="shared" si="597"/>
        <v>2818.0164642516784</v>
      </c>
      <c r="AQ1060" s="46">
        <f t="shared" si="598"/>
        <v>211421.94990966329</v>
      </c>
      <c r="AR1060" s="46">
        <f t="shared" si="599"/>
        <v>210928.53234923811</v>
      </c>
      <c r="AS1060" s="47">
        <f t="shared" si="600"/>
        <v>0.23338047948001983</v>
      </c>
      <c r="AT1060" s="46">
        <f t="shared" si="601"/>
        <v>1.8129621837457135</v>
      </c>
      <c r="AU1060" s="46">
        <f t="shared" si="602"/>
        <v>1.7024723777313908</v>
      </c>
      <c r="AV1060" s="47">
        <f t="shared" si="603"/>
        <v>6.0944352289821397</v>
      </c>
      <c r="AW1060" s="48">
        <v>0</v>
      </c>
      <c r="AX1060" s="70">
        <v>150</v>
      </c>
      <c r="AY1060" s="70">
        <v>12</v>
      </c>
      <c r="AZ1060" s="71">
        <v>327.9</v>
      </c>
      <c r="BA1060" s="43">
        <f t="shared" si="618"/>
        <v>16.895394937480951</v>
      </c>
      <c r="BB1060" s="71">
        <v>59.61</v>
      </c>
      <c r="BC1060" s="69">
        <v>75.069999999999993</v>
      </c>
      <c r="BD1060" s="54">
        <f t="shared" si="604"/>
        <v>29.805</v>
      </c>
      <c r="BE1060" s="44">
        <f t="shared" si="605"/>
        <v>2790.7962132444659</v>
      </c>
      <c r="BF1060" s="50">
        <f t="shared" si="619"/>
        <v>211421.94990966329</v>
      </c>
      <c r="BG1060" s="50">
        <f t="shared" si="606"/>
        <v>209505.07172826203</v>
      </c>
      <c r="BH1060" s="72">
        <f t="shared" si="607"/>
        <v>0.90665996705654672</v>
      </c>
      <c r="BI1060" s="73">
        <f t="shared" si="608"/>
        <v>1.8129621837457135</v>
      </c>
      <c r="BJ1060" s="51">
        <f t="shared" si="609"/>
        <v>1.5651172417692196</v>
      </c>
      <c r="BK1060" s="72">
        <f t="shared" si="610"/>
        <v>13.670717690560316</v>
      </c>
      <c r="BL1060" s="116">
        <v>0</v>
      </c>
      <c r="BM1060" s="74">
        <f t="shared" si="622"/>
        <v>1060</v>
      </c>
      <c r="BN1060" s="74">
        <f t="shared" si="623"/>
        <v>6</v>
      </c>
      <c r="BO1060" s="71">
        <v>304.39999999999998</v>
      </c>
      <c r="BP1060" s="71">
        <v>59</v>
      </c>
      <c r="BQ1060" s="71">
        <v>75</v>
      </c>
      <c r="BR1060" s="72">
        <f t="shared" si="611"/>
        <v>29.5</v>
      </c>
      <c r="BS1060" s="54">
        <f t="shared" si="612"/>
        <v>2733.9710067865176</v>
      </c>
      <c r="BT1060" s="50">
        <f t="shared" si="613"/>
        <v>209505.07172826203</v>
      </c>
      <c r="BU1060" s="50">
        <f t="shared" si="614"/>
        <v>205047.82550898881</v>
      </c>
      <c r="BV1060" s="72">
        <f t="shared" si="615"/>
        <v>2.1275123234508033</v>
      </c>
      <c r="BW1060" s="75">
        <f t="shared" si="616"/>
        <v>1.5651172417692196</v>
      </c>
      <c r="BX1060" s="55">
        <f t="shared" si="617"/>
        <v>1.4845317147079711</v>
      </c>
      <c r="BY1060" s="72">
        <f t="shared" si="592"/>
        <v>5.1488492306272278</v>
      </c>
      <c r="BZ1060" s="83" t="s">
        <v>74</v>
      </c>
      <c r="CA1060" s="83" t="s">
        <v>78</v>
      </c>
      <c r="CB1060" s="112">
        <v>3</v>
      </c>
      <c r="CC1060" s="112">
        <v>7</v>
      </c>
      <c r="CD1060" s="112">
        <v>3</v>
      </c>
      <c r="CE1060" s="112">
        <v>6</v>
      </c>
      <c r="CF1060" s="83" t="s">
        <v>107</v>
      </c>
      <c r="CG1060" s="71" t="s">
        <v>75</v>
      </c>
      <c r="CH1060" s="129">
        <f>SUM(CH1058:CH1059)/2.1</f>
        <v>18.239843061320897</v>
      </c>
      <c r="CI1060" s="63">
        <f>SUM(CI1058:CI1059)/1.9</f>
        <v>10.464495158478258</v>
      </c>
      <c r="CJ1060" s="64">
        <f>SUM((AF1060-BQ1060)/AF1060)*100</f>
        <v>-0.13351134846461191</v>
      </c>
      <c r="CK1060" s="64">
        <f>SUM(BX1060*CH1060)</f>
        <v>27.077625495827</v>
      </c>
      <c r="CL1060" s="65" t="s">
        <v>107</v>
      </c>
    </row>
    <row r="1061" spans="1:90" s="65" customFormat="1" ht="24.75" customHeight="1" x14ac:dyDescent="0.3">
      <c r="A1061" s="61" t="s">
        <v>135</v>
      </c>
      <c r="B1061" s="35">
        <v>3.8780000000000001</v>
      </c>
      <c r="C1061" s="35">
        <v>1.6479999999999999</v>
      </c>
      <c r="D1061" s="35">
        <v>7.4379999999999997</v>
      </c>
      <c r="E1061" s="35">
        <v>3.9494400000000001</v>
      </c>
      <c r="F1061" s="35">
        <v>0.89957999999999994</v>
      </c>
      <c r="G1061" s="66">
        <v>0.37084</v>
      </c>
      <c r="H1061" s="66">
        <v>8.6800000000000002E-2</v>
      </c>
      <c r="I1061" s="66">
        <v>4.7560000000000005E-2</v>
      </c>
      <c r="J1061" s="66">
        <v>3.6860000000000004E-2</v>
      </c>
      <c r="K1061" s="67">
        <v>4.7480000000000001E-2</v>
      </c>
      <c r="L1061" s="66">
        <v>1.7532299999999998</v>
      </c>
      <c r="M1061" s="68">
        <v>0.10207999999999999</v>
      </c>
      <c r="N1061" s="35">
        <v>5.4565999999999999</v>
      </c>
      <c r="O1061" s="35">
        <v>18.512800000000002</v>
      </c>
      <c r="P1061" s="35">
        <v>2.6611000000000002</v>
      </c>
      <c r="Q1061" s="35">
        <v>15.9712</v>
      </c>
      <c r="R1061" s="35">
        <v>4.9891999999999994</v>
      </c>
      <c r="S1061" s="35">
        <v>4.4276999999999997</v>
      </c>
      <c r="T1061" s="35">
        <v>7.8513000000000002</v>
      </c>
      <c r="U1061" s="35">
        <v>3.2800999999999991</v>
      </c>
      <c r="V1061" s="35">
        <v>14.1896</v>
      </c>
      <c r="W1061" s="35">
        <v>4.4066999999999998</v>
      </c>
      <c r="X1061" s="35">
        <v>8.352999999999998</v>
      </c>
      <c r="Y1061" s="35">
        <v>3.6676000000000002</v>
      </c>
      <c r="Z1061" s="35">
        <v>1.5456000000000001</v>
      </c>
      <c r="AA1061" s="35">
        <v>4.6005000000000003</v>
      </c>
      <c r="AB1061" s="41">
        <v>1060</v>
      </c>
      <c r="AC1061" s="41">
        <v>6</v>
      </c>
      <c r="AD1061" s="88">
        <v>388.9</v>
      </c>
      <c r="AE1061" s="69">
        <v>59.6</v>
      </c>
      <c r="AF1061" s="69">
        <v>76.989999999999995</v>
      </c>
      <c r="AG1061" s="44">
        <f t="shared" si="624"/>
        <v>29.8</v>
      </c>
      <c r="AH1061" s="44">
        <f t="shared" si="594"/>
        <v>2789.8599400938801</v>
      </c>
      <c r="AI1061" s="44">
        <f t="shared" si="595"/>
        <v>214791.31678782782</v>
      </c>
      <c r="AJ1061" s="44">
        <f t="shared" si="596"/>
        <v>1.8105946079010158</v>
      </c>
      <c r="AK1061" s="45">
        <v>0</v>
      </c>
      <c r="AL1061" s="43">
        <v>355.6</v>
      </c>
      <c r="AM1061" s="43">
        <v>59.4</v>
      </c>
      <c r="AN1061" s="69">
        <v>76.97</v>
      </c>
      <c r="AO1061" s="44">
        <f t="shared" si="621"/>
        <v>29.7</v>
      </c>
      <c r="AP1061" s="44">
        <f t="shared" si="597"/>
        <v>2771.1674638050204</v>
      </c>
      <c r="AQ1061" s="46">
        <f t="shared" si="598"/>
        <v>214791.31678782782</v>
      </c>
      <c r="AR1061" s="46">
        <f t="shared" si="599"/>
        <v>213296.75968907241</v>
      </c>
      <c r="AS1061" s="47">
        <f t="shared" si="600"/>
        <v>0.69581821141854716</v>
      </c>
      <c r="AT1061" s="46">
        <f t="shared" si="601"/>
        <v>1.8105946079010158</v>
      </c>
      <c r="AU1061" s="46">
        <f t="shared" si="602"/>
        <v>1.6671608163122886</v>
      </c>
      <c r="AV1061" s="47">
        <f t="shared" si="603"/>
        <v>7.9219164225285601</v>
      </c>
      <c r="AW1061" s="48">
        <v>0</v>
      </c>
      <c r="AX1061" s="70">
        <v>150</v>
      </c>
      <c r="AY1061" s="70">
        <v>12</v>
      </c>
      <c r="AZ1061" s="71">
        <v>324.2</v>
      </c>
      <c r="BA1061" s="43">
        <f t="shared" si="618"/>
        <v>19.956816779765575</v>
      </c>
      <c r="BB1061" s="71">
        <v>59.1</v>
      </c>
      <c r="BC1061" s="69">
        <v>74.599999999999994</v>
      </c>
      <c r="BD1061" s="54">
        <f t="shared" si="604"/>
        <v>29.55</v>
      </c>
      <c r="BE1061" s="44">
        <f t="shared" si="605"/>
        <v>2743.2465590962411</v>
      </c>
      <c r="BF1061" s="50">
        <f t="shared" si="619"/>
        <v>214791.31678782782</v>
      </c>
      <c r="BG1061" s="50">
        <f t="shared" si="606"/>
        <v>204646.19330857956</v>
      </c>
      <c r="BH1061" s="72">
        <f t="shared" si="607"/>
        <v>4.7232465590169426</v>
      </c>
      <c r="BI1061" s="73">
        <f t="shared" si="608"/>
        <v>1.8105946079010158</v>
      </c>
      <c r="BJ1061" s="51">
        <f t="shared" si="609"/>
        <v>1.5841975594979625</v>
      </c>
      <c r="BK1061" s="72">
        <f t="shared" si="610"/>
        <v>12.504016493538034</v>
      </c>
      <c r="BL1061" s="116">
        <v>0</v>
      </c>
      <c r="BM1061" s="74">
        <f t="shared" si="622"/>
        <v>1060</v>
      </c>
      <c r="BN1061" s="74">
        <f t="shared" si="623"/>
        <v>6</v>
      </c>
      <c r="BO1061" s="71">
        <v>296.5</v>
      </c>
      <c r="BP1061" s="71">
        <v>57.4</v>
      </c>
      <c r="BQ1061" s="71">
        <v>72.8</v>
      </c>
      <c r="BR1061" s="72">
        <f t="shared" si="611"/>
        <v>28.7</v>
      </c>
      <c r="BS1061" s="54">
        <f t="shared" si="612"/>
        <v>2587.6984528353764</v>
      </c>
      <c r="BT1061" s="50">
        <f t="shared" si="613"/>
        <v>204646.19330857956</v>
      </c>
      <c r="BU1061" s="50">
        <f t="shared" si="614"/>
        <v>188384.44736641541</v>
      </c>
      <c r="BV1061" s="72">
        <f t="shared" si="615"/>
        <v>7.9462733605035005</v>
      </c>
      <c r="BW1061" s="75">
        <f t="shared" si="616"/>
        <v>1.5841975594979625</v>
      </c>
      <c r="BX1061" s="55">
        <f t="shared" si="617"/>
        <v>1.5739091211882021</v>
      </c>
      <c r="BY1061" s="72">
        <f t="shared" si="592"/>
        <v>0.64944162096934299</v>
      </c>
      <c r="BZ1061" s="83" t="s">
        <v>77</v>
      </c>
      <c r="CA1061" s="83" t="s">
        <v>73</v>
      </c>
      <c r="CB1061" s="112">
        <v>3</v>
      </c>
      <c r="CC1061" s="112">
        <v>7</v>
      </c>
      <c r="CD1061" s="112">
        <v>3</v>
      </c>
      <c r="CE1061" s="112">
        <v>6</v>
      </c>
      <c r="CF1061" s="83" t="s">
        <v>89</v>
      </c>
      <c r="CG1061" s="71" t="s">
        <v>75</v>
      </c>
      <c r="CH1061" s="62">
        <v>18.231892040760133</v>
      </c>
      <c r="CI1061" s="63">
        <v>28.6</v>
      </c>
      <c r="CJ1061" s="64">
        <f>SUM((AF1061-BQ1061)/AF1061)*100</f>
        <v>5.4422652292505491</v>
      </c>
      <c r="CK1061" s="64">
        <f>SUM(BX1061*CH1061)</f>
        <v>28.695341179470958</v>
      </c>
      <c r="CL1061" s="65" t="s">
        <v>89</v>
      </c>
    </row>
    <row r="1062" spans="1:90" s="65" customFormat="1" ht="24.75" customHeight="1" x14ac:dyDescent="0.3">
      <c r="A1062" s="61" t="s">
        <v>135</v>
      </c>
      <c r="B1062" s="35">
        <v>3.5819999999999999</v>
      </c>
      <c r="C1062" s="35">
        <v>1.9419999999999999</v>
      </c>
      <c r="D1062" s="35">
        <v>6.234</v>
      </c>
      <c r="E1062" s="35">
        <v>5.0460000000000003</v>
      </c>
      <c r="F1062" s="35">
        <v>0.74131999999999998</v>
      </c>
      <c r="G1062" s="66">
        <v>0.3125</v>
      </c>
      <c r="H1062" s="66">
        <v>7.8640000000000002E-2</v>
      </c>
      <c r="I1062" s="66">
        <v>4.4699999999999997E-2</v>
      </c>
      <c r="J1062" s="66">
        <v>3.7339999999999998E-2</v>
      </c>
      <c r="K1062" s="67">
        <v>5.5359999999999999E-2</v>
      </c>
      <c r="L1062" s="66">
        <v>1.7532299999999998</v>
      </c>
      <c r="M1062" s="68">
        <v>7.3720000000000008E-2</v>
      </c>
      <c r="N1062" s="35">
        <v>8.2800000000000011</v>
      </c>
      <c r="O1062" s="35">
        <v>13.366</v>
      </c>
      <c r="P1062" s="35">
        <v>2.6440000000000001</v>
      </c>
      <c r="Q1062" s="35">
        <v>17.351999999999997</v>
      </c>
      <c r="R1062" s="35">
        <v>4.93</v>
      </c>
      <c r="S1062" s="35">
        <v>4.58</v>
      </c>
      <c r="T1062" s="35">
        <v>7.4320000000000004</v>
      </c>
      <c r="U1062" s="35">
        <v>3.218</v>
      </c>
      <c r="V1062" s="35">
        <v>14.502000000000001</v>
      </c>
      <c r="W1062" s="35">
        <v>4.1620000000000008</v>
      </c>
      <c r="X1062" s="35">
        <v>7.798</v>
      </c>
      <c r="Y1062" s="35">
        <v>2.9319999999999995</v>
      </c>
      <c r="Z1062" s="35">
        <v>1.5619999999999998</v>
      </c>
      <c r="AA1062" s="35">
        <v>4.7460000000000004</v>
      </c>
      <c r="AB1062" s="41">
        <v>1060</v>
      </c>
      <c r="AC1062" s="41">
        <v>6</v>
      </c>
      <c r="AD1062" s="88">
        <v>385.2</v>
      </c>
      <c r="AE1062" s="69">
        <v>59.2</v>
      </c>
      <c r="AF1062" s="69">
        <v>76.5</v>
      </c>
      <c r="AG1062" s="44">
        <f t="shared" si="624"/>
        <v>29.6</v>
      </c>
      <c r="AH1062" s="44">
        <f t="shared" si="594"/>
        <v>2752.5378193692336</v>
      </c>
      <c r="AI1062" s="44">
        <f t="shared" si="595"/>
        <v>210569.14318174636</v>
      </c>
      <c r="AJ1062" s="44">
        <f t="shared" si="596"/>
        <v>1.8293278596262621</v>
      </c>
      <c r="AK1062" s="45">
        <v>0</v>
      </c>
      <c r="AL1062" s="43">
        <v>353.9</v>
      </c>
      <c r="AM1062" s="43">
        <v>59.1</v>
      </c>
      <c r="AN1062" s="69">
        <v>75.489999999999995</v>
      </c>
      <c r="AO1062" s="44">
        <f t="shared" si="621"/>
        <v>29.55</v>
      </c>
      <c r="AP1062" s="44">
        <f t="shared" si="597"/>
        <v>2743.2465590962411</v>
      </c>
      <c r="AQ1062" s="46">
        <f t="shared" si="598"/>
        <v>210569.14318174636</v>
      </c>
      <c r="AR1062" s="46">
        <f t="shared" si="599"/>
        <v>207087.68274617521</v>
      </c>
      <c r="AS1062" s="47">
        <f t="shared" si="600"/>
        <v>1.6533573642203747</v>
      </c>
      <c r="AT1062" s="46">
        <f t="shared" si="601"/>
        <v>1.8293278596262621</v>
      </c>
      <c r="AU1062" s="46">
        <f t="shared" si="602"/>
        <v>1.7089379498913551</v>
      </c>
      <c r="AV1062" s="47">
        <f t="shared" si="603"/>
        <v>6.5811007633974974</v>
      </c>
      <c r="AW1062" s="48">
        <v>0</v>
      </c>
      <c r="AX1062" s="70">
        <v>150</v>
      </c>
      <c r="AY1062" s="70">
        <v>12</v>
      </c>
      <c r="AZ1062" s="71">
        <v>325.7</v>
      </c>
      <c r="BA1062" s="43">
        <f t="shared" si="618"/>
        <v>18.268345102855388</v>
      </c>
      <c r="BB1062" s="71">
        <v>59.1</v>
      </c>
      <c r="BC1062" s="69">
        <v>75.900000000000006</v>
      </c>
      <c r="BD1062" s="54">
        <f t="shared" si="604"/>
        <v>29.55</v>
      </c>
      <c r="BE1062" s="44">
        <f t="shared" si="605"/>
        <v>2743.2465590962411</v>
      </c>
      <c r="BF1062" s="50">
        <f t="shared" si="619"/>
        <v>210569.14318174636</v>
      </c>
      <c r="BG1062" s="50">
        <f t="shared" si="606"/>
        <v>208212.4138354047</v>
      </c>
      <c r="BH1062" s="72">
        <f t="shared" si="607"/>
        <v>1.1192187567138068</v>
      </c>
      <c r="BI1062" s="73">
        <f t="shared" si="608"/>
        <v>1.8293278596262621</v>
      </c>
      <c r="BJ1062" s="51">
        <f t="shared" si="609"/>
        <v>1.5642679223606291</v>
      </c>
      <c r="BK1062" s="72">
        <f t="shared" si="610"/>
        <v>14.489471412728919</v>
      </c>
      <c r="BL1062" s="116">
        <v>0</v>
      </c>
      <c r="BM1062" s="74">
        <f t="shared" si="622"/>
        <v>1060</v>
      </c>
      <c r="BN1062" s="74">
        <f t="shared" si="623"/>
        <v>6</v>
      </c>
      <c r="BO1062" s="71">
        <v>296.7</v>
      </c>
      <c r="BP1062" s="71">
        <v>57.8</v>
      </c>
      <c r="BQ1062" s="71">
        <v>72.7</v>
      </c>
      <c r="BR1062" s="72">
        <f t="shared" si="611"/>
        <v>28.9</v>
      </c>
      <c r="BS1062" s="54">
        <f t="shared" si="612"/>
        <v>2623.8896002047309</v>
      </c>
      <c r="BT1062" s="50">
        <f t="shared" si="613"/>
        <v>208212.4138354047</v>
      </c>
      <c r="BU1062" s="50">
        <f t="shared" si="614"/>
        <v>190756.77393488394</v>
      </c>
      <c r="BV1062" s="72">
        <f t="shared" si="615"/>
        <v>8.3835730920058076</v>
      </c>
      <c r="BW1062" s="75">
        <f t="shared" si="616"/>
        <v>1.5642679223606291</v>
      </c>
      <c r="BX1062" s="55">
        <f t="shared" si="617"/>
        <v>1.5553838213959337</v>
      </c>
      <c r="BY1062" s="72">
        <f t="shared" si="592"/>
        <v>0.56793985465663921</v>
      </c>
      <c r="BZ1062" s="83" t="s">
        <v>77</v>
      </c>
      <c r="CA1062" s="83" t="s">
        <v>73</v>
      </c>
      <c r="CB1062" s="112">
        <v>3</v>
      </c>
      <c r="CC1062" s="112">
        <v>7</v>
      </c>
      <c r="CD1062" s="112">
        <v>3</v>
      </c>
      <c r="CE1062" s="112">
        <v>6</v>
      </c>
      <c r="CF1062" s="83" t="s">
        <v>89</v>
      </c>
      <c r="CG1062" s="71" t="s">
        <v>75</v>
      </c>
      <c r="CH1062" s="62">
        <v>17.333717247336594</v>
      </c>
      <c r="CI1062" s="63">
        <v>28.7</v>
      </c>
      <c r="CJ1062" s="64">
        <f>SUM((AF1062-BQ1062)/AF1062)*100</f>
        <v>4.9673202614379051</v>
      </c>
      <c r="CK1062" s="64">
        <f>SUM(BX1062*CH1062)</f>
        <v>26.960583371158997</v>
      </c>
      <c r="CL1062" s="65" t="s">
        <v>89</v>
      </c>
    </row>
    <row r="1063" spans="1:90" s="65" customFormat="1" ht="24.75" customHeight="1" x14ac:dyDescent="0.3">
      <c r="A1063" s="61" t="s">
        <v>135</v>
      </c>
      <c r="B1063" s="35">
        <v>3.56</v>
      </c>
      <c r="C1063" s="35">
        <v>1.9179999999999999</v>
      </c>
      <c r="D1063" s="35">
        <v>6.1920000000000002</v>
      </c>
      <c r="E1063" s="35">
        <v>5.1360000000000001</v>
      </c>
      <c r="F1063" s="35">
        <v>0.87747999999999993</v>
      </c>
      <c r="G1063" s="66">
        <v>0.31753999999999999</v>
      </c>
      <c r="H1063" s="66">
        <v>7.9759999999999998E-2</v>
      </c>
      <c r="I1063" s="66">
        <v>4.6039999999999998E-2</v>
      </c>
      <c r="J1063" s="66">
        <v>3.8039999999999997E-2</v>
      </c>
      <c r="K1063" s="67">
        <v>5.3400000000000003E-2</v>
      </c>
      <c r="L1063" s="66">
        <v>1.7532299999999998</v>
      </c>
      <c r="M1063" s="68">
        <v>7.492E-2</v>
      </c>
      <c r="N1063" s="35">
        <v>5.5139999999999993</v>
      </c>
      <c r="O1063" s="35">
        <v>17.919999999999998</v>
      </c>
      <c r="P1063" s="35">
        <v>2.4660000000000002</v>
      </c>
      <c r="Q1063" s="35">
        <v>14.906000000000001</v>
      </c>
      <c r="R1063" s="35">
        <v>6.0980000000000008</v>
      </c>
      <c r="S1063" s="35">
        <v>4.4379999999999997</v>
      </c>
      <c r="T1063" s="35">
        <v>7.7539999999999996</v>
      </c>
      <c r="U1063" s="35">
        <v>3.3719999999999999</v>
      </c>
      <c r="V1063" s="35">
        <v>15.614000000000001</v>
      </c>
      <c r="W1063" s="35">
        <v>6.1579999999999995</v>
      </c>
      <c r="X1063" s="35">
        <v>6.8199999999999985</v>
      </c>
      <c r="Y1063" s="35">
        <v>4.8160000000000007</v>
      </c>
      <c r="Z1063" s="35">
        <v>2.5520000000000005</v>
      </c>
      <c r="AA1063" s="35">
        <v>4.7780000000000005</v>
      </c>
      <c r="AB1063" s="41">
        <v>1060</v>
      </c>
      <c r="AC1063" s="41">
        <v>6</v>
      </c>
      <c r="AD1063" s="88">
        <v>388</v>
      </c>
      <c r="AE1063" s="69">
        <v>59.1</v>
      </c>
      <c r="AF1063" s="69">
        <v>76.3</v>
      </c>
      <c r="AG1063" s="44">
        <f t="shared" si="624"/>
        <v>29.55</v>
      </c>
      <c r="AH1063" s="44">
        <f t="shared" si="594"/>
        <v>2743.2465590962411</v>
      </c>
      <c r="AI1063" s="44">
        <f t="shared" si="595"/>
        <v>209309.71245904319</v>
      </c>
      <c r="AJ1063" s="44">
        <f t="shared" si="596"/>
        <v>1.8537123549673891</v>
      </c>
      <c r="AK1063" s="45">
        <v>0</v>
      </c>
      <c r="AL1063" s="43">
        <v>355.3</v>
      </c>
      <c r="AM1063" s="43">
        <v>59</v>
      </c>
      <c r="AN1063" s="69">
        <v>75.39</v>
      </c>
      <c r="AO1063" s="44">
        <f t="shared" si="621"/>
        <v>29.5</v>
      </c>
      <c r="AP1063" s="44">
        <f t="shared" si="597"/>
        <v>2733.9710067865176</v>
      </c>
      <c r="AQ1063" s="46">
        <f t="shared" si="598"/>
        <v>209309.71245904319</v>
      </c>
      <c r="AR1063" s="46">
        <f t="shared" si="599"/>
        <v>206114.07420163555</v>
      </c>
      <c r="AS1063" s="47">
        <f t="shared" si="600"/>
        <v>1.5267510617945881</v>
      </c>
      <c r="AT1063" s="46">
        <f t="shared" si="601"/>
        <v>1.8537123549673891</v>
      </c>
      <c r="AU1063" s="46">
        <f t="shared" si="602"/>
        <v>1.7238027115626275</v>
      </c>
      <c r="AV1063" s="47">
        <f t="shared" si="603"/>
        <v>7.0080799244091416</v>
      </c>
      <c r="AW1063" s="48">
        <v>0</v>
      </c>
      <c r="AX1063" s="70">
        <v>150</v>
      </c>
      <c r="AY1063" s="70">
        <v>12</v>
      </c>
      <c r="AZ1063" s="71">
        <v>324.2</v>
      </c>
      <c r="BA1063" s="43">
        <f t="shared" si="618"/>
        <v>19.67921036397286</v>
      </c>
      <c r="BB1063" s="71">
        <v>59.3</v>
      </c>
      <c r="BC1063" s="69">
        <v>74.900000000000006</v>
      </c>
      <c r="BD1063" s="54">
        <f t="shared" si="604"/>
        <v>29.65</v>
      </c>
      <c r="BE1063" s="44">
        <f t="shared" si="605"/>
        <v>2761.8447876054929</v>
      </c>
      <c r="BF1063" s="50">
        <f t="shared" si="619"/>
        <v>209309.71245904319</v>
      </c>
      <c r="BG1063" s="50">
        <f t="shared" si="606"/>
        <v>206862.17459165145</v>
      </c>
      <c r="BH1063" s="72">
        <f t="shared" si="607"/>
        <v>1.1693379340295387</v>
      </c>
      <c r="BI1063" s="73">
        <f t="shared" si="608"/>
        <v>1.8537123549673891</v>
      </c>
      <c r="BJ1063" s="51">
        <f t="shared" si="609"/>
        <v>1.5672270710678495</v>
      </c>
      <c r="BK1063" s="72">
        <f t="shared" si="610"/>
        <v>15.454678452773187</v>
      </c>
      <c r="BL1063" s="116">
        <v>0</v>
      </c>
      <c r="BM1063" s="74">
        <f t="shared" si="622"/>
        <v>1060</v>
      </c>
      <c r="BN1063" s="74">
        <f t="shared" si="623"/>
        <v>6</v>
      </c>
      <c r="BO1063" s="71">
        <v>298.5</v>
      </c>
      <c r="BP1063" s="71">
        <v>57.6</v>
      </c>
      <c r="BQ1063" s="71">
        <v>74</v>
      </c>
      <c r="BR1063" s="72">
        <f t="shared" si="611"/>
        <v>28.8</v>
      </c>
      <c r="BS1063" s="54">
        <f t="shared" si="612"/>
        <v>2605.7626105935183</v>
      </c>
      <c r="BT1063" s="50">
        <f t="shared" si="613"/>
        <v>206862.17459165145</v>
      </c>
      <c r="BU1063" s="50">
        <f t="shared" si="614"/>
        <v>192826.43318392037</v>
      </c>
      <c r="BV1063" s="72">
        <f t="shared" si="615"/>
        <v>6.7850690612905984</v>
      </c>
      <c r="BW1063" s="75">
        <f t="shared" si="616"/>
        <v>1.5672270710678495</v>
      </c>
      <c r="BX1063" s="55">
        <f t="shared" si="617"/>
        <v>1.5480242779540854</v>
      </c>
      <c r="BY1063" s="72">
        <f t="shared" si="592"/>
        <v>1.2252719129385699</v>
      </c>
      <c r="BZ1063" s="83" t="s">
        <v>77</v>
      </c>
      <c r="CA1063" s="83" t="s">
        <v>73</v>
      </c>
      <c r="CB1063" s="112">
        <v>3</v>
      </c>
      <c r="CC1063" s="112">
        <v>7</v>
      </c>
      <c r="CD1063" s="112">
        <v>3</v>
      </c>
      <c r="CE1063" s="112">
        <v>6</v>
      </c>
      <c r="CF1063" s="83" t="s">
        <v>89</v>
      </c>
      <c r="CG1063" s="71" t="s">
        <v>75</v>
      </c>
      <c r="CH1063" s="129">
        <f>SUM(CH1061:CH1062)/2</f>
        <v>17.782804644048362</v>
      </c>
      <c r="CI1063" s="63">
        <v>29.668798777829139</v>
      </c>
      <c r="CJ1063" s="64">
        <f>SUM((AF1063-BQ1063)/AF1063)*100</f>
        <v>3.0144167758846621</v>
      </c>
      <c r="CK1063" s="64">
        <f>SUM(BX1063*CH1063)</f>
        <v>27.528213319101521</v>
      </c>
      <c r="CL1063" s="65" t="s">
        <v>89</v>
      </c>
    </row>
    <row r="1064" spans="1:90" s="65" customFormat="1" ht="24.75" customHeight="1" x14ac:dyDescent="0.3">
      <c r="A1064" s="61" t="s">
        <v>135</v>
      </c>
      <c r="B1064" s="35">
        <v>3.6880000000000002</v>
      </c>
      <c r="C1064" s="35">
        <v>1.8979999999999999</v>
      </c>
      <c r="D1064" s="35">
        <v>6.4320000000000004</v>
      </c>
      <c r="E1064" s="35">
        <v>5.04</v>
      </c>
      <c r="F1064" s="35">
        <v>0.79747999999999997</v>
      </c>
      <c r="G1064" s="66">
        <v>0.32474000000000003</v>
      </c>
      <c r="H1064" s="66">
        <v>8.2639999999999991E-2</v>
      </c>
      <c r="I1064" s="66">
        <v>4.6060000000000004E-2</v>
      </c>
      <c r="J1064" s="66">
        <v>3.6839999999999998E-2</v>
      </c>
      <c r="K1064" s="67">
        <v>4.7419999999999997E-2</v>
      </c>
      <c r="L1064" s="66">
        <v>1.7532299999999998</v>
      </c>
      <c r="M1064" s="68">
        <v>7.5620000000000007E-2</v>
      </c>
      <c r="N1064" s="35">
        <v>5.4565999999999999</v>
      </c>
      <c r="O1064" s="35">
        <v>18.512800000000002</v>
      </c>
      <c r="P1064" s="35">
        <v>2.6611000000000002</v>
      </c>
      <c r="Q1064" s="35">
        <v>15.9712</v>
      </c>
      <c r="R1064" s="35">
        <v>4.9891999999999994</v>
      </c>
      <c r="S1064" s="35">
        <v>4.4276999999999997</v>
      </c>
      <c r="T1064" s="35">
        <v>7.8513000000000002</v>
      </c>
      <c r="U1064" s="35">
        <v>3.2800999999999991</v>
      </c>
      <c r="V1064" s="35">
        <v>14.1896</v>
      </c>
      <c r="W1064" s="35">
        <v>4.4066999999999998</v>
      </c>
      <c r="X1064" s="35">
        <v>8.352999999999998</v>
      </c>
      <c r="Y1064" s="35">
        <v>3.6676000000000002</v>
      </c>
      <c r="Z1064" s="35">
        <v>1.5456000000000001</v>
      </c>
      <c r="AA1064" s="35">
        <v>4.6005000000000003</v>
      </c>
      <c r="AB1064" s="41">
        <v>1060</v>
      </c>
      <c r="AC1064" s="41">
        <v>6</v>
      </c>
      <c r="AD1064" s="88">
        <v>383.6</v>
      </c>
      <c r="AE1064" s="69">
        <v>59.91</v>
      </c>
      <c r="AF1064" s="69">
        <v>75.599999999999994</v>
      </c>
      <c r="AG1064" s="44">
        <f t="shared" si="624"/>
        <v>29.954999999999998</v>
      </c>
      <c r="AH1064" s="44">
        <f t="shared" si="594"/>
        <v>2818.9574497912445</v>
      </c>
      <c r="AI1064" s="44">
        <f t="shared" si="595"/>
        <v>213113.18320421808</v>
      </c>
      <c r="AJ1064" s="44">
        <f t="shared" si="596"/>
        <v>1.7999824986538304</v>
      </c>
      <c r="AK1064" s="45">
        <v>0</v>
      </c>
      <c r="AL1064" s="43">
        <v>352.7</v>
      </c>
      <c r="AM1064" s="43">
        <v>59.26</v>
      </c>
      <c r="AN1064" s="69">
        <v>75.41</v>
      </c>
      <c r="AO1064" s="44">
        <f t="shared" si="621"/>
        <v>29.63</v>
      </c>
      <c r="AP1064" s="44">
        <f t="shared" si="597"/>
        <v>2758.1201153553966</v>
      </c>
      <c r="AQ1064" s="46">
        <f t="shared" si="598"/>
        <v>213113.18320421808</v>
      </c>
      <c r="AR1064" s="46">
        <f t="shared" si="599"/>
        <v>207989.83789895044</v>
      </c>
      <c r="AS1064" s="47">
        <f t="shared" si="600"/>
        <v>2.4040489791558937</v>
      </c>
      <c r="AT1064" s="46">
        <f t="shared" si="601"/>
        <v>1.7999824986538304</v>
      </c>
      <c r="AU1064" s="46">
        <f t="shared" si="602"/>
        <v>1.6957559252070544</v>
      </c>
      <c r="AV1064" s="47">
        <f t="shared" si="603"/>
        <v>5.7904214915825509</v>
      </c>
      <c r="AW1064" s="48">
        <v>0</v>
      </c>
      <c r="AX1064" s="70">
        <v>150</v>
      </c>
      <c r="AY1064" s="70">
        <v>12</v>
      </c>
      <c r="AZ1064" s="71">
        <v>326.10000000000002</v>
      </c>
      <c r="BA1064" s="43">
        <f t="shared" si="618"/>
        <v>17.632628028212206</v>
      </c>
      <c r="BB1064" s="71">
        <v>59.3</v>
      </c>
      <c r="BC1064" s="69">
        <v>74.599999999999994</v>
      </c>
      <c r="BD1064" s="54">
        <f t="shared" si="604"/>
        <v>29.65</v>
      </c>
      <c r="BE1064" s="44">
        <f t="shared" si="605"/>
        <v>2761.8447876054929</v>
      </c>
      <c r="BF1064" s="50">
        <f t="shared" si="619"/>
        <v>213113.18320421808</v>
      </c>
      <c r="BG1064" s="50">
        <f t="shared" si="606"/>
        <v>206033.62115536976</v>
      </c>
      <c r="BH1064" s="72">
        <f t="shared" si="607"/>
        <v>3.3219728326540179</v>
      </c>
      <c r="BI1064" s="73">
        <f t="shared" si="608"/>
        <v>1.7999824986538304</v>
      </c>
      <c r="BJ1064" s="51">
        <f t="shared" si="609"/>
        <v>1.5827513886876177</v>
      </c>
      <c r="BK1064" s="72">
        <f t="shared" si="610"/>
        <v>12.068512339907493</v>
      </c>
      <c r="BL1064" s="116">
        <v>0</v>
      </c>
      <c r="BM1064" s="74">
        <f t="shared" si="622"/>
        <v>1060</v>
      </c>
      <c r="BN1064" s="74">
        <f t="shared" si="623"/>
        <v>6</v>
      </c>
      <c r="BO1064" s="71">
        <v>299.10000000000002</v>
      </c>
      <c r="BP1064" s="71">
        <v>57.8</v>
      </c>
      <c r="BQ1064" s="71">
        <v>73.5</v>
      </c>
      <c r="BR1064" s="72">
        <f t="shared" si="611"/>
        <v>28.9</v>
      </c>
      <c r="BS1064" s="54">
        <f t="shared" si="612"/>
        <v>2623.8896002047309</v>
      </c>
      <c r="BT1064" s="50">
        <f t="shared" si="613"/>
        <v>206033.62115536976</v>
      </c>
      <c r="BU1064" s="50">
        <f t="shared" si="614"/>
        <v>192855.88561504771</v>
      </c>
      <c r="BV1064" s="72">
        <f t="shared" si="615"/>
        <v>6.395915126097182</v>
      </c>
      <c r="BW1064" s="75">
        <f t="shared" si="616"/>
        <v>1.5827513886876177</v>
      </c>
      <c r="BX1064" s="55">
        <f t="shared" si="617"/>
        <v>1.550898999250778</v>
      </c>
      <c r="BY1064" s="72">
        <f t="shared" si="592"/>
        <v>2.0124695302432145</v>
      </c>
      <c r="BZ1064" s="83" t="s">
        <v>77</v>
      </c>
      <c r="CA1064" s="83" t="s">
        <v>73</v>
      </c>
      <c r="CB1064" s="112">
        <v>3</v>
      </c>
      <c r="CC1064" s="112">
        <v>7</v>
      </c>
      <c r="CD1064" s="112">
        <v>3</v>
      </c>
      <c r="CE1064" s="112">
        <v>6</v>
      </c>
      <c r="CF1064" s="83" t="s">
        <v>89</v>
      </c>
      <c r="CG1064" s="71" t="s">
        <v>75</v>
      </c>
      <c r="CH1064" s="129">
        <f>SUM(CH1062:CH1063)/2.1</f>
        <v>16.722153281611885</v>
      </c>
      <c r="CI1064" s="63">
        <v>29.953440592877975</v>
      </c>
      <c r="CJ1064" s="64">
        <f>SUM((AF1064-BQ1064)/AF1064)*100</f>
        <v>2.7777777777777701</v>
      </c>
      <c r="CK1064" s="64">
        <f>SUM(BX1064*CH1064)</f>
        <v>25.934370789769986</v>
      </c>
      <c r="CL1064" s="65" t="s">
        <v>89</v>
      </c>
    </row>
    <row r="1065" spans="1:90" s="65" customFormat="1" ht="24.75" customHeight="1" x14ac:dyDescent="0.3">
      <c r="A1065" s="61" t="s">
        <v>135</v>
      </c>
      <c r="B1065" s="35">
        <v>3.7</v>
      </c>
      <c r="C1065" s="35">
        <v>1.6140000000000001</v>
      </c>
      <c r="D1065" s="35">
        <v>6.7759999999999998</v>
      </c>
      <c r="E1065" s="35">
        <v>3.7784800000000005</v>
      </c>
      <c r="F1065" s="35">
        <v>1.1961600000000001</v>
      </c>
      <c r="G1065" s="66">
        <v>0.34104000000000001</v>
      </c>
      <c r="H1065" s="66">
        <v>7.9899999999999999E-2</v>
      </c>
      <c r="I1065" s="66">
        <v>4.5839999999999999E-2</v>
      </c>
      <c r="J1065" s="66">
        <v>3.4119999999999998E-2</v>
      </c>
      <c r="K1065" s="67">
        <v>4.2960000000000005E-2</v>
      </c>
      <c r="L1065" s="66">
        <v>1.7532299999999998</v>
      </c>
      <c r="M1065" s="68">
        <v>0.13304000000000002</v>
      </c>
      <c r="N1065" s="35">
        <v>8.2800000000000011</v>
      </c>
      <c r="O1065" s="35">
        <v>13.366</v>
      </c>
      <c r="P1065" s="35">
        <v>2.6440000000000001</v>
      </c>
      <c r="Q1065" s="35">
        <v>17.351999999999997</v>
      </c>
      <c r="R1065" s="35">
        <v>4.93</v>
      </c>
      <c r="S1065" s="35">
        <v>4.58</v>
      </c>
      <c r="T1065" s="35">
        <v>7.4320000000000004</v>
      </c>
      <c r="U1065" s="35">
        <v>3.218</v>
      </c>
      <c r="V1065" s="35">
        <v>14.502000000000001</v>
      </c>
      <c r="W1065" s="35">
        <v>4.1620000000000008</v>
      </c>
      <c r="X1065" s="35">
        <v>7.798</v>
      </c>
      <c r="Y1065" s="35">
        <v>2.9319999999999995</v>
      </c>
      <c r="Z1065" s="35">
        <v>1.5619999999999998</v>
      </c>
      <c r="AA1065" s="35">
        <v>4.7460000000000004</v>
      </c>
      <c r="AB1065" s="41">
        <v>1080</v>
      </c>
      <c r="AC1065" s="41">
        <v>6</v>
      </c>
      <c r="AD1065" s="88">
        <v>383</v>
      </c>
      <c r="AE1065" s="69">
        <v>59.99</v>
      </c>
      <c r="AF1065" s="69">
        <v>75.599999999999994</v>
      </c>
      <c r="AG1065" s="44">
        <f t="shared" si="624"/>
        <v>29.995000000000001</v>
      </c>
      <c r="AH1065" s="44">
        <f t="shared" si="594"/>
        <v>2826.4909889745536</v>
      </c>
      <c r="AI1065" s="44">
        <f t="shared" si="595"/>
        <v>213682.71876647623</v>
      </c>
      <c r="AJ1065" s="44">
        <f t="shared" si="596"/>
        <v>1.7923770448585628</v>
      </c>
      <c r="AK1065" s="45">
        <v>0</v>
      </c>
      <c r="AL1065" s="43">
        <v>356.5</v>
      </c>
      <c r="AM1065" s="43">
        <v>59.49</v>
      </c>
      <c r="AN1065" s="69">
        <v>75.28</v>
      </c>
      <c r="AO1065" s="44">
        <f t="shared" si="621"/>
        <v>29.745000000000001</v>
      </c>
      <c r="AP1065" s="44">
        <f t="shared" si="597"/>
        <v>2779.5713026931899</v>
      </c>
      <c r="AQ1065" s="46">
        <f t="shared" si="598"/>
        <v>213682.71876647623</v>
      </c>
      <c r="AR1065" s="46">
        <f t="shared" si="599"/>
        <v>209246.12766674333</v>
      </c>
      <c r="AS1065" s="47">
        <f t="shared" si="600"/>
        <v>2.0762517087689463</v>
      </c>
      <c r="AT1065" s="46">
        <f t="shared" si="601"/>
        <v>1.7923770448585628</v>
      </c>
      <c r="AU1065" s="46">
        <f t="shared" si="602"/>
        <v>1.7037352326432589</v>
      </c>
      <c r="AV1065" s="47">
        <f t="shared" si="603"/>
        <v>4.9454891463586357</v>
      </c>
      <c r="AW1065" s="48">
        <v>0</v>
      </c>
      <c r="AX1065" s="70">
        <v>150</v>
      </c>
      <c r="AY1065" s="70">
        <v>12</v>
      </c>
      <c r="AZ1065" s="71">
        <v>324.10000000000002</v>
      </c>
      <c r="BA1065" s="43">
        <f t="shared" si="618"/>
        <v>18.173403270595486</v>
      </c>
      <c r="BB1065" s="71">
        <v>59.6</v>
      </c>
      <c r="BC1065" s="69">
        <v>76.099999999999994</v>
      </c>
      <c r="BD1065" s="54">
        <f t="shared" si="604"/>
        <v>29.8</v>
      </c>
      <c r="BE1065" s="44">
        <f t="shared" si="605"/>
        <v>2789.8599400938801</v>
      </c>
      <c r="BF1065" s="50">
        <f t="shared" si="619"/>
        <v>213682.71876647623</v>
      </c>
      <c r="BG1065" s="50">
        <f t="shared" si="606"/>
        <v>212308.34144114426</v>
      </c>
      <c r="BH1065" s="72">
        <f t="shared" si="607"/>
        <v>0.64318599710159952</v>
      </c>
      <c r="BI1065" s="73">
        <f t="shared" si="608"/>
        <v>1.7923770448585628</v>
      </c>
      <c r="BJ1065" s="51">
        <f t="shared" si="609"/>
        <v>1.5265533035584775</v>
      </c>
      <c r="BK1065" s="72">
        <f t="shared" si="610"/>
        <v>14.830793669367793</v>
      </c>
      <c r="BL1065" s="116">
        <v>0</v>
      </c>
      <c r="BM1065" s="74">
        <f t="shared" si="622"/>
        <v>1080</v>
      </c>
      <c r="BN1065" s="74">
        <f t="shared" si="623"/>
        <v>6</v>
      </c>
      <c r="BO1065" s="71">
        <v>297.10000000000002</v>
      </c>
      <c r="BP1065" s="71">
        <v>57.8</v>
      </c>
      <c r="BQ1065" s="71">
        <v>74.2</v>
      </c>
      <c r="BR1065" s="72">
        <f t="shared" si="611"/>
        <v>28.9</v>
      </c>
      <c r="BS1065" s="54">
        <f t="shared" si="612"/>
        <v>2623.8896002047309</v>
      </c>
      <c r="BT1065" s="50">
        <f t="shared" si="613"/>
        <v>212308.34144114426</v>
      </c>
      <c r="BU1065" s="50">
        <f t="shared" si="614"/>
        <v>194692.60833519103</v>
      </c>
      <c r="BV1065" s="72">
        <f t="shared" si="615"/>
        <v>8.2972402244669361</v>
      </c>
      <c r="BW1065" s="75">
        <f t="shared" si="616"/>
        <v>1.5265533035584775</v>
      </c>
      <c r="BX1065" s="55">
        <f t="shared" si="617"/>
        <v>1.5259952729612625</v>
      </c>
      <c r="BY1065" s="72">
        <f t="shared" ref="BY1065:BY1116" si="625">((BW1065-BX1065)/BW1065)*100</f>
        <v>3.6554936923214085E-2</v>
      </c>
      <c r="BZ1065" s="83" t="s">
        <v>77</v>
      </c>
      <c r="CA1065" s="83" t="s">
        <v>73</v>
      </c>
      <c r="CB1065" s="112">
        <v>3</v>
      </c>
      <c r="CC1065" s="112">
        <v>7</v>
      </c>
      <c r="CD1065" s="112">
        <v>3</v>
      </c>
      <c r="CE1065" s="112">
        <v>6</v>
      </c>
      <c r="CF1065" s="83" t="s">
        <v>89</v>
      </c>
      <c r="CG1065" s="71" t="s">
        <v>75</v>
      </c>
      <c r="CH1065" s="129">
        <f>SUM(CH1063:CH1064)/2</f>
        <v>17.252478962830125</v>
      </c>
      <c r="CI1065" s="63">
        <f>SUM(CI1063:CI1064)/2</f>
        <v>29.811119685353557</v>
      </c>
      <c r="CJ1065" s="64">
        <f>SUM((AF1065-BQ1065)/AF1065)*100</f>
        <v>1.8518518518518405</v>
      </c>
      <c r="CK1065" s="64">
        <f>SUM(BX1065*CH1065)</f>
        <v>26.327201344142395</v>
      </c>
      <c r="CL1065" s="65" t="s">
        <v>89</v>
      </c>
    </row>
    <row r="1066" spans="1:90" s="65" customFormat="1" ht="24.75" customHeight="1" x14ac:dyDescent="0.3">
      <c r="A1066" s="61" t="s">
        <v>135</v>
      </c>
      <c r="B1066" s="35">
        <v>3.6579999999999999</v>
      </c>
      <c r="C1066" s="35">
        <v>1.61</v>
      </c>
      <c r="D1066" s="35">
        <v>7.0979999999999999</v>
      </c>
      <c r="E1066" s="35">
        <v>3.7821199999999999</v>
      </c>
      <c r="F1066" s="35">
        <v>1.0431999999999999</v>
      </c>
      <c r="G1066" s="66">
        <v>0.34098000000000001</v>
      </c>
      <c r="H1066" s="66">
        <v>8.0659999999999996E-2</v>
      </c>
      <c r="I1066" s="66">
        <v>4.6080000000000003E-2</v>
      </c>
      <c r="J1066" s="66">
        <v>3.4099999999999998E-2</v>
      </c>
      <c r="K1066" s="67">
        <v>4.1480000000000003E-2</v>
      </c>
      <c r="L1066" s="66">
        <v>1.7532299999999998</v>
      </c>
      <c r="M1066" s="68">
        <v>0.12562000000000001</v>
      </c>
      <c r="N1066" s="35">
        <v>5.5139999999999993</v>
      </c>
      <c r="O1066" s="35">
        <v>17.919999999999998</v>
      </c>
      <c r="P1066" s="35">
        <v>2.4660000000000002</v>
      </c>
      <c r="Q1066" s="35">
        <v>14.906000000000001</v>
      </c>
      <c r="R1066" s="35">
        <v>6.0980000000000008</v>
      </c>
      <c r="S1066" s="35">
        <v>4.4379999999999997</v>
      </c>
      <c r="T1066" s="35">
        <v>7.7539999999999996</v>
      </c>
      <c r="U1066" s="35">
        <v>3.3719999999999999</v>
      </c>
      <c r="V1066" s="35">
        <v>15.614000000000001</v>
      </c>
      <c r="W1066" s="35">
        <v>6.1579999999999995</v>
      </c>
      <c r="X1066" s="35">
        <v>6.8199999999999985</v>
      </c>
      <c r="Y1066" s="35">
        <v>4.8160000000000007</v>
      </c>
      <c r="Z1066" s="35">
        <v>2.5520000000000005</v>
      </c>
      <c r="AA1066" s="35">
        <v>4.7780000000000005</v>
      </c>
      <c r="AB1066" s="41">
        <v>1080</v>
      </c>
      <c r="AC1066" s="41">
        <v>6</v>
      </c>
      <c r="AD1066" s="88">
        <v>383.5</v>
      </c>
      <c r="AE1066" s="69">
        <v>59.4</v>
      </c>
      <c r="AF1066" s="69">
        <v>76.2</v>
      </c>
      <c r="AG1066" s="44">
        <f t="shared" si="624"/>
        <v>29.7</v>
      </c>
      <c r="AH1066" s="44">
        <f t="shared" si="594"/>
        <v>2771.1674638050204</v>
      </c>
      <c r="AI1066" s="44">
        <f t="shared" si="595"/>
        <v>211162.96074194257</v>
      </c>
      <c r="AJ1066" s="44">
        <f t="shared" si="596"/>
        <v>1.8161328987457539</v>
      </c>
      <c r="AK1066" s="45">
        <v>0</v>
      </c>
      <c r="AL1066" s="43">
        <v>352.1</v>
      </c>
      <c r="AM1066" s="43">
        <v>59.27</v>
      </c>
      <c r="AN1066" s="69">
        <v>75.45</v>
      </c>
      <c r="AO1066" s="44">
        <f t="shared" si="621"/>
        <v>29.635000000000002</v>
      </c>
      <c r="AP1066" s="44">
        <f t="shared" si="597"/>
        <v>2759.0510477984722</v>
      </c>
      <c r="AQ1066" s="46">
        <f t="shared" si="598"/>
        <v>211162.96074194257</v>
      </c>
      <c r="AR1066" s="46">
        <f t="shared" si="599"/>
        <v>208170.40155639473</v>
      </c>
      <c r="AS1066" s="47">
        <f t="shared" si="600"/>
        <v>1.4171799708780271</v>
      </c>
      <c r="AT1066" s="46">
        <f t="shared" si="601"/>
        <v>1.8161328987457539</v>
      </c>
      <c r="AU1066" s="46">
        <f t="shared" si="602"/>
        <v>1.6914027996656085</v>
      </c>
      <c r="AV1066" s="47">
        <f t="shared" si="603"/>
        <v>6.8678949192697152</v>
      </c>
      <c r="AW1066" s="48">
        <v>0</v>
      </c>
      <c r="AX1066" s="70">
        <v>150</v>
      </c>
      <c r="AY1066" s="70">
        <v>12</v>
      </c>
      <c r="AZ1066" s="71">
        <v>326.10000000000002</v>
      </c>
      <c r="BA1066" s="43">
        <f t="shared" si="618"/>
        <v>17.601962588163129</v>
      </c>
      <c r="BB1066" s="71">
        <v>59.1</v>
      </c>
      <c r="BC1066" s="69">
        <v>74.900000000000006</v>
      </c>
      <c r="BD1066" s="54">
        <f t="shared" si="604"/>
        <v>29.55</v>
      </c>
      <c r="BE1066" s="44">
        <f t="shared" si="605"/>
        <v>2743.2465590962411</v>
      </c>
      <c r="BF1066" s="50">
        <f t="shared" si="619"/>
        <v>211162.96074194257</v>
      </c>
      <c r="BG1066" s="50">
        <f t="shared" si="606"/>
        <v>205469.16727630846</v>
      </c>
      <c r="BH1066" s="72">
        <f t="shared" si="607"/>
        <v>2.6963978178883199</v>
      </c>
      <c r="BI1066" s="73">
        <f t="shared" si="608"/>
        <v>1.8161328987457539</v>
      </c>
      <c r="BJ1066" s="51">
        <f t="shared" si="609"/>
        <v>1.5870994384353103</v>
      </c>
      <c r="BK1066" s="72">
        <f t="shared" si="610"/>
        <v>12.611051783083562</v>
      </c>
      <c r="BL1066" s="116">
        <v>0</v>
      </c>
      <c r="BM1066" s="74">
        <f t="shared" si="622"/>
        <v>1080</v>
      </c>
      <c r="BN1066" s="74">
        <f t="shared" si="623"/>
        <v>6</v>
      </c>
      <c r="BO1066" s="71">
        <v>297.5</v>
      </c>
      <c r="BP1066" s="71">
        <v>57.9</v>
      </c>
      <c r="BQ1066" s="71">
        <v>74.2</v>
      </c>
      <c r="BR1066" s="72">
        <f t="shared" si="611"/>
        <v>28.95</v>
      </c>
      <c r="BS1066" s="54">
        <f t="shared" si="612"/>
        <v>2632.9766569552394</v>
      </c>
      <c r="BT1066" s="50">
        <f t="shared" si="613"/>
        <v>205469.16727630846</v>
      </c>
      <c r="BU1066" s="50">
        <f t="shared" si="614"/>
        <v>195366.86794607877</v>
      </c>
      <c r="BV1066" s="72">
        <f t="shared" si="615"/>
        <v>4.9166984341959408</v>
      </c>
      <c r="BW1066" s="75">
        <f t="shared" si="616"/>
        <v>1.5870994384353103</v>
      </c>
      <c r="BX1066" s="55">
        <f t="shared" si="617"/>
        <v>1.5227761141265261</v>
      </c>
      <c r="BY1066" s="72">
        <f t="shared" si="625"/>
        <v>4.0528855817754721</v>
      </c>
      <c r="BZ1066" s="83" t="s">
        <v>77</v>
      </c>
      <c r="CA1066" s="83" t="s">
        <v>73</v>
      </c>
      <c r="CB1066" s="112">
        <v>3</v>
      </c>
      <c r="CC1066" s="112">
        <v>7</v>
      </c>
      <c r="CD1066" s="112">
        <v>3</v>
      </c>
      <c r="CE1066" s="112">
        <v>6</v>
      </c>
      <c r="CF1066" s="83" t="s">
        <v>89</v>
      </c>
      <c r="CG1066" s="71" t="s">
        <v>75</v>
      </c>
      <c r="CH1066" s="129">
        <f>SUM(CH1064:CH1065)/2.1</f>
        <v>16.178396306877143</v>
      </c>
      <c r="CI1066" s="63">
        <f>SUM(CI1064:CI1065)/2</f>
        <v>29.882280139115764</v>
      </c>
      <c r="CJ1066" s="64">
        <f>SUM((AF1066-BQ1066)/AF1066)*100</f>
        <v>2.6246719160104988</v>
      </c>
      <c r="CK1066" s="64">
        <f>SUM(BX1066*CH1066)</f>
        <v>24.636075460985317</v>
      </c>
      <c r="CL1066" s="65" t="s">
        <v>89</v>
      </c>
    </row>
    <row r="1067" spans="1:90" s="65" customFormat="1" ht="24.75" customHeight="1" x14ac:dyDescent="0.3">
      <c r="A1067" s="61" t="s">
        <v>135</v>
      </c>
      <c r="B1067" s="35">
        <v>3.74</v>
      </c>
      <c r="C1067" s="35">
        <v>1.6140000000000001</v>
      </c>
      <c r="D1067" s="35">
        <v>6.9859999999999998</v>
      </c>
      <c r="E1067" s="35">
        <v>3.7634400000000001</v>
      </c>
      <c r="F1067" s="35">
        <v>1.13646</v>
      </c>
      <c r="G1067" s="66">
        <v>0.23275399999999999</v>
      </c>
      <c r="H1067" s="66">
        <v>8.3379999999999996E-2</v>
      </c>
      <c r="I1067" s="66">
        <v>4.48E-2</v>
      </c>
      <c r="J1067" s="66">
        <v>3.406E-2</v>
      </c>
      <c r="K1067" s="67">
        <v>4.4339999999999997E-2</v>
      </c>
      <c r="L1067" s="66">
        <v>1.7532299999999998</v>
      </c>
      <c r="M1067" s="68">
        <v>0.13544</v>
      </c>
      <c r="N1067" s="35">
        <v>5.4565999999999999</v>
      </c>
      <c r="O1067" s="35">
        <v>18.512800000000002</v>
      </c>
      <c r="P1067" s="35">
        <v>2.6611000000000002</v>
      </c>
      <c r="Q1067" s="35">
        <v>15.9712</v>
      </c>
      <c r="R1067" s="35">
        <v>4.9891999999999994</v>
      </c>
      <c r="S1067" s="35">
        <v>4.4276999999999997</v>
      </c>
      <c r="T1067" s="35">
        <v>7.8513000000000002</v>
      </c>
      <c r="U1067" s="35">
        <v>3.2800999999999991</v>
      </c>
      <c r="V1067" s="35">
        <v>14.1896</v>
      </c>
      <c r="W1067" s="35">
        <v>4.4066999999999998</v>
      </c>
      <c r="X1067" s="35">
        <v>8.352999999999998</v>
      </c>
      <c r="Y1067" s="35">
        <v>3.6676000000000002</v>
      </c>
      <c r="Z1067" s="35">
        <v>1.5456000000000001</v>
      </c>
      <c r="AA1067" s="35">
        <v>4.6005000000000003</v>
      </c>
      <c r="AB1067" s="41">
        <v>1080</v>
      </c>
      <c r="AC1067" s="41">
        <v>6</v>
      </c>
      <c r="AD1067" s="88">
        <v>385.5</v>
      </c>
      <c r="AE1067" s="69">
        <v>59.5</v>
      </c>
      <c r="AF1067" s="69">
        <v>76.2</v>
      </c>
      <c r="AG1067" s="44">
        <f t="shared" si="624"/>
        <v>29.75</v>
      </c>
      <c r="AH1067" s="44">
        <f t="shared" si="594"/>
        <v>2780.5058479678164</v>
      </c>
      <c r="AI1067" s="44">
        <f t="shared" si="595"/>
        <v>211874.54561514762</v>
      </c>
      <c r="AJ1067" s="44">
        <f t="shared" si="596"/>
        <v>1.8194729285707991</v>
      </c>
      <c r="AK1067" s="45">
        <v>0</v>
      </c>
      <c r="AL1067" s="43">
        <v>356.8</v>
      </c>
      <c r="AM1067" s="43">
        <v>59.4</v>
      </c>
      <c r="AN1067" s="69">
        <v>75.86</v>
      </c>
      <c r="AO1067" s="44">
        <f t="shared" si="621"/>
        <v>29.7</v>
      </c>
      <c r="AP1067" s="44">
        <f t="shared" si="597"/>
        <v>2771.1674638050204</v>
      </c>
      <c r="AQ1067" s="46">
        <f t="shared" si="598"/>
        <v>211874.54561514762</v>
      </c>
      <c r="AR1067" s="46">
        <f t="shared" si="599"/>
        <v>210220.76380424885</v>
      </c>
      <c r="AS1067" s="47">
        <f t="shared" si="600"/>
        <v>0.78054766139898968</v>
      </c>
      <c r="AT1067" s="46">
        <f t="shared" si="601"/>
        <v>1.8194729285707991</v>
      </c>
      <c r="AU1067" s="46">
        <f t="shared" si="602"/>
        <v>1.6972633603987912</v>
      </c>
      <c r="AV1067" s="47">
        <f t="shared" si="603"/>
        <v>6.7167566086297219</v>
      </c>
      <c r="AW1067" s="48">
        <v>0</v>
      </c>
      <c r="AX1067" s="70">
        <v>150</v>
      </c>
      <c r="AY1067" s="70">
        <v>12</v>
      </c>
      <c r="AZ1067" s="71">
        <v>324</v>
      </c>
      <c r="BA1067" s="43">
        <f t="shared" si="618"/>
        <v>18.981481481481481</v>
      </c>
      <c r="BB1067" s="71">
        <v>59.9</v>
      </c>
      <c r="BC1067" s="69">
        <v>74.5</v>
      </c>
      <c r="BD1067" s="54">
        <f t="shared" si="604"/>
        <v>29.95</v>
      </c>
      <c r="BE1067" s="44">
        <f t="shared" si="605"/>
        <v>2818.0164642516784</v>
      </c>
      <c r="BF1067" s="50">
        <f t="shared" si="619"/>
        <v>211874.54561514762</v>
      </c>
      <c r="BG1067" s="50">
        <f t="shared" si="606"/>
        <v>209942.22658675004</v>
      </c>
      <c r="BH1067" s="72">
        <f t="shared" si="607"/>
        <v>0.91201093684348533</v>
      </c>
      <c r="BI1067" s="73">
        <f t="shared" si="608"/>
        <v>1.8194729285707991</v>
      </c>
      <c r="BJ1067" s="51">
        <f t="shared" si="609"/>
        <v>1.5432817173924762</v>
      </c>
      <c r="BK1067" s="72">
        <f t="shared" si="610"/>
        <v>15.179737320701541</v>
      </c>
      <c r="BL1067" s="116">
        <v>0</v>
      </c>
      <c r="BM1067" s="74">
        <f t="shared" si="622"/>
        <v>1080</v>
      </c>
      <c r="BN1067" s="74">
        <f t="shared" si="623"/>
        <v>6</v>
      </c>
      <c r="BO1067" s="71">
        <v>295.8</v>
      </c>
      <c r="BP1067" s="71">
        <v>58.6</v>
      </c>
      <c r="BQ1067" s="71">
        <v>72.7</v>
      </c>
      <c r="BR1067" s="72">
        <f t="shared" si="611"/>
        <v>29.3</v>
      </c>
      <c r="BS1067" s="54">
        <f t="shared" si="612"/>
        <v>2697.0258771803014</v>
      </c>
      <c r="BT1067" s="50">
        <f t="shared" si="613"/>
        <v>209942.22658675004</v>
      </c>
      <c r="BU1067" s="50">
        <f t="shared" si="614"/>
        <v>196073.78127100793</v>
      </c>
      <c r="BV1067" s="72">
        <f t="shared" si="615"/>
        <v>6.6058389211241133</v>
      </c>
      <c r="BW1067" s="75">
        <f t="shared" si="616"/>
        <v>1.5432817173924762</v>
      </c>
      <c r="BX1067" s="55">
        <f t="shared" si="617"/>
        <v>1.5086157776044169</v>
      </c>
      <c r="BY1067" s="72">
        <f t="shared" si="625"/>
        <v>2.2462483289590689</v>
      </c>
      <c r="BZ1067" s="83" t="s">
        <v>77</v>
      </c>
      <c r="CA1067" s="83" t="s">
        <v>73</v>
      </c>
      <c r="CB1067" s="112">
        <v>3</v>
      </c>
      <c r="CC1067" s="112">
        <v>7</v>
      </c>
      <c r="CD1067" s="112">
        <v>3</v>
      </c>
      <c r="CE1067" s="112">
        <v>6</v>
      </c>
      <c r="CF1067" s="83" t="s">
        <v>89</v>
      </c>
      <c r="CG1067" s="71" t="s">
        <v>75</v>
      </c>
      <c r="CH1067" s="129">
        <f>SUM(CH1065:CH1066)/2.1</f>
        <v>15.919464414146319</v>
      </c>
      <c r="CI1067" s="63">
        <f>SUM(CI1065:CI1066)/2</f>
        <v>29.846699912234662</v>
      </c>
      <c r="CJ1067" s="64">
        <f>SUM((AF1067-BQ1067)/AF1067)*100</f>
        <v>4.5931758530183728</v>
      </c>
      <c r="CK1067" s="64">
        <f>SUM(BX1067*CH1067)</f>
        <v>24.016355186193191</v>
      </c>
      <c r="CL1067" s="65" t="s">
        <v>89</v>
      </c>
    </row>
    <row r="1068" spans="1:90" s="65" customFormat="1" ht="24.75" customHeight="1" x14ac:dyDescent="0.3">
      <c r="A1068" s="61" t="s">
        <v>135</v>
      </c>
      <c r="B1068" s="35">
        <v>3.81</v>
      </c>
      <c r="C1068" s="35">
        <v>1.6879999999999999</v>
      </c>
      <c r="D1068" s="35">
        <v>5.6020000000000003</v>
      </c>
      <c r="E1068" s="35">
        <v>4.9980000000000002</v>
      </c>
      <c r="F1068" s="35">
        <v>1.56786</v>
      </c>
      <c r="G1068" s="66">
        <v>0.30446000000000001</v>
      </c>
      <c r="H1068" s="66">
        <v>8.004E-2</v>
      </c>
      <c r="I1068" s="66">
        <v>4.496E-2</v>
      </c>
      <c r="J1068" s="66">
        <v>4.1000000000000002E-2</v>
      </c>
      <c r="K1068" s="67">
        <v>4.8619999999999997E-2</v>
      </c>
      <c r="L1068" s="66">
        <v>1.7532299999999998</v>
      </c>
      <c r="M1068" s="68">
        <v>0.13304000000000002</v>
      </c>
      <c r="N1068" s="35">
        <v>8.2800000000000011</v>
      </c>
      <c r="O1068" s="35">
        <v>13.366</v>
      </c>
      <c r="P1068" s="35">
        <v>2.6440000000000001</v>
      </c>
      <c r="Q1068" s="35">
        <v>17.351999999999997</v>
      </c>
      <c r="R1068" s="35">
        <v>4.93</v>
      </c>
      <c r="S1068" s="35">
        <v>4.58</v>
      </c>
      <c r="T1068" s="35">
        <v>7.4320000000000004</v>
      </c>
      <c r="U1068" s="35">
        <v>3.218</v>
      </c>
      <c r="V1068" s="35">
        <v>14.502000000000001</v>
      </c>
      <c r="W1068" s="35">
        <v>4.1620000000000008</v>
      </c>
      <c r="X1068" s="35">
        <v>7.798</v>
      </c>
      <c r="Y1068" s="35">
        <v>2.9319999999999995</v>
      </c>
      <c r="Z1068" s="35">
        <v>1.5619999999999998</v>
      </c>
      <c r="AA1068" s="35">
        <v>4.7460000000000004</v>
      </c>
      <c r="AB1068" s="41">
        <v>1080</v>
      </c>
      <c r="AC1068" s="41">
        <v>6</v>
      </c>
      <c r="AD1068" s="88">
        <v>385.2</v>
      </c>
      <c r="AE1068" s="69">
        <v>59.2</v>
      </c>
      <c r="AF1068" s="69">
        <v>76.400000000000006</v>
      </c>
      <c r="AG1068" s="44">
        <f t="shared" si="624"/>
        <v>29.6</v>
      </c>
      <c r="AH1068" s="44">
        <f t="shared" si="594"/>
        <v>2752.5378193692336</v>
      </c>
      <c r="AI1068" s="44">
        <f t="shared" si="595"/>
        <v>210293.88939980947</v>
      </c>
      <c r="AJ1068" s="44">
        <f t="shared" si="596"/>
        <v>1.83172226781949</v>
      </c>
      <c r="AK1068" s="45">
        <v>0</v>
      </c>
      <c r="AL1068" s="43">
        <v>354</v>
      </c>
      <c r="AM1068" s="43">
        <v>59.44</v>
      </c>
      <c r="AN1068" s="69">
        <v>75.56</v>
      </c>
      <c r="AO1068" s="44">
        <f t="shared" si="621"/>
        <v>29.72</v>
      </c>
      <c r="AP1068" s="44">
        <f t="shared" si="597"/>
        <v>2774.9009325145466</v>
      </c>
      <c r="AQ1068" s="46">
        <f t="shared" si="598"/>
        <v>210293.88939980947</v>
      </c>
      <c r="AR1068" s="46">
        <f t="shared" si="599"/>
        <v>209671.51446079914</v>
      </c>
      <c r="AS1068" s="47">
        <f t="shared" si="600"/>
        <v>0.29595483767342268</v>
      </c>
      <c r="AT1068" s="46">
        <f t="shared" si="601"/>
        <v>1.83172226781949</v>
      </c>
      <c r="AU1068" s="46">
        <f t="shared" si="602"/>
        <v>1.6883552394342294</v>
      </c>
      <c r="AV1068" s="47">
        <f t="shared" si="603"/>
        <v>7.8268977182838375</v>
      </c>
      <c r="AW1068" s="48">
        <v>0</v>
      </c>
      <c r="AX1068" s="70">
        <v>150</v>
      </c>
      <c r="AY1068" s="70">
        <v>12</v>
      </c>
      <c r="AZ1068" s="71">
        <v>325.3</v>
      </c>
      <c r="BA1068" s="43">
        <f t="shared" si="618"/>
        <v>18.41377190285889</v>
      </c>
      <c r="BB1068" s="71">
        <v>59</v>
      </c>
      <c r="BC1068" s="69">
        <v>76</v>
      </c>
      <c r="BD1068" s="54">
        <f t="shared" si="604"/>
        <v>29.5</v>
      </c>
      <c r="BE1068" s="44">
        <f t="shared" si="605"/>
        <v>2733.9710067865176</v>
      </c>
      <c r="BF1068" s="50">
        <f t="shared" si="619"/>
        <v>210293.88939980947</v>
      </c>
      <c r="BG1068" s="50">
        <f t="shared" si="606"/>
        <v>207781.79651577535</v>
      </c>
      <c r="BH1068" s="72">
        <f t="shared" si="607"/>
        <v>1.1945629476937136</v>
      </c>
      <c r="BI1068" s="73">
        <f t="shared" si="608"/>
        <v>1.83172226781949</v>
      </c>
      <c r="BJ1068" s="51">
        <f t="shared" si="609"/>
        <v>1.5655846924747441</v>
      </c>
      <c r="BK1068" s="72">
        <f t="shared" si="610"/>
        <v>14.529362885431324</v>
      </c>
      <c r="BL1068" s="116">
        <v>0</v>
      </c>
      <c r="BM1068" s="74">
        <f t="shared" si="622"/>
        <v>1080</v>
      </c>
      <c r="BN1068" s="74">
        <f t="shared" si="623"/>
        <v>6</v>
      </c>
      <c r="BO1068" s="71">
        <v>270</v>
      </c>
      <c r="BP1068" s="71">
        <v>57.9</v>
      </c>
      <c r="BQ1068" s="71">
        <v>73.5</v>
      </c>
      <c r="BR1068" s="72">
        <f t="shared" si="611"/>
        <v>28.95</v>
      </c>
      <c r="BS1068" s="54">
        <f t="shared" si="612"/>
        <v>2632.9766569552394</v>
      </c>
      <c r="BT1068" s="50">
        <f t="shared" si="613"/>
        <v>207781.79651577535</v>
      </c>
      <c r="BU1068" s="50">
        <f t="shared" si="614"/>
        <v>193523.78428621008</v>
      </c>
      <c r="BV1068" s="72">
        <f t="shared" si="615"/>
        <v>6.8620122015754941</v>
      </c>
      <c r="BW1068" s="75">
        <f t="shared" si="616"/>
        <v>1.5655846924747441</v>
      </c>
      <c r="BX1068" s="55">
        <f t="shared" si="617"/>
        <v>1.395177347300558</v>
      </c>
      <c r="BY1068" s="72">
        <f t="shared" si="625"/>
        <v>10.884581715270897</v>
      </c>
      <c r="BZ1068" s="83" t="s">
        <v>77</v>
      </c>
      <c r="CA1068" s="83" t="s">
        <v>73</v>
      </c>
      <c r="CB1068" s="112">
        <v>3</v>
      </c>
      <c r="CC1068" s="112">
        <v>7</v>
      </c>
      <c r="CD1068" s="112">
        <v>3</v>
      </c>
      <c r="CE1068" s="112">
        <v>6</v>
      </c>
      <c r="CF1068" s="83" t="s">
        <v>89</v>
      </c>
      <c r="CG1068" s="71" t="s">
        <v>75</v>
      </c>
      <c r="CH1068" s="129">
        <f>SUM(CH1066:CH1067)/2</f>
        <v>16.048930360511733</v>
      </c>
      <c r="CI1068" s="63">
        <f>SUM(CI1066:CI1067)/2</f>
        <v>29.864490025675213</v>
      </c>
      <c r="CJ1068" s="64">
        <f>SUM((AF1068-BQ1068)/AF1068)*100</f>
        <v>3.7958115183246148</v>
      </c>
      <c r="CK1068" s="64">
        <f>SUM(BX1068*CH1068)</f>
        <v>22.391104087390147</v>
      </c>
      <c r="CL1068" s="65" t="s">
        <v>89</v>
      </c>
    </row>
    <row r="1069" spans="1:90" s="65" customFormat="1" ht="24.75" customHeight="1" x14ac:dyDescent="0.3">
      <c r="A1069" s="61" t="s">
        <v>135</v>
      </c>
      <c r="B1069" s="35">
        <v>4.242</v>
      </c>
      <c r="C1069" s="35">
        <v>1.64</v>
      </c>
      <c r="D1069" s="35">
        <v>6.056</v>
      </c>
      <c r="E1069" s="35">
        <v>5.0119999999999996</v>
      </c>
      <c r="F1069" s="35">
        <v>1.59148</v>
      </c>
      <c r="G1069" s="66">
        <v>0.31368000000000001</v>
      </c>
      <c r="H1069" s="66">
        <v>8.1140000000000004E-2</v>
      </c>
      <c r="I1069" s="66">
        <v>4.3660000000000004E-2</v>
      </c>
      <c r="J1069" s="66">
        <v>4.088E-2</v>
      </c>
      <c r="K1069" s="67">
        <v>5.3820000000000007E-2</v>
      </c>
      <c r="L1069" s="66">
        <v>1.7532299999999998</v>
      </c>
      <c r="M1069" s="68">
        <v>0.16152</v>
      </c>
      <c r="N1069" s="35">
        <v>5.5139999999999993</v>
      </c>
      <c r="O1069" s="35">
        <v>17.919999999999998</v>
      </c>
      <c r="P1069" s="35">
        <v>2.4660000000000002</v>
      </c>
      <c r="Q1069" s="35">
        <v>14.906000000000001</v>
      </c>
      <c r="R1069" s="35">
        <v>6.0980000000000008</v>
      </c>
      <c r="S1069" s="35">
        <v>4.4379999999999997</v>
      </c>
      <c r="T1069" s="35">
        <v>7.7539999999999996</v>
      </c>
      <c r="U1069" s="35">
        <v>3.3719999999999999</v>
      </c>
      <c r="V1069" s="35">
        <v>15.614000000000001</v>
      </c>
      <c r="W1069" s="35">
        <v>6.1579999999999995</v>
      </c>
      <c r="X1069" s="35">
        <v>6.8199999999999985</v>
      </c>
      <c r="Y1069" s="35">
        <v>4.8160000000000007</v>
      </c>
      <c r="Z1069" s="35">
        <v>2.5520000000000005</v>
      </c>
      <c r="AA1069" s="35">
        <v>4.7780000000000005</v>
      </c>
      <c r="AB1069" s="41">
        <v>1080</v>
      </c>
      <c r="AC1069" s="41">
        <v>6</v>
      </c>
      <c r="AD1069" s="88">
        <v>395.2</v>
      </c>
      <c r="AE1069" s="69">
        <v>59.4</v>
      </c>
      <c r="AF1069" s="69">
        <v>74.5</v>
      </c>
      <c r="AG1069" s="44">
        <f t="shared" si="624"/>
        <v>29.7</v>
      </c>
      <c r="AH1069" s="44">
        <f t="shared" si="594"/>
        <v>2771.1674638050204</v>
      </c>
      <c r="AI1069" s="44">
        <f t="shared" si="595"/>
        <v>206451.97605347401</v>
      </c>
      <c r="AJ1069" s="44">
        <f t="shared" si="596"/>
        <v>1.9142466328229164</v>
      </c>
      <c r="AK1069" s="45">
        <v>0</v>
      </c>
      <c r="AL1069" s="43">
        <v>386.6</v>
      </c>
      <c r="AM1069" s="43">
        <v>59.1</v>
      </c>
      <c r="AN1069" s="69">
        <v>74.3</v>
      </c>
      <c r="AO1069" s="44">
        <f t="shared" si="621"/>
        <v>29.55</v>
      </c>
      <c r="AP1069" s="44">
        <f t="shared" si="597"/>
        <v>2743.2465590962411</v>
      </c>
      <c r="AQ1069" s="46">
        <f t="shared" si="598"/>
        <v>206451.97605347401</v>
      </c>
      <c r="AR1069" s="46">
        <f t="shared" si="599"/>
        <v>203823.21934085072</v>
      </c>
      <c r="AS1069" s="47">
        <f t="shared" si="600"/>
        <v>1.2733017929275736</v>
      </c>
      <c r="AT1069" s="46">
        <f t="shared" si="601"/>
        <v>1.9142466328229164</v>
      </c>
      <c r="AU1069" s="46">
        <f t="shared" si="602"/>
        <v>1.8967417021977964</v>
      </c>
      <c r="AV1069" s="47">
        <f t="shared" si="603"/>
        <v>0.91445534368294701</v>
      </c>
      <c r="AW1069" s="48">
        <v>0</v>
      </c>
      <c r="AX1069" s="70">
        <v>150</v>
      </c>
      <c r="AY1069" s="70">
        <v>12</v>
      </c>
      <c r="AZ1069" s="71">
        <v>325.2</v>
      </c>
      <c r="BA1069" s="43">
        <f t="shared" si="618"/>
        <v>21.52521525215252</v>
      </c>
      <c r="BB1069" s="71">
        <v>57.6</v>
      </c>
      <c r="BC1069" s="69">
        <v>73.7</v>
      </c>
      <c r="BD1069" s="54">
        <f t="shared" si="604"/>
        <v>28.8</v>
      </c>
      <c r="BE1069" s="44">
        <f t="shared" si="605"/>
        <v>2605.7626105935183</v>
      </c>
      <c r="BF1069" s="50">
        <f t="shared" si="619"/>
        <v>206451.97605347401</v>
      </c>
      <c r="BG1069" s="50">
        <f t="shared" si="606"/>
        <v>192044.70440074231</v>
      </c>
      <c r="BH1069" s="72">
        <f t="shared" si="607"/>
        <v>6.9785099315300361</v>
      </c>
      <c r="BI1069" s="73">
        <f t="shared" si="608"/>
        <v>1.9142466328229164</v>
      </c>
      <c r="BJ1069" s="51">
        <f t="shared" si="609"/>
        <v>1.693355726807237</v>
      </c>
      <c r="BK1069" s="72">
        <f t="shared" si="610"/>
        <v>11.539312762950209</v>
      </c>
      <c r="BL1069" s="116">
        <v>0</v>
      </c>
      <c r="BM1069" s="74">
        <f t="shared" ref="BM1069:BM1100" si="626">SUM(AB1069)</f>
        <v>1080</v>
      </c>
      <c r="BN1069" s="74">
        <f t="shared" ref="BN1069:BN1100" si="627">SUM(AC1069)</f>
        <v>6</v>
      </c>
      <c r="BO1069" s="71">
        <v>295.5</v>
      </c>
      <c r="BP1069" s="71">
        <v>56.4</v>
      </c>
      <c r="BQ1069" s="71">
        <v>71.5</v>
      </c>
      <c r="BR1069" s="72">
        <f t="shared" si="611"/>
        <v>28.2</v>
      </c>
      <c r="BS1069" s="54">
        <f t="shared" si="612"/>
        <v>2498.3201418407471</v>
      </c>
      <c r="BT1069" s="50">
        <f t="shared" si="613"/>
        <v>192044.70440074231</v>
      </c>
      <c r="BU1069" s="50">
        <f t="shared" si="614"/>
        <v>178629.8901416134</v>
      </c>
      <c r="BV1069" s="72">
        <f t="shared" si="615"/>
        <v>6.9852560116086471</v>
      </c>
      <c r="BW1069" s="75">
        <f t="shared" si="616"/>
        <v>1.693355726807237</v>
      </c>
      <c r="BX1069" s="55">
        <f t="shared" si="617"/>
        <v>1.654258420949231</v>
      </c>
      <c r="BY1069" s="72">
        <f t="shared" si="625"/>
        <v>2.3088654816624135</v>
      </c>
      <c r="BZ1069" s="83" t="s">
        <v>77</v>
      </c>
      <c r="CA1069" s="83" t="s">
        <v>73</v>
      </c>
      <c r="CB1069" s="112">
        <v>3</v>
      </c>
      <c r="CC1069" s="112">
        <v>7</v>
      </c>
      <c r="CD1069" s="112">
        <v>3</v>
      </c>
      <c r="CE1069" s="112">
        <v>6</v>
      </c>
      <c r="CF1069" s="83" t="s">
        <v>89</v>
      </c>
      <c r="CG1069" s="71" t="s">
        <v>75</v>
      </c>
      <c r="CH1069" s="62">
        <v>11.240875912408759</v>
      </c>
      <c r="CI1069" s="63">
        <v>29.5</v>
      </c>
      <c r="CJ1069" s="64">
        <f>SUM((AF1069-BQ1069)/AF1069)*100</f>
        <v>4.0268456375838921</v>
      </c>
      <c r="CK1069" s="64">
        <f>SUM(BX1069*CH1069)</f>
        <v>18.595313636947562</v>
      </c>
      <c r="CL1069" s="65" t="s">
        <v>89</v>
      </c>
    </row>
    <row r="1070" spans="1:90" s="65" customFormat="1" ht="24.75" customHeight="1" x14ac:dyDescent="0.3">
      <c r="A1070" s="61" t="s">
        <v>135</v>
      </c>
      <c r="B1070" s="35">
        <v>3.9079999999999999</v>
      </c>
      <c r="C1070" s="35">
        <v>1.8160000000000001</v>
      </c>
      <c r="D1070" s="35">
        <v>6.09</v>
      </c>
      <c r="E1070" s="35">
        <v>5.0839999999999996</v>
      </c>
      <c r="F1070" s="35">
        <v>1.6627400000000001</v>
      </c>
      <c r="G1070" s="66">
        <v>0.31766</v>
      </c>
      <c r="H1070" s="66">
        <v>8.3299999999999999E-2</v>
      </c>
      <c r="I1070" s="66">
        <v>4.6679999999999999E-2</v>
      </c>
      <c r="J1070" s="66">
        <v>4.2380000000000001E-2</v>
      </c>
      <c r="K1070" s="67">
        <v>4.9139999999999996E-2</v>
      </c>
      <c r="L1070" s="66">
        <v>1.7532299999999998</v>
      </c>
      <c r="M1070" s="68">
        <v>0.14879999999999999</v>
      </c>
      <c r="N1070" s="35">
        <v>5.4565999999999999</v>
      </c>
      <c r="O1070" s="35">
        <v>18.512800000000002</v>
      </c>
      <c r="P1070" s="35">
        <v>2.6611000000000002</v>
      </c>
      <c r="Q1070" s="35">
        <v>15.9712</v>
      </c>
      <c r="R1070" s="35">
        <v>4.9891999999999994</v>
      </c>
      <c r="S1070" s="35">
        <v>4.4276999999999997</v>
      </c>
      <c r="T1070" s="35">
        <v>7.8513000000000002</v>
      </c>
      <c r="U1070" s="35">
        <v>3.2800999999999991</v>
      </c>
      <c r="V1070" s="35">
        <v>14.1896</v>
      </c>
      <c r="W1070" s="35">
        <v>4.4066999999999998</v>
      </c>
      <c r="X1070" s="35">
        <v>8.352999999999998</v>
      </c>
      <c r="Y1070" s="35">
        <v>3.6676000000000002</v>
      </c>
      <c r="Z1070" s="35">
        <v>1.5456000000000001</v>
      </c>
      <c r="AA1070" s="35">
        <v>4.6005000000000003</v>
      </c>
      <c r="AB1070" s="41">
        <v>1080</v>
      </c>
      <c r="AC1070" s="41">
        <v>6</v>
      </c>
      <c r="AD1070" s="88">
        <v>395</v>
      </c>
      <c r="AE1070" s="69">
        <v>59.4</v>
      </c>
      <c r="AF1070" s="69">
        <v>74.599999999999994</v>
      </c>
      <c r="AG1070" s="44">
        <f t="shared" si="624"/>
        <v>29.7</v>
      </c>
      <c r="AH1070" s="44">
        <f t="shared" si="594"/>
        <v>2771.1674638050204</v>
      </c>
      <c r="AI1070" s="44">
        <f t="shared" si="595"/>
        <v>206729.09279985449</v>
      </c>
      <c r="AJ1070" s="44">
        <f t="shared" si="596"/>
        <v>1.9107131688640488</v>
      </c>
      <c r="AK1070" s="45">
        <v>0</v>
      </c>
      <c r="AL1070" s="43">
        <v>386.4</v>
      </c>
      <c r="AM1070" s="43">
        <v>59.1</v>
      </c>
      <c r="AN1070" s="69">
        <v>74.3</v>
      </c>
      <c r="AO1070" s="44">
        <f t="shared" si="621"/>
        <v>29.55</v>
      </c>
      <c r="AP1070" s="44">
        <f t="shared" si="597"/>
        <v>2743.2465590962411</v>
      </c>
      <c r="AQ1070" s="46">
        <f t="shared" si="598"/>
        <v>206729.09279985449</v>
      </c>
      <c r="AR1070" s="46">
        <f t="shared" si="599"/>
        <v>203823.21934085072</v>
      </c>
      <c r="AS1070" s="47">
        <f t="shared" si="600"/>
        <v>1.4056432114357074</v>
      </c>
      <c r="AT1070" s="46">
        <f t="shared" si="601"/>
        <v>1.9107131688640488</v>
      </c>
      <c r="AU1070" s="46">
        <f t="shared" si="602"/>
        <v>1.8957604597238193</v>
      </c>
      <c r="AV1070" s="47">
        <f t="shared" si="603"/>
        <v>0.78257215074930064</v>
      </c>
      <c r="AW1070" s="48">
        <v>0</v>
      </c>
      <c r="AX1070" s="70">
        <v>150</v>
      </c>
      <c r="AY1070" s="70">
        <v>12</v>
      </c>
      <c r="AZ1070" s="71">
        <v>326.5</v>
      </c>
      <c r="BA1070" s="43">
        <f t="shared" si="618"/>
        <v>20.980091883614087</v>
      </c>
      <c r="BB1070" s="71">
        <v>58.4</v>
      </c>
      <c r="BC1070" s="69">
        <v>73.2</v>
      </c>
      <c r="BD1070" s="54">
        <f t="shared" si="604"/>
        <v>29.2</v>
      </c>
      <c r="BE1070" s="44">
        <f t="shared" si="605"/>
        <v>2678.6475601568013</v>
      </c>
      <c r="BF1070" s="50">
        <f t="shared" si="619"/>
        <v>206729.09279985449</v>
      </c>
      <c r="BG1070" s="50">
        <f t="shared" si="606"/>
        <v>196077.00140347786</v>
      </c>
      <c r="BH1070" s="72">
        <f t="shared" si="607"/>
        <v>5.1526813435443728</v>
      </c>
      <c r="BI1070" s="73">
        <f t="shared" si="608"/>
        <v>1.9107131688640488</v>
      </c>
      <c r="BJ1070" s="51">
        <f t="shared" si="609"/>
        <v>1.6651621437648567</v>
      </c>
      <c r="BK1070" s="72">
        <f t="shared" si="610"/>
        <v>12.851276115146909</v>
      </c>
      <c r="BL1070" s="116">
        <v>0</v>
      </c>
      <c r="BM1070" s="74">
        <f t="shared" si="626"/>
        <v>1080</v>
      </c>
      <c r="BN1070" s="74">
        <f t="shared" si="627"/>
        <v>6</v>
      </c>
      <c r="BO1070" s="71">
        <v>296.8</v>
      </c>
      <c r="BP1070" s="71">
        <v>56.9</v>
      </c>
      <c r="BQ1070" s="71">
        <v>70.5</v>
      </c>
      <c r="BR1070" s="72">
        <f t="shared" si="611"/>
        <v>28.45</v>
      </c>
      <c r="BS1070" s="54">
        <f t="shared" si="612"/>
        <v>2542.8129477972125</v>
      </c>
      <c r="BT1070" s="50">
        <f t="shared" si="613"/>
        <v>196077.00140347786</v>
      </c>
      <c r="BU1070" s="50">
        <f t="shared" si="614"/>
        <v>179268.31281970348</v>
      </c>
      <c r="BV1070" s="72">
        <f t="shared" si="615"/>
        <v>8.5724936955692534</v>
      </c>
      <c r="BW1070" s="75">
        <f t="shared" si="616"/>
        <v>1.6651621437648567</v>
      </c>
      <c r="BX1070" s="55">
        <f t="shared" si="617"/>
        <v>1.6556188616473582</v>
      </c>
      <c r="BY1070" s="72">
        <f t="shared" si="625"/>
        <v>0.57311428519036711</v>
      </c>
      <c r="BZ1070" s="83" t="s">
        <v>77</v>
      </c>
      <c r="CA1070" s="83" t="s">
        <v>73</v>
      </c>
      <c r="CB1070" s="112">
        <v>3</v>
      </c>
      <c r="CC1070" s="112">
        <v>7</v>
      </c>
      <c r="CD1070" s="112">
        <v>3</v>
      </c>
      <c r="CE1070" s="112">
        <v>6</v>
      </c>
      <c r="CF1070" s="83" t="s">
        <v>89</v>
      </c>
      <c r="CG1070" s="71" t="s">
        <v>75</v>
      </c>
      <c r="CH1070" s="62">
        <v>11.149927219796218</v>
      </c>
      <c r="CI1070" s="63">
        <v>29.5</v>
      </c>
      <c r="CJ1070" s="64">
        <f>SUM((AF1070-BQ1070)/AF1070)*100</f>
        <v>5.4959785522788129</v>
      </c>
      <c r="CK1070" s="64">
        <f>SUM(BX1070*CH1070)</f>
        <v>18.460029811089907</v>
      </c>
      <c r="CL1070" s="65" t="s">
        <v>89</v>
      </c>
    </row>
    <row r="1071" spans="1:90" s="65" customFormat="1" ht="24.75" customHeight="1" x14ac:dyDescent="0.3">
      <c r="A1071" s="61" t="s">
        <v>135</v>
      </c>
      <c r="B1071" s="35">
        <v>3.6739999999999999</v>
      </c>
      <c r="C1071" s="35">
        <v>1.6220000000000001</v>
      </c>
      <c r="D1071" s="35">
        <v>6.742</v>
      </c>
      <c r="E1071" s="35">
        <v>4.0704799999999999</v>
      </c>
      <c r="F1071" s="35">
        <v>0.69821999999999995</v>
      </c>
      <c r="G1071" s="66">
        <v>0.35971999999999998</v>
      </c>
      <c r="H1071" s="66">
        <v>8.0620000000000011E-2</v>
      </c>
      <c r="I1071" s="66">
        <v>5.0720000000000001E-2</v>
      </c>
      <c r="J1071" s="66">
        <v>3.6200000000000003E-2</v>
      </c>
      <c r="K1071" s="67">
        <v>4.6260000000000003E-2</v>
      </c>
      <c r="L1071" s="66">
        <v>1.7532299999999998</v>
      </c>
      <c r="M1071" s="68">
        <v>4.6640000000000001E-2</v>
      </c>
      <c r="N1071" s="35">
        <v>8.2800000000000011</v>
      </c>
      <c r="O1071" s="35">
        <v>13.366</v>
      </c>
      <c r="P1071" s="35">
        <v>2.6440000000000001</v>
      </c>
      <c r="Q1071" s="35">
        <v>17.351999999999997</v>
      </c>
      <c r="R1071" s="35">
        <v>4.93</v>
      </c>
      <c r="S1071" s="35">
        <v>4.58</v>
      </c>
      <c r="T1071" s="35">
        <v>7.4320000000000004</v>
      </c>
      <c r="U1071" s="35">
        <v>3.218</v>
      </c>
      <c r="V1071" s="35">
        <v>14.502000000000001</v>
      </c>
      <c r="W1071" s="35">
        <v>4.1620000000000008</v>
      </c>
      <c r="X1071" s="35">
        <v>7.798</v>
      </c>
      <c r="Y1071" s="35">
        <v>2.9319999999999995</v>
      </c>
      <c r="Z1071" s="35">
        <v>1.5619999999999998</v>
      </c>
      <c r="AA1071" s="35">
        <v>4.7460000000000004</v>
      </c>
      <c r="AB1071" s="41">
        <v>1080</v>
      </c>
      <c r="AC1071" s="41">
        <v>6</v>
      </c>
      <c r="AD1071" s="88">
        <v>395.6</v>
      </c>
      <c r="AE1071" s="69">
        <v>59.5</v>
      </c>
      <c r="AF1071" s="69">
        <v>74.5</v>
      </c>
      <c r="AG1071" s="44">
        <f t="shared" si="624"/>
        <v>29.75</v>
      </c>
      <c r="AH1071" s="44">
        <f t="shared" si="594"/>
        <v>2780.5058479678164</v>
      </c>
      <c r="AI1071" s="44">
        <f t="shared" si="595"/>
        <v>207147.68567360233</v>
      </c>
      <c r="AJ1071" s="44">
        <f t="shared" si="596"/>
        <v>1.9097485869252602</v>
      </c>
      <c r="AK1071" s="45">
        <v>0</v>
      </c>
      <c r="AL1071" s="43">
        <v>388.4</v>
      </c>
      <c r="AM1071" s="43">
        <v>59.2</v>
      </c>
      <c r="AN1071" s="69">
        <v>74.3</v>
      </c>
      <c r="AO1071" s="44">
        <f t="shared" si="621"/>
        <v>29.6</v>
      </c>
      <c r="AP1071" s="44">
        <f t="shared" si="597"/>
        <v>2752.5378193692336</v>
      </c>
      <c r="AQ1071" s="46">
        <f t="shared" si="598"/>
        <v>207147.68567360233</v>
      </c>
      <c r="AR1071" s="46">
        <f t="shared" si="599"/>
        <v>204513.55997913404</v>
      </c>
      <c r="AS1071" s="47">
        <f t="shared" si="600"/>
        <v>1.2716172453979653</v>
      </c>
      <c r="AT1071" s="46">
        <f t="shared" si="601"/>
        <v>1.9097485869252602</v>
      </c>
      <c r="AU1071" s="46">
        <f t="shared" si="602"/>
        <v>1.8991405755179627</v>
      </c>
      <c r="AV1071" s="47">
        <f t="shared" si="603"/>
        <v>0.55546638337230803</v>
      </c>
      <c r="AW1071" s="48">
        <v>0</v>
      </c>
      <c r="AX1071" s="70">
        <v>150</v>
      </c>
      <c r="AY1071" s="70">
        <v>12</v>
      </c>
      <c r="AZ1071" s="71">
        <v>326.89999999999998</v>
      </c>
      <c r="BA1071" s="43">
        <f t="shared" si="618"/>
        <v>21.015601101254223</v>
      </c>
      <c r="BB1071" s="71">
        <v>58.2</v>
      </c>
      <c r="BC1071" s="69">
        <v>73.400000000000006</v>
      </c>
      <c r="BD1071" s="54">
        <f t="shared" si="604"/>
        <v>29.1</v>
      </c>
      <c r="BE1071" s="44">
        <f t="shared" si="605"/>
        <v>2660.3320749863728</v>
      </c>
      <c r="BF1071" s="50">
        <f t="shared" si="619"/>
        <v>207147.68567360233</v>
      </c>
      <c r="BG1071" s="50">
        <f t="shared" si="606"/>
        <v>195268.37430399979</v>
      </c>
      <c r="BH1071" s="72">
        <f t="shared" si="607"/>
        <v>5.7347062946773573</v>
      </c>
      <c r="BI1071" s="73">
        <f t="shared" si="608"/>
        <v>1.9097485869252602</v>
      </c>
      <c r="BJ1071" s="51">
        <f t="shared" si="609"/>
        <v>1.6741062200429448</v>
      </c>
      <c r="BK1071" s="72">
        <f t="shared" si="610"/>
        <v>12.338920866107566</v>
      </c>
      <c r="BL1071" s="116">
        <v>0</v>
      </c>
      <c r="BM1071" s="74">
        <f t="shared" si="626"/>
        <v>1080</v>
      </c>
      <c r="BN1071" s="74">
        <f t="shared" si="627"/>
        <v>6</v>
      </c>
      <c r="BO1071" s="71">
        <v>295.2</v>
      </c>
      <c r="BP1071" s="71">
        <v>56.8</v>
      </c>
      <c r="BQ1071" s="71">
        <v>70.8</v>
      </c>
      <c r="BR1071" s="72">
        <f t="shared" si="611"/>
        <v>28.4</v>
      </c>
      <c r="BS1071" s="54">
        <f t="shared" si="612"/>
        <v>2533.8829706793836</v>
      </c>
      <c r="BT1071" s="50">
        <f t="shared" si="613"/>
        <v>195268.37430399979</v>
      </c>
      <c r="BU1071" s="50">
        <f t="shared" si="614"/>
        <v>179398.91432410036</v>
      </c>
      <c r="BV1071" s="72">
        <f t="shared" si="615"/>
        <v>8.1269995904167107</v>
      </c>
      <c r="BW1071" s="75">
        <f t="shared" si="616"/>
        <v>1.6741062200429448</v>
      </c>
      <c r="BX1071" s="55">
        <f t="shared" si="617"/>
        <v>1.645494907882745</v>
      </c>
      <c r="BY1071" s="72">
        <f t="shared" si="625"/>
        <v>1.7090499884449328</v>
      </c>
      <c r="BZ1071" s="83" t="s">
        <v>77</v>
      </c>
      <c r="CA1071" s="83" t="s">
        <v>73</v>
      </c>
      <c r="CB1071" s="112">
        <v>3</v>
      </c>
      <c r="CC1071" s="112">
        <v>7</v>
      </c>
      <c r="CD1071" s="112">
        <v>3</v>
      </c>
      <c r="CE1071" s="112">
        <v>6</v>
      </c>
      <c r="CF1071" s="83" t="s">
        <v>89</v>
      </c>
      <c r="CG1071" s="71" t="s">
        <v>75</v>
      </c>
      <c r="CH1071" s="129">
        <f>SUM(CH1069:CH1070)/2</f>
        <v>11.19540156610249</v>
      </c>
      <c r="CI1071" s="63">
        <v>30.16579544936744</v>
      </c>
      <c r="CJ1071" s="64">
        <f>SUM((AF1071-BQ1071)/AF1071)*100</f>
        <v>4.9664429530201382</v>
      </c>
      <c r="CK1071" s="64">
        <f>SUM(BX1071*CH1071)</f>
        <v>18.421976268724155</v>
      </c>
      <c r="CL1071" s="65" t="s">
        <v>89</v>
      </c>
    </row>
    <row r="1072" spans="1:90" s="65" customFormat="1" ht="24.75" customHeight="1" x14ac:dyDescent="0.3">
      <c r="A1072" s="61" t="s">
        <v>135</v>
      </c>
      <c r="B1072" s="35">
        <v>3.536</v>
      </c>
      <c r="C1072" s="35">
        <v>1.728</v>
      </c>
      <c r="D1072" s="35">
        <v>7.444</v>
      </c>
      <c r="E1072" s="35">
        <v>3.4821199999999997</v>
      </c>
      <c r="F1072" s="35">
        <v>0.79168000000000005</v>
      </c>
      <c r="G1072" s="66">
        <v>0.34960000000000002</v>
      </c>
      <c r="H1072" s="66">
        <v>8.2199999999999995E-2</v>
      </c>
      <c r="I1072" s="66">
        <v>5.1700000000000003E-2</v>
      </c>
      <c r="J1072" s="66">
        <v>3.5619999999999999E-2</v>
      </c>
      <c r="K1072" s="67">
        <v>4.5179999999999998E-2</v>
      </c>
      <c r="L1072" s="66">
        <v>1.7532299999999998</v>
      </c>
      <c r="M1072" s="68">
        <v>4.2319999999999997E-2</v>
      </c>
      <c r="N1072" s="35">
        <v>5.5139999999999993</v>
      </c>
      <c r="O1072" s="35">
        <v>17.919999999999998</v>
      </c>
      <c r="P1072" s="35">
        <v>2.4660000000000002</v>
      </c>
      <c r="Q1072" s="35">
        <v>14.906000000000001</v>
      </c>
      <c r="R1072" s="35">
        <v>6.0980000000000008</v>
      </c>
      <c r="S1072" s="35">
        <v>4.4379999999999997</v>
      </c>
      <c r="T1072" s="35">
        <v>7.7539999999999996</v>
      </c>
      <c r="U1072" s="35">
        <v>3.3719999999999999</v>
      </c>
      <c r="V1072" s="35">
        <v>15.614000000000001</v>
      </c>
      <c r="W1072" s="35">
        <v>6.1579999999999995</v>
      </c>
      <c r="X1072" s="35">
        <v>6.8199999999999985</v>
      </c>
      <c r="Y1072" s="35">
        <v>4.8160000000000007</v>
      </c>
      <c r="Z1072" s="35">
        <v>2.5520000000000005</v>
      </c>
      <c r="AA1072" s="35">
        <v>4.7780000000000005</v>
      </c>
      <c r="AB1072" s="41">
        <v>1080</v>
      </c>
      <c r="AC1072" s="41">
        <v>6</v>
      </c>
      <c r="AD1072" s="88">
        <v>393.3</v>
      </c>
      <c r="AE1072" s="69">
        <v>59.4</v>
      </c>
      <c r="AF1072" s="69">
        <v>74.599999999999994</v>
      </c>
      <c r="AG1072" s="44">
        <f t="shared" si="624"/>
        <v>29.7</v>
      </c>
      <c r="AH1072" s="44">
        <f t="shared" si="594"/>
        <v>2771.1674638050204</v>
      </c>
      <c r="AI1072" s="44">
        <f t="shared" si="595"/>
        <v>206729.09279985449</v>
      </c>
      <c r="AJ1072" s="44">
        <f t="shared" si="596"/>
        <v>1.9024898463651403</v>
      </c>
      <c r="AK1072" s="45">
        <v>0</v>
      </c>
      <c r="AL1072" s="43">
        <v>383.6</v>
      </c>
      <c r="AM1072" s="43">
        <v>59.1</v>
      </c>
      <c r="AN1072" s="69">
        <v>74.3</v>
      </c>
      <c r="AO1072" s="44">
        <f t="shared" si="621"/>
        <v>29.55</v>
      </c>
      <c r="AP1072" s="44">
        <f t="shared" si="597"/>
        <v>2743.2465590962411</v>
      </c>
      <c r="AQ1072" s="46">
        <f t="shared" si="598"/>
        <v>206729.09279985449</v>
      </c>
      <c r="AR1072" s="46">
        <f t="shared" si="599"/>
        <v>203823.21934085072</v>
      </c>
      <c r="AS1072" s="47">
        <f t="shared" si="600"/>
        <v>1.4056432114357074</v>
      </c>
      <c r="AT1072" s="46">
        <f t="shared" si="601"/>
        <v>1.9024898463651403</v>
      </c>
      <c r="AU1072" s="46">
        <f t="shared" si="602"/>
        <v>1.8820230650881393</v>
      </c>
      <c r="AV1072" s="47">
        <f t="shared" si="603"/>
        <v>1.0757892514435436</v>
      </c>
      <c r="AW1072" s="48">
        <v>0</v>
      </c>
      <c r="AX1072" s="70">
        <v>150</v>
      </c>
      <c r="AY1072" s="70">
        <v>12</v>
      </c>
      <c r="AZ1072" s="71">
        <v>324.39999999999998</v>
      </c>
      <c r="BA1072" s="43">
        <f t="shared" si="618"/>
        <v>21.239210850801491</v>
      </c>
      <c r="BB1072" s="71">
        <v>58.3</v>
      </c>
      <c r="BC1072" s="69">
        <v>73.400000000000006</v>
      </c>
      <c r="BD1072" s="54">
        <f t="shared" si="604"/>
        <v>29.15</v>
      </c>
      <c r="BE1072" s="44">
        <f t="shared" si="605"/>
        <v>2669.481963589953</v>
      </c>
      <c r="BF1072" s="50">
        <f t="shared" si="619"/>
        <v>206729.09279985449</v>
      </c>
      <c r="BG1072" s="50">
        <f t="shared" si="606"/>
        <v>195939.97612750257</v>
      </c>
      <c r="BH1072" s="72">
        <f t="shared" si="607"/>
        <v>5.2189638750059473</v>
      </c>
      <c r="BI1072" s="73">
        <f t="shared" si="608"/>
        <v>1.9024898463651403</v>
      </c>
      <c r="BJ1072" s="51">
        <f t="shared" si="609"/>
        <v>1.6556090615674344</v>
      </c>
      <c r="BK1072" s="72">
        <f t="shared" si="610"/>
        <v>12.976720231616031</v>
      </c>
      <c r="BL1072" s="116">
        <v>0</v>
      </c>
      <c r="BM1072" s="74">
        <f t="shared" si="626"/>
        <v>1080</v>
      </c>
      <c r="BN1072" s="74">
        <f t="shared" si="627"/>
        <v>6</v>
      </c>
      <c r="BO1072" s="71">
        <v>284.5</v>
      </c>
      <c r="BP1072" s="71">
        <v>55.8</v>
      </c>
      <c r="BQ1072" s="71">
        <v>72.099999999999994</v>
      </c>
      <c r="BR1072" s="72">
        <f t="shared" si="611"/>
        <v>27.9</v>
      </c>
      <c r="BS1072" s="54">
        <f t="shared" si="612"/>
        <v>2445.4471374808309</v>
      </c>
      <c r="BT1072" s="50">
        <f t="shared" si="613"/>
        <v>195939.97612750257</v>
      </c>
      <c r="BU1072" s="50">
        <f t="shared" si="614"/>
        <v>176316.73861236789</v>
      </c>
      <c r="BV1072" s="72">
        <f t="shared" si="615"/>
        <v>10.014922887591553</v>
      </c>
      <c r="BW1072" s="75">
        <f t="shared" si="616"/>
        <v>1.6556090615674344</v>
      </c>
      <c r="BX1072" s="55">
        <f t="shared" si="617"/>
        <v>1.6135734034048399</v>
      </c>
      <c r="BY1072" s="72">
        <f t="shared" si="625"/>
        <v>2.5389845428121514</v>
      </c>
      <c r="BZ1072" s="83" t="s">
        <v>77</v>
      </c>
      <c r="CA1072" s="83" t="s">
        <v>73</v>
      </c>
      <c r="CB1072" s="112">
        <v>3</v>
      </c>
      <c r="CC1072" s="112">
        <v>7</v>
      </c>
      <c r="CD1072" s="112">
        <v>3</v>
      </c>
      <c r="CE1072" s="112">
        <v>6</v>
      </c>
      <c r="CF1072" s="83" t="s">
        <v>89</v>
      </c>
      <c r="CG1072" s="71" t="s">
        <v>75</v>
      </c>
      <c r="CH1072" s="129">
        <f>SUM(CH1070:CH1071)/2.1</f>
        <v>10.640632755189861</v>
      </c>
      <c r="CI1072" s="63">
        <v>24.669433519284521</v>
      </c>
      <c r="CJ1072" s="64">
        <f>SUM((AF1072-BQ1072)/AF1072)*100</f>
        <v>3.3512064343163539</v>
      </c>
      <c r="CK1072" s="64">
        <f>SUM(BX1072*CH1072)</f>
        <v>17.169442009172723</v>
      </c>
      <c r="CL1072" s="65" t="s">
        <v>89</v>
      </c>
    </row>
    <row r="1073" spans="1:90" s="65" customFormat="1" ht="24.75" customHeight="1" x14ac:dyDescent="0.3">
      <c r="A1073" s="61" t="s">
        <v>135</v>
      </c>
      <c r="B1073" s="35">
        <v>3.8079999999999998</v>
      </c>
      <c r="C1073" s="35">
        <v>1.7255</v>
      </c>
      <c r="D1073" s="35">
        <v>7.516</v>
      </c>
      <c r="E1073" s="35">
        <v>4.1214399999999998</v>
      </c>
      <c r="F1073" s="35">
        <v>0.74053999999999998</v>
      </c>
      <c r="G1073" s="66">
        <v>0.39</v>
      </c>
      <c r="H1073" s="66">
        <v>8.5500000000000007E-2</v>
      </c>
      <c r="I1073" s="66">
        <v>5.2639999999999999E-2</v>
      </c>
      <c r="J1073" s="66">
        <v>3.6319999999999998E-2</v>
      </c>
      <c r="K1073" s="67">
        <v>4.8559999999999999E-2</v>
      </c>
      <c r="L1073" s="66">
        <v>1.7532299999999998</v>
      </c>
      <c r="M1073" s="68">
        <v>6.3600000000000004E-2</v>
      </c>
      <c r="N1073" s="35">
        <v>5.4565999999999999</v>
      </c>
      <c r="O1073" s="35">
        <v>18.512800000000002</v>
      </c>
      <c r="P1073" s="35">
        <v>2.6611000000000002</v>
      </c>
      <c r="Q1073" s="35">
        <v>15.9712</v>
      </c>
      <c r="R1073" s="35">
        <v>4.9891999999999994</v>
      </c>
      <c r="S1073" s="35">
        <v>4.4276999999999997</v>
      </c>
      <c r="T1073" s="35">
        <v>7.8513000000000002</v>
      </c>
      <c r="U1073" s="35">
        <v>3.2800999999999991</v>
      </c>
      <c r="V1073" s="35">
        <v>14.1896</v>
      </c>
      <c r="W1073" s="35">
        <v>4.4066999999999998</v>
      </c>
      <c r="X1073" s="35">
        <v>8.352999999999998</v>
      </c>
      <c r="Y1073" s="35">
        <v>3.6676000000000002</v>
      </c>
      <c r="Z1073" s="35">
        <v>1.5456000000000001</v>
      </c>
      <c r="AA1073" s="35">
        <v>4.6005000000000003</v>
      </c>
      <c r="AB1073" s="41">
        <v>1100</v>
      </c>
      <c r="AC1073" s="41">
        <v>6</v>
      </c>
      <c r="AD1073" s="88">
        <v>395.9</v>
      </c>
      <c r="AE1073" s="69">
        <v>59.4</v>
      </c>
      <c r="AF1073" s="69">
        <v>74.400000000000006</v>
      </c>
      <c r="AG1073" s="44">
        <f t="shared" si="624"/>
        <v>29.7</v>
      </c>
      <c r="AH1073" s="44">
        <f t="shared" si="594"/>
        <v>2771.1674638050204</v>
      </c>
      <c r="AI1073" s="44">
        <f t="shared" si="595"/>
        <v>206174.85930709352</v>
      </c>
      <c r="AJ1073" s="44">
        <f t="shared" si="596"/>
        <v>1.9202147212833283</v>
      </c>
      <c r="AK1073" s="45">
        <v>0</v>
      </c>
      <c r="AL1073" s="43">
        <v>388.6</v>
      </c>
      <c r="AM1073" s="43">
        <v>59.2</v>
      </c>
      <c r="AN1073" s="69">
        <v>74.2</v>
      </c>
      <c r="AO1073" s="44">
        <f t="shared" si="621"/>
        <v>29.6</v>
      </c>
      <c r="AP1073" s="44">
        <f t="shared" si="597"/>
        <v>2752.5378193692336</v>
      </c>
      <c r="AQ1073" s="46">
        <f t="shared" si="598"/>
        <v>206174.85930709352</v>
      </c>
      <c r="AR1073" s="46">
        <f t="shared" si="599"/>
        <v>204238.30619719715</v>
      </c>
      <c r="AS1073" s="47">
        <f t="shared" si="600"/>
        <v>0.9392770371735335</v>
      </c>
      <c r="AT1073" s="46">
        <f t="shared" si="601"/>
        <v>1.9202147212833283</v>
      </c>
      <c r="AU1073" s="46">
        <f t="shared" si="602"/>
        <v>1.9026793123949877</v>
      </c>
      <c r="AV1073" s="47">
        <f t="shared" si="603"/>
        <v>0.91320041941045216</v>
      </c>
      <c r="AW1073" s="48">
        <v>0</v>
      </c>
      <c r="AX1073" s="70">
        <v>150</v>
      </c>
      <c r="AY1073" s="70">
        <v>12</v>
      </c>
      <c r="AZ1073" s="71">
        <v>327.3</v>
      </c>
      <c r="BA1073" s="43">
        <f t="shared" si="618"/>
        <v>20.959364497402984</v>
      </c>
      <c r="BB1073" s="71">
        <v>58.2</v>
      </c>
      <c r="BC1073" s="69">
        <v>73.900000000000006</v>
      </c>
      <c r="BD1073" s="54">
        <f t="shared" si="604"/>
        <v>29.1</v>
      </c>
      <c r="BE1073" s="44">
        <f t="shared" si="605"/>
        <v>2660.3320749863728</v>
      </c>
      <c r="BF1073" s="50">
        <f t="shared" si="619"/>
        <v>206174.85930709352</v>
      </c>
      <c r="BG1073" s="50">
        <f t="shared" si="606"/>
        <v>196598.54034149298</v>
      </c>
      <c r="BH1073" s="72">
        <f t="shared" si="607"/>
        <v>4.6447559114551389</v>
      </c>
      <c r="BI1073" s="73">
        <f t="shared" si="608"/>
        <v>1.9202147212833283</v>
      </c>
      <c r="BJ1073" s="51">
        <f t="shared" si="609"/>
        <v>1.6648139880971533</v>
      </c>
      <c r="BK1073" s="72">
        <f t="shared" si="610"/>
        <v>13.300634056981094</v>
      </c>
      <c r="BL1073" s="116">
        <v>0</v>
      </c>
      <c r="BM1073" s="74">
        <f t="shared" si="626"/>
        <v>1100</v>
      </c>
      <c r="BN1073" s="74">
        <f t="shared" si="627"/>
        <v>6</v>
      </c>
      <c r="BO1073" s="71">
        <v>285.39999999999998</v>
      </c>
      <c r="BP1073" s="71">
        <v>56.8</v>
      </c>
      <c r="BQ1073" s="71">
        <v>70.099999999999994</v>
      </c>
      <c r="BR1073" s="72">
        <f t="shared" si="611"/>
        <v>28.4</v>
      </c>
      <c r="BS1073" s="54">
        <f t="shared" si="612"/>
        <v>2533.8829706793836</v>
      </c>
      <c r="BT1073" s="50">
        <f t="shared" si="613"/>
        <v>196598.54034149298</v>
      </c>
      <c r="BU1073" s="50">
        <f t="shared" si="614"/>
        <v>177625.19624462476</v>
      </c>
      <c r="BV1073" s="72">
        <f t="shared" si="615"/>
        <v>9.6508061880375031</v>
      </c>
      <c r="BW1073" s="75">
        <f t="shared" si="616"/>
        <v>1.6648139880971533</v>
      </c>
      <c r="BX1073" s="55">
        <f t="shared" si="617"/>
        <v>1.6067540305878012</v>
      </c>
      <c r="BY1073" s="72">
        <f t="shared" si="625"/>
        <v>3.4874741517347174</v>
      </c>
      <c r="BZ1073" s="83" t="s">
        <v>77</v>
      </c>
      <c r="CA1073" s="83" t="s">
        <v>73</v>
      </c>
      <c r="CB1073" s="112">
        <v>3</v>
      </c>
      <c r="CC1073" s="112">
        <v>7</v>
      </c>
      <c r="CD1073" s="112">
        <v>3</v>
      </c>
      <c r="CE1073" s="112">
        <v>6</v>
      </c>
      <c r="CF1073" s="83" t="s">
        <v>89</v>
      </c>
      <c r="CG1073" s="71" t="s">
        <v>75</v>
      </c>
      <c r="CH1073" s="129">
        <f>SUM(CH1071:CH1072)/2</f>
        <v>10.918017160646176</v>
      </c>
      <c r="CI1073" s="63">
        <f>SUM(CI1071:CI1072)/2</f>
        <v>27.417614484325981</v>
      </c>
      <c r="CJ1073" s="64">
        <f>SUM((AF1073-BQ1073)/AF1073)*100</f>
        <v>5.7795698924731331</v>
      </c>
      <c r="CK1073" s="64">
        <f>SUM(BX1073*CH1073)</f>
        <v>17.542568078895023</v>
      </c>
      <c r="CL1073" s="65" t="s">
        <v>89</v>
      </c>
    </row>
    <row r="1074" spans="1:90" s="65" customFormat="1" ht="24.75" customHeight="1" x14ac:dyDescent="0.3">
      <c r="A1074" s="61" t="s">
        <v>135</v>
      </c>
      <c r="B1074" s="35">
        <v>4.0119999999999996</v>
      </c>
      <c r="C1074" s="35">
        <v>1.8959999999999999</v>
      </c>
      <c r="D1074" s="35">
        <v>6.1280000000000001</v>
      </c>
      <c r="E1074" s="35">
        <v>5.0620000000000003</v>
      </c>
      <c r="F1074" s="35">
        <v>0.88946000000000003</v>
      </c>
      <c r="G1074" s="66">
        <v>0.37118000000000001</v>
      </c>
      <c r="H1074" s="66">
        <v>8.0579999999999999E-2</v>
      </c>
      <c r="I1074" s="66">
        <v>4.428E-2</v>
      </c>
      <c r="J1074" s="66">
        <v>3.9780000000000003E-2</v>
      </c>
      <c r="K1074" s="67">
        <v>5.3839999999999999E-2</v>
      </c>
      <c r="L1074" s="66">
        <v>1.7532299999999998</v>
      </c>
      <c r="M1074" s="68">
        <v>9.332E-2</v>
      </c>
      <c r="N1074" s="35">
        <v>8.2800000000000011</v>
      </c>
      <c r="O1074" s="35">
        <v>13.366</v>
      </c>
      <c r="P1074" s="35">
        <v>2.6440000000000001</v>
      </c>
      <c r="Q1074" s="35">
        <v>17.351999999999997</v>
      </c>
      <c r="R1074" s="35">
        <v>4.93</v>
      </c>
      <c r="S1074" s="35">
        <v>4.58</v>
      </c>
      <c r="T1074" s="35">
        <v>7.4320000000000004</v>
      </c>
      <c r="U1074" s="35">
        <v>3.218</v>
      </c>
      <c r="V1074" s="35">
        <v>14.502000000000001</v>
      </c>
      <c r="W1074" s="35">
        <v>4.1620000000000008</v>
      </c>
      <c r="X1074" s="35">
        <v>7.798</v>
      </c>
      <c r="Y1074" s="35">
        <v>2.9319999999999995</v>
      </c>
      <c r="Z1074" s="35">
        <v>1.5619999999999998</v>
      </c>
      <c r="AA1074" s="35">
        <v>4.7460000000000004</v>
      </c>
      <c r="AB1074" s="41">
        <v>1100</v>
      </c>
      <c r="AC1074" s="41">
        <v>6</v>
      </c>
      <c r="AD1074" s="88">
        <v>398.2</v>
      </c>
      <c r="AE1074" s="69">
        <v>59.5</v>
      </c>
      <c r="AF1074" s="69">
        <v>74.599999999999994</v>
      </c>
      <c r="AG1074" s="44">
        <f t="shared" si="624"/>
        <v>29.75</v>
      </c>
      <c r="AH1074" s="44">
        <f t="shared" si="594"/>
        <v>2780.5058479678164</v>
      </c>
      <c r="AI1074" s="44">
        <f t="shared" si="595"/>
        <v>207425.73625839909</v>
      </c>
      <c r="AJ1074" s="44">
        <f t="shared" si="596"/>
        <v>1.919723208811202</v>
      </c>
      <c r="AK1074" s="45">
        <v>0</v>
      </c>
      <c r="AL1074" s="43">
        <v>390.8</v>
      </c>
      <c r="AM1074" s="43">
        <v>59.2</v>
      </c>
      <c r="AN1074" s="69">
        <v>74.2</v>
      </c>
      <c r="AO1074" s="44">
        <f t="shared" si="621"/>
        <v>29.6</v>
      </c>
      <c r="AP1074" s="44">
        <f t="shared" si="597"/>
        <v>2752.5378193692336</v>
      </c>
      <c r="AQ1074" s="46">
        <f t="shared" si="598"/>
        <v>207425.73625839909</v>
      </c>
      <c r="AR1074" s="46">
        <f t="shared" si="599"/>
        <v>204238.30619719715</v>
      </c>
      <c r="AS1074" s="47">
        <f t="shared" si="600"/>
        <v>1.5366608400180515</v>
      </c>
      <c r="AT1074" s="46">
        <f t="shared" si="601"/>
        <v>1.919723208811202</v>
      </c>
      <c r="AU1074" s="46">
        <f t="shared" si="602"/>
        <v>1.9134510429335079</v>
      </c>
      <c r="AV1074" s="47">
        <f t="shared" si="603"/>
        <v>0.32672240711087458</v>
      </c>
      <c r="AW1074" s="48">
        <v>0</v>
      </c>
      <c r="AX1074" s="70">
        <v>150</v>
      </c>
      <c r="AY1074" s="70">
        <v>12</v>
      </c>
      <c r="AZ1074" s="71">
        <v>328.5</v>
      </c>
      <c r="BA1074" s="43">
        <f t="shared" si="618"/>
        <v>21.217656012176555</v>
      </c>
      <c r="BB1074" s="71">
        <v>58.1</v>
      </c>
      <c r="BC1074" s="69">
        <v>72.900000000000006</v>
      </c>
      <c r="BD1074" s="54">
        <f t="shared" si="604"/>
        <v>29.05</v>
      </c>
      <c r="BE1074" s="44">
        <f t="shared" si="605"/>
        <v>2651.1978943460604</v>
      </c>
      <c r="BF1074" s="50">
        <f t="shared" si="619"/>
        <v>207425.73625839909</v>
      </c>
      <c r="BG1074" s="50">
        <f t="shared" si="606"/>
        <v>193272.3264978278</v>
      </c>
      <c r="BH1074" s="72">
        <f t="shared" si="607"/>
        <v>6.8233624312364887</v>
      </c>
      <c r="BI1074" s="73">
        <f t="shared" si="608"/>
        <v>1.919723208811202</v>
      </c>
      <c r="BJ1074" s="51">
        <f t="shared" si="609"/>
        <v>1.6996742676644503</v>
      </c>
      <c r="BK1074" s="72">
        <f t="shared" si="610"/>
        <v>11.462534814225538</v>
      </c>
      <c r="BL1074" s="116">
        <v>0</v>
      </c>
      <c r="BM1074" s="74">
        <f t="shared" si="626"/>
        <v>1100</v>
      </c>
      <c r="BN1074" s="74">
        <f t="shared" si="627"/>
        <v>6</v>
      </c>
      <c r="BO1074" s="71">
        <v>285</v>
      </c>
      <c r="BP1074" s="71">
        <v>55.9</v>
      </c>
      <c r="BQ1074" s="71">
        <v>70.099999999999994</v>
      </c>
      <c r="BR1074" s="72">
        <f t="shared" si="611"/>
        <v>27.95</v>
      </c>
      <c r="BS1074" s="54">
        <f t="shared" si="612"/>
        <v>2454.2200349659802</v>
      </c>
      <c r="BT1074" s="50">
        <f t="shared" si="613"/>
        <v>193272.3264978278</v>
      </c>
      <c r="BU1074" s="50">
        <f t="shared" si="614"/>
        <v>172040.82445111519</v>
      </c>
      <c r="BV1074" s="72">
        <f t="shared" si="615"/>
        <v>10.985277836426954</v>
      </c>
      <c r="BW1074" s="75">
        <f t="shared" si="616"/>
        <v>1.6996742676644503</v>
      </c>
      <c r="BX1074" s="55">
        <f t="shared" si="617"/>
        <v>1.656583551661494</v>
      </c>
      <c r="BY1074" s="72">
        <f t="shared" si="625"/>
        <v>2.5352337693602891</v>
      </c>
      <c r="BZ1074" s="83" t="s">
        <v>77</v>
      </c>
      <c r="CA1074" s="83" t="s">
        <v>73</v>
      </c>
      <c r="CB1074" s="112">
        <v>3</v>
      </c>
      <c r="CC1074" s="112">
        <v>7</v>
      </c>
      <c r="CD1074" s="112">
        <v>3</v>
      </c>
      <c r="CE1074" s="112">
        <v>6</v>
      </c>
      <c r="CF1074" s="83" t="s">
        <v>89</v>
      </c>
      <c r="CG1074" s="71" t="s">
        <v>75</v>
      </c>
      <c r="CH1074" s="129">
        <f>SUM(CH1072:CH1073)/2</f>
        <v>10.779324957918018</v>
      </c>
      <c r="CI1074" s="63">
        <f>SUM(CI1072:CI1073)/1.9</f>
        <v>27.414235791373951</v>
      </c>
      <c r="CJ1074" s="64">
        <f>SUM((AF1074-BQ1074)/AF1074)*100</f>
        <v>6.0321715817694379</v>
      </c>
      <c r="CK1074" s="64">
        <f>SUM(BX1074*CH1074)</f>
        <v>17.856852423301213</v>
      </c>
      <c r="CL1074" s="65" t="s">
        <v>89</v>
      </c>
    </row>
    <row r="1075" spans="1:90" s="65" customFormat="1" ht="24.75" customHeight="1" x14ac:dyDescent="0.3">
      <c r="A1075" s="61" t="s">
        <v>135</v>
      </c>
      <c r="B1075" s="35">
        <v>3.964</v>
      </c>
      <c r="C1075" s="35">
        <v>1.77</v>
      </c>
      <c r="D1075" s="35">
        <v>5.944</v>
      </c>
      <c r="E1075" s="35">
        <v>5.1239999999999997</v>
      </c>
      <c r="F1075" s="35">
        <v>0.87563999999999997</v>
      </c>
      <c r="G1075" s="66">
        <v>0.35920000000000002</v>
      </c>
      <c r="H1075" s="66">
        <v>8.14E-2</v>
      </c>
      <c r="I1075" s="66">
        <v>4.4979999999999999E-2</v>
      </c>
      <c r="J1075" s="66">
        <v>4.0760000000000005E-2</v>
      </c>
      <c r="K1075" s="67">
        <v>5.28E-2</v>
      </c>
      <c r="L1075" s="66">
        <v>1.7532299999999998</v>
      </c>
      <c r="M1075" s="68">
        <v>9.9900000000000003E-2</v>
      </c>
      <c r="N1075" s="35">
        <v>5.5139999999999993</v>
      </c>
      <c r="O1075" s="35">
        <v>17.919999999999998</v>
      </c>
      <c r="P1075" s="35">
        <v>2.4660000000000002</v>
      </c>
      <c r="Q1075" s="35">
        <v>14.906000000000001</v>
      </c>
      <c r="R1075" s="35">
        <v>6.0980000000000008</v>
      </c>
      <c r="S1075" s="35">
        <v>4.4379999999999997</v>
      </c>
      <c r="T1075" s="35">
        <v>7.7539999999999996</v>
      </c>
      <c r="U1075" s="35">
        <v>3.3719999999999999</v>
      </c>
      <c r="V1075" s="35">
        <v>15.614000000000001</v>
      </c>
      <c r="W1075" s="35">
        <v>6.1579999999999995</v>
      </c>
      <c r="X1075" s="35">
        <v>6.8199999999999985</v>
      </c>
      <c r="Y1075" s="35">
        <v>4.8160000000000007</v>
      </c>
      <c r="Z1075" s="35">
        <v>2.5520000000000005</v>
      </c>
      <c r="AA1075" s="35">
        <v>4.7780000000000005</v>
      </c>
      <c r="AB1075" s="41">
        <v>1100</v>
      </c>
      <c r="AC1075" s="41">
        <v>6</v>
      </c>
      <c r="AD1075" s="88">
        <v>400</v>
      </c>
      <c r="AE1075" s="69">
        <v>59.6</v>
      </c>
      <c r="AF1075" s="69">
        <v>74.7</v>
      </c>
      <c r="AG1075" s="44">
        <f t="shared" si="624"/>
        <v>29.8</v>
      </c>
      <c r="AH1075" s="44">
        <f t="shared" si="594"/>
        <v>2789.8599400938801</v>
      </c>
      <c r="AI1075" s="44">
        <f t="shared" si="595"/>
        <v>208402.53752501286</v>
      </c>
      <c r="AJ1075" s="44">
        <f t="shared" si="596"/>
        <v>1.9193624259589031</v>
      </c>
      <c r="AK1075" s="45">
        <v>0</v>
      </c>
      <c r="AL1075" s="43">
        <v>388.8</v>
      </c>
      <c r="AM1075" s="43">
        <v>59.01</v>
      </c>
      <c r="AN1075" s="69">
        <v>74.2</v>
      </c>
      <c r="AO1075" s="44">
        <f t="shared" si="621"/>
        <v>29.504999999999999</v>
      </c>
      <c r="AP1075" s="44">
        <f t="shared" si="597"/>
        <v>2734.8978551591426</v>
      </c>
      <c r="AQ1075" s="46">
        <f t="shared" si="598"/>
        <v>208402.53752501286</v>
      </c>
      <c r="AR1075" s="46">
        <f t="shared" si="599"/>
        <v>202929.4208528084</v>
      </c>
      <c r="AS1075" s="47">
        <f t="shared" si="600"/>
        <v>2.6262236233796168</v>
      </c>
      <c r="AT1075" s="46">
        <f t="shared" si="601"/>
        <v>1.9193624259589031</v>
      </c>
      <c r="AU1075" s="46">
        <f t="shared" si="602"/>
        <v>1.9159370699727658</v>
      </c>
      <c r="AV1075" s="47">
        <f t="shared" si="603"/>
        <v>0.17846321985937372</v>
      </c>
      <c r="AW1075" s="48">
        <v>0</v>
      </c>
      <c r="AX1075" s="70">
        <v>150</v>
      </c>
      <c r="AY1075" s="70">
        <v>12</v>
      </c>
      <c r="AZ1075" s="71">
        <v>329.8</v>
      </c>
      <c r="BA1075" s="43">
        <f t="shared" si="618"/>
        <v>21.2856276531231</v>
      </c>
      <c r="BB1075" s="71">
        <v>58.2</v>
      </c>
      <c r="BC1075" s="69">
        <v>73.7</v>
      </c>
      <c r="BD1075" s="54">
        <f t="shared" si="604"/>
        <v>29.1</v>
      </c>
      <c r="BE1075" s="44">
        <f t="shared" si="605"/>
        <v>2660.3320749863728</v>
      </c>
      <c r="BF1075" s="50">
        <f t="shared" si="619"/>
        <v>208402.53752501286</v>
      </c>
      <c r="BG1075" s="50">
        <f t="shared" si="606"/>
        <v>196066.47392649567</v>
      </c>
      <c r="BH1075" s="72">
        <f t="shared" si="607"/>
        <v>5.9193442388083142</v>
      </c>
      <c r="BI1075" s="73">
        <f t="shared" si="608"/>
        <v>1.9193624259589031</v>
      </c>
      <c r="BJ1075" s="51">
        <f t="shared" si="609"/>
        <v>1.6820825783996112</v>
      </c>
      <c r="BK1075" s="72">
        <f t="shared" si="610"/>
        <v>12.362430583726164</v>
      </c>
      <c r="BL1075" s="116">
        <v>0</v>
      </c>
      <c r="BM1075" s="74">
        <f t="shared" si="626"/>
        <v>1100</v>
      </c>
      <c r="BN1075" s="74">
        <f t="shared" si="627"/>
        <v>6</v>
      </c>
      <c r="BO1075" s="71">
        <v>286</v>
      </c>
      <c r="BP1075" s="71">
        <v>55.8</v>
      </c>
      <c r="BQ1075" s="71">
        <v>71.2</v>
      </c>
      <c r="BR1075" s="72">
        <f t="shared" si="611"/>
        <v>27.9</v>
      </c>
      <c r="BS1075" s="54">
        <f t="shared" si="612"/>
        <v>2445.4471374808309</v>
      </c>
      <c r="BT1075" s="50">
        <f t="shared" si="613"/>
        <v>196066.47392649567</v>
      </c>
      <c r="BU1075" s="50">
        <f t="shared" si="614"/>
        <v>174115.83618863518</v>
      </c>
      <c r="BV1075" s="72">
        <f t="shared" si="615"/>
        <v>11.195507981690781</v>
      </c>
      <c r="BW1075" s="75">
        <f t="shared" si="616"/>
        <v>1.6820825783996112</v>
      </c>
      <c r="BX1075" s="55">
        <f t="shared" si="617"/>
        <v>1.6425846508881061</v>
      </c>
      <c r="BY1075" s="72">
        <f t="shared" si="625"/>
        <v>2.3481562688250821</v>
      </c>
      <c r="BZ1075" s="83" t="s">
        <v>77</v>
      </c>
      <c r="CA1075" s="83" t="s">
        <v>73</v>
      </c>
      <c r="CB1075" s="112">
        <v>3</v>
      </c>
      <c r="CC1075" s="112">
        <v>7</v>
      </c>
      <c r="CD1075" s="112">
        <v>3</v>
      </c>
      <c r="CE1075" s="112">
        <v>6</v>
      </c>
      <c r="CF1075" s="83" t="s">
        <v>89</v>
      </c>
      <c r="CG1075" s="71" t="s">
        <v>75</v>
      </c>
      <c r="CH1075" s="129">
        <f>SUM(CH1073:CH1074)/2.1</f>
        <v>10.332067675506758</v>
      </c>
      <c r="CI1075" s="63">
        <f>SUM(CI1073:CI1074)/1.9</f>
        <v>28.858868566157863</v>
      </c>
      <c r="CJ1075" s="64">
        <f>SUM((AF1075-BQ1075)/AF1075)*100</f>
        <v>4.6854082998661308</v>
      </c>
      <c r="CK1075" s="64">
        <f>SUM(BX1075*CH1075)</f>
        <v>16.971295775724556</v>
      </c>
      <c r="CL1075" s="65" t="s">
        <v>89</v>
      </c>
    </row>
    <row r="1076" spans="1:90" s="65" customFormat="1" ht="24.75" customHeight="1" x14ac:dyDescent="0.3">
      <c r="A1076" s="61" t="s">
        <v>135</v>
      </c>
      <c r="B1076" s="35">
        <v>4.0439999999999996</v>
      </c>
      <c r="C1076" s="35">
        <v>1.8819999999999999</v>
      </c>
      <c r="D1076" s="35">
        <v>6.3339999999999996</v>
      </c>
      <c r="E1076" s="35">
        <v>5.17</v>
      </c>
      <c r="F1076" s="35">
        <v>0.90993999999999997</v>
      </c>
      <c r="G1076" s="66">
        <v>0.36762</v>
      </c>
      <c r="H1076" s="66">
        <v>8.3940000000000001E-2</v>
      </c>
      <c r="I1076" s="66">
        <v>4.7739999999999998E-2</v>
      </c>
      <c r="J1076" s="66">
        <v>4.1799999999999997E-2</v>
      </c>
      <c r="K1076" s="67">
        <v>5.0020000000000002E-2</v>
      </c>
      <c r="L1076" s="66">
        <v>1.7532299999999998</v>
      </c>
      <c r="M1076" s="68">
        <v>0.10342</v>
      </c>
      <c r="N1076" s="35">
        <v>5.4565999999999999</v>
      </c>
      <c r="O1076" s="35">
        <v>18.512800000000002</v>
      </c>
      <c r="P1076" s="35">
        <v>2.6611000000000002</v>
      </c>
      <c r="Q1076" s="35">
        <v>15.9712</v>
      </c>
      <c r="R1076" s="35">
        <v>4.9891999999999994</v>
      </c>
      <c r="S1076" s="35">
        <v>4.4276999999999997</v>
      </c>
      <c r="T1076" s="35">
        <v>7.8513000000000002</v>
      </c>
      <c r="U1076" s="35">
        <v>3.2800999999999991</v>
      </c>
      <c r="V1076" s="35">
        <v>14.1896</v>
      </c>
      <c r="W1076" s="35">
        <v>4.4066999999999998</v>
      </c>
      <c r="X1076" s="35">
        <v>8.352999999999998</v>
      </c>
      <c r="Y1076" s="35">
        <v>3.6676000000000002</v>
      </c>
      <c r="Z1076" s="35">
        <v>1.5456000000000001</v>
      </c>
      <c r="AA1076" s="35">
        <v>4.6005000000000003</v>
      </c>
      <c r="AB1076" s="41">
        <v>1100</v>
      </c>
      <c r="AC1076" s="41">
        <v>6</v>
      </c>
      <c r="AD1076" s="88">
        <v>390.6</v>
      </c>
      <c r="AE1076" s="69">
        <v>59.5</v>
      </c>
      <c r="AF1076" s="69">
        <v>74.5</v>
      </c>
      <c r="AG1076" s="44">
        <f t="shared" si="624"/>
        <v>29.75</v>
      </c>
      <c r="AH1076" s="44">
        <f t="shared" si="594"/>
        <v>2780.5058479678164</v>
      </c>
      <c r="AI1076" s="44">
        <f t="shared" si="595"/>
        <v>207147.68567360233</v>
      </c>
      <c r="AJ1076" s="44">
        <f t="shared" si="596"/>
        <v>1.8856112185364171</v>
      </c>
      <c r="AK1076" s="45">
        <v>0</v>
      </c>
      <c r="AL1076" s="43">
        <v>380.1</v>
      </c>
      <c r="AM1076" s="43">
        <v>59.1</v>
      </c>
      <c r="AN1076" s="69">
        <v>74.3</v>
      </c>
      <c r="AO1076" s="44">
        <f t="shared" si="621"/>
        <v>29.55</v>
      </c>
      <c r="AP1076" s="44">
        <f t="shared" si="597"/>
        <v>2743.2465590962411</v>
      </c>
      <c r="AQ1076" s="46">
        <f t="shared" si="598"/>
        <v>207147.68567360233</v>
      </c>
      <c r="AR1076" s="46">
        <f t="shared" si="599"/>
        <v>203823.21934085072</v>
      </c>
      <c r="AS1076" s="47">
        <f t="shared" si="600"/>
        <v>1.6048773713986355</v>
      </c>
      <c r="AT1076" s="46">
        <f t="shared" si="601"/>
        <v>1.8856112185364171</v>
      </c>
      <c r="AU1076" s="46">
        <f t="shared" si="602"/>
        <v>1.8648513217935396</v>
      </c>
      <c r="AV1076" s="47">
        <f t="shared" si="603"/>
        <v>1.1009637903507488</v>
      </c>
      <c r="AW1076" s="48">
        <v>0</v>
      </c>
      <c r="AX1076" s="70">
        <v>150</v>
      </c>
      <c r="AY1076" s="70">
        <v>12</v>
      </c>
      <c r="AZ1076" s="71">
        <v>323.7</v>
      </c>
      <c r="BA1076" s="43">
        <f t="shared" si="618"/>
        <v>20.667284522706218</v>
      </c>
      <c r="BB1076" s="71">
        <v>58.3</v>
      </c>
      <c r="BC1076" s="69">
        <v>73.400000000000006</v>
      </c>
      <c r="BD1076" s="54">
        <f t="shared" si="604"/>
        <v>29.15</v>
      </c>
      <c r="BE1076" s="44">
        <f t="shared" si="605"/>
        <v>2669.481963589953</v>
      </c>
      <c r="BF1076" s="50">
        <f t="shared" si="619"/>
        <v>207147.68567360233</v>
      </c>
      <c r="BG1076" s="50">
        <f t="shared" si="606"/>
        <v>195939.97612750257</v>
      </c>
      <c r="BH1076" s="72">
        <f t="shared" si="607"/>
        <v>5.4104922821872545</v>
      </c>
      <c r="BI1076" s="73">
        <f t="shared" si="608"/>
        <v>1.8856112185364171</v>
      </c>
      <c r="BJ1076" s="51">
        <f t="shared" si="609"/>
        <v>1.6520365389314997</v>
      </c>
      <c r="BK1076" s="72">
        <f t="shared" si="610"/>
        <v>12.387213085538097</v>
      </c>
      <c r="BL1076" s="116">
        <v>0</v>
      </c>
      <c r="BM1076" s="74">
        <f t="shared" si="626"/>
        <v>1100</v>
      </c>
      <c r="BN1076" s="74">
        <f t="shared" si="627"/>
        <v>6</v>
      </c>
      <c r="BO1076" s="71">
        <v>296.5</v>
      </c>
      <c r="BP1076" s="71">
        <v>56.8</v>
      </c>
      <c r="BQ1076" s="71">
        <v>71.2</v>
      </c>
      <c r="BR1076" s="72">
        <f t="shared" si="611"/>
        <v>28.4</v>
      </c>
      <c r="BS1076" s="54">
        <f t="shared" si="612"/>
        <v>2533.8829706793836</v>
      </c>
      <c r="BT1076" s="50">
        <f t="shared" si="613"/>
        <v>195939.97612750257</v>
      </c>
      <c r="BU1076" s="50">
        <f t="shared" si="614"/>
        <v>180412.46751237212</v>
      </c>
      <c r="BV1076" s="72">
        <f t="shared" si="615"/>
        <v>7.9246251438891369</v>
      </c>
      <c r="BW1076" s="75">
        <f t="shared" si="616"/>
        <v>1.6520365389314997</v>
      </c>
      <c r="BX1076" s="55">
        <f t="shared" si="617"/>
        <v>1.6434562649040148</v>
      </c>
      <c r="BY1076" s="72">
        <f t="shared" si="625"/>
        <v>0.5193755601213571</v>
      </c>
      <c r="BZ1076" s="83" t="s">
        <v>77</v>
      </c>
      <c r="CA1076" s="83" t="s">
        <v>73</v>
      </c>
      <c r="CB1076" s="112">
        <v>3</v>
      </c>
      <c r="CC1076" s="112">
        <v>7</v>
      </c>
      <c r="CD1076" s="112">
        <v>3</v>
      </c>
      <c r="CE1076" s="112">
        <v>6</v>
      </c>
      <c r="CF1076" s="83" t="s">
        <v>89</v>
      </c>
      <c r="CG1076" s="71" t="s">
        <v>75</v>
      </c>
      <c r="CH1076" s="129">
        <f>SUM(CH1074:CH1075)/2</f>
        <v>10.555696316712389</v>
      </c>
      <c r="CI1076" s="63">
        <f>SUM(CI1074:CI1075)/1.9</f>
        <v>29.617423346069376</v>
      </c>
      <c r="CJ1076" s="64">
        <f>SUM((AF1076-BQ1076)/AF1076)*100</f>
        <v>4.4295302013422777</v>
      </c>
      <c r="CK1076" s="64">
        <f>SUM(BX1076*CH1076)</f>
        <v>17.347825242125207</v>
      </c>
      <c r="CL1076" s="65" t="s">
        <v>89</v>
      </c>
    </row>
    <row r="1077" spans="1:90" s="65" customFormat="1" ht="24.75" customHeight="1" x14ac:dyDescent="0.3">
      <c r="A1077" s="61" t="s">
        <v>135</v>
      </c>
      <c r="B1077" s="35">
        <v>3.3420000000000001</v>
      </c>
      <c r="C1077" s="35">
        <v>1.64</v>
      </c>
      <c r="D1077" s="35">
        <v>7.01</v>
      </c>
      <c r="E1077" s="35">
        <v>3.7624800000000005</v>
      </c>
      <c r="F1077" s="35">
        <v>0.72436</v>
      </c>
      <c r="G1077" s="66">
        <v>0.31481999999999999</v>
      </c>
      <c r="H1077" s="66">
        <v>8.0620000000000011E-2</v>
      </c>
      <c r="I1077" s="66">
        <v>4.5360000000000004E-2</v>
      </c>
      <c r="J1077" s="66">
        <v>3.2199999999999999E-2</v>
      </c>
      <c r="K1077" s="67">
        <v>4.752E-2</v>
      </c>
      <c r="L1077" s="66">
        <v>1.7532299999999998</v>
      </c>
      <c r="M1077" s="68">
        <v>7.22E-2</v>
      </c>
      <c r="N1077" s="35">
        <v>8.2800000000000011</v>
      </c>
      <c r="O1077" s="35">
        <v>13.366</v>
      </c>
      <c r="P1077" s="35">
        <v>2.6440000000000001</v>
      </c>
      <c r="Q1077" s="35">
        <v>17.351999999999997</v>
      </c>
      <c r="R1077" s="35">
        <v>4.93</v>
      </c>
      <c r="S1077" s="35">
        <v>4.58</v>
      </c>
      <c r="T1077" s="35">
        <v>7.4320000000000004</v>
      </c>
      <c r="U1077" s="35">
        <v>3.218</v>
      </c>
      <c r="V1077" s="35">
        <v>14.502000000000001</v>
      </c>
      <c r="W1077" s="35">
        <v>4.1620000000000008</v>
      </c>
      <c r="X1077" s="35">
        <v>7.798</v>
      </c>
      <c r="Y1077" s="35">
        <v>2.9319999999999995</v>
      </c>
      <c r="Z1077" s="35">
        <v>1.5619999999999998</v>
      </c>
      <c r="AA1077" s="35">
        <v>4.7460000000000004</v>
      </c>
      <c r="AB1077" s="41">
        <v>1100</v>
      </c>
      <c r="AC1077" s="41">
        <v>6</v>
      </c>
      <c r="AD1077" s="42">
        <v>390.8</v>
      </c>
      <c r="AE1077" s="69">
        <v>59.4</v>
      </c>
      <c r="AF1077" s="69">
        <v>74.5</v>
      </c>
      <c r="AG1077" s="44">
        <f t="shared" si="624"/>
        <v>29.7</v>
      </c>
      <c r="AH1077" s="44">
        <f t="shared" si="594"/>
        <v>2771.1674638050204</v>
      </c>
      <c r="AI1077" s="44">
        <f t="shared" si="595"/>
        <v>206451.97605347401</v>
      </c>
      <c r="AJ1077" s="44">
        <f t="shared" si="596"/>
        <v>1.8929341703117302</v>
      </c>
      <c r="AK1077" s="45">
        <v>0</v>
      </c>
      <c r="AL1077" s="43">
        <v>387.8</v>
      </c>
      <c r="AM1077" s="43">
        <v>59.4</v>
      </c>
      <c r="AN1077" s="69">
        <v>74.5</v>
      </c>
      <c r="AO1077" s="44">
        <f t="shared" si="621"/>
        <v>29.7</v>
      </c>
      <c r="AP1077" s="44">
        <f t="shared" si="597"/>
        <v>2771.1674638050204</v>
      </c>
      <c r="AQ1077" s="46">
        <f t="shared" si="598"/>
        <v>206451.97605347401</v>
      </c>
      <c r="AR1077" s="46">
        <f t="shared" si="599"/>
        <v>206451.97605347401</v>
      </c>
      <c r="AS1077" s="47">
        <f t="shared" si="600"/>
        <v>0</v>
      </c>
      <c r="AT1077" s="46">
        <f t="shared" si="601"/>
        <v>1.8929341703117302</v>
      </c>
      <c r="AU1077" s="46">
        <f t="shared" si="602"/>
        <v>1.8784029458722848</v>
      </c>
      <c r="AV1077" s="47">
        <f t="shared" si="603"/>
        <v>0.76765609007165347</v>
      </c>
      <c r="AW1077" s="48">
        <v>0</v>
      </c>
      <c r="AX1077" s="70">
        <v>150</v>
      </c>
      <c r="AY1077" s="70">
        <v>12</v>
      </c>
      <c r="AZ1077" s="71">
        <v>329.6</v>
      </c>
      <c r="BA1077" s="43">
        <f t="shared" si="618"/>
        <v>18.567961165048537</v>
      </c>
      <c r="BB1077" s="71">
        <v>58.8</v>
      </c>
      <c r="BC1077" s="69">
        <v>73.599999999999994</v>
      </c>
      <c r="BD1077" s="54">
        <f t="shared" si="604"/>
        <v>29.4</v>
      </c>
      <c r="BE1077" s="44">
        <f t="shared" si="605"/>
        <v>2715.4670260568732</v>
      </c>
      <c r="BF1077" s="50">
        <f t="shared" si="619"/>
        <v>206451.97605347401</v>
      </c>
      <c r="BG1077" s="50">
        <f t="shared" si="606"/>
        <v>199858.37311778584</v>
      </c>
      <c r="BH1077" s="72">
        <f t="shared" si="607"/>
        <v>3.1937708041023187</v>
      </c>
      <c r="BI1077" s="73">
        <f t="shared" si="608"/>
        <v>1.8929341703117302</v>
      </c>
      <c r="BJ1077" s="51">
        <f t="shared" si="609"/>
        <v>1.6491678324918184</v>
      </c>
      <c r="BK1077" s="72">
        <f t="shared" si="610"/>
        <v>12.87769757887397</v>
      </c>
      <c r="BL1077" s="116">
        <v>0</v>
      </c>
      <c r="BM1077" s="74">
        <f t="shared" si="626"/>
        <v>1100</v>
      </c>
      <c r="BN1077" s="74">
        <f t="shared" si="627"/>
        <v>6</v>
      </c>
      <c r="BO1077" s="71">
        <v>289</v>
      </c>
      <c r="BP1077" s="71">
        <v>56.8</v>
      </c>
      <c r="BQ1077" s="71">
        <v>69.8</v>
      </c>
      <c r="BR1077" s="72">
        <f t="shared" si="611"/>
        <v>28.4</v>
      </c>
      <c r="BS1077" s="54">
        <f t="shared" si="612"/>
        <v>2533.8829706793836</v>
      </c>
      <c r="BT1077" s="50">
        <f t="shared" si="613"/>
        <v>199858.37311778584</v>
      </c>
      <c r="BU1077" s="50">
        <f t="shared" si="614"/>
        <v>176865.03135342096</v>
      </c>
      <c r="BV1077" s="72">
        <f t="shared" si="615"/>
        <v>11.504817839587757</v>
      </c>
      <c r="BW1077" s="75">
        <f t="shared" si="616"/>
        <v>1.6491678324918184</v>
      </c>
      <c r="BX1077" s="55">
        <f t="shared" si="617"/>
        <v>1.6340143542705459</v>
      </c>
      <c r="BY1077" s="72">
        <f t="shared" si="625"/>
        <v>0.91885603895004009</v>
      </c>
      <c r="BZ1077" s="83" t="s">
        <v>92</v>
      </c>
      <c r="CA1077" s="83" t="s">
        <v>73</v>
      </c>
      <c r="CB1077" s="112">
        <v>3</v>
      </c>
      <c r="CC1077" s="112">
        <v>7</v>
      </c>
      <c r="CD1077" s="112">
        <v>2</v>
      </c>
      <c r="CE1077" s="112">
        <v>6</v>
      </c>
      <c r="CF1077" s="83" t="s">
        <v>89</v>
      </c>
      <c r="CG1077" s="71" t="s">
        <v>75</v>
      </c>
      <c r="CH1077" s="62">
        <v>5.3649407361197898</v>
      </c>
      <c r="CI1077" s="63">
        <v>35.229999999999997</v>
      </c>
      <c r="CJ1077" s="64">
        <f>SUM((AF1077-BQ1077)/AF1077)*100</f>
        <v>6.3087248322147698</v>
      </c>
      <c r="CK1077" s="64">
        <f>SUM(BX1077*CH1077)</f>
        <v>8.7663901726305262</v>
      </c>
      <c r="CL1077" s="65" t="s">
        <v>89</v>
      </c>
    </row>
    <row r="1078" spans="1:90" s="65" customFormat="1" ht="24.75" customHeight="1" x14ac:dyDescent="0.3">
      <c r="A1078" s="61" t="s">
        <v>135</v>
      </c>
      <c r="B1078" s="35">
        <v>3.4060000000000001</v>
      </c>
      <c r="C1078" s="35">
        <v>1.8160000000000001</v>
      </c>
      <c r="D1078" s="35">
        <v>7.5739999999999998</v>
      </c>
      <c r="E1078" s="35">
        <v>3.8921199999999998</v>
      </c>
      <c r="F1078" s="35">
        <v>0.86613999999999991</v>
      </c>
      <c r="G1078" s="66">
        <v>0.32485999999999998</v>
      </c>
      <c r="H1078" s="66">
        <v>8.2199999999999995E-2</v>
      </c>
      <c r="I1078" s="66">
        <v>4.7500000000000001E-2</v>
      </c>
      <c r="J1078" s="66">
        <v>3.2980000000000002E-2</v>
      </c>
      <c r="K1078" s="67">
        <v>4.548E-2</v>
      </c>
      <c r="L1078" s="66">
        <v>1.7532299999999998</v>
      </c>
      <c r="M1078" s="68">
        <v>7.1779999999999997E-2</v>
      </c>
      <c r="N1078" s="35">
        <v>5.5139999999999993</v>
      </c>
      <c r="O1078" s="35">
        <v>17.919999999999998</v>
      </c>
      <c r="P1078" s="35">
        <v>2.4660000000000002</v>
      </c>
      <c r="Q1078" s="35">
        <v>14.906000000000001</v>
      </c>
      <c r="R1078" s="35">
        <v>6.0980000000000008</v>
      </c>
      <c r="S1078" s="35">
        <v>4.4379999999999997</v>
      </c>
      <c r="T1078" s="35">
        <v>7.7539999999999996</v>
      </c>
      <c r="U1078" s="35">
        <v>3.3719999999999999</v>
      </c>
      <c r="V1078" s="35">
        <v>15.614000000000001</v>
      </c>
      <c r="W1078" s="35">
        <v>6.1579999999999995</v>
      </c>
      <c r="X1078" s="35">
        <v>6.8199999999999985</v>
      </c>
      <c r="Y1078" s="35">
        <v>4.8160000000000007</v>
      </c>
      <c r="Z1078" s="35">
        <v>2.5520000000000005</v>
      </c>
      <c r="AA1078" s="35">
        <v>4.7780000000000005</v>
      </c>
      <c r="AB1078" s="41">
        <v>1100</v>
      </c>
      <c r="AC1078" s="41">
        <v>6</v>
      </c>
      <c r="AD1078" s="42">
        <v>391.5</v>
      </c>
      <c r="AE1078" s="69">
        <v>59.4</v>
      </c>
      <c r="AF1078" s="69">
        <v>74.5</v>
      </c>
      <c r="AG1078" s="44">
        <f t="shared" si="624"/>
        <v>29.7</v>
      </c>
      <c r="AH1078" s="44">
        <f t="shared" si="594"/>
        <v>2771.1674638050204</v>
      </c>
      <c r="AI1078" s="44">
        <f t="shared" si="595"/>
        <v>206451.97605347401</v>
      </c>
      <c r="AJ1078" s="44">
        <f t="shared" si="596"/>
        <v>1.8963247893476007</v>
      </c>
      <c r="AK1078" s="45">
        <v>0</v>
      </c>
      <c r="AL1078" s="43">
        <v>383.9</v>
      </c>
      <c r="AM1078" s="43">
        <v>59.3</v>
      </c>
      <c r="AN1078" s="69">
        <v>74.5</v>
      </c>
      <c r="AO1078" s="44">
        <f t="shared" si="621"/>
        <v>29.65</v>
      </c>
      <c r="AP1078" s="44">
        <f t="shared" si="597"/>
        <v>2761.8447876054929</v>
      </c>
      <c r="AQ1078" s="46">
        <f t="shared" si="598"/>
        <v>206451.97605347401</v>
      </c>
      <c r="AR1078" s="46">
        <f t="shared" si="599"/>
        <v>205757.43667660921</v>
      </c>
      <c r="AS1078" s="47">
        <f t="shared" si="600"/>
        <v>0.33641691890849051</v>
      </c>
      <c r="AT1078" s="46">
        <f t="shared" si="601"/>
        <v>1.8963247893476007</v>
      </c>
      <c r="AU1078" s="46">
        <f t="shared" si="602"/>
        <v>1.8657891845891288</v>
      </c>
      <c r="AV1078" s="47">
        <f t="shared" si="603"/>
        <v>1.6102518371326684</v>
      </c>
      <c r="AW1078" s="48">
        <v>0</v>
      </c>
      <c r="AX1078" s="70">
        <v>150</v>
      </c>
      <c r="AY1078" s="70">
        <v>12</v>
      </c>
      <c r="AZ1078" s="71">
        <v>328.5</v>
      </c>
      <c r="BA1078" s="43">
        <f t="shared" si="618"/>
        <v>19.17808219178082</v>
      </c>
      <c r="BB1078" s="71">
        <v>58.7</v>
      </c>
      <c r="BC1078" s="69">
        <v>73.599999999999994</v>
      </c>
      <c r="BD1078" s="54">
        <f t="shared" si="604"/>
        <v>29.35</v>
      </c>
      <c r="BE1078" s="44">
        <f t="shared" si="605"/>
        <v>2706.2385976369542</v>
      </c>
      <c r="BF1078" s="50">
        <f t="shared" si="619"/>
        <v>206451.97605347401</v>
      </c>
      <c r="BG1078" s="50">
        <f t="shared" si="606"/>
        <v>199179.16078607982</v>
      </c>
      <c r="BH1078" s="72">
        <f t="shared" si="607"/>
        <v>3.5227636985709534</v>
      </c>
      <c r="BI1078" s="73">
        <f t="shared" si="608"/>
        <v>1.8963247893476007</v>
      </c>
      <c r="BJ1078" s="51">
        <f t="shared" si="609"/>
        <v>1.6492689230316213</v>
      </c>
      <c r="BK1078" s="72">
        <f t="shared" si="610"/>
        <v>13.028140944198432</v>
      </c>
      <c r="BL1078" s="116">
        <v>0</v>
      </c>
      <c r="BM1078" s="74">
        <f t="shared" si="626"/>
        <v>1100</v>
      </c>
      <c r="BN1078" s="74">
        <f t="shared" si="627"/>
        <v>6</v>
      </c>
      <c r="BO1078" s="71">
        <v>286</v>
      </c>
      <c r="BP1078" s="71">
        <v>56.8</v>
      </c>
      <c r="BQ1078" s="71">
        <v>70.2</v>
      </c>
      <c r="BR1078" s="72">
        <f t="shared" si="611"/>
        <v>28.4</v>
      </c>
      <c r="BS1078" s="54">
        <f t="shared" si="612"/>
        <v>2533.8829706793836</v>
      </c>
      <c r="BT1078" s="50">
        <f t="shared" si="613"/>
        <v>199179.16078607982</v>
      </c>
      <c r="BU1078" s="50">
        <f t="shared" si="614"/>
        <v>177878.58454169275</v>
      </c>
      <c r="BV1078" s="72">
        <f t="shared" si="615"/>
        <v>10.694179130147095</v>
      </c>
      <c r="BW1078" s="75">
        <f t="shared" si="616"/>
        <v>1.6492689230316213</v>
      </c>
      <c r="BX1078" s="55">
        <f t="shared" si="617"/>
        <v>1.6078382945135523</v>
      </c>
      <c r="BY1078" s="72">
        <f t="shared" si="625"/>
        <v>2.5120602188946144</v>
      </c>
      <c r="BZ1078" s="83" t="s">
        <v>92</v>
      </c>
      <c r="CA1078" s="83" t="s">
        <v>73</v>
      </c>
      <c r="CB1078" s="112">
        <v>3</v>
      </c>
      <c r="CC1078" s="112">
        <v>7</v>
      </c>
      <c r="CD1078" s="112">
        <v>2</v>
      </c>
      <c r="CE1078" s="112">
        <v>6</v>
      </c>
      <c r="CF1078" s="83" t="s">
        <v>89</v>
      </c>
      <c r="CG1078" s="71" t="s">
        <v>75</v>
      </c>
      <c r="CH1078" s="62">
        <v>7.2749691738594233</v>
      </c>
      <c r="CI1078" s="63">
        <v>36.200000000000003</v>
      </c>
      <c r="CJ1078" s="64">
        <f>SUM((AF1078-BQ1078)/AF1078)*100</f>
        <v>5.7718120805369093</v>
      </c>
      <c r="CK1078" s="64">
        <f>SUM(BX1078*CH1078)</f>
        <v>11.696974029136802</v>
      </c>
      <c r="CL1078" s="65" t="s">
        <v>89</v>
      </c>
    </row>
    <row r="1079" spans="1:90" s="65" customFormat="1" ht="24.75" customHeight="1" x14ac:dyDescent="0.3">
      <c r="A1079" s="61" t="s">
        <v>135</v>
      </c>
      <c r="B1079" s="35">
        <v>3.5219999999999998</v>
      </c>
      <c r="C1079" s="35">
        <v>1.6639999999999999</v>
      </c>
      <c r="D1079" s="35">
        <v>7.5359999999999996</v>
      </c>
      <c r="E1079" s="35">
        <v>3.8194400000000002</v>
      </c>
      <c r="F1079" s="35">
        <v>0.78711999999999993</v>
      </c>
      <c r="G1079" s="66">
        <v>0.32795999999999997</v>
      </c>
      <c r="H1079" s="66">
        <v>8.5500000000000007E-2</v>
      </c>
      <c r="I1079" s="66">
        <v>4.5880000000000004E-2</v>
      </c>
      <c r="J1079" s="66">
        <v>3.1899999999999998E-2</v>
      </c>
      <c r="K1079" s="67">
        <v>4.4880000000000003E-2</v>
      </c>
      <c r="L1079" s="66">
        <v>1.7532299999999998</v>
      </c>
      <c r="M1079" s="68">
        <v>7.4279999999999999E-2</v>
      </c>
      <c r="N1079" s="35">
        <v>5.4565999999999999</v>
      </c>
      <c r="O1079" s="35">
        <v>18.512800000000002</v>
      </c>
      <c r="P1079" s="35">
        <v>2.6611000000000002</v>
      </c>
      <c r="Q1079" s="35">
        <v>15.9712</v>
      </c>
      <c r="R1079" s="35">
        <v>4.9891999999999994</v>
      </c>
      <c r="S1079" s="35">
        <v>4.4276999999999997</v>
      </c>
      <c r="T1079" s="35">
        <v>7.8513000000000002</v>
      </c>
      <c r="U1079" s="35">
        <v>3.2800999999999991</v>
      </c>
      <c r="V1079" s="35">
        <v>14.1896</v>
      </c>
      <c r="W1079" s="35">
        <v>4.4066999999999998</v>
      </c>
      <c r="X1079" s="35">
        <v>8.352999999999998</v>
      </c>
      <c r="Y1079" s="35">
        <v>3.6676000000000002</v>
      </c>
      <c r="Z1079" s="35">
        <v>1.5456000000000001</v>
      </c>
      <c r="AA1079" s="35">
        <v>4.6005000000000003</v>
      </c>
      <c r="AB1079" s="41">
        <v>1100</v>
      </c>
      <c r="AC1079" s="41">
        <v>6</v>
      </c>
      <c r="AD1079" s="42">
        <v>390.8</v>
      </c>
      <c r="AE1079" s="69">
        <v>59.4</v>
      </c>
      <c r="AF1079" s="69">
        <v>74.5</v>
      </c>
      <c r="AG1079" s="44">
        <f t="shared" si="624"/>
        <v>29.7</v>
      </c>
      <c r="AH1079" s="44">
        <f t="shared" si="594"/>
        <v>2771.1674638050204</v>
      </c>
      <c r="AI1079" s="44">
        <f t="shared" si="595"/>
        <v>206451.97605347401</v>
      </c>
      <c r="AJ1079" s="44">
        <f t="shared" si="596"/>
        <v>1.8929341703117302</v>
      </c>
      <c r="AK1079" s="45">
        <v>0</v>
      </c>
      <c r="AL1079" s="43">
        <v>386.2</v>
      </c>
      <c r="AM1079" s="43">
        <v>59.3</v>
      </c>
      <c r="AN1079" s="69">
        <v>74.5</v>
      </c>
      <c r="AO1079" s="44">
        <f t="shared" si="621"/>
        <v>29.65</v>
      </c>
      <c r="AP1079" s="44">
        <f t="shared" si="597"/>
        <v>2761.8447876054929</v>
      </c>
      <c r="AQ1079" s="46">
        <f t="shared" si="598"/>
        <v>206451.97605347401</v>
      </c>
      <c r="AR1079" s="46">
        <f t="shared" si="599"/>
        <v>205757.43667660921</v>
      </c>
      <c r="AS1079" s="47">
        <f t="shared" si="600"/>
        <v>0.33641691890849051</v>
      </c>
      <c r="AT1079" s="46">
        <f t="shared" si="601"/>
        <v>1.8929341703117302</v>
      </c>
      <c r="AU1079" s="46">
        <f t="shared" si="602"/>
        <v>1.8769673953850521</v>
      </c>
      <c r="AV1079" s="47">
        <f t="shared" si="603"/>
        <v>0.84349340706595521</v>
      </c>
      <c r="AW1079" s="48">
        <v>0</v>
      </c>
      <c r="AX1079" s="70">
        <v>150</v>
      </c>
      <c r="AY1079" s="70">
        <v>12</v>
      </c>
      <c r="AZ1079" s="71">
        <v>328.1</v>
      </c>
      <c r="BA1079" s="43">
        <f t="shared" si="618"/>
        <v>19.110027430661379</v>
      </c>
      <c r="BB1079" s="71">
        <v>58.8</v>
      </c>
      <c r="BC1079" s="69">
        <v>73.7</v>
      </c>
      <c r="BD1079" s="54">
        <f t="shared" si="604"/>
        <v>29.4</v>
      </c>
      <c r="BE1079" s="44">
        <f t="shared" si="605"/>
        <v>2715.4670260568732</v>
      </c>
      <c r="BF1079" s="50">
        <f t="shared" si="619"/>
        <v>206451.97605347401</v>
      </c>
      <c r="BG1079" s="50">
        <f t="shared" si="606"/>
        <v>200129.91982039157</v>
      </c>
      <c r="BH1079" s="72">
        <f t="shared" si="607"/>
        <v>3.0622406013904802</v>
      </c>
      <c r="BI1079" s="73">
        <f t="shared" si="608"/>
        <v>1.8929341703117302</v>
      </c>
      <c r="BJ1079" s="51">
        <f t="shared" si="609"/>
        <v>1.6394350244803793</v>
      </c>
      <c r="BK1079" s="72">
        <f t="shared" si="610"/>
        <v>13.391862739188888</v>
      </c>
      <c r="BL1079" s="116">
        <v>0</v>
      </c>
      <c r="BM1079" s="74">
        <f t="shared" si="626"/>
        <v>1100</v>
      </c>
      <c r="BN1079" s="74">
        <f t="shared" si="627"/>
        <v>6</v>
      </c>
      <c r="BO1079" s="71">
        <v>287</v>
      </c>
      <c r="BP1079" s="71">
        <v>56.4</v>
      </c>
      <c r="BQ1079" s="71">
        <v>70.099999999999994</v>
      </c>
      <c r="BR1079" s="72">
        <f t="shared" si="611"/>
        <v>28.2</v>
      </c>
      <c r="BS1079" s="54">
        <f t="shared" si="612"/>
        <v>2498.3201418407471</v>
      </c>
      <c r="BT1079" s="50">
        <f t="shared" si="613"/>
        <v>200129.91982039157</v>
      </c>
      <c r="BU1079" s="50">
        <f t="shared" si="614"/>
        <v>175132.24194303635</v>
      </c>
      <c r="BV1079" s="72">
        <f t="shared" si="615"/>
        <v>12.49072497495108</v>
      </c>
      <c r="BW1079" s="75">
        <f t="shared" si="616"/>
        <v>1.6394350244803793</v>
      </c>
      <c r="BX1079" s="55">
        <f t="shared" si="617"/>
        <v>1.638761639866118</v>
      </c>
      <c r="BY1079" s="72">
        <f t="shared" si="625"/>
        <v>4.1074187400301637E-2</v>
      </c>
      <c r="BZ1079" s="83" t="s">
        <v>92</v>
      </c>
      <c r="CA1079" s="83" t="s">
        <v>73</v>
      </c>
      <c r="CB1079" s="112">
        <v>3</v>
      </c>
      <c r="CC1079" s="112">
        <v>7</v>
      </c>
      <c r="CD1079" s="112">
        <v>2</v>
      </c>
      <c r="CE1079" s="112">
        <v>6</v>
      </c>
      <c r="CF1079" s="83" t="s">
        <v>89</v>
      </c>
      <c r="CG1079" s="71" t="s">
        <v>75</v>
      </c>
      <c r="CH1079" s="129">
        <f>SUM(CH1077:CH1078)/2</f>
        <v>6.3199549549896066</v>
      </c>
      <c r="CI1079" s="63">
        <f>SUM(CI1077:CI1078)/2</f>
        <v>35.715000000000003</v>
      </c>
      <c r="CJ1079" s="64">
        <f>SUM((AF1079-BQ1079)/AF1079)*100</f>
        <v>5.9060402684563833</v>
      </c>
      <c r="CK1079" s="64">
        <f>SUM(BX1079*CH1079)</f>
        <v>10.356899745918765</v>
      </c>
      <c r="CL1079" s="65" t="s">
        <v>89</v>
      </c>
    </row>
    <row r="1080" spans="1:90" s="65" customFormat="1" ht="24.75" customHeight="1" x14ac:dyDescent="0.3">
      <c r="A1080" s="61" t="s">
        <v>135</v>
      </c>
      <c r="B1080" s="35">
        <v>3.94</v>
      </c>
      <c r="C1080" s="35">
        <v>1.9159999999999999</v>
      </c>
      <c r="D1080" s="35">
        <v>6</v>
      </c>
      <c r="E1080" s="35">
        <v>5.0620000000000003</v>
      </c>
      <c r="F1080" s="35">
        <v>1.21312</v>
      </c>
      <c r="G1080" s="66">
        <v>0.33871999999999997</v>
      </c>
      <c r="H1080" s="66">
        <v>7.7920000000000003E-2</v>
      </c>
      <c r="I1080" s="66">
        <v>4.5179999999999998E-2</v>
      </c>
      <c r="J1080" s="66">
        <v>3.9260000000000003E-2</v>
      </c>
      <c r="K1080" s="67">
        <v>5.0799999999999998E-2</v>
      </c>
      <c r="L1080" s="66">
        <v>1.7532299999999998</v>
      </c>
      <c r="M1080" s="68">
        <v>0.13455999999999999</v>
      </c>
      <c r="N1080" s="35">
        <v>8.2800000000000011</v>
      </c>
      <c r="O1080" s="35">
        <v>13.366</v>
      </c>
      <c r="P1080" s="35">
        <v>2.6440000000000001</v>
      </c>
      <c r="Q1080" s="35">
        <v>17.351999999999997</v>
      </c>
      <c r="R1080" s="35">
        <v>4.93</v>
      </c>
      <c r="S1080" s="35">
        <v>4.58</v>
      </c>
      <c r="T1080" s="35">
        <v>7.4320000000000004</v>
      </c>
      <c r="U1080" s="35">
        <v>3.218</v>
      </c>
      <c r="V1080" s="35">
        <v>14.502000000000001</v>
      </c>
      <c r="W1080" s="35">
        <v>4.1620000000000008</v>
      </c>
      <c r="X1080" s="35">
        <v>7.798</v>
      </c>
      <c r="Y1080" s="35">
        <v>2.9319999999999995</v>
      </c>
      <c r="Z1080" s="35">
        <v>1.5619999999999998</v>
      </c>
      <c r="AA1080" s="35">
        <v>4.7460000000000004</v>
      </c>
      <c r="AB1080" s="41">
        <v>1100</v>
      </c>
      <c r="AC1080" s="41">
        <v>6</v>
      </c>
      <c r="AD1080" s="42">
        <v>390.7</v>
      </c>
      <c r="AE1080" s="69">
        <v>59.4</v>
      </c>
      <c r="AF1080" s="69">
        <v>74.5</v>
      </c>
      <c r="AG1080" s="44">
        <f t="shared" si="624"/>
        <v>29.7</v>
      </c>
      <c r="AH1080" s="44">
        <f t="shared" si="594"/>
        <v>2771.1674638050204</v>
      </c>
      <c r="AI1080" s="44">
        <f t="shared" si="595"/>
        <v>206451.97605347401</v>
      </c>
      <c r="AJ1080" s="44">
        <f t="shared" si="596"/>
        <v>1.8924497961637488</v>
      </c>
      <c r="AK1080" s="45">
        <v>0</v>
      </c>
      <c r="AL1080" s="43">
        <v>385.3</v>
      </c>
      <c r="AM1080" s="43">
        <v>59.3</v>
      </c>
      <c r="AN1080" s="69">
        <v>74.400000000000006</v>
      </c>
      <c r="AO1080" s="44">
        <f t="shared" si="621"/>
        <v>29.65</v>
      </c>
      <c r="AP1080" s="44">
        <f t="shared" si="597"/>
        <v>2761.8447876054929</v>
      </c>
      <c r="AQ1080" s="46">
        <f t="shared" si="598"/>
        <v>206451.97605347401</v>
      </c>
      <c r="AR1080" s="46">
        <f t="shared" si="599"/>
        <v>205481.25219784869</v>
      </c>
      <c r="AS1080" s="47">
        <f t="shared" si="600"/>
        <v>0.47019354049383522</v>
      </c>
      <c r="AT1080" s="46">
        <f t="shared" si="601"/>
        <v>1.8924497961637488</v>
      </c>
      <c r="AU1080" s="46">
        <f t="shared" si="602"/>
        <v>1.8751102393955235</v>
      </c>
      <c r="AV1080" s="47">
        <f t="shared" si="603"/>
        <v>0.91624923437202499</v>
      </c>
      <c r="AW1080" s="48">
        <v>0</v>
      </c>
      <c r="AX1080" s="70">
        <v>150</v>
      </c>
      <c r="AY1080" s="70">
        <v>12</v>
      </c>
      <c r="AZ1080" s="71">
        <v>325.39999999999998</v>
      </c>
      <c r="BA1080" s="43">
        <f t="shared" si="618"/>
        <v>20.067609096496625</v>
      </c>
      <c r="BB1080" s="71">
        <v>58.9</v>
      </c>
      <c r="BC1080" s="69">
        <v>73.400000000000006</v>
      </c>
      <c r="BD1080" s="54">
        <f t="shared" si="604"/>
        <v>29.45</v>
      </c>
      <c r="BE1080" s="44">
        <f t="shared" si="605"/>
        <v>2724.7111624400618</v>
      </c>
      <c r="BF1080" s="50">
        <f t="shared" si="619"/>
        <v>206451.97605347401</v>
      </c>
      <c r="BG1080" s="50">
        <f t="shared" si="606"/>
        <v>199993.79932310054</v>
      </c>
      <c r="BH1080" s="72">
        <f t="shared" si="607"/>
        <v>3.1281738512886439</v>
      </c>
      <c r="BI1080" s="73">
        <f t="shared" si="608"/>
        <v>1.8924497961637488</v>
      </c>
      <c r="BJ1080" s="51">
        <f t="shared" si="609"/>
        <v>1.627050444070514</v>
      </c>
      <c r="BK1080" s="72">
        <f t="shared" si="610"/>
        <v>14.02411586459176</v>
      </c>
      <c r="BL1080" s="116">
        <v>0</v>
      </c>
      <c r="BM1080" s="74">
        <f t="shared" si="626"/>
        <v>1100</v>
      </c>
      <c r="BN1080" s="74">
        <f t="shared" si="627"/>
        <v>6</v>
      </c>
      <c r="BO1080" s="71">
        <v>289</v>
      </c>
      <c r="BP1080" s="71">
        <v>56.9</v>
      </c>
      <c r="BQ1080" s="71">
        <v>70.2</v>
      </c>
      <c r="BR1080" s="72">
        <f t="shared" si="611"/>
        <v>28.45</v>
      </c>
      <c r="BS1080" s="54">
        <f t="shared" si="612"/>
        <v>2542.8129477972125</v>
      </c>
      <c r="BT1080" s="50">
        <f t="shared" si="613"/>
        <v>199993.79932310054</v>
      </c>
      <c r="BU1080" s="50">
        <f t="shared" si="614"/>
        <v>178505.46893536433</v>
      </c>
      <c r="BV1080" s="72">
        <f t="shared" si="615"/>
        <v>10.744498309680427</v>
      </c>
      <c r="BW1080" s="75">
        <f t="shared" si="616"/>
        <v>1.627050444070514</v>
      </c>
      <c r="BX1080" s="55">
        <f t="shared" si="617"/>
        <v>1.6189980157114683</v>
      </c>
      <c r="BY1080" s="72">
        <f t="shared" si="625"/>
        <v>0.49490957016061377</v>
      </c>
      <c r="BZ1080" s="83" t="s">
        <v>92</v>
      </c>
      <c r="CA1080" s="83" t="s">
        <v>73</v>
      </c>
      <c r="CB1080" s="112">
        <v>3</v>
      </c>
      <c r="CC1080" s="112">
        <v>7</v>
      </c>
      <c r="CD1080" s="112">
        <v>2</v>
      </c>
      <c r="CE1080" s="112">
        <v>6</v>
      </c>
      <c r="CF1080" s="83" t="s">
        <v>89</v>
      </c>
      <c r="CG1080" s="71" t="s">
        <v>75</v>
      </c>
      <c r="CH1080" s="129">
        <f>SUM(CH1078:CH1079)/2</f>
        <v>6.7974620644245149</v>
      </c>
      <c r="CI1080" s="63">
        <f>SUM(CI1078:CI1079)/1.9</f>
        <v>37.850000000000009</v>
      </c>
      <c r="CJ1080" s="64">
        <f>SUM((AF1080-BQ1080)/AF1080)*100</f>
        <v>5.7718120805369093</v>
      </c>
      <c r="CK1080" s="64">
        <f>SUM(BX1080*CH1080)</f>
        <v>11.005077594177271</v>
      </c>
      <c r="CL1080" s="65" t="s">
        <v>89</v>
      </c>
    </row>
    <row r="1081" spans="1:90" s="65" customFormat="1" ht="24.75" customHeight="1" x14ac:dyDescent="0.3">
      <c r="A1081" s="61" t="s">
        <v>135</v>
      </c>
      <c r="B1081" s="35">
        <v>3.8119999999999998</v>
      </c>
      <c r="C1081" s="35">
        <v>1.712</v>
      </c>
      <c r="D1081" s="35">
        <v>5.7160000000000002</v>
      </c>
      <c r="E1081" s="35">
        <v>5.0259999999999998</v>
      </c>
      <c r="F1081" s="35">
        <v>1.05454</v>
      </c>
      <c r="G1081" s="66">
        <v>0.33366000000000001</v>
      </c>
      <c r="H1081" s="66">
        <v>7.8219999999999998E-2</v>
      </c>
      <c r="I1081" s="66">
        <v>4.462E-2</v>
      </c>
      <c r="J1081" s="66">
        <v>3.916E-2</v>
      </c>
      <c r="K1081" s="67">
        <v>4.9399999999999999E-2</v>
      </c>
      <c r="L1081" s="66">
        <v>1.7532299999999998</v>
      </c>
      <c r="M1081" s="68">
        <v>0.12875999999999999</v>
      </c>
      <c r="N1081" s="35">
        <v>5.5139999999999993</v>
      </c>
      <c r="O1081" s="35">
        <v>17.919999999999998</v>
      </c>
      <c r="P1081" s="35">
        <v>2.4660000000000002</v>
      </c>
      <c r="Q1081" s="35">
        <v>14.906000000000001</v>
      </c>
      <c r="R1081" s="35">
        <v>6.0980000000000008</v>
      </c>
      <c r="S1081" s="35">
        <v>4.4379999999999997</v>
      </c>
      <c r="T1081" s="35">
        <v>7.7539999999999996</v>
      </c>
      <c r="U1081" s="35">
        <v>3.3719999999999999</v>
      </c>
      <c r="V1081" s="35">
        <v>15.614000000000001</v>
      </c>
      <c r="W1081" s="35">
        <v>6.1579999999999995</v>
      </c>
      <c r="X1081" s="35">
        <v>6.8199999999999985</v>
      </c>
      <c r="Y1081" s="35">
        <v>4.8160000000000007</v>
      </c>
      <c r="Z1081" s="35">
        <v>2.5520000000000005</v>
      </c>
      <c r="AA1081" s="35">
        <v>4.7780000000000005</v>
      </c>
      <c r="AB1081" s="41">
        <v>1120</v>
      </c>
      <c r="AC1081" s="41">
        <v>6</v>
      </c>
      <c r="AD1081" s="42">
        <v>390.9</v>
      </c>
      <c r="AE1081" s="69">
        <v>59.4</v>
      </c>
      <c r="AF1081" s="69">
        <v>74.5</v>
      </c>
      <c r="AG1081" s="44">
        <f t="shared" si="624"/>
        <v>29.7</v>
      </c>
      <c r="AH1081" s="44">
        <f t="shared" si="594"/>
        <v>2771.1674638050204</v>
      </c>
      <c r="AI1081" s="44">
        <f t="shared" si="595"/>
        <v>206451.97605347401</v>
      </c>
      <c r="AJ1081" s="44">
        <f t="shared" si="596"/>
        <v>1.8934185444597116</v>
      </c>
      <c r="AK1081" s="45">
        <v>0</v>
      </c>
      <c r="AL1081" s="43">
        <v>381.5</v>
      </c>
      <c r="AM1081" s="43">
        <v>59.3</v>
      </c>
      <c r="AN1081" s="69">
        <v>74.400000000000006</v>
      </c>
      <c r="AO1081" s="44">
        <f t="shared" si="621"/>
        <v>29.65</v>
      </c>
      <c r="AP1081" s="44">
        <f t="shared" si="597"/>
        <v>2761.8447876054929</v>
      </c>
      <c r="AQ1081" s="46">
        <f t="shared" si="598"/>
        <v>206451.97605347401</v>
      </c>
      <c r="AR1081" s="46">
        <f t="shared" si="599"/>
        <v>205481.25219784869</v>
      </c>
      <c r="AS1081" s="47">
        <f t="shared" si="600"/>
        <v>0.47019354049383522</v>
      </c>
      <c r="AT1081" s="46">
        <f t="shared" si="601"/>
        <v>1.8934185444597116</v>
      </c>
      <c r="AU1081" s="46">
        <f t="shared" si="602"/>
        <v>1.8566170680752458</v>
      </c>
      <c r="AV1081" s="47">
        <f t="shared" si="603"/>
        <v>1.9436524741003349</v>
      </c>
      <c r="AW1081" s="48">
        <v>0</v>
      </c>
      <c r="AX1081" s="70">
        <v>150</v>
      </c>
      <c r="AY1081" s="70">
        <v>12</v>
      </c>
      <c r="AZ1081" s="71">
        <v>328.4</v>
      </c>
      <c r="BA1081" s="43">
        <f t="shared" si="618"/>
        <v>19.031668696711328</v>
      </c>
      <c r="BB1081" s="71">
        <v>58.6</v>
      </c>
      <c r="BC1081" s="69">
        <v>73.7</v>
      </c>
      <c r="BD1081" s="54">
        <f t="shared" si="604"/>
        <v>29.3</v>
      </c>
      <c r="BE1081" s="44">
        <f t="shared" si="605"/>
        <v>2697.0258771803014</v>
      </c>
      <c r="BF1081" s="50">
        <f t="shared" si="619"/>
        <v>206451.97605347401</v>
      </c>
      <c r="BG1081" s="50">
        <f t="shared" si="606"/>
        <v>198770.80714818824</v>
      </c>
      <c r="BH1081" s="72">
        <f t="shared" si="607"/>
        <v>3.7205596439998407</v>
      </c>
      <c r="BI1081" s="73">
        <f t="shared" si="608"/>
        <v>1.8934185444597116</v>
      </c>
      <c r="BJ1081" s="51">
        <f t="shared" si="609"/>
        <v>1.6521540799256815</v>
      </c>
      <c r="BK1081" s="72">
        <f t="shared" si="610"/>
        <v>12.742267959717013</v>
      </c>
      <c r="BL1081" s="116">
        <v>0</v>
      </c>
      <c r="BM1081" s="74">
        <f t="shared" si="626"/>
        <v>1120</v>
      </c>
      <c r="BN1081" s="74">
        <f t="shared" si="627"/>
        <v>6</v>
      </c>
      <c r="BO1081" s="71">
        <v>287</v>
      </c>
      <c r="BP1081" s="71">
        <v>56.8</v>
      </c>
      <c r="BQ1081" s="71">
        <v>69.8</v>
      </c>
      <c r="BR1081" s="72">
        <f t="shared" si="611"/>
        <v>28.4</v>
      </c>
      <c r="BS1081" s="54">
        <f t="shared" si="612"/>
        <v>2533.8829706793836</v>
      </c>
      <c r="BT1081" s="50">
        <f t="shared" si="613"/>
        <v>198770.80714818824</v>
      </c>
      <c r="BU1081" s="50">
        <f t="shared" si="614"/>
        <v>176865.03135342096</v>
      </c>
      <c r="BV1081" s="72">
        <f t="shared" si="615"/>
        <v>11.020620235463459</v>
      </c>
      <c r="BW1081" s="75">
        <f t="shared" si="616"/>
        <v>1.6521540799256815</v>
      </c>
      <c r="BX1081" s="55">
        <f t="shared" si="617"/>
        <v>1.6227062964555248</v>
      </c>
      <c r="BY1081" s="72">
        <f t="shared" si="625"/>
        <v>1.7823872378465691</v>
      </c>
      <c r="BZ1081" s="83" t="s">
        <v>92</v>
      </c>
      <c r="CA1081" s="83" t="s">
        <v>73</v>
      </c>
      <c r="CB1081" s="112">
        <v>3</v>
      </c>
      <c r="CC1081" s="112">
        <v>7</v>
      </c>
      <c r="CD1081" s="112">
        <v>2</v>
      </c>
      <c r="CE1081" s="112">
        <v>6</v>
      </c>
      <c r="CF1081" s="83" t="s">
        <v>89</v>
      </c>
      <c r="CG1081" s="71" t="s">
        <v>75</v>
      </c>
      <c r="CH1081" s="129">
        <f>SUM(CH1079:CH1080)/2</f>
        <v>6.5587085097070608</v>
      </c>
      <c r="CI1081" s="63">
        <f>SUM(CI1079:CI1080)/1.9</f>
        <v>38.718421052631584</v>
      </c>
      <c r="CJ1081" s="64">
        <f>SUM((AF1081-BQ1081)/AF1081)*100</f>
        <v>6.3087248322147698</v>
      </c>
      <c r="CK1081" s="64">
        <f>SUM(BX1081*CH1081)</f>
        <v>10.642857595318079</v>
      </c>
      <c r="CL1081" s="65" t="s">
        <v>89</v>
      </c>
    </row>
    <row r="1082" spans="1:90" s="65" customFormat="1" ht="24.75" customHeight="1" x14ac:dyDescent="0.3">
      <c r="A1082" s="61" t="s">
        <v>135</v>
      </c>
      <c r="B1082" s="35">
        <v>3.9060000000000001</v>
      </c>
      <c r="C1082" s="35">
        <v>1.8480000000000001</v>
      </c>
      <c r="D1082" s="35">
        <v>5.8819999999999997</v>
      </c>
      <c r="E1082" s="35">
        <v>4.984</v>
      </c>
      <c r="F1082" s="35">
        <v>1.1468200000000002</v>
      </c>
      <c r="G1082" s="66">
        <v>0.22953400000000002</v>
      </c>
      <c r="H1082" s="66">
        <v>8.0520000000000008E-2</v>
      </c>
      <c r="I1082" s="66">
        <v>4.4979999999999999E-2</v>
      </c>
      <c r="J1082" s="66">
        <v>3.9E-2</v>
      </c>
      <c r="K1082" s="67">
        <v>4.6879999999999998E-2</v>
      </c>
      <c r="L1082" s="66">
        <v>1.7532299999999998</v>
      </c>
      <c r="M1082" s="68">
        <v>0.13677999999999998</v>
      </c>
      <c r="N1082" s="35">
        <v>5.4565999999999999</v>
      </c>
      <c r="O1082" s="35">
        <v>18.512800000000002</v>
      </c>
      <c r="P1082" s="35">
        <v>2.6611000000000002</v>
      </c>
      <c r="Q1082" s="35">
        <v>15.9712</v>
      </c>
      <c r="R1082" s="35">
        <v>4.9891999999999994</v>
      </c>
      <c r="S1082" s="35">
        <v>4.4276999999999997</v>
      </c>
      <c r="T1082" s="35">
        <v>7.8513000000000002</v>
      </c>
      <c r="U1082" s="35">
        <v>3.2800999999999991</v>
      </c>
      <c r="V1082" s="35">
        <v>14.1896</v>
      </c>
      <c r="W1082" s="35">
        <v>4.4066999999999998</v>
      </c>
      <c r="X1082" s="35">
        <v>8.352999999999998</v>
      </c>
      <c r="Y1082" s="35">
        <v>3.6676000000000002</v>
      </c>
      <c r="Z1082" s="35">
        <v>1.5456000000000001</v>
      </c>
      <c r="AA1082" s="35">
        <v>4.6005000000000003</v>
      </c>
      <c r="AB1082" s="41">
        <v>1120</v>
      </c>
      <c r="AC1082" s="41">
        <v>6</v>
      </c>
      <c r="AD1082" s="42">
        <v>392</v>
      </c>
      <c r="AE1082" s="69">
        <v>59.4</v>
      </c>
      <c r="AF1082" s="69">
        <v>74.5</v>
      </c>
      <c r="AG1082" s="44">
        <f t="shared" si="624"/>
        <v>29.7</v>
      </c>
      <c r="AH1082" s="44">
        <f t="shared" si="594"/>
        <v>2771.1674638050204</v>
      </c>
      <c r="AI1082" s="44">
        <f t="shared" si="595"/>
        <v>206451.97605347401</v>
      </c>
      <c r="AJ1082" s="44">
        <f t="shared" si="596"/>
        <v>1.8987466600875083</v>
      </c>
      <c r="AK1082" s="45">
        <v>0</v>
      </c>
      <c r="AL1082" s="43">
        <v>384.9</v>
      </c>
      <c r="AM1082" s="43">
        <v>59.5</v>
      </c>
      <c r="AN1082" s="69">
        <v>74.2</v>
      </c>
      <c r="AO1082" s="44">
        <f t="shared" si="621"/>
        <v>29.75</v>
      </c>
      <c r="AP1082" s="44">
        <f t="shared" si="597"/>
        <v>2780.5058479678164</v>
      </c>
      <c r="AQ1082" s="46">
        <f t="shared" si="598"/>
        <v>206451.97605347401</v>
      </c>
      <c r="AR1082" s="46">
        <f t="shared" si="599"/>
        <v>206313.53391921197</v>
      </c>
      <c r="AS1082" s="47">
        <f t="shared" si="600"/>
        <v>6.705779082791391E-2</v>
      </c>
      <c r="AT1082" s="46">
        <f t="shared" si="601"/>
        <v>1.8987466600875083</v>
      </c>
      <c r="AU1082" s="46">
        <f t="shared" si="602"/>
        <v>1.8656071305080679</v>
      </c>
      <c r="AV1082" s="47">
        <f t="shared" si="603"/>
        <v>1.7453370834586757</v>
      </c>
      <c r="AW1082" s="48">
        <v>0</v>
      </c>
      <c r="AX1082" s="70">
        <v>150</v>
      </c>
      <c r="AY1082" s="70">
        <v>12</v>
      </c>
      <c r="AZ1082" s="71">
        <v>328.9</v>
      </c>
      <c r="BA1082" s="43">
        <f t="shared" si="618"/>
        <v>19.18516266342354</v>
      </c>
      <c r="BB1082" s="71">
        <v>58.7</v>
      </c>
      <c r="BC1082" s="69">
        <v>74</v>
      </c>
      <c r="BD1082" s="54">
        <f t="shared" si="604"/>
        <v>29.35</v>
      </c>
      <c r="BE1082" s="44">
        <f t="shared" si="605"/>
        <v>2706.2385976369542</v>
      </c>
      <c r="BF1082" s="50">
        <f t="shared" si="619"/>
        <v>206451.97605347401</v>
      </c>
      <c r="BG1082" s="50">
        <f t="shared" si="606"/>
        <v>200261.65622513462</v>
      </c>
      <c r="BH1082" s="72">
        <f t="shared" si="607"/>
        <v>2.9984308925849206</v>
      </c>
      <c r="BI1082" s="73">
        <f t="shared" si="608"/>
        <v>1.8987466600875083</v>
      </c>
      <c r="BJ1082" s="51">
        <f t="shared" si="609"/>
        <v>1.6423513427365739</v>
      </c>
      <c r="BK1082" s="72">
        <f t="shared" si="610"/>
        <v>13.503397938254583</v>
      </c>
      <c r="BL1082" s="116">
        <v>0</v>
      </c>
      <c r="BM1082" s="74">
        <f t="shared" si="626"/>
        <v>1120</v>
      </c>
      <c r="BN1082" s="74">
        <f t="shared" si="627"/>
        <v>6</v>
      </c>
      <c r="BO1082" s="71">
        <v>290.14999999999998</v>
      </c>
      <c r="BP1082" s="71">
        <v>56.9</v>
      </c>
      <c r="BQ1082" s="71">
        <v>69.7</v>
      </c>
      <c r="BR1082" s="72">
        <f t="shared" si="611"/>
        <v>28.45</v>
      </c>
      <c r="BS1082" s="54">
        <f t="shared" si="612"/>
        <v>2542.8129477972125</v>
      </c>
      <c r="BT1082" s="50">
        <f t="shared" si="613"/>
        <v>200261.65622513462</v>
      </c>
      <c r="BU1082" s="50">
        <f t="shared" si="614"/>
        <v>177234.06246146571</v>
      </c>
      <c r="BV1082" s="72">
        <f t="shared" si="615"/>
        <v>11.498753279949522</v>
      </c>
      <c r="BW1082" s="75">
        <f t="shared" si="616"/>
        <v>1.6423513427365739</v>
      </c>
      <c r="BX1082" s="55">
        <f t="shared" si="617"/>
        <v>1.6371006564445505</v>
      </c>
      <c r="BY1082" s="72">
        <f t="shared" si="625"/>
        <v>0.31970542206117936</v>
      </c>
      <c r="BZ1082" s="83" t="s">
        <v>92</v>
      </c>
      <c r="CA1082" s="83" t="s">
        <v>73</v>
      </c>
      <c r="CB1082" s="112">
        <v>3</v>
      </c>
      <c r="CC1082" s="112">
        <v>7</v>
      </c>
      <c r="CD1082" s="112">
        <v>2</v>
      </c>
      <c r="CE1082" s="112">
        <v>6</v>
      </c>
      <c r="CF1082" s="83" t="s">
        <v>89</v>
      </c>
      <c r="CG1082" s="71" t="s">
        <v>75</v>
      </c>
      <c r="CH1082" s="129">
        <f>SUM(CH1080:CH1081)/2</f>
        <v>6.6780852870657874</v>
      </c>
      <c r="CI1082" s="63">
        <f>SUM(CI1080:CI1081)/2</f>
        <v>38.284210526315796</v>
      </c>
      <c r="CJ1082" s="64">
        <f>SUM((AF1082-BQ1082)/AF1082)*100</f>
        <v>6.4429530201342251</v>
      </c>
      <c r="CK1082" s="64">
        <f>SUM(BX1082*CH1082)</f>
        <v>10.932697807248095</v>
      </c>
      <c r="CL1082" s="65" t="s">
        <v>89</v>
      </c>
    </row>
    <row r="1083" spans="1:90" s="65" customFormat="1" ht="24.75" customHeight="1" x14ac:dyDescent="0.3">
      <c r="A1083" s="52" t="s">
        <v>135</v>
      </c>
      <c r="B1083" s="35">
        <v>3.57</v>
      </c>
      <c r="C1083" s="35">
        <v>1.3859999999999999</v>
      </c>
      <c r="D1083" s="35">
        <v>6.3780000000000001</v>
      </c>
      <c r="E1083" s="35">
        <v>3.7144800000000004</v>
      </c>
      <c r="F1083" s="35">
        <v>1.5508999999999999</v>
      </c>
      <c r="G1083" s="66">
        <v>0.30678</v>
      </c>
      <c r="H1083" s="66">
        <v>8.202000000000001E-2</v>
      </c>
      <c r="I1083" s="66">
        <v>4.5620000000000001E-2</v>
      </c>
      <c r="J1083" s="66">
        <v>3.5860000000000003E-2</v>
      </c>
      <c r="K1083" s="67">
        <v>4.0780000000000004E-2</v>
      </c>
      <c r="L1083" s="66">
        <v>1.7532299999999998</v>
      </c>
      <c r="M1083" s="68">
        <v>0.13152</v>
      </c>
      <c r="N1083" s="35">
        <v>8.2800000000000011</v>
      </c>
      <c r="O1083" s="35">
        <v>13.366</v>
      </c>
      <c r="P1083" s="35">
        <v>2.6440000000000001</v>
      </c>
      <c r="Q1083" s="35">
        <v>17.351999999999997</v>
      </c>
      <c r="R1083" s="35">
        <v>4.93</v>
      </c>
      <c r="S1083" s="35">
        <v>4.58</v>
      </c>
      <c r="T1083" s="35">
        <v>7.4320000000000004</v>
      </c>
      <c r="U1083" s="35">
        <v>3.218</v>
      </c>
      <c r="V1083" s="35">
        <v>14.502000000000001</v>
      </c>
      <c r="W1083" s="35">
        <v>4.1620000000000008</v>
      </c>
      <c r="X1083" s="35">
        <v>7.798</v>
      </c>
      <c r="Y1083" s="35">
        <v>2.9319999999999995</v>
      </c>
      <c r="Z1083" s="35">
        <v>1.5619999999999998</v>
      </c>
      <c r="AA1083" s="35">
        <v>4.7460000000000004</v>
      </c>
      <c r="AB1083" s="41">
        <v>1120</v>
      </c>
      <c r="AC1083" s="41">
        <v>6</v>
      </c>
      <c r="AD1083" s="42">
        <v>390.5</v>
      </c>
      <c r="AE1083" s="43">
        <v>59.4</v>
      </c>
      <c r="AF1083" s="43">
        <v>74.5</v>
      </c>
      <c r="AG1083" s="44">
        <f t="shared" si="624"/>
        <v>29.7</v>
      </c>
      <c r="AH1083" s="44">
        <f t="shared" si="594"/>
        <v>2771.1674638050204</v>
      </c>
      <c r="AI1083" s="44">
        <f t="shared" si="595"/>
        <v>206451.97605347401</v>
      </c>
      <c r="AJ1083" s="44">
        <f t="shared" si="596"/>
        <v>1.8914810478677857</v>
      </c>
      <c r="AK1083" s="45">
        <v>0</v>
      </c>
      <c r="AL1083" s="43">
        <v>386.3</v>
      </c>
      <c r="AM1083" s="43">
        <v>59.4</v>
      </c>
      <c r="AN1083" s="43">
        <v>74.5</v>
      </c>
      <c r="AO1083" s="44">
        <f t="shared" si="621"/>
        <v>29.7</v>
      </c>
      <c r="AP1083" s="44">
        <f t="shared" si="597"/>
        <v>2771.1674638050204</v>
      </c>
      <c r="AQ1083" s="46">
        <f t="shared" si="598"/>
        <v>206451.97605347401</v>
      </c>
      <c r="AR1083" s="46">
        <f t="shared" si="599"/>
        <v>206451.97605347401</v>
      </c>
      <c r="AS1083" s="84">
        <f t="shared" si="600"/>
        <v>0</v>
      </c>
      <c r="AT1083" s="44">
        <f t="shared" si="601"/>
        <v>1.8914810478677857</v>
      </c>
      <c r="AU1083" s="46">
        <f t="shared" si="602"/>
        <v>1.8711373336525623</v>
      </c>
      <c r="AV1083" s="84">
        <f t="shared" si="603"/>
        <v>1.075544174135729</v>
      </c>
      <c r="AW1083" s="48">
        <v>0</v>
      </c>
      <c r="AX1083" s="70">
        <v>150</v>
      </c>
      <c r="AY1083" s="70">
        <v>12</v>
      </c>
      <c r="AZ1083" s="71">
        <v>327</v>
      </c>
      <c r="BA1083" s="43">
        <f t="shared" si="618"/>
        <v>19.418960244648318</v>
      </c>
      <c r="BB1083" s="71">
        <v>58.8</v>
      </c>
      <c r="BC1083" s="43">
        <v>73.900000000000006</v>
      </c>
      <c r="BD1083" s="54">
        <f t="shared" si="604"/>
        <v>29.4</v>
      </c>
      <c r="BE1083" s="44">
        <f t="shared" si="605"/>
        <v>2715.4670260568732</v>
      </c>
      <c r="BF1083" s="54">
        <f t="shared" si="619"/>
        <v>206451.97605347401</v>
      </c>
      <c r="BG1083" s="50">
        <f t="shared" si="606"/>
        <v>200673.01322560295</v>
      </c>
      <c r="BH1083" s="83">
        <f t="shared" si="607"/>
        <v>2.7991801959668456</v>
      </c>
      <c r="BI1083" s="75">
        <f t="shared" si="608"/>
        <v>1.8914810478677857</v>
      </c>
      <c r="BJ1083" s="51">
        <f t="shared" si="609"/>
        <v>1.6295165689886575</v>
      </c>
      <c r="BK1083" s="83">
        <f t="shared" si="610"/>
        <v>13.849701490503092</v>
      </c>
      <c r="BL1083" s="116">
        <v>0</v>
      </c>
      <c r="BM1083" s="74">
        <f t="shared" si="626"/>
        <v>1120</v>
      </c>
      <c r="BN1083" s="74">
        <f t="shared" si="627"/>
        <v>6</v>
      </c>
      <c r="BO1083" s="71">
        <v>287</v>
      </c>
      <c r="BP1083" s="71">
        <v>57.2</v>
      </c>
      <c r="BQ1083" s="71">
        <v>70.099999999999994</v>
      </c>
      <c r="BR1083" s="83">
        <f t="shared" si="611"/>
        <v>28.6</v>
      </c>
      <c r="BS1083" s="54">
        <f t="shared" si="612"/>
        <v>2569.6971269303071</v>
      </c>
      <c r="BT1083" s="54">
        <f t="shared" si="613"/>
        <v>200673.01322560295</v>
      </c>
      <c r="BU1083" s="50">
        <f t="shared" si="614"/>
        <v>180135.76859781452</v>
      </c>
      <c r="BV1083" s="83">
        <f t="shared" si="615"/>
        <v>10.234183609282734</v>
      </c>
      <c r="BW1083" s="75">
        <f t="shared" si="616"/>
        <v>1.6295165689886575</v>
      </c>
      <c r="BX1083" s="55">
        <f t="shared" si="617"/>
        <v>1.5932427092854562</v>
      </c>
      <c r="BY1083" s="83">
        <f t="shared" si="625"/>
        <v>2.2260503755242138</v>
      </c>
      <c r="BZ1083" s="83" t="s">
        <v>92</v>
      </c>
      <c r="CA1083" s="83" t="s">
        <v>73</v>
      </c>
      <c r="CB1083" s="112">
        <v>3</v>
      </c>
      <c r="CC1083" s="112">
        <v>7</v>
      </c>
      <c r="CD1083" s="112">
        <v>2</v>
      </c>
      <c r="CE1083" s="112">
        <v>6</v>
      </c>
      <c r="CF1083" s="83" t="s">
        <v>89</v>
      </c>
      <c r="CG1083" s="71" t="s">
        <v>75</v>
      </c>
      <c r="CH1083" s="129">
        <f>SUM(CH1081:CH1082)/2</f>
        <v>6.6183968983864236</v>
      </c>
      <c r="CI1083" s="63">
        <f>SUM(CI1081:CI1082)/2</f>
        <v>38.501315789473693</v>
      </c>
      <c r="CJ1083" s="64">
        <f>SUM((AF1083-BQ1083)/AF1083)*100</f>
        <v>5.9060402684563833</v>
      </c>
      <c r="CK1083" s="64">
        <f>SUM(BX1083*CH1083)</f>
        <v>10.544712605511645</v>
      </c>
      <c r="CL1083" s="65" t="s">
        <v>89</v>
      </c>
    </row>
    <row r="1084" spans="1:90" s="65" customFormat="1" ht="24.75" customHeight="1" x14ac:dyDescent="0.3">
      <c r="A1084" s="61" t="s">
        <v>135</v>
      </c>
      <c r="B1084" s="35">
        <v>4.0880000000000001</v>
      </c>
      <c r="C1084" s="35">
        <v>1.538</v>
      </c>
      <c r="D1084" s="35">
        <v>7.4379999999999997</v>
      </c>
      <c r="E1084" s="35">
        <v>3.7681199999999997</v>
      </c>
      <c r="F1084" s="35">
        <v>1.5801399999999999</v>
      </c>
      <c r="G1084" s="66">
        <v>0.32100000000000001</v>
      </c>
      <c r="H1084" s="66">
        <v>8.3580000000000002E-2</v>
      </c>
      <c r="I1084" s="66">
        <v>4.512E-2</v>
      </c>
      <c r="J1084" s="66">
        <v>3.5819999999999998E-2</v>
      </c>
      <c r="K1084" s="67">
        <v>4.5900000000000003E-2</v>
      </c>
      <c r="L1084" s="66">
        <v>1.7532299999999998</v>
      </c>
      <c r="M1084" s="68">
        <v>0.15837999999999999</v>
      </c>
      <c r="N1084" s="35">
        <v>5.5139999999999993</v>
      </c>
      <c r="O1084" s="35">
        <v>17.919999999999998</v>
      </c>
      <c r="P1084" s="35">
        <v>2.4660000000000002</v>
      </c>
      <c r="Q1084" s="35">
        <v>14.906000000000001</v>
      </c>
      <c r="R1084" s="35">
        <v>6.0980000000000008</v>
      </c>
      <c r="S1084" s="35">
        <v>4.4379999999999997</v>
      </c>
      <c r="T1084" s="35">
        <v>7.7539999999999996</v>
      </c>
      <c r="U1084" s="35">
        <v>3.3719999999999999</v>
      </c>
      <c r="V1084" s="35">
        <v>15.614000000000001</v>
      </c>
      <c r="W1084" s="35">
        <v>6.1579999999999995</v>
      </c>
      <c r="X1084" s="35">
        <v>6.8199999999999985</v>
      </c>
      <c r="Y1084" s="35">
        <v>4.8160000000000007</v>
      </c>
      <c r="Z1084" s="35">
        <v>2.5520000000000005</v>
      </c>
      <c r="AA1084" s="35">
        <v>4.7780000000000005</v>
      </c>
      <c r="AB1084" s="41">
        <v>1120</v>
      </c>
      <c r="AC1084" s="41">
        <v>6</v>
      </c>
      <c r="AD1084" s="88">
        <v>391.1</v>
      </c>
      <c r="AE1084" s="69">
        <v>59.4</v>
      </c>
      <c r="AF1084" s="69">
        <v>74.5</v>
      </c>
      <c r="AG1084" s="46">
        <f t="shared" si="624"/>
        <v>29.7</v>
      </c>
      <c r="AH1084" s="44">
        <f t="shared" si="594"/>
        <v>2771.1674638050204</v>
      </c>
      <c r="AI1084" s="44">
        <f t="shared" si="595"/>
        <v>206451.97605347401</v>
      </c>
      <c r="AJ1084" s="44">
        <f t="shared" si="596"/>
        <v>1.8943872927556746</v>
      </c>
      <c r="AK1084" s="45">
        <v>0</v>
      </c>
      <c r="AL1084" s="69">
        <v>388</v>
      </c>
      <c r="AM1084" s="69">
        <v>59.3</v>
      </c>
      <c r="AN1084" s="69">
        <v>74.400000000000006</v>
      </c>
      <c r="AO1084" s="46">
        <f t="shared" si="621"/>
        <v>29.65</v>
      </c>
      <c r="AP1084" s="44">
        <f t="shared" si="597"/>
        <v>2761.8447876054929</v>
      </c>
      <c r="AQ1084" s="46">
        <f t="shared" si="598"/>
        <v>206451.97605347401</v>
      </c>
      <c r="AR1084" s="46">
        <f t="shared" si="599"/>
        <v>205481.25219784869</v>
      </c>
      <c r="AS1084" s="47">
        <f t="shared" si="600"/>
        <v>0.47019354049383522</v>
      </c>
      <c r="AT1084" s="46">
        <f t="shared" si="601"/>
        <v>1.8943872927556746</v>
      </c>
      <c r="AU1084" s="46">
        <f t="shared" si="602"/>
        <v>1.8882501242809839</v>
      </c>
      <c r="AV1084" s="47">
        <f t="shared" si="603"/>
        <v>0.32396588058629006</v>
      </c>
      <c r="AW1084" s="48">
        <v>0</v>
      </c>
      <c r="AX1084" s="70">
        <v>150</v>
      </c>
      <c r="AY1084" s="70">
        <v>12</v>
      </c>
      <c r="AZ1084" s="91">
        <v>328.4</v>
      </c>
      <c r="BA1084" s="43">
        <f t="shared" si="618"/>
        <v>19.092570036540817</v>
      </c>
      <c r="BB1084" s="91">
        <v>58.7</v>
      </c>
      <c r="BC1084" s="69">
        <v>73.5</v>
      </c>
      <c r="BD1084" s="50">
        <f t="shared" si="604"/>
        <v>29.35</v>
      </c>
      <c r="BE1084" s="44">
        <f t="shared" si="605"/>
        <v>2706.2385976369542</v>
      </c>
      <c r="BF1084" s="50">
        <f t="shared" si="619"/>
        <v>206451.97605347401</v>
      </c>
      <c r="BG1084" s="50">
        <f t="shared" si="606"/>
        <v>198908.53692631613</v>
      </c>
      <c r="BH1084" s="72">
        <f t="shared" si="607"/>
        <v>3.6538469000674616</v>
      </c>
      <c r="BI1084" s="73">
        <f t="shared" si="608"/>
        <v>1.8943872927556746</v>
      </c>
      <c r="BJ1084" s="51">
        <f t="shared" si="609"/>
        <v>1.6510100826977216</v>
      </c>
      <c r="BK1084" s="72">
        <f t="shared" si="610"/>
        <v>12.847278430796683</v>
      </c>
      <c r="BL1084" s="79">
        <v>0</v>
      </c>
      <c r="BM1084" s="92">
        <f t="shared" si="626"/>
        <v>1120</v>
      </c>
      <c r="BN1084" s="92">
        <f t="shared" si="627"/>
        <v>6</v>
      </c>
      <c r="BO1084" s="91">
        <v>287</v>
      </c>
      <c r="BP1084" s="91">
        <v>57.2</v>
      </c>
      <c r="BQ1084" s="91">
        <v>71.2</v>
      </c>
      <c r="BR1084" s="72">
        <f t="shared" si="611"/>
        <v>28.6</v>
      </c>
      <c r="BS1084" s="54">
        <f t="shared" si="612"/>
        <v>2569.6971269303071</v>
      </c>
      <c r="BT1084" s="50">
        <f t="shared" si="613"/>
        <v>198908.53692631613</v>
      </c>
      <c r="BU1084" s="50">
        <f t="shared" si="614"/>
        <v>182962.43543743787</v>
      </c>
      <c r="BV1084" s="72">
        <f t="shared" si="615"/>
        <v>8.0168009554991304</v>
      </c>
      <c r="BW1084" s="73">
        <f t="shared" si="616"/>
        <v>1.6510100826977216</v>
      </c>
      <c r="BX1084" s="55">
        <f t="shared" si="617"/>
        <v>1.5686280045071694</v>
      </c>
      <c r="BY1084" s="72">
        <f t="shared" si="625"/>
        <v>4.9897986120073439</v>
      </c>
      <c r="BZ1084" s="72" t="s">
        <v>92</v>
      </c>
      <c r="CA1084" s="72" t="s">
        <v>73</v>
      </c>
      <c r="CB1084" s="142">
        <v>3</v>
      </c>
      <c r="CC1084" s="142">
        <v>7</v>
      </c>
      <c r="CD1084" s="142">
        <v>2</v>
      </c>
      <c r="CE1084" s="142">
        <v>6</v>
      </c>
      <c r="CF1084" s="72" t="s">
        <v>89</v>
      </c>
      <c r="CG1084" s="91" t="s">
        <v>75</v>
      </c>
      <c r="CH1084" s="129">
        <f>SUM(CH1082:CH1083)/2</f>
        <v>6.6482410927261055</v>
      </c>
      <c r="CI1084" s="63">
        <f>SUM(CI1082:CI1083)/2</f>
        <v>38.392763157894748</v>
      </c>
      <c r="CJ1084" s="64">
        <f>SUM((AF1084-BQ1084)/AF1084)*100</f>
        <v>4.4295302013422777</v>
      </c>
      <c r="CK1084" s="64">
        <f>SUM(BX1084*CH1084)</f>
        <v>10.428617158765514</v>
      </c>
      <c r="CL1084" s="65" t="s">
        <v>89</v>
      </c>
    </row>
    <row r="1085" spans="1:90" s="65" customFormat="1" ht="24.75" customHeight="1" x14ac:dyDescent="0.3">
      <c r="A1085" s="61" t="s">
        <v>135</v>
      </c>
      <c r="B1085" s="35">
        <v>3.742</v>
      </c>
      <c r="C1085" s="35">
        <v>1.5820000000000001</v>
      </c>
      <c r="D1085" s="35">
        <v>7.194</v>
      </c>
      <c r="E1085" s="35">
        <v>3.8634400000000002</v>
      </c>
      <c r="F1085" s="35">
        <v>1.65238</v>
      </c>
      <c r="G1085" s="66">
        <v>0.32088</v>
      </c>
      <c r="H1085" s="66">
        <v>8.616E-2</v>
      </c>
      <c r="I1085" s="66">
        <v>4.65E-2</v>
      </c>
      <c r="J1085" s="66">
        <v>3.7440000000000001E-2</v>
      </c>
      <c r="K1085" s="67">
        <v>4.6600000000000003E-2</v>
      </c>
      <c r="L1085" s="66">
        <v>1.7532299999999998</v>
      </c>
      <c r="M1085" s="68">
        <v>0.14745999999999998</v>
      </c>
      <c r="N1085" s="35">
        <v>5.4565999999999999</v>
      </c>
      <c r="O1085" s="35">
        <v>18.512800000000002</v>
      </c>
      <c r="P1085" s="35">
        <v>2.6611000000000002</v>
      </c>
      <c r="Q1085" s="35">
        <v>15.9712</v>
      </c>
      <c r="R1085" s="35">
        <v>4.9891999999999994</v>
      </c>
      <c r="S1085" s="35">
        <v>4.4276999999999997</v>
      </c>
      <c r="T1085" s="35">
        <v>7.8513000000000002</v>
      </c>
      <c r="U1085" s="35">
        <v>3.2800999999999991</v>
      </c>
      <c r="V1085" s="35">
        <v>14.1896</v>
      </c>
      <c r="W1085" s="35">
        <v>4.4066999999999998</v>
      </c>
      <c r="X1085" s="35">
        <v>8.352999999999998</v>
      </c>
      <c r="Y1085" s="35">
        <v>3.6676000000000002</v>
      </c>
      <c r="Z1085" s="35">
        <v>1.5456000000000001</v>
      </c>
      <c r="AA1085" s="35">
        <v>4.6005000000000003</v>
      </c>
      <c r="AB1085" s="41">
        <v>1120</v>
      </c>
      <c r="AC1085" s="41">
        <v>6</v>
      </c>
      <c r="AD1085" s="88">
        <v>386.9</v>
      </c>
      <c r="AE1085" s="69">
        <v>58.2</v>
      </c>
      <c r="AF1085" s="69">
        <v>74.099999999999994</v>
      </c>
      <c r="AG1085" s="46">
        <f t="shared" si="624"/>
        <v>29.1</v>
      </c>
      <c r="AH1085" s="44">
        <f t="shared" si="594"/>
        <v>2660.3320749863728</v>
      </c>
      <c r="AI1085" s="44">
        <f t="shared" si="595"/>
        <v>197130.60675649022</v>
      </c>
      <c r="AJ1085" s="44">
        <f t="shared" si="596"/>
        <v>1.9626581907594212</v>
      </c>
      <c r="AK1085" s="45">
        <v>0</v>
      </c>
      <c r="AL1085" s="43">
        <v>383.1</v>
      </c>
      <c r="AM1085" s="43">
        <v>58</v>
      </c>
      <c r="AN1085" s="69">
        <v>74</v>
      </c>
      <c r="AO1085" s="46">
        <f t="shared" si="621"/>
        <v>29</v>
      </c>
      <c r="AP1085" s="44">
        <f t="shared" si="597"/>
        <v>2642.079421669016</v>
      </c>
      <c r="AQ1085" s="46">
        <f t="shared" si="598"/>
        <v>197130.60675649022</v>
      </c>
      <c r="AR1085" s="46">
        <f t="shared" si="599"/>
        <v>195513.87720350717</v>
      </c>
      <c r="AS1085" s="47">
        <f t="shared" si="600"/>
        <v>0.8201311706913903</v>
      </c>
      <c r="AT1085" s="46">
        <f t="shared" si="601"/>
        <v>1.9626581907594212</v>
      </c>
      <c r="AU1085" s="46">
        <f t="shared" si="602"/>
        <v>1.9594517048078255</v>
      </c>
      <c r="AV1085" s="47">
        <f t="shared" si="603"/>
        <v>0.1633746500889679</v>
      </c>
      <c r="AW1085" s="48">
        <v>0</v>
      </c>
      <c r="AX1085" s="70">
        <v>150</v>
      </c>
      <c r="AY1085" s="70">
        <v>12</v>
      </c>
      <c r="AZ1085" s="71">
        <v>329</v>
      </c>
      <c r="BA1085" s="43">
        <f t="shared" si="618"/>
        <v>17.598784194528868</v>
      </c>
      <c r="BB1085" s="71">
        <v>58</v>
      </c>
      <c r="BC1085" s="69">
        <v>73.900000000000006</v>
      </c>
      <c r="BD1085" s="50">
        <f t="shared" si="604"/>
        <v>29</v>
      </c>
      <c r="BE1085" s="44">
        <f t="shared" si="605"/>
        <v>2642.079421669016</v>
      </c>
      <c r="BF1085" s="50">
        <f t="shared" si="619"/>
        <v>197130.60675649022</v>
      </c>
      <c r="BG1085" s="50">
        <f t="shared" si="606"/>
        <v>195249.66926134031</v>
      </c>
      <c r="BH1085" s="72">
        <f t="shared" si="607"/>
        <v>0.95415802046070541</v>
      </c>
      <c r="BI1085" s="73">
        <f t="shared" si="608"/>
        <v>1.9626581907594212</v>
      </c>
      <c r="BJ1085" s="51">
        <f t="shared" si="609"/>
        <v>1.6850220604452641</v>
      </c>
      <c r="BK1085" s="72">
        <f t="shared" si="610"/>
        <v>14.145923708026301</v>
      </c>
      <c r="BL1085" s="79">
        <v>0</v>
      </c>
      <c r="BM1085" s="92">
        <f t="shared" si="626"/>
        <v>1120</v>
      </c>
      <c r="BN1085" s="92">
        <f t="shared" si="627"/>
        <v>6</v>
      </c>
      <c r="BO1085" s="71">
        <v>295.5</v>
      </c>
      <c r="BP1085" s="71">
        <v>57.8</v>
      </c>
      <c r="BQ1085" s="71">
        <v>71.5</v>
      </c>
      <c r="BR1085" s="72">
        <f t="shared" si="611"/>
        <v>28.9</v>
      </c>
      <c r="BS1085" s="54">
        <f t="shared" si="612"/>
        <v>2623.8896002047309</v>
      </c>
      <c r="BT1085" s="50">
        <f t="shared" si="613"/>
        <v>195249.66926134031</v>
      </c>
      <c r="BU1085" s="50">
        <f t="shared" si="614"/>
        <v>187608.10641463826</v>
      </c>
      <c r="BV1085" s="72">
        <f t="shared" si="615"/>
        <v>3.9137392015112091</v>
      </c>
      <c r="BW1085" s="73">
        <f t="shared" si="616"/>
        <v>1.6850220604452641</v>
      </c>
      <c r="BX1085" s="55">
        <f t="shared" si="617"/>
        <v>1.5750918531574891</v>
      </c>
      <c r="BY1085" s="72">
        <f t="shared" si="625"/>
        <v>6.523962496890169</v>
      </c>
      <c r="BZ1085" s="83" t="s">
        <v>92</v>
      </c>
      <c r="CA1085" s="83" t="s">
        <v>95</v>
      </c>
      <c r="CB1085" s="112">
        <v>6</v>
      </c>
      <c r="CC1085" s="112">
        <v>8</v>
      </c>
      <c r="CD1085" s="112">
        <v>3</v>
      </c>
      <c r="CE1085" s="112">
        <v>6</v>
      </c>
      <c r="CF1085" s="83" t="s">
        <v>93</v>
      </c>
      <c r="CG1085" s="71" t="s">
        <v>75</v>
      </c>
      <c r="CH1085" s="62">
        <v>18.189060010621347</v>
      </c>
      <c r="CI1085" s="63">
        <v>3.71</v>
      </c>
      <c r="CJ1085" s="64">
        <f>SUM((AF1085-BQ1085)/AF1085)*100</f>
        <v>3.5087719298245541</v>
      </c>
      <c r="CK1085" s="64">
        <f>SUM(BX1085*CH1085)</f>
        <v>28.649440239322356</v>
      </c>
      <c r="CL1085" s="65" t="s">
        <v>93</v>
      </c>
    </row>
    <row r="1086" spans="1:90" s="65" customFormat="1" ht="24.75" customHeight="1" x14ac:dyDescent="0.3">
      <c r="A1086" s="61" t="s">
        <v>135</v>
      </c>
      <c r="B1086" s="35">
        <v>3.9279999999999999</v>
      </c>
      <c r="C1086" s="35">
        <v>1.9219999999999999</v>
      </c>
      <c r="D1086" s="35">
        <v>6.22</v>
      </c>
      <c r="E1086" s="35">
        <v>5.3360000000000003</v>
      </c>
      <c r="F1086" s="35">
        <v>0.68318000000000001</v>
      </c>
      <c r="G1086" s="66">
        <v>0.37369999999999998</v>
      </c>
      <c r="H1086" s="66">
        <v>7.737999999999999E-2</v>
      </c>
      <c r="I1086" s="66">
        <v>4.8419999999999998E-2</v>
      </c>
      <c r="J1086" s="66">
        <v>4.0660000000000002E-2</v>
      </c>
      <c r="K1086" s="67">
        <v>5.5420000000000004E-2</v>
      </c>
      <c r="L1086" s="66">
        <v>1.7532299999999998</v>
      </c>
      <c r="M1086" s="68">
        <v>4.2099999999999999E-2</v>
      </c>
      <c r="N1086" s="35">
        <v>8.2800000000000011</v>
      </c>
      <c r="O1086" s="35">
        <v>13.366</v>
      </c>
      <c r="P1086" s="35">
        <v>2.6440000000000001</v>
      </c>
      <c r="Q1086" s="35">
        <v>17.351999999999997</v>
      </c>
      <c r="R1086" s="35">
        <v>4.93</v>
      </c>
      <c r="S1086" s="35">
        <v>4.58</v>
      </c>
      <c r="T1086" s="35">
        <v>7.4320000000000004</v>
      </c>
      <c r="U1086" s="35">
        <v>3.218</v>
      </c>
      <c r="V1086" s="35">
        <v>14.502000000000001</v>
      </c>
      <c r="W1086" s="35">
        <v>4.1620000000000008</v>
      </c>
      <c r="X1086" s="35">
        <v>7.798</v>
      </c>
      <c r="Y1086" s="35">
        <v>2.9319999999999995</v>
      </c>
      <c r="Z1086" s="35">
        <v>1.5619999999999998</v>
      </c>
      <c r="AA1086" s="35">
        <v>4.7460000000000004</v>
      </c>
      <c r="AB1086" s="41">
        <v>1120</v>
      </c>
      <c r="AC1086" s="41">
        <v>6</v>
      </c>
      <c r="AD1086" s="88">
        <v>385.5</v>
      </c>
      <c r="AE1086" s="69">
        <v>58.2</v>
      </c>
      <c r="AF1086" s="69">
        <v>74.099999999999994</v>
      </c>
      <c r="AG1086" s="46">
        <f t="shared" si="624"/>
        <v>29.1</v>
      </c>
      <c r="AH1086" s="44">
        <f t="shared" si="594"/>
        <v>2660.3320749863728</v>
      </c>
      <c r="AI1086" s="44">
        <f t="shared" si="595"/>
        <v>197130.60675649022</v>
      </c>
      <c r="AJ1086" s="44">
        <f t="shared" si="596"/>
        <v>1.9555563001751275</v>
      </c>
      <c r="AK1086" s="45">
        <v>0</v>
      </c>
      <c r="AL1086" s="43">
        <v>383.2</v>
      </c>
      <c r="AM1086" s="43">
        <v>58.2</v>
      </c>
      <c r="AN1086" s="69">
        <v>74</v>
      </c>
      <c r="AO1086" s="46">
        <f t="shared" si="621"/>
        <v>29.1</v>
      </c>
      <c r="AP1086" s="44">
        <f t="shared" si="597"/>
        <v>2660.3320749863728</v>
      </c>
      <c r="AQ1086" s="46">
        <f t="shared" si="598"/>
        <v>197130.60675649022</v>
      </c>
      <c r="AR1086" s="46">
        <f t="shared" si="599"/>
        <v>196864.57354899158</v>
      </c>
      <c r="AS1086" s="47">
        <f t="shared" si="600"/>
        <v>0.13495276653171343</v>
      </c>
      <c r="AT1086" s="46">
        <f t="shared" si="601"/>
        <v>1.9555563001751275</v>
      </c>
      <c r="AU1086" s="46">
        <f t="shared" si="602"/>
        <v>1.9465157854043105</v>
      </c>
      <c r="AV1086" s="47">
        <f t="shared" si="603"/>
        <v>0.46229887475023906</v>
      </c>
      <c r="AW1086" s="48">
        <v>0</v>
      </c>
      <c r="AX1086" s="70">
        <v>150</v>
      </c>
      <c r="AY1086" s="70">
        <v>12</v>
      </c>
      <c r="AZ1086" s="71">
        <v>328.8</v>
      </c>
      <c r="BA1086" s="43">
        <f t="shared" si="618"/>
        <v>17.244525547445253</v>
      </c>
      <c r="BB1086" s="71">
        <v>57.8</v>
      </c>
      <c r="BC1086" s="69">
        <v>73.5</v>
      </c>
      <c r="BD1086" s="50">
        <f t="shared" si="604"/>
        <v>28.9</v>
      </c>
      <c r="BE1086" s="44">
        <f t="shared" si="605"/>
        <v>2623.8896002047309</v>
      </c>
      <c r="BF1086" s="50">
        <f t="shared" si="619"/>
        <v>197130.60675649022</v>
      </c>
      <c r="BG1086" s="50">
        <f t="shared" si="606"/>
        <v>192855.88561504771</v>
      </c>
      <c r="BH1086" s="72">
        <f t="shared" si="607"/>
        <v>2.1684715589208077</v>
      </c>
      <c r="BI1086" s="73">
        <f t="shared" si="608"/>
        <v>1.9555563001751275</v>
      </c>
      <c r="BJ1086" s="51">
        <f t="shared" si="609"/>
        <v>1.7049000031884178</v>
      </c>
      <c r="BK1086" s="72">
        <f t="shared" si="610"/>
        <v>12.817646669863835</v>
      </c>
      <c r="BL1086" s="79">
        <v>0</v>
      </c>
      <c r="BM1086" s="92">
        <f t="shared" si="626"/>
        <v>1120</v>
      </c>
      <c r="BN1086" s="92">
        <f t="shared" si="627"/>
        <v>6</v>
      </c>
      <c r="BO1086" s="71">
        <v>292.60000000000002</v>
      </c>
      <c r="BP1086" s="71">
        <v>57.7</v>
      </c>
      <c r="BQ1086" s="71">
        <v>72.5</v>
      </c>
      <c r="BR1086" s="72">
        <f t="shared" si="611"/>
        <v>28.85</v>
      </c>
      <c r="BS1086" s="54">
        <f t="shared" si="612"/>
        <v>2614.818251417491</v>
      </c>
      <c r="BT1086" s="50">
        <f t="shared" si="613"/>
        <v>192855.88561504771</v>
      </c>
      <c r="BU1086" s="50">
        <f t="shared" si="614"/>
        <v>189574.32322776809</v>
      </c>
      <c r="BV1086" s="72">
        <f t="shared" si="615"/>
        <v>1.7015619600170333</v>
      </c>
      <c r="BW1086" s="73">
        <f t="shared" si="616"/>
        <v>1.7049000031884178</v>
      </c>
      <c r="BX1086" s="55">
        <f t="shared" si="617"/>
        <v>1.5434579695080832</v>
      </c>
      <c r="BY1086" s="72">
        <f t="shared" si="625"/>
        <v>9.4692963445606129</v>
      </c>
      <c r="BZ1086" s="83" t="s">
        <v>92</v>
      </c>
      <c r="CA1086" s="83" t="s">
        <v>95</v>
      </c>
      <c r="CB1086" s="112">
        <v>6</v>
      </c>
      <c r="CC1086" s="112">
        <v>8</v>
      </c>
      <c r="CD1086" s="112">
        <v>3</v>
      </c>
      <c r="CE1086" s="112">
        <v>6</v>
      </c>
      <c r="CF1086" s="83" t="s">
        <v>93</v>
      </c>
      <c r="CG1086" s="71" t="s">
        <v>75</v>
      </c>
      <c r="CH1086" s="62">
        <v>20.722635494155156</v>
      </c>
      <c r="CI1086" s="63">
        <v>4.2300000000000004</v>
      </c>
      <c r="CJ1086" s="64">
        <f>SUM((AF1086-BQ1086)/AF1086)*100</f>
        <v>2.1592442645074152</v>
      </c>
      <c r="CK1086" s="64">
        <f>SUM(BX1086*CH1086)</f>
        <v>31.984516902664854</v>
      </c>
      <c r="CL1086" s="65" t="s">
        <v>93</v>
      </c>
    </row>
    <row r="1087" spans="1:90" s="65" customFormat="1" ht="24.75" customHeight="1" x14ac:dyDescent="0.3">
      <c r="A1087" s="61" t="s">
        <v>135</v>
      </c>
      <c r="B1087" s="35">
        <v>3.7839999999999998</v>
      </c>
      <c r="C1087" s="35">
        <v>1.8959999999999999</v>
      </c>
      <c r="D1087" s="35">
        <v>6.5460000000000003</v>
      </c>
      <c r="E1087" s="35">
        <v>5.2640000000000002</v>
      </c>
      <c r="F1087" s="35">
        <v>0.67701999999999996</v>
      </c>
      <c r="G1087" s="66">
        <v>0.36009999999999998</v>
      </c>
      <c r="H1087" s="66">
        <v>7.7899999999999997E-2</v>
      </c>
      <c r="I1087" s="66">
        <v>4.7739999999999998E-2</v>
      </c>
      <c r="J1087" s="66">
        <v>3.9919999999999997E-2</v>
      </c>
      <c r="K1087" s="67">
        <v>5.4679999999999992E-2</v>
      </c>
      <c r="L1087" s="66">
        <v>1.7532299999999998</v>
      </c>
      <c r="M1087" s="68">
        <v>4.3299999999999998E-2</v>
      </c>
      <c r="N1087" s="35">
        <v>5.5139999999999993</v>
      </c>
      <c r="O1087" s="35">
        <v>17.919999999999998</v>
      </c>
      <c r="P1087" s="35">
        <v>2.4660000000000002</v>
      </c>
      <c r="Q1087" s="35">
        <v>14.906000000000001</v>
      </c>
      <c r="R1087" s="35">
        <v>6.0980000000000008</v>
      </c>
      <c r="S1087" s="35">
        <v>4.4379999999999997</v>
      </c>
      <c r="T1087" s="35">
        <v>7.7539999999999996</v>
      </c>
      <c r="U1087" s="35">
        <v>3.3719999999999999</v>
      </c>
      <c r="V1087" s="35">
        <v>15.614000000000001</v>
      </c>
      <c r="W1087" s="35">
        <v>6.1579999999999995</v>
      </c>
      <c r="X1087" s="35">
        <v>6.8199999999999985</v>
      </c>
      <c r="Y1087" s="35">
        <v>4.8160000000000007</v>
      </c>
      <c r="Z1087" s="35">
        <v>2.5520000000000005</v>
      </c>
      <c r="AA1087" s="35">
        <v>4.7780000000000005</v>
      </c>
      <c r="AB1087" s="41">
        <v>1120</v>
      </c>
      <c r="AC1087" s="41">
        <v>6</v>
      </c>
      <c r="AD1087" s="88">
        <v>388</v>
      </c>
      <c r="AE1087" s="69">
        <v>58.2</v>
      </c>
      <c r="AF1087" s="69">
        <v>74.099999999999994</v>
      </c>
      <c r="AG1087" s="46">
        <f t="shared" si="624"/>
        <v>29.1</v>
      </c>
      <c r="AH1087" s="44">
        <f t="shared" si="594"/>
        <v>2660.3320749863728</v>
      </c>
      <c r="AI1087" s="44">
        <f t="shared" si="595"/>
        <v>197130.60675649022</v>
      </c>
      <c r="AJ1087" s="44">
        <f t="shared" si="596"/>
        <v>1.9682382476470803</v>
      </c>
      <c r="AK1087" s="45">
        <v>0</v>
      </c>
      <c r="AL1087" s="43">
        <v>383</v>
      </c>
      <c r="AM1087" s="43">
        <v>58</v>
      </c>
      <c r="AN1087" s="69">
        <v>74</v>
      </c>
      <c r="AO1087" s="46">
        <f t="shared" si="621"/>
        <v>29</v>
      </c>
      <c r="AP1087" s="44">
        <f t="shared" si="597"/>
        <v>2642.079421669016</v>
      </c>
      <c r="AQ1087" s="46">
        <f t="shared" si="598"/>
        <v>197130.60675649022</v>
      </c>
      <c r="AR1087" s="46">
        <f t="shared" si="599"/>
        <v>195513.87720350717</v>
      </c>
      <c r="AS1087" s="47">
        <f t="shared" si="600"/>
        <v>0.8201311706913903</v>
      </c>
      <c r="AT1087" s="46">
        <f t="shared" si="601"/>
        <v>1.9682382476470803</v>
      </c>
      <c r="AU1087" s="46">
        <f t="shared" si="602"/>
        <v>1.9589402321623524</v>
      </c>
      <c r="AV1087" s="47">
        <f t="shared" si="603"/>
        <v>0.47240294694218221</v>
      </c>
      <c r="AW1087" s="48">
        <v>0</v>
      </c>
      <c r="AX1087" s="70">
        <v>150</v>
      </c>
      <c r="AY1087" s="70">
        <v>12</v>
      </c>
      <c r="AZ1087" s="71">
        <v>330</v>
      </c>
      <c r="BA1087" s="43">
        <f t="shared" si="618"/>
        <v>17.575757575757574</v>
      </c>
      <c r="BB1087" s="71">
        <v>58</v>
      </c>
      <c r="BC1087" s="69">
        <v>73.599999999999994</v>
      </c>
      <c r="BD1087" s="50">
        <f t="shared" si="604"/>
        <v>29</v>
      </c>
      <c r="BE1087" s="44">
        <f t="shared" si="605"/>
        <v>2642.079421669016</v>
      </c>
      <c r="BF1087" s="50">
        <f t="shared" si="619"/>
        <v>197130.60675649022</v>
      </c>
      <c r="BG1087" s="50">
        <f t="shared" si="606"/>
        <v>194457.04543483956</v>
      </c>
      <c r="BH1087" s="72">
        <f t="shared" si="607"/>
        <v>1.3562385697687394</v>
      </c>
      <c r="BI1087" s="73">
        <f t="shared" si="608"/>
        <v>1.9682382476470803</v>
      </c>
      <c r="BJ1087" s="51">
        <f t="shared" si="609"/>
        <v>1.6970328807684132</v>
      </c>
      <c r="BK1087" s="72">
        <f t="shared" si="610"/>
        <v>13.779092404228916</v>
      </c>
      <c r="BL1087" s="79">
        <v>0</v>
      </c>
      <c r="BM1087" s="92">
        <f t="shared" si="626"/>
        <v>1120</v>
      </c>
      <c r="BN1087" s="92">
        <f t="shared" si="627"/>
        <v>6</v>
      </c>
      <c r="BO1087" s="71">
        <v>295</v>
      </c>
      <c r="BP1087" s="71">
        <v>58.2</v>
      </c>
      <c r="BQ1087" s="71">
        <v>71.7</v>
      </c>
      <c r="BR1087" s="72">
        <f t="shared" si="611"/>
        <v>29.1</v>
      </c>
      <c r="BS1087" s="54">
        <f t="shared" si="612"/>
        <v>2660.3320749863728</v>
      </c>
      <c r="BT1087" s="50">
        <f t="shared" si="613"/>
        <v>194457.04543483956</v>
      </c>
      <c r="BU1087" s="50">
        <f t="shared" si="614"/>
        <v>190745.80977652295</v>
      </c>
      <c r="BV1087" s="72">
        <f t="shared" si="615"/>
        <v>1.908511800134393</v>
      </c>
      <c r="BW1087" s="73">
        <f t="shared" si="616"/>
        <v>1.6970328807684132</v>
      </c>
      <c r="BX1087" s="55">
        <f t="shared" si="617"/>
        <v>1.5465608410775622</v>
      </c>
      <c r="BY1087" s="72">
        <f t="shared" si="625"/>
        <v>8.8667721996475137</v>
      </c>
      <c r="BZ1087" s="83" t="s">
        <v>92</v>
      </c>
      <c r="CA1087" s="83" t="s">
        <v>95</v>
      </c>
      <c r="CB1087" s="112">
        <v>6</v>
      </c>
      <c r="CC1087" s="112">
        <v>8</v>
      </c>
      <c r="CD1087" s="112">
        <v>3</v>
      </c>
      <c r="CE1087" s="112">
        <v>6</v>
      </c>
      <c r="CF1087" s="83" t="s">
        <v>93</v>
      </c>
      <c r="CG1087" s="71" t="s">
        <v>75</v>
      </c>
      <c r="CH1087" s="62">
        <v>23.256210977689001</v>
      </c>
      <c r="CI1087" s="63">
        <v>3.7220231231873773</v>
      </c>
      <c r="CJ1087" s="64">
        <f>SUM((AF1087-BQ1087)/AF1087)*100</f>
        <v>3.2388663967611224</v>
      </c>
      <c r="CK1087" s="64">
        <f>SUM(BX1087*CH1087)</f>
        <v>35.967145209931935</v>
      </c>
      <c r="CL1087" s="65" t="s">
        <v>93</v>
      </c>
    </row>
    <row r="1088" spans="1:90" s="65" customFormat="1" ht="24.75" customHeight="1" x14ac:dyDescent="0.3">
      <c r="A1088" s="61" t="s">
        <v>135</v>
      </c>
      <c r="B1088" s="35">
        <v>3.9580000000000002</v>
      </c>
      <c r="C1088" s="35">
        <v>2.024</v>
      </c>
      <c r="D1088" s="35">
        <v>6.6920000000000002</v>
      </c>
      <c r="E1088" s="35">
        <v>5.36</v>
      </c>
      <c r="F1088" s="35">
        <v>0.65090000000000003</v>
      </c>
      <c r="G1088" s="66">
        <v>0.38711999999999996</v>
      </c>
      <c r="H1088" s="66">
        <v>8.0640000000000003E-2</v>
      </c>
      <c r="I1088" s="66">
        <v>4.9799999999999997E-2</v>
      </c>
      <c r="J1088" s="66">
        <v>4.0599999999999997E-2</v>
      </c>
      <c r="K1088" s="67">
        <v>5.314E-2</v>
      </c>
      <c r="L1088" s="66">
        <v>1.7532299999999998</v>
      </c>
      <c r="M1088" s="68">
        <v>4.8780000000000004E-2</v>
      </c>
      <c r="N1088" s="35">
        <v>5.4565999999999999</v>
      </c>
      <c r="O1088" s="35">
        <v>18.512800000000002</v>
      </c>
      <c r="P1088" s="35">
        <v>2.6611000000000002</v>
      </c>
      <c r="Q1088" s="35">
        <v>15.9712</v>
      </c>
      <c r="R1088" s="35">
        <v>4.9891999999999994</v>
      </c>
      <c r="S1088" s="35">
        <v>4.4276999999999997</v>
      </c>
      <c r="T1088" s="35">
        <v>7.8513000000000002</v>
      </c>
      <c r="U1088" s="35">
        <v>3.2800999999999991</v>
      </c>
      <c r="V1088" s="35">
        <v>14.1896</v>
      </c>
      <c r="W1088" s="35">
        <v>4.4066999999999998</v>
      </c>
      <c r="X1088" s="35">
        <v>8.352999999999998</v>
      </c>
      <c r="Y1088" s="35">
        <v>3.6676000000000002</v>
      </c>
      <c r="Z1088" s="35">
        <v>1.5456000000000001</v>
      </c>
      <c r="AA1088" s="35">
        <v>4.6005000000000003</v>
      </c>
      <c r="AB1088" s="41">
        <v>1120</v>
      </c>
      <c r="AC1088" s="41">
        <v>6</v>
      </c>
      <c r="AD1088" s="88">
        <v>387.1</v>
      </c>
      <c r="AE1088" s="69">
        <v>58.2</v>
      </c>
      <c r="AF1088" s="69">
        <v>74.099999999999994</v>
      </c>
      <c r="AG1088" s="46">
        <f t="shared" si="624"/>
        <v>29.1</v>
      </c>
      <c r="AH1088" s="44">
        <f t="shared" si="594"/>
        <v>2660.3320749863728</v>
      </c>
      <c r="AI1088" s="44">
        <f t="shared" si="595"/>
        <v>197130.60675649022</v>
      </c>
      <c r="AJ1088" s="44">
        <f t="shared" si="596"/>
        <v>1.9636727465571773</v>
      </c>
      <c r="AK1088" s="45">
        <v>0</v>
      </c>
      <c r="AL1088" s="43">
        <v>383.5</v>
      </c>
      <c r="AM1088" s="43">
        <v>58</v>
      </c>
      <c r="AN1088" s="69">
        <v>74</v>
      </c>
      <c r="AO1088" s="46">
        <f t="shared" si="621"/>
        <v>29</v>
      </c>
      <c r="AP1088" s="44">
        <f t="shared" si="597"/>
        <v>2642.079421669016</v>
      </c>
      <c r="AQ1088" s="46">
        <f t="shared" si="598"/>
        <v>197130.60675649022</v>
      </c>
      <c r="AR1088" s="46">
        <f t="shared" si="599"/>
        <v>195513.87720350717</v>
      </c>
      <c r="AS1088" s="47">
        <f t="shared" si="600"/>
        <v>0.8201311706913903</v>
      </c>
      <c r="AT1088" s="46">
        <f t="shared" si="601"/>
        <v>1.9636727465571773</v>
      </c>
      <c r="AU1088" s="46">
        <f t="shared" si="602"/>
        <v>1.9614975953897185</v>
      </c>
      <c r="AV1088" s="47">
        <f t="shared" si="603"/>
        <v>0.11076953485617243</v>
      </c>
      <c r="AW1088" s="48">
        <v>0</v>
      </c>
      <c r="AX1088" s="70">
        <v>150</v>
      </c>
      <c r="AY1088" s="70">
        <v>12</v>
      </c>
      <c r="AZ1088" s="71">
        <v>328.4</v>
      </c>
      <c r="BA1088" s="43">
        <f t="shared" si="618"/>
        <v>17.874543239951294</v>
      </c>
      <c r="BB1088" s="71">
        <v>58.1</v>
      </c>
      <c r="BC1088" s="69">
        <v>73.7</v>
      </c>
      <c r="BD1088" s="50">
        <f t="shared" si="604"/>
        <v>29.05</v>
      </c>
      <c r="BE1088" s="44">
        <f t="shared" si="605"/>
        <v>2651.1978943460604</v>
      </c>
      <c r="BF1088" s="50">
        <f t="shared" si="619"/>
        <v>197130.60675649022</v>
      </c>
      <c r="BG1088" s="50">
        <f t="shared" si="606"/>
        <v>195393.28481330466</v>
      </c>
      <c r="BH1088" s="72">
        <f t="shared" si="607"/>
        <v>0.8813050250140092</v>
      </c>
      <c r="BI1088" s="73">
        <f t="shared" si="608"/>
        <v>1.9636727465571773</v>
      </c>
      <c r="BJ1088" s="51">
        <f t="shared" si="609"/>
        <v>1.6807128265118285</v>
      </c>
      <c r="BK1088" s="72">
        <f t="shared" si="610"/>
        <v>14.409728939888286</v>
      </c>
      <c r="BL1088" s="79">
        <v>0</v>
      </c>
      <c r="BM1088" s="92">
        <f t="shared" si="626"/>
        <v>1120</v>
      </c>
      <c r="BN1088" s="92">
        <f t="shared" si="627"/>
        <v>6</v>
      </c>
      <c r="BO1088" s="71">
        <v>296.5</v>
      </c>
      <c r="BP1088" s="71">
        <v>57.7</v>
      </c>
      <c r="BQ1088" s="71">
        <v>71.7</v>
      </c>
      <c r="BR1088" s="72">
        <f t="shared" si="611"/>
        <v>28.85</v>
      </c>
      <c r="BS1088" s="54">
        <f t="shared" si="612"/>
        <v>2614.818251417491</v>
      </c>
      <c r="BT1088" s="50">
        <f t="shared" si="613"/>
        <v>195393.28481330466</v>
      </c>
      <c r="BU1088" s="50">
        <f t="shared" si="614"/>
        <v>187482.4686266341</v>
      </c>
      <c r="BV1088" s="72">
        <f t="shared" si="615"/>
        <v>4.0486632865757022</v>
      </c>
      <c r="BW1088" s="73">
        <f t="shared" si="616"/>
        <v>1.6807128265118285</v>
      </c>
      <c r="BX1088" s="55">
        <f t="shared" si="617"/>
        <v>1.5814812028663392</v>
      </c>
      <c r="BY1088" s="72">
        <f t="shared" si="625"/>
        <v>5.9041391295522994</v>
      </c>
      <c r="BZ1088" s="83" t="s">
        <v>92</v>
      </c>
      <c r="CA1088" s="83" t="s">
        <v>95</v>
      </c>
      <c r="CB1088" s="112">
        <v>6</v>
      </c>
      <c r="CC1088" s="112">
        <v>8</v>
      </c>
      <c r="CD1088" s="112">
        <v>3</v>
      </c>
      <c r="CE1088" s="112">
        <v>6</v>
      </c>
      <c r="CF1088" s="83" t="s">
        <v>93</v>
      </c>
      <c r="CG1088" s="71" t="s">
        <v>75</v>
      </c>
      <c r="CH1088" s="129">
        <f>SUM(CH1086:CH1087)/2</f>
        <v>21.989423235922079</v>
      </c>
      <c r="CI1088" s="63">
        <v>4.2067933379449638</v>
      </c>
      <c r="CJ1088" s="64">
        <f>SUM((AF1088-BQ1088)/AF1088)*100</f>
        <v>3.2388663967611224</v>
      </c>
      <c r="CK1088" s="64">
        <f>SUM(BX1088*CH1088)</f>
        <v>34.775859509483077</v>
      </c>
      <c r="CL1088" s="65" t="s">
        <v>93</v>
      </c>
    </row>
    <row r="1089" spans="1:90" s="65" customFormat="1" ht="24.75" customHeight="1" x14ac:dyDescent="0.3">
      <c r="A1089" s="61" t="s">
        <v>135</v>
      </c>
      <c r="B1089" s="35">
        <v>3.7440000000000002</v>
      </c>
      <c r="C1089" s="35">
        <v>1.694</v>
      </c>
      <c r="D1089" s="35">
        <v>7.1319999999999997</v>
      </c>
      <c r="E1089" s="35">
        <v>3.8124800000000003</v>
      </c>
      <c r="F1089" s="35">
        <v>0.8165</v>
      </c>
      <c r="G1089" s="66">
        <v>0.35238000000000003</v>
      </c>
      <c r="H1089" s="66">
        <v>8.3820000000000006E-2</v>
      </c>
      <c r="I1089" s="66">
        <v>4.4760000000000001E-2</v>
      </c>
      <c r="J1089" s="66">
        <v>3.4619999999999998E-2</v>
      </c>
      <c r="K1089" s="67">
        <v>4.614E-2</v>
      </c>
      <c r="L1089" s="66">
        <v>1.7532299999999998</v>
      </c>
      <c r="M1089" s="68">
        <v>0.1119</v>
      </c>
      <c r="N1089" s="35">
        <v>8.2800000000000011</v>
      </c>
      <c r="O1089" s="35">
        <v>13.366</v>
      </c>
      <c r="P1089" s="35">
        <v>2.6440000000000001</v>
      </c>
      <c r="Q1089" s="35">
        <v>17.351999999999997</v>
      </c>
      <c r="R1089" s="35">
        <v>4.93</v>
      </c>
      <c r="S1089" s="35">
        <v>4.58</v>
      </c>
      <c r="T1089" s="35">
        <v>7.4320000000000004</v>
      </c>
      <c r="U1089" s="35">
        <v>3.218</v>
      </c>
      <c r="V1089" s="35">
        <v>14.502000000000001</v>
      </c>
      <c r="W1089" s="35">
        <v>4.1620000000000008</v>
      </c>
      <c r="X1089" s="35">
        <v>7.798</v>
      </c>
      <c r="Y1089" s="35">
        <v>2.9319999999999995</v>
      </c>
      <c r="Z1089" s="35">
        <v>1.5619999999999998</v>
      </c>
      <c r="AA1089" s="35">
        <v>4.7460000000000004</v>
      </c>
      <c r="AB1089" s="41">
        <v>1000</v>
      </c>
      <c r="AC1089" s="41">
        <v>9</v>
      </c>
      <c r="AD1089" s="88">
        <v>385.9</v>
      </c>
      <c r="AE1089" s="69">
        <v>58.2</v>
      </c>
      <c r="AF1089" s="69">
        <v>74.099999999999994</v>
      </c>
      <c r="AG1089" s="46">
        <f t="shared" si="624"/>
        <v>29.1</v>
      </c>
      <c r="AH1089" s="44">
        <f t="shared" si="594"/>
        <v>2660.3320749863728</v>
      </c>
      <c r="AI1089" s="44">
        <f t="shared" si="595"/>
        <v>197130.60675649022</v>
      </c>
      <c r="AJ1089" s="44">
        <f t="shared" si="596"/>
        <v>1.9575854117706399</v>
      </c>
      <c r="AK1089" s="45">
        <v>0</v>
      </c>
      <c r="AL1089" s="43">
        <v>383.7</v>
      </c>
      <c r="AM1089" s="43">
        <v>58.2</v>
      </c>
      <c r="AN1089" s="69">
        <v>74</v>
      </c>
      <c r="AO1089" s="46">
        <f t="shared" si="621"/>
        <v>29.1</v>
      </c>
      <c r="AP1089" s="44">
        <f t="shared" si="597"/>
        <v>2660.3320749863728</v>
      </c>
      <c r="AQ1089" s="46">
        <f t="shared" si="598"/>
        <v>197130.60675649022</v>
      </c>
      <c r="AR1089" s="46">
        <f t="shared" si="599"/>
        <v>196864.57354899158</v>
      </c>
      <c r="AS1089" s="47">
        <f t="shared" si="600"/>
        <v>0.13495276653171343</v>
      </c>
      <c r="AT1089" s="46">
        <f t="shared" si="601"/>
        <v>1.9575854117706399</v>
      </c>
      <c r="AU1089" s="46">
        <f t="shared" si="602"/>
        <v>1.9490556024520718</v>
      </c>
      <c r="AV1089" s="47">
        <f t="shared" si="603"/>
        <v>0.43573114446398231</v>
      </c>
      <c r="AW1089" s="48">
        <v>0</v>
      </c>
      <c r="AX1089" s="70">
        <v>150</v>
      </c>
      <c r="AY1089" s="70">
        <v>12</v>
      </c>
      <c r="AZ1089" s="71">
        <v>328.2</v>
      </c>
      <c r="BA1089" s="43">
        <f t="shared" si="618"/>
        <v>17.58074344911639</v>
      </c>
      <c r="BB1089" s="71">
        <v>58.1</v>
      </c>
      <c r="BC1089" s="69">
        <v>73.599999999999994</v>
      </c>
      <c r="BD1089" s="50">
        <f t="shared" si="604"/>
        <v>29.05</v>
      </c>
      <c r="BE1089" s="44">
        <f t="shared" si="605"/>
        <v>2651.1978943460604</v>
      </c>
      <c r="BF1089" s="50">
        <f t="shared" si="619"/>
        <v>197130.60675649022</v>
      </c>
      <c r="BG1089" s="50">
        <f t="shared" si="606"/>
        <v>195128.16502387004</v>
      </c>
      <c r="BH1089" s="72">
        <f t="shared" si="607"/>
        <v>1.0157944347494141</v>
      </c>
      <c r="BI1089" s="73">
        <f t="shared" si="608"/>
        <v>1.9575854117706399</v>
      </c>
      <c r="BJ1089" s="51">
        <f t="shared" si="609"/>
        <v>1.6819714363626146</v>
      </c>
      <c r="BK1089" s="72">
        <f t="shared" si="610"/>
        <v>14.079282250000624</v>
      </c>
      <c r="BL1089" s="79">
        <v>0</v>
      </c>
      <c r="BM1089" s="92">
        <f t="shared" si="626"/>
        <v>1000</v>
      </c>
      <c r="BN1089" s="92">
        <f t="shared" si="627"/>
        <v>9</v>
      </c>
      <c r="BO1089" s="71">
        <v>298</v>
      </c>
      <c r="BP1089" s="71">
        <v>58</v>
      </c>
      <c r="BQ1089" s="71">
        <v>71.599999999999994</v>
      </c>
      <c r="BR1089" s="72">
        <f t="shared" si="611"/>
        <v>29</v>
      </c>
      <c r="BS1089" s="54">
        <f t="shared" si="612"/>
        <v>2642.079421669016</v>
      </c>
      <c r="BT1089" s="50">
        <f t="shared" si="613"/>
        <v>195128.16502387004</v>
      </c>
      <c r="BU1089" s="50">
        <f t="shared" si="614"/>
        <v>189172.88659150153</v>
      </c>
      <c r="BV1089" s="72">
        <f t="shared" si="615"/>
        <v>3.0519830039092488</v>
      </c>
      <c r="BW1089" s="73">
        <f t="shared" si="616"/>
        <v>1.6819714363626146</v>
      </c>
      <c r="BX1089" s="55">
        <f t="shared" si="617"/>
        <v>1.5752786002758361</v>
      </c>
      <c r="BY1089" s="72">
        <f t="shared" si="625"/>
        <v>6.343320331141264</v>
      </c>
      <c r="BZ1089" s="83" t="s">
        <v>92</v>
      </c>
      <c r="CA1089" s="83" t="s">
        <v>95</v>
      </c>
      <c r="CB1089" s="112">
        <v>6</v>
      </c>
      <c r="CC1089" s="112">
        <v>8</v>
      </c>
      <c r="CD1089" s="112">
        <v>3</v>
      </c>
      <c r="CE1089" s="112">
        <v>6</v>
      </c>
      <c r="CF1089" s="83" t="s">
        <v>93</v>
      </c>
      <c r="CG1089" s="71" t="s">
        <v>75</v>
      </c>
      <c r="CH1089" s="129">
        <f>SUM(CH1087:CH1088)/2</f>
        <v>22.622817106805542</v>
      </c>
      <c r="CI1089" s="63">
        <v>3.0004063952224778</v>
      </c>
      <c r="CJ1089" s="64">
        <f>SUM((AF1089-BQ1089)/AF1089)*100</f>
        <v>3.3738191632928474</v>
      </c>
      <c r="CK1089" s="64">
        <f>SUM(BX1089*CH1089)</f>
        <v>35.637239666304872</v>
      </c>
      <c r="CL1089" s="65" t="s">
        <v>93</v>
      </c>
    </row>
    <row r="1090" spans="1:90" s="65" customFormat="1" ht="24.75" customHeight="1" x14ac:dyDescent="0.3">
      <c r="A1090" s="61" t="s">
        <v>135</v>
      </c>
      <c r="B1090" s="35">
        <v>3.778</v>
      </c>
      <c r="C1090" s="35">
        <v>1.7</v>
      </c>
      <c r="D1090" s="35">
        <v>7.3259999999999996</v>
      </c>
      <c r="E1090" s="35">
        <v>3.8581199999999995</v>
      </c>
      <c r="F1090" s="35">
        <v>0.85229999999999995</v>
      </c>
      <c r="G1090" s="66">
        <v>0.34994000000000003</v>
      </c>
      <c r="H1090" s="66">
        <v>8.5699999999999998E-2</v>
      </c>
      <c r="I1090" s="66">
        <v>4.6919999999999996E-2</v>
      </c>
      <c r="J1090" s="66">
        <v>3.5279999999999999E-2</v>
      </c>
      <c r="K1090" s="67">
        <v>4.6519999999999999E-2</v>
      </c>
      <c r="L1090" s="66">
        <v>1.7532299999999998</v>
      </c>
      <c r="M1090" s="68">
        <v>0.12082000000000001</v>
      </c>
      <c r="N1090" s="35">
        <v>5.5139999999999993</v>
      </c>
      <c r="O1090" s="35">
        <v>17.919999999999998</v>
      </c>
      <c r="P1090" s="35">
        <v>2.4660000000000002</v>
      </c>
      <c r="Q1090" s="35">
        <v>14.906000000000001</v>
      </c>
      <c r="R1090" s="35">
        <v>6.0980000000000008</v>
      </c>
      <c r="S1090" s="35">
        <v>4.4379999999999997</v>
      </c>
      <c r="T1090" s="35">
        <v>7.7539999999999996</v>
      </c>
      <c r="U1090" s="35">
        <v>3.3719999999999999</v>
      </c>
      <c r="V1090" s="35">
        <v>15.614000000000001</v>
      </c>
      <c r="W1090" s="35">
        <v>6.1579999999999995</v>
      </c>
      <c r="X1090" s="35">
        <v>6.8199999999999985</v>
      </c>
      <c r="Y1090" s="35">
        <v>4.8160000000000007</v>
      </c>
      <c r="Z1090" s="35">
        <v>2.5520000000000005</v>
      </c>
      <c r="AA1090" s="35">
        <v>4.7780000000000005</v>
      </c>
      <c r="AB1090" s="41">
        <v>1000</v>
      </c>
      <c r="AC1090" s="41">
        <v>9</v>
      </c>
      <c r="AD1090" s="88">
        <v>384.9</v>
      </c>
      <c r="AE1090" s="69">
        <v>58.2</v>
      </c>
      <c r="AF1090" s="69">
        <v>74.099999999999994</v>
      </c>
      <c r="AG1090" s="46">
        <f t="shared" si="624"/>
        <v>29.1</v>
      </c>
      <c r="AH1090" s="44">
        <f t="shared" ref="AH1090:AH1116" si="628">PI()*(AE1090/2)^2</f>
        <v>2660.3320749863728</v>
      </c>
      <c r="AI1090" s="44">
        <f t="shared" ref="AI1090:AI1116" si="629">PI()*(AE1090/2)^2*AF1090</f>
        <v>197130.60675649022</v>
      </c>
      <c r="AJ1090" s="44">
        <f t="shared" ref="AJ1090:AJ1116" si="630">(AD1090*1000/AI1090)</f>
        <v>1.9525126327818587</v>
      </c>
      <c r="AK1090" s="45">
        <v>0</v>
      </c>
      <c r="AL1090" s="43">
        <v>383.7</v>
      </c>
      <c r="AM1090" s="43">
        <v>58.2</v>
      </c>
      <c r="AN1090" s="69">
        <v>74</v>
      </c>
      <c r="AO1090" s="46">
        <f t="shared" si="621"/>
        <v>29.1</v>
      </c>
      <c r="AP1090" s="44">
        <f t="shared" ref="AP1090:AP1116" si="631">PI()*(AM1090/2)^2</f>
        <v>2660.3320749863728</v>
      </c>
      <c r="AQ1090" s="46">
        <f t="shared" ref="AQ1090:AQ1116" si="632">SUM(AI1090)</f>
        <v>197130.60675649022</v>
      </c>
      <c r="AR1090" s="46">
        <f t="shared" ref="AR1090:AR1116" si="633">PI()*(AM1090/2)^2*AN1090</f>
        <v>196864.57354899158</v>
      </c>
      <c r="AS1090" s="47">
        <f t="shared" ref="AS1090:AS1116" si="634">((AQ1090-AR1090)/AQ1090)*100</f>
        <v>0.13495276653171343</v>
      </c>
      <c r="AT1090" s="46">
        <f t="shared" ref="AT1090:AT1116" si="635">SUM(AJ1090)</f>
        <v>1.9525126327818587</v>
      </c>
      <c r="AU1090" s="46">
        <f t="shared" ref="AU1090:AU1116" si="636">(AL1090*1000/AR1090)</f>
        <v>1.9490556024520718</v>
      </c>
      <c r="AV1090" s="47">
        <f t="shared" ref="AV1090:AV1116" si="637">((AT1090-AU1090)/AT1090)*100</f>
        <v>0.17705546544206041</v>
      </c>
      <c r="AW1090" s="48">
        <v>0</v>
      </c>
      <c r="AX1090" s="70">
        <v>150</v>
      </c>
      <c r="AY1090" s="70">
        <v>12</v>
      </c>
      <c r="AZ1090" s="71">
        <v>328.2</v>
      </c>
      <c r="BA1090" s="43">
        <f t="shared" si="618"/>
        <v>17.276051188299814</v>
      </c>
      <c r="BB1090" s="71">
        <v>58.2</v>
      </c>
      <c r="BC1090" s="69">
        <v>73.599999999999994</v>
      </c>
      <c r="BD1090" s="50">
        <f t="shared" ref="BD1090:BD1116" si="638">SUM(BB1090/2)</f>
        <v>29.1</v>
      </c>
      <c r="BE1090" s="44">
        <f t="shared" ref="BE1090:BE1116" si="639">PI()*(BB1090/2)^2</f>
        <v>2660.3320749863728</v>
      </c>
      <c r="BF1090" s="50">
        <f t="shared" si="619"/>
        <v>197130.60675649022</v>
      </c>
      <c r="BG1090" s="50">
        <f t="shared" ref="BG1090:BG1116" si="640">PI()*(BB1090/2)^2*BC1090</f>
        <v>195800.44071899704</v>
      </c>
      <c r="BH1090" s="72">
        <f t="shared" ref="BH1090:BH1116" si="641">((BF1090-BG1090)/BF1090)*100</f>
        <v>0.6747638326585671</v>
      </c>
      <c r="BI1090" s="73">
        <f t="shared" ref="BI1090:BI1116" si="642">SUM(AJ1090)</f>
        <v>1.9525126327818587</v>
      </c>
      <c r="BJ1090" s="51">
        <f t="shared" ref="BJ1090:BJ1116" si="643">(AZ1090*1000/BG1090)</f>
        <v>1.6761964314013784</v>
      </c>
      <c r="BK1090" s="72">
        <f t="shared" ref="BK1090:BK1116" si="644">((BI1090-BJ1090)/BI1090)*100</f>
        <v>14.151826561388056</v>
      </c>
      <c r="BL1090" s="79">
        <v>0</v>
      </c>
      <c r="BM1090" s="92">
        <f t="shared" si="626"/>
        <v>1000</v>
      </c>
      <c r="BN1090" s="92">
        <f t="shared" si="627"/>
        <v>9</v>
      </c>
      <c r="BO1090" s="71">
        <v>298.39999999999998</v>
      </c>
      <c r="BP1090" s="71">
        <v>58.1</v>
      </c>
      <c r="BQ1090" s="71">
        <v>71.5</v>
      </c>
      <c r="BR1090" s="72">
        <f t="shared" ref="BR1090:BR1116" si="645">BP1090/2</f>
        <v>29.05</v>
      </c>
      <c r="BS1090" s="54">
        <f t="shared" ref="BS1090:BS1116" si="646">PI()*(BP1090/2)^2</f>
        <v>2651.1978943460604</v>
      </c>
      <c r="BT1090" s="50">
        <f t="shared" ref="BT1090:BT1116" si="647">SUM(BG1090)</f>
        <v>195800.44071899704</v>
      </c>
      <c r="BU1090" s="50">
        <f t="shared" ref="BU1090:BU1116" si="648">PI()*(BP1090/2)^2*BQ1090</f>
        <v>189560.64944574333</v>
      </c>
      <c r="BV1090" s="72">
        <f t="shared" ref="BV1090:BV1116" si="649">((BT1090-BU1090)/BT1090)*100</f>
        <v>3.1868116590241713</v>
      </c>
      <c r="BW1090" s="73">
        <f t="shared" ref="BW1090:BW1116" si="650">SUM(BJ1090)</f>
        <v>1.6761964314013784</v>
      </c>
      <c r="BX1090" s="55">
        <f t="shared" ref="BX1090:BX1116" si="651">(BO1090*1000/BU1090)</f>
        <v>1.5741663729919275</v>
      </c>
      <c r="BY1090" s="72">
        <f t="shared" si="625"/>
        <v>6.0869989040693167</v>
      </c>
      <c r="BZ1090" s="83" t="s">
        <v>92</v>
      </c>
      <c r="CA1090" s="83" t="s">
        <v>95</v>
      </c>
      <c r="CB1090" s="112">
        <v>6</v>
      </c>
      <c r="CC1090" s="112">
        <v>8</v>
      </c>
      <c r="CD1090" s="112">
        <v>3</v>
      </c>
      <c r="CE1090" s="112">
        <v>6</v>
      </c>
      <c r="CF1090" s="83" t="s">
        <v>93</v>
      </c>
      <c r="CG1090" s="71" t="s">
        <v>75</v>
      </c>
      <c r="CH1090" s="129">
        <f>SUM(CH1088:CH1089)/2</f>
        <v>22.306120171363808</v>
      </c>
      <c r="CI1090" s="63">
        <f>SUM(CI1088:CI1089)/2</f>
        <v>3.6035998665837208</v>
      </c>
      <c r="CJ1090" s="64">
        <f>SUM((AF1090-BQ1090)/AF1090)*100</f>
        <v>3.5087719298245541</v>
      </c>
      <c r="CK1090" s="64">
        <f>SUM(BX1090*CH1090)</f>
        <v>35.11354428567784</v>
      </c>
      <c r="CL1090" s="65" t="s">
        <v>93</v>
      </c>
    </row>
    <row r="1091" spans="1:90" s="65" customFormat="1" ht="24.75" customHeight="1" x14ac:dyDescent="0.3">
      <c r="A1091" s="61" t="s">
        <v>135</v>
      </c>
      <c r="B1091" s="35">
        <v>3.91</v>
      </c>
      <c r="C1091" s="35">
        <v>1.6679999999999999</v>
      </c>
      <c r="D1091" s="35">
        <v>7.6520000000000001</v>
      </c>
      <c r="E1091" s="35">
        <v>3.9694400000000001</v>
      </c>
      <c r="F1091" s="35">
        <v>0.88957999999999993</v>
      </c>
      <c r="G1091" s="66">
        <v>0.35930000000000001</v>
      </c>
      <c r="H1091" s="66">
        <v>8.8800000000000004E-2</v>
      </c>
      <c r="I1091" s="66">
        <v>4.8260000000000004E-2</v>
      </c>
      <c r="J1091" s="66">
        <v>3.6380000000000003E-2</v>
      </c>
      <c r="K1091" s="67">
        <v>4.5360000000000004E-2</v>
      </c>
      <c r="L1091" s="66">
        <v>1.7532299999999998</v>
      </c>
      <c r="M1091" s="68">
        <v>0.12302</v>
      </c>
      <c r="N1091" s="35">
        <v>5.4565999999999999</v>
      </c>
      <c r="O1091" s="35">
        <v>18.512800000000002</v>
      </c>
      <c r="P1091" s="35">
        <v>2.6611000000000002</v>
      </c>
      <c r="Q1091" s="35">
        <v>15.9712</v>
      </c>
      <c r="R1091" s="35">
        <v>4.9891999999999994</v>
      </c>
      <c r="S1091" s="35">
        <v>4.4276999999999997</v>
      </c>
      <c r="T1091" s="35">
        <v>7.8513000000000002</v>
      </c>
      <c r="U1091" s="35">
        <v>3.2800999999999991</v>
      </c>
      <c r="V1091" s="35">
        <v>14.1896</v>
      </c>
      <c r="W1091" s="35">
        <v>4.4066999999999998</v>
      </c>
      <c r="X1091" s="35">
        <v>8.352999999999998</v>
      </c>
      <c r="Y1091" s="35">
        <v>3.6676000000000002</v>
      </c>
      <c r="Z1091" s="35">
        <v>1.5456000000000001</v>
      </c>
      <c r="AA1091" s="35">
        <v>4.6005000000000003</v>
      </c>
      <c r="AB1091" s="41">
        <v>1000</v>
      </c>
      <c r="AC1091" s="41">
        <v>9</v>
      </c>
      <c r="AD1091" s="88">
        <v>386.8</v>
      </c>
      <c r="AE1091" s="69">
        <v>58.2</v>
      </c>
      <c r="AF1091" s="69">
        <v>74.099999999999994</v>
      </c>
      <c r="AG1091" s="46">
        <f t="shared" si="624"/>
        <v>29.1</v>
      </c>
      <c r="AH1091" s="44">
        <f t="shared" si="628"/>
        <v>2660.3320749863728</v>
      </c>
      <c r="AI1091" s="44">
        <f t="shared" si="629"/>
        <v>197130.60675649022</v>
      </c>
      <c r="AJ1091" s="44">
        <f t="shared" si="630"/>
        <v>1.962150912860543</v>
      </c>
      <c r="AK1091" s="45">
        <v>0</v>
      </c>
      <c r="AL1091" s="43">
        <v>383.4</v>
      </c>
      <c r="AM1091" s="43">
        <v>58</v>
      </c>
      <c r="AN1091" s="69">
        <v>74</v>
      </c>
      <c r="AO1091" s="46">
        <f t="shared" si="621"/>
        <v>29</v>
      </c>
      <c r="AP1091" s="44">
        <f t="shared" si="631"/>
        <v>2642.079421669016</v>
      </c>
      <c r="AQ1091" s="46">
        <f t="shared" si="632"/>
        <v>197130.60675649022</v>
      </c>
      <c r="AR1091" s="46">
        <f t="shared" si="633"/>
        <v>195513.87720350717</v>
      </c>
      <c r="AS1091" s="47">
        <f t="shared" si="634"/>
        <v>0.8201311706913903</v>
      </c>
      <c r="AT1091" s="46">
        <f t="shared" si="635"/>
        <v>1.962150912860543</v>
      </c>
      <c r="AU1091" s="46">
        <f t="shared" si="636"/>
        <v>1.9609861227442451</v>
      </c>
      <c r="AV1091" s="47">
        <f t="shared" si="637"/>
        <v>5.9362922019070639E-2</v>
      </c>
      <c r="AW1091" s="48">
        <v>0</v>
      </c>
      <c r="AX1091" s="70">
        <v>150</v>
      </c>
      <c r="AY1091" s="70">
        <v>12</v>
      </c>
      <c r="AZ1091" s="71">
        <v>329.3</v>
      </c>
      <c r="BA1091" s="43">
        <f t="shared" ref="BA1091:BA1116" si="652">(AD1091-AZ1091)/AZ1091*100</f>
        <v>17.461281506225326</v>
      </c>
      <c r="BB1091" s="71">
        <v>58</v>
      </c>
      <c r="BC1091" s="69">
        <v>73.7</v>
      </c>
      <c r="BD1091" s="50">
        <f t="shared" si="638"/>
        <v>29</v>
      </c>
      <c r="BE1091" s="44">
        <f t="shared" si="639"/>
        <v>2642.079421669016</v>
      </c>
      <c r="BF1091" s="50">
        <f t="shared" si="619"/>
        <v>197130.60675649022</v>
      </c>
      <c r="BG1091" s="50">
        <f t="shared" si="640"/>
        <v>194721.25337700648</v>
      </c>
      <c r="BH1091" s="72">
        <f t="shared" si="641"/>
        <v>1.2222117199993947</v>
      </c>
      <c r="BI1091" s="73">
        <f t="shared" si="642"/>
        <v>1.962150912860543</v>
      </c>
      <c r="BJ1091" s="51">
        <f t="shared" si="643"/>
        <v>1.6911353757693364</v>
      </c>
      <c r="BK1091" s="72">
        <f t="shared" si="644"/>
        <v>13.81216578780394</v>
      </c>
      <c r="BL1091" s="79">
        <v>0</v>
      </c>
      <c r="BM1091" s="92">
        <f t="shared" si="626"/>
        <v>1000</v>
      </c>
      <c r="BN1091" s="92">
        <f t="shared" si="627"/>
        <v>9</v>
      </c>
      <c r="BO1091" s="71">
        <v>295.5</v>
      </c>
      <c r="BP1091" s="71">
        <v>57.6</v>
      </c>
      <c r="BQ1091" s="71">
        <v>71.599999999999994</v>
      </c>
      <c r="BR1091" s="72">
        <f t="shared" si="645"/>
        <v>28.8</v>
      </c>
      <c r="BS1091" s="54">
        <f t="shared" si="646"/>
        <v>2605.7626105935183</v>
      </c>
      <c r="BT1091" s="50">
        <f t="shared" si="647"/>
        <v>194721.25337700648</v>
      </c>
      <c r="BU1091" s="50">
        <f t="shared" si="648"/>
        <v>186572.60291849589</v>
      </c>
      <c r="BV1091" s="72">
        <f t="shared" si="649"/>
        <v>4.1847771196982313</v>
      </c>
      <c r="BW1091" s="73">
        <f t="shared" si="650"/>
        <v>1.6911353757693364</v>
      </c>
      <c r="BX1091" s="55">
        <f t="shared" si="651"/>
        <v>1.5838338286414375</v>
      </c>
      <c r="BY1091" s="72">
        <f t="shared" si="625"/>
        <v>6.3449413137067703</v>
      </c>
      <c r="BZ1091" s="83" t="s">
        <v>92</v>
      </c>
      <c r="CA1091" s="83" t="s">
        <v>95</v>
      </c>
      <c r="CB1091" s="112">
        <v>6</v>
      </c>
      <c r="CC1091" s="112">
        <v>8</v>
      </c>
      <c r="CD1091" s="112">
        <v>3</v>
      </c>
      <c r="CE1091" s="112">
        <v>6</v>
      </c>
      <c r="CF1091" s="83" t="s">
        <v>93</v>
      </c>
      <c r="CG1091" s="71" t="s">
        <v>75</v>
      </c>
      <c r="CH1091" s="129">
        <f>SUM(CH1089:CH1090)/2</f>
        <v>22.464468639084675</v>
      </c>
      <c r="CI1091" s="63">
        <f>SUM(CI1089:CI1090)/1.9</f>
        <v>3.4757927693716835</v>
      </c>
      <c r="CJ1091" s="64">
        <f>SUM((AF1091-BQ1091)/AF1091)*100</f>
        <v>3.3738191632928474</v>
      </c>
      <c r="CK1091" s="64">
        <f>SUM(BX1091*CH1091)</f>
        <v>35.579985373036983</v>
      </c>
      <c r="CL1091" s="65" t="s">
        <v>93</v>
      </c>
    </row>
    <row r="1092" spans="1:90" s="65" customFormat="1" ht="24.75" customHeight="1" x14ac:dyDescent="0.3">
      <c r="A1092" s="61" t="s">
        <v>135</v>
      </c>
      <c r="B1092" s="35">
        <v>3.6520000000000001</v>
      </c>
      <c r="C1092" s="35">
        <v>1.8</v>
      </c>
      <c r="D1092" s="35">
        <v>5.6980000000000004</v>
      </c>
      <c r="E1092" s="35">
        <v>4.8819999999999997</v>
      </c>
      <c r="F1092" s="35">
        <v>0.81932000000000005</v>
      </c>
      <c r="G1092" s="66">
        <v>0.30884</v>
      </c>
      <c r="H1092" s="66">
        <v>7.737999999999999E-2</v>
      </c>
      <c r="I1092" s="66">
        <v>4.3180000000000003E-2</v>
      </c>
      <c r="J1092" s="66">
        <v>3.6580000000000001E-2</v>
      </c>
      <c r="K1092" s="67">
        <v>5.0619999999999998E-2</v>
      </c>
      <c r="L1092" s="66">
        <v>1.7532299999999998</v>
      </c>
      <c r="M1092" s="68">
        <v>0.11745999999999999</v>
      </c>
      <c r="N1092" s="35">
        <v>8.2800000000000011</v>
      </c>
      <c r="O1092" s="35">
        <v>13.366</v>
      </c>
      <c r="P1092" s="35">
        <v>2.6440000000000001</v>
      </c>
      <c r="Q1092" s="35">
        <v>17.351999999999997</v>
      </c>
      <c r="R1092" s="35">
        <v>4.93</v>
      </c>
      <c r="S1092" s="35">
        <v>4.58</v>
      </c>
      <c r="T1092" s="35">
        <v>7.4320000000000004</v>
      </c>
      <c r="U1092" s="35">
        <v>3.218</v>
      </c>
      <c r="V1092" s="35">
        <v>14.502000000000001</v>
      </c>
      <c r="W1092" s="35">
        <v>4.1620000000000008</v>
      </c>
      <c r="X1092" s="35">
        <v>7.798</v>
      </c>
      <c r="Y1092" s="35">
        <v>2.9319999999999995</v>
      </c>
      <c r="Z1092" s="35">
        <v>1.5619999999999998</v>
      </c>
      <c r="AA1092" s="35">
        <v>4.7460000000000004</v>
      </c>
      <c r="AB1092" s="41">
        <v>1000</v>
      </c>
      <c r="AC1092" s="41">
        <v>9</v>
      </c>
      <c r="AD1092" s="88">
        <v>386.9</v>
      </c>
      <c r="AE1092" s="69">
        <v>58.2</v>
      </c>
      <c r="AF1092" s="69">
        <v>74.099999999999994</v>
      </c>
      <c r="AG1092" s="46">
        <f t="shared" si="624"/>
        <v>29.1</v>
      </c>
      <c r="AH1092" s="44">
        <f t="shared" si="628"/>
        <v>2660.3320749863728</v>
      </c>
      <c r="AI1092" s="44">
        <f t="shared" si="629"/>
        <v>197130.60675649022</v>
      </c>
      <c r="AJ1092" s="44">
        <f t="shared" si="630"/>
        <v>1.9626581907594212</v>
      </c>
      <c r="AK1092" s="45">
        <v>0</v>
      </c>
      <c r="AL1092" s="43">
        <v>383.6</v>
      </c>
      <c r="AM1092" s="43">
        <v>58</v>
      </c>
      <c r="AN1092" s="69">
        <v>74</v>
      </c>
      <c r="AO1092" s="46">
        <f t="shared" si="621"/>
        <v>29</v>
      </c>
      <c r="AP1092" s="44">
        <f t="shared" si="631"/>
        <v>2642.079421669016</v>
      </c>
      <c r="AQ1092" s="46">
        <f t="shared" si="632"/>
        <v>197130.60675649022</v>
      </c>
      <c r="AR1092" s="46">
        <f t="shared" si="633"/>
        <v>195513.87720350717</v>
      </c>
      <c r="AS1092" s="47">
        <f t="shared" si="634"/>
        <v>0.8201311706913903</v>
      </c>
      <c r="AT1092" s="46">
        <f t="shared" si="635"/>
        <v>1.9626581907594212</v>
      </c>
      <c r="AU1092" s="46">
        <f t="shared" si="636"/>
        <v>1.9620090680351916</v>
      </c>
      <c r="AV1092" s="47">
        <f t="shared" si="637"/>
        <v>3.3073651198449322E-2</v>
      </c>
      <c r="AW1092" s="48">
        <v>0</v>
      </c>
      <c r="AX1092" s="70">
        <v>150</v>
      </c>
      <c r="AY1092" s="70">
        <v>12</v>
      </c>
      <c r="AZ1092" s="71">
        <v>329.3</v>
      </c>
      <c r="BA1092" s="43">
        <f t="shared" si="652"/>
        <v>17.4916489523231</v>
      </c>
      <c r="BB1092" s="71">
        <v>58</v>
      </c>
      <c r="BC1092" s="69">
        <v>73.900000000000006</v>
      </c>
      <c r="BD1092" s="50">
        <f t="shared" si="638"/>
        <v>29</v>
      </c>
      <c r="BE1092" s="44">
        <f t="shared" si="639"/>
        <v>2642.079421669016</v>
      </c>
      <c r="BF1092" s="50">
        <f t="shared" si="619"/>
        <v>197130.60675649022</v>
      </c>
      <c r="BG1092" s="50">
        <f t="shared" si="640"/>
        <v>195249.66926134031</v>
      </c>
      <c r="BH1092" s="72">
        <f t="shared" si="641"/>
        <v>0.95415802046070541</v>
      </c>
      <c r="BI1092" s="73">
        <f t="shared" si="642"/>
        <v>1.9626581907594212</v>
      </c>
      <c r="BJ1092" s="51">
        <f t="shared" si="643"/>
        <v>1.6865585547253055</v>
      </c>
      <c r="BK1092" s="72">
        <f t="shared" si="644"/>
        <v>14.067637316270698</v>
      </c>
      <c r="BL1092" s="79">
        <v>0</v>
      </c>
      <c r="BM1092" s="92">
        <f t="shared" si="626"/>
        <v>1000</v>
      </c>
      <c r="BN1092" s="92">
        <f t="shared" si="627"/>
        <v>9</v>
      </c>
      <c r="BO1092" s="71">
        <v>294.2</v>
      </c>
      <c r="BP1092" s="71">
        <v>58</v>
      </c>
      <c r="BQ1092" s="71">
        <v>71.599999999999994</v>
      </c>
      <c r="BR1092" s="72">
        <f t="shared" si="645"/>
        <v>29</v>
      </c>
      <c r="BS1092" s="54">
        <f t="shared" si="646"/>
        <v>2642.079421669016</v>
      </c>
      <c r="BT1092" s="50">
        <f t="shared" si="647"/>
        <v>195249.66926134031</v>
      </c>
      <c r="BU1092" s="50">
        <f t="shared" si="648"/>
        <v>189172.88659150153</v>
      </c>
      <c r="BV1092" s="72">
        <f t="shared" si="649"/>
        <v>3.112313937753743</v>
      </c>
      <c r="BW1092" s="73">
        <f t="shared" si="650"/>
        <v>1.6865585547253055</v>
      </c>
      <c r="BX1092" s="55">
        <f t="shared" si="651"/>
        <v>1.5551911550374193</v>
      </c>
      <c r="BY1092" s="72">
        <f t="shared" si="625"/>
        <v>7.789080273544509</v>
      </c>
      <c r="BZ1092" s="83" t="s">
        <v>92</v>
      </c>
      <c r="CA1092" s="83" t="s">
        <v>95</v>
      </c>
      <c r="CB1092" s="112">
        <v>6</v>
      </c>
      <c r="CC1092" s="112">
        <v>8</v>
      </c>
      <c r="CD1092" s="112">
        <v>3</v>
      </c>
      <c r="CE1092" s="112">
        <v>6</v>
      </c>
      <c r="CF1092" s="83" t="s">
        <v>93</v>
      </c>
      <c r="CG1092" s="71" t="s">
        <v>75</v>
      </c>
      <c r="CH1092" s="129">
        <f>SUM(CH1090:CH1091)/2</f>
        <v>22.385294405224244</v>
      </c>
      <c r="CI1092" s="63">
        <f>SUM(CI1090:CI1091)/2</f>
        <v>3.5396963179777021</v>
      </c>
      <c r="CJ1092" s="64">
        <f>SUM((AF1092-BQ1092)/AF1092)*100</f>
        <v>3.3738191632928474</v>
      </c>
      <c r="CK1092" s="64">
        <f>SUM(BX1092*CH1092)</f>
        <v>34.813411861913373</v>
      </c>
      <c r="CL1092" s="65" t="s">
        <v>93</v>
      </c>
    </row>
    <row r="1093" spans="1:90" s="65" customFormat="1" ht="24.75" customHeight="1" x14ac:dyDescent="0.3">
      <c r="A1093" s="61" t="s">
        <v>135</v>
      </c>
      <c r="B1093" s="35">
        <v>3.5419999999999998</v>
      </c>
      <c r="C1093" s="35">
        <v>1.788</v>
      </c>
      <c r="D1093" s="35">
        <v>5.6059999999999999</v>
      </c>
      <c r="E1093" s="35">
        <v>4.968</v>
      </c>
      <c r="F1093" s="35">
        <v>0.83347999999999989</v>
      </c>
      <c r="G1093" s="66">
        <v>0.316</v>
      </c>
      <c r="H1093" s="66">
        <v>7.7899999999999997E-2</v>
      </c>
      <c r="I1093" s="66">
        <v>4.4060000000000002E-2</v>
      </c>
      <c r="J1093" s="66">
        <v>3.7380000000000004E-2</v>
      </c>
      <c r="K1093" s="67">
        <v>4.9540000000000001E-2</v>
      </c>
      <c r="L1093" s="66">
        <v>1.7532299999999998</v>
      </c>
      <c r="M1093" s="68">
        <v>0.10868</v>
      </c>
      <c r="N1093" s="35">
        <v>5.5139999999999993</v>
      </c>
      <c r="O1093" s="35">
        <v>17.919999999999998</v>
      </c>
      <c r="P1093" s="35">
        <v>2.4660000000000002</v>
      </c>
      <c r="Q1093" s="35">
        <v>14.906000000000001</v>
      </c>
      <c r="R1093" s="35">
        <v>6.0980000000000008</v>
      </c>
      <c r="S1093" s="35">
        <v>4.4379999999999997</v>
      </c>
      <c r="T1093" s="35">
        <v>7.7539999999999996</v>
      </c>
      <c r="U1093" s="35">
        <v>3.3719999999999999</v>
      </c>
      <c r="V1093" s="35">
        <v>15.614000000000001</v>
      </c>
      <c r="W1093" s="35">
        <v>6.1579999999999995</v>
      </c>
      <c r="X1093" s="35">
        <v>6.8199999999999985</v>
      </c>
      <c r="Y1093" s="35">
        <v>4.8160000000000007</v>
      </c>
      <c r="Z1093" s="35">
        <v>2.5520000000000005</v>
      </c>
      <c r="AA1093" s="35">
        <v>4.7780000000000005</v>
      </c>
      <c r="AB1093" s="41">
        <v>1000</v>
      </c>
      <c r="AC1093" s="41">
        <v>9</v>
      </c>
      <c r="AD1093" s="88">
        <v>385.4</v>
      </c>
      <c r="AE1093" s="69">
        <v>59.3</v>
      </c>
      <c r="AF1093" s="69">
        <v>74.099999999999994</v>
      </c>
      <c r="AG1093" s="46">
        <f t="shared" si="624"/>
        <v>29.65</v>
      </c>
      <c r="AH1093" s="44">
        <f t="shared" si="628"/>
        <v>2761.8447876054929</v>
      </c>
      <c r="AI1093" s="44">
        <f t="shared" si="629"/>
        <v>204652.69876156701</v>
      </c>
      <c r="AJ1093" s="44">
        <f t="shared" si="630"/>
        <v>1.8831904115225704</v>
      </c>
      <c r="AK1093" s="45">
        <v>0</v>
      </c>
      <c r="AL1093" s="43">
        <v>383.9</v>
      </c>
      <c r="AM1093" s="43">
        <v>59.3</v>
      </c>
      <c r="AN1093" s="69">
        <v>74</v>
      </c>
      <c r="AO1093" s="46">
        <f t="shared" si="621"/>
        <v>29.65</v>
      </c>
      <c r="AP1093" s="44">
        <f t="shared" si="631"/>
        <v>2761.8447876054929</v>
      </c>
      <c r="AQ1093" s="46">
        <f t="shared" si="632"/>
        <v>204652.69876156701</v>
      </c>
      <c r="AR1093" s="46">
        <f t="shared" si="633"/>
        <v>204376.51428280649</v>
      </c>
      <c r="AS1093" s="47">
        <f t="shared" si="634"/>
        <v>0.13495276653170074</v>
      </c>
      <c r="AT1093" s="46">
        <f t="shared" si="635"/>
        <v>1.8831904115225704</v>
      </c>
      <c r="AU1093" s="46">
        <f t="shared" si="636"/>
        <v>1.8783958682687849</v>
      </c>
      <c r="AV1093" s="47">
        <f t="shared" si="637"/>
        <v>0.25459683866535093</v>
      </c>
      <c r="AW1093" s="48">
        <v>0</v>
      </c>
      <c r="AX1093" s="70">
        <v>150</v>
      </c>
      <c r="AY1093" s="70">
        <v>12</v>
      </c>
      <c r="AZ1093" s="71">
        <v>332.1</v>
      </c>
      <c r="BA1093" s="43">
        <f t="shared" si="652"/>
        <v>16.049382716049369</v>
      </c>
      <c r="BB1093" s="71">
        <v>59.3</v>
      </c>
      <c r="BC1093" s="69">
        <v>73.8</v>
      </c>
      <c r="BD1093" s="50">
        <f t="shared" si="638"/>
        <v>29.65</v>
      </c>
      <c r="BE1093" s="44">
        <f t="shared" si="639"/>
        <v>2761.8447876054929</v>
      </c>
      <c r="BF1093" s="50">
        <f t="shared" si="619"/>
        <v>204652.69876156701</v>
      </c>
      <c r="BG1093" s="50">
        <f t="shared" si="640"/>
        <v>203824.14532528538</v>
      </c>
      <c r="BH1093" s="72">
        <f t="shared" si="641"/>
        <v>0.4048582995951307</v>
      </c>
      <c r="BI1093" s="73">
        <f t="shared" si="642"/>
        <v>1.8831904115225704</v>
      </c>
      <c r="BJ1093" s="51">
        <f t="shared" si="643"/>
        <v>1.6293457257970965</v>
      </c>
      <c r="BK1093" s="72">
        <f t="shared" si="644"/>
        <v>13.479501816294775</v>
      </c>
      <c r="BL1093" s="79">
        <v>0</v>
      </c>
      <c r="BM1093" s="92">
        <f t="shared" si="626"/>
        <v>1000</v>
      </c>
      <c r="BN1093" s="92">
        <f t="shared" si="627"/>
        <v>9</v>
      </c>
      <c r="BO1093" s="71">
        <v>299.5</v>
      </c>
      <c r="BP1093" s="71">
        <v>58.7</v>
      </c>
      <c r="BQ1093" s="71">
        <v>73.2</v>
      </c>
      <c r="BR1093" s="72">
        <f t="shared" si="645"/>
        <v>29.35</v>
      </c>
      <c r="BS1093" s="54">
        <f t="shared" si="646"/>
        <v>2706.2385976369542</v>
      </c>
      <c r="BT1093" s="50">
        <f t="shared" si="647"/>
        <v>203824.14532528538</v>
      </c>
      <c r="BU1093" s="50">
        <f t="shared" si="648"/>
        <v>198096.66534702506</v>
      </c>
      <c r="BV1093" s="72">
        <f t="shared" si="649"/>
        <v>2.8100105456690465</v>
      </c>
      <c r="BW1093" s="73">
        <f t="shared" si="650"/>
        <v>1.6293457257970965</v>
      </c>
      <c r="BX1093" s="55">
        <f t="shared" si="651"/>
        <v>1.511888145493701</v>
      </c>
      <c r="BY1093" s="72">
        <f t="shared" si="625"/>
        <v>7.208880131681922</v>
      </c>
      <c r="BZ1093" s="83" t="s">
        <v>92</v>
      </c>
      <c r="CA1093" s="83" t="s">
        <v>78</v>
      </c>
      <c r="CB1093" s="112">
        <v>4</v>
      </c>
      <c r="CC1093" s="112">
        <v>8</v>
      </c>
      <c r="CD1093" s="112">
        <v>3</v>
      </c>
      <c r="CE1093" s="112">
        <v>6</v>
      </c>
      <c r="CF1093" s="83" t="s">
        <v>81</v>
      </c>
      <c r="CG1093" s="71" t="s">
        <v>75</v>
      </c>
      <c r="CH1093" s="62">
        <v>21.895684405612919</v>
      </c>
      <c r="CI1093" s="63">
        <f>SUM(CI1091:CI1092)/2</f>
        <v>3.5077445436746926</v>
      </c>
      <c r="CJ1093" s="64">
        <f>SUM((AF1093-BQ1093)/AF1093)*100</f>
        <v>1.2145748987854137</v>
      </c>
      <c r="CK1093" s="64">
        <f>SUM(BX1093*CH1093)</f>
        <v>33.103825690317464</v>
      </c>
      <c r="CL1093" s="65" t="s">
        <v>81</v>
      </c>
    </row>
    <row r="1094" spans="1:90" s="65" customFormat="1" ht="24.75" customHeight="1" x14ac:dyDescent="0.3">
      <c r="A1094" s="61" t="s">
        <v>135</v>
      </c>
      <c r="B1094" s="35">
        <v>3.7240000000000002</v>
      </c>
      <c r="C1094" s="35">
        <v>1.8420000000000001</v>
      </c>
      <c r="D1094" s="35">
        <v>5.76</v>
      </c>
      <c r="E1094" s="35">
        <v>4.8339999999999996</v>
      </c>
      <c r="F1094" s="35">
        <v>0.72748000000000002</v>
      </c>
      <c r="G1094" s="66">
        <v>0.3236</v>
      </c>
      <c r="H1094" s="66">
        <v>8.0640000000000003E-2</v>
      </c>
      <c r="I1094" s="66">
        <v>4.3039999999999995E-2</v>
      </c>
      <c r="J1094" s="66">
        <v>3.5740000000000001E-2</v>
      </c>
      <c r="K1094" s="67">
        <v>4.5880000000000004E-2</v>
      </c>
      <c r="L1094" s="66">
        <v>1.7532299999999998</v>
      </c>
      <c r="M1094" s="68">
        <v>0.12244000000000001</v>
      </c>
      <c r="N1094" s="35">
        <v>5.4565999999999999</v>
      </c>
      <c r="O1094" s="35">
        <v>18.512800000000002</v>
      </c>
      <c r="P1094" s="35">
        <v>2.6611000000000002</v>
      </c>
      <c r="Q1094" s="35">
        <v>15.9712</v>
      </c>
      <c r="R1094" s="35">
        <v>4.9891999999999994</v>
      </c>
      <c r="S1094" s="35">
        <v>4.4276999999999997</v>
      </c>
      <c r="T1094" s="35">
        <v>7.8513000000000002</v>
      </c>
      <c r="U1094" s="35">
        <v>3.2800999999999991</v>
      </c>
      <c r="V1094" s="35">
        <v>14.1896</v>
      </c>
      <c r="W1094" s="35">
        <v>4.4066999999999998</v>
      </c>
      <c r="X1094" s="35">
        <v>8.352999999999998</v>
      </c>
      <c r="Y1094" s="35">
        <v>3.6676000000000002</v>
      </c>
      <c r="Z1094" s="35">
        <v>1.5456000000000001</v>
      </c>
      <c r="AA1094" s="35">
        <v>4.6005000000000003</v>
      </c>
      <c r="AB1094" s="41">
        <v>1000</v>
      </c>
      <c r="AC1094" s="41">
        <v>9</v>
      </c>
      <c r="AD1094" s="88">
        <v>387</v>
      </c>
      <c r="AE1094" s="69">
        <v>59.3</v>
      </c>
      <c r="AF1094" s="69">
        <v>74.099999999999994</v>
      </c>
      <c r="AG1094" s="46">
        <f t="shared" si="624"/>
        <v>29.65</v>
      </c>
      <c r="AH1094" s="44">
        <f t="shared" si="628"/>
        <v>2761.8447876054929</v>
      </c>
      <c r="AI1094" s="44">
        <f t="shared" si="629"/>
        <v>204652.69876156701</v>
      </c>
      <c r="AJ1094" s="44">
        <f t="shared" si="630"/>
        <v>1.8910085346632972</v>
      </c>
      <c r="AK1094" s="45">
        <v>0</v>
      </c>
      <c r="AL1094" s="43">
        <v>385.3</v>
      </c>
      <c r="AM1094" s="43">
        <v>59.29</v>
      </c>
      <c r="AN1094" s="69">
        <v>74.099999999999994</v>
      </c>
      <c r="AO1094" s="46">
        <f t="shared" si="621"/>
        <v>29.645</v>
      </c>
      <c r="AP1094" s="44">
        <f t="shared" si="631"/>
        <v>2760.9133839235196</v>
      </c>
      <c r="AQ1094" s="46">
        <f t="shared" si="632"/>
        <v>204652.69876156701</v>
      </c>
      <c r="AR1094" s="46">
        <f t="shared" si="633"/>
        <v>204583.68174873278</v>
      </c>
      <c r="AS1094" s="47">
        <f t="shared" si="634"/>
        <v>3.3723969071445217E-2</v>
      </c>
      <c r="AT1094" s="46">
        <f t="shared" si="635"/>
        <v>1.8910085346632972</v>
      </c>
      <c r="AU1094" s="46">
        <f t="shared" si="636"/>
        <v>1.8833369147849282</v>
      </c>
      <c r="AV1094" s="47">
        <f t="shared" si="637"/>
        <v>0.40568933126126949</v>
      </c>
      <c r="AW1094" s="48">
        <v>0</v>
      </c>
      <c r="AX1094" s="70">
        <v>150</v>
      </c>
      <c r="AY1094" s="70">
        <v>12</v>
      </c>
      <c r="AZ1094" s="71">
        <v>327.10000000000002</v>
      </c>
      <c r="BA1094" s="43">
        <f t="shared" si="652"/>
        <v>18.312442678080089</v>
      </c>
      <c r="BB1094" s="71">
        <v>59.3</v>
      </c>
      <c r="BC1094" s="69">
        <v>73.7</v>
      </c>
      <c r="BD1094" s="50">
        <f t="shared" si="638"/>
        <v>29.65</v>
      </c>
      <c r="BE1094" s="44">
        <f t="shared" si="639"/>
        <v>2761.8447876054929</v>
      </c>
      <c r="BF1094" s="50">
        <f t="shared" si="619"/>
        <v>204652.69876156701</v>
      </c>
      <c r="BG1094" s="50">
        <f t="shared" si="640"/>
        <v>203547.96084652483</v>
      </c>
      <c r="BH1094" s="72">
        <f t="shared" si="641"/>
        <v>0.5398110661268456</v>
      </c>
      <c r="BI1094" s="73">
        <f t="shared" si="642"/>
        <v>1.8910085346632972</v>
      </c>
      <c r="BJ1094" s="51">
        <f t="shared" si="643"/>
        <v>1.6069922716967595</v>
      </c>
      <c r="BK1094" s="72">
        <f t="shared" si="644"/>
        <v>15.019300958211069</v>
      </c>
      <c r="BL1094" s="79">
        <v>0</v>
      </c>
      <c r="BM1094" s="92">
        <f t="shared" si="626"/>
        <v>1000</v>
      </c>
      <c r="BN1094" s="92">
        <f t="shared" si="627"/>
        <v>9</v>
      </c>
      <c r="BO1094" s="71">
        <v>297.60000000000002</v>
      </c>
      <c r="BP1094" s="71">
        <v>58.7</v>
      </c>
      <c r="BQ1094" s="71">
        <v>73.2</v>
      </c>
      <c r="BR1094" s="72">
        <f t="shared" si="645"/>
        <v>29.35</v>
      </c>
      <c r="BS1094" s="54">
        <f t="shared" si="646"/>
        <v>2706.2385976369542</v>
      </c>
      <c r="BT1094" s="50">
        <f t="shared" si="647"/>
        <v>203547.96084652483</v>
      </c>
      <c r="BU1094" s="50">
        <f t="shared" si="648"/>
        <v>198096.66534702506</v>
      </c>
      <c r="BV1094" s="72">
        <f t="shared" si="649"/>
        <v>2.6781381040756518</v>
      </c>
      <c r="BW1094" s="73">
        <f t="shared" si="650"/>
        <v>1.6069922716967595</v>
      </c>
      <c r="BX1094" s="55">
        <f t="shared" si="651"/>
        <v>1.5022968684438243</v>
      </c>
      <c r="BY1094" s="72">
        <f t="shared" si="625"/>
        <v>6.5149910859491262</v>
      </c>
      <c r="BZ1094" s="83" t="s">
        <v>92</v>
      </c>
      <c r="CA1094" s="83" t="s">
        <v>78</v>
      </c>
      <c r="CB1094" s="112">
        <v>4</v>
      </c>
      <c r="CC1094" s="112">
        <v>8</v>
      </c>
      <c r="CD1094" s="112">
        <v>3</v>
      </c>
      <c r="CE1094" s="112">
        <v>6</v>
      </c>
      <c r="CF1094" s="83" t="s">
        <v>81</v>
      </c>
      <c r="CG1094" s="71" t="s">
        <v>75</v>
      </c>
      <c r="CH1094" s="62">
        <v>21.922873745377704</v>
      </c>
      <c r="CI1094" s="63">
        <f>SUM(CI1092:CI1093)/1.9</f>
        <v>3.7091794008696817</v>
      </c>
      <c r="CJ1094" s="64">
        <f>SUM((AF1094-BQ1094)/AF1094)*100</f>
        <v>1.2145748987854137</v>
      </c>
      <c r="CK1094" s="64">
        <f>SUM(BX1094*CH1094)</f>
        <v>32.934664574970256</v>
      </c>
      <c r="CL1094" s="65" t="s">
        <v>81</v>
      </c>
    </row>
    <row r="1095" spans="1:90" s="65" customFormat="1" ht="24.75" customHeight="1" x14ac:dyDescent="0.3">
      <c r="A1095" s="61" t="s">
        <v>135</v>
      </c>
      <c r="B1095" s="35">
        <v>3.76</v>
      </c>
      <c r="C1095" s="35">
        <v>1.5680000000000001</v>
      </c>
      <c r="D1095" s="35">
        <v>6.79</v>
      </c>
      <c r="E1095" s="35">
        <v>3.8184800000000001</v>
      </c>
      <c r="F1095" s="35">
        <v>1.2521599999999999</v>
      </c>
      <c r="G1095" s="66">
        <v>0.33792</v>
      </c>
      <c r="H1095" s="66">
        <v>8.1159999999999996E-2</v>
      </c>
      <c r="I1095" s="66">
        <v>4.6199999999999998E-2</v>
      </c>
      <c r="J1095" s="66">
        <v>3.5319999999999997E-2</v>
      </c>
      <c r="K1095" s="67">
        <v>4.752E-2</v>
      </c>
      <c r="L1095" s="66">
        <v>1.7532299999999998</v>
      </c>
      <c r="M1095" s="68">
        <v>0.13911999999999999</v>
      </c>
      <c r="N1095" s="35">
        <v>8.2800000000000011</v>
      </c>
      <c r="O1095" s="35">
        <v>13.366</v>
      </c>
      <c r="P1095" s="35">
        <v>2.6440000000000001</v>
      </c>
      <c r="Q1095" s="35">
        <v>17.351999999999997</v>
      </c>
      <c r="R1095" s="35">
        <v>4.93</v>
      </c>
      <c r="S1095" s="35">
        <v>4.58</v>
      </c>
      <c r="T1095" s="35">
        <v>7.4320000000000004</v>
      </c>
      <c r="U1095" s="35">
        <v>3.218</v>
      </c>
      <c r="V1095" s="35">
        <v>14.502000000000001</v>
      </c>
      <c r="W1095" s="35">
        <v>4.1620000000000008</v>
      </c>
      <c r="X1095" s="35">
        <v>7.798</v>
      </c>
      <c r="Y1095" s="35">
        <v>2.9319999999999995</v>
      </c>
      <c r="Z1095" s="35">
        <v>1.5619999999999998</v>
      </c>
      <c r="AA1095" s="35">
        <v>4.7460000000000004</v>
      </c>
      <c r="AB1095" s="41">
        <v>1000</v>
      </c>
      <c r="AC1095" s="41">
        <v>9</v>
      </c>
      <c r="AD1095" s="88">
        <v>383.3</v>
      </c>
      <c r="AE1095" s="69">
        <v>59.3</v>
      </c>
      <c r="AF1095" s="69">
        <v>74.099999999999994</v>
      </c>
      <c r="AG1095" s="46">
        <f t="shared" si="624"/>
        <v>29.65</v>
      </c>
      <c r="AH1095" s="44">
        <f t="shared" si="628"/>
        <v>2761.8447876054929</v>
      </c>
      <c r="AI1095" s="44">
        <f t="shared" si="629"/>
        <v>204652.69876156701</v>
      </c>
      <c r="AJ1095" s="44">
        <f t="shared" si="630"/>
        <v>1.8729291249003663</v>
      </c>
      <c r="AK1095" s="45">
        <v>0</v>
      </c>
      <c r="AL1095" s="43">
        <v>380.7</v>
      </c>
      <c r="AM1095" s="43">
        <v>59.28</v>
      </c>
      <c r="AN1095" s="69">
        <v>74.099999999999994</v>
      </c>
      <c r="AO1095" s="46">
        <f t="shared" si="621"/>
        <v>29.64</v>
      </c>
      <c r="AP1095" s="44">
        <f t="shared" si="631"/>
        <v>2759.9821373211798</v>
      </c>
      <c r="AQ1095" s="46">
        <f t="shared" si="632"/>
        <v>204652.69876156701</v>
      </c>
      <c r="AR1095" s="46">
        <f t="shared" si="633"/>
        <v>204514.6763754994</v>
      </c>
      <c r="AS1095" s="47">
        <f t="shared" si="634"/>
        <v>6.744225065334207E-2</v>
      </c>
      <c r="AT1095" s="46">
        <f t="shared" si="635"/>
        <v>1.8729291249003663</v>
      </c>
      <c r="AU1095" s="46">
        <f t="shared" si="636"/>
        <v>1.861480098870828</v>
      </c>
      <c r="AV1095" s="47">
        <f t="shared" si="637"/>
        <v>0.61128987089393438</v>
      </c>
      <c r="AW1095" s="48">
        <v>0</v>
      </c>
      <c r="AX1095" s="70">
        <v>150</v>
      </c>
      <c r="AY1095" s="70">
        <v>12</v>
      </c>
      <c r="AZ1095" s="71">
        <v>334.4</v>
      </c>
      <c r="BA1095" s="43">
        <f t="shared" si="652"/>
        <v>14.623205741626805</v>
      </c>
      <c r="BB1095" s="71">
        <v>59.3</v>
      </c>
      <c r="BC1095" s="69">
        <v>73.7</v>
      </c>
      <c r="BD1095" s="50">
        <f t="shared" si="638"/>
        <v>29.65</v>
      </c>
      <c r="BE1095" s="44">
        <f t="shared" si="639"/>
        <v>2761.8447876054929</v>
      </c>
      <c r="BF1095" s="50">
        <f t="shared" si="619"/>
        <v>204652.69876156701</v>
      </c>
      <c r="BG1095" s="50">
        <f t="shared" si="640"/>
        <v>203547.96084652483</v>
      </c>
      <c r="BH1095" s="72">
        <f t="shared" si="641"/>
        <v>0.5398110661268456</v>
      </c>
      <c r="BI1095" s="73">
        <f t="shared" si="642"/>
        <v>1.8729291249003663</v>
      </c>
      <c r="BJ1095" s="51">
        <f t="shared" si="643"/>
        <v>1.6428560551983993</v>
      </c>
      <c r="BK1095" s="72">
        <f t="shared" si="644"/>
        <v>12.28413113145465</v>
      </c>
      <c r="BL1095" s="79">
        <v>0</v>
      </c>
      <c r="BM1095" s="92">
        <f t="shared" si="626"/>
        <v>1000</v>
      </c>
      <c r="BN1095" s="92">
        <f t="shared" si="627"/>
        <v>9</v>
      </c>
      <c r="BO1095" s="71">
        <v>298.60000000000002</v>
      </c>
      <c r="BP1095" s="71">
        <v>58.7</v>
      </c>
      <c r="BQ1095" s="71">
        <v>73.2</v>
      </c>
      <c r="BR1095" s="72">
        <f t="shared" si="645"/>
        <v>29.35</v>
      </c>
      <c r="BS1095" s="54">
        <f t="shared" si="646"/>
        <v>2706.2385976369542</v>
      </c>
      <c r="BT1095" s="50">
        <f t="shared" si="647"/>
        <v>203547.96084652483</v>
      </c>
      <c r="BU1095" s="50">
        <f t="shared" si="648"/>
        <v>198096.66534702506</v>
      </c>
      <c r="BV1095" s="72">
        <f t="shared" si="649"/>
        <v>2.6781381040756518</v>
      </c>
      <c r="BW1095" s="73">
        <f t="shared" si="650"/>
        <v>1.6428560551983993</v>
      </c>
      <c r="BX1095" s="55">
        <f t="shared" si="651"/>
        <v>1.5073449089963908</v>
      </c>
      <c r="BY1095" s="72">
        <f t="shared" si="625"/>
        <v>8.2485100123786221</v>
      </c>
      <c r="BZ1095" s="83" t="s">
        <v>92</v>
      </c>
      <c r="CA1095" s="83" t="s">
        <v>78</v>
      </c>
      <c r="CB1095" s="112">
        <v>4</v>
      </c>
      <c r="CC1095" s="112">
        <v>8</v>
      </c>
      <c r="CD1095" s="112">
        <v>3</v>
      </c>
      <c r="CE1095" s="112">
        <v>6</v>
      </c>
      <c r="CF1095" s="83" t="s">
        <v>81</v>
      </c>
      <c r="CG1095" s="71" t="s">
        <v>75</v>
      </c>
      <c r="CH1095" s="129">
        <f>SUM(CH1093:CH1094)/2</f>
        <v>21.909279075495313</v>
      </c>
      <c r="CI1095" s="63">
        <v>3.6946683217761422</v>
      </c>
      <c r="CJ1095" s="64">
        <f>SUM((AF1095-BQ1095)/AF1095)*100</f>
        <v>1.2145748987854137</v>
      </c>
      <c r="CK1095" s="64">
        <f>SUM(BX1095*CH1095)</f>
        <v>33.024840274229014</v>
      </c>
      <c r="CL1095" s="65" t="s">
        <v>81</v>
      </c>
    </row>
    <row r="1096" spans="1:90" s="65" customFormat="1" ht="24.75" customHeight="1" x14ac:dyDescent="0.3">
      <c r="A1096" s="61" t="s">
        <v>135</v>
      </c>
      <c r="B1096" s="35">
        <v>3.8439999999999999</v>
      </c>
      <c r="C1096" s="35">
        <v>1.6279999999999999</v>
      </c>
      <c r="D1096" s="35">
        <v>7.484</v>
      </c>
      <c r="E1096" s="35">
        <v>3.8801199999999998</v>
      </c>
      <c r="F1096" s="35">
        <v>1.2552000000000001</v>
      </c>
      <c r="G1096" s="66">
        <v>0.34354000000000001</v>
      </c>
      <c r="H1096" s="66">
        <v>8.252000000000001E-2</v>
      </c>
      <c r="I1096" s="66">
        <v>4.7580000000000004E-2</v>
      </c>
      <c r="J1096" s="66">
        <v>3.61E-2</v>
      </c>
      <c r="K1096" s="67">
        <v>4.4139999999999999E-2</v>
      </c>
      <c r="L1096" s="66">
        <v>1.7532299999999998</v>
      </c>
      <c r="M1096" s="68">
        <v>0.16389999999999999</v>
      </c>
      <c r="N1096" s="35">
        <v>5.5139999999999993</v>
      </c>
      <c r="O1096" s="35">
        <v>17.919999999999998</v>
      </c>
      <c r="P1096" s="35">
        <v>2.4660000000000002</v>
      </c>
      <c r="Q1096" s="35">
        <v>14.906000000000001</v>
      </c>
      <c r="R1096" s="35">
        <v>6.0980000000000008</v>
      </c>
      <c r="S1096" s="35">
        <v>4.4379999999999997</v>
      </c>
      <c r="T1096" s="35">
        <v>7.7539999999999996</v>
      </c>
      <c r="U1096" s="35">
        <v>3.3719999999999999</v>
      </c>
      <c r="V1096" s="35">
        <v>15.614000000000001</v>
      </c>
      <c r="W1096" s="35">
        <v>6.1579999999999995</v>
      </c>
      <c r="X1096" s="35">
        <v>6.8199999999999985</v>
      </c>
      <c r="Y1096" s="35">
        <v>4.8160000000000007</v>
      </c>
      <c r="Z1096" s="35">
        <v>2.5520000000000005</v>
      </c>
      <c r="AA1096" s="35">
        <v>4.7780000000000005</v>
      </c>
      <c r="AB1096" s="41">
        <v>1000</v>
      </c>
      <c r="AC1096" s="41">
        <v>9</v>
      </c>
      <c r="AD1096" s="88">
        <v>385</v>
      </c>
      <c r="AE1096" s="69">
        <v>59.3</v>
      </c>
      <c r="AF1096" s="69">
        <v>74.099999999999994</v>
      </c>
      <c r="AG1096" s="46">
        <f t="shared" si="624"/>
        <v>29.65</v>
      </c>
      <c r="AH1096" s="44">
        <f t="shared" si="628"/>
        <v>2761.8447876054929</v>
      </c>
      <c r="AI1096" s="44">
        <f t="shared" si="629"/>
        <v>204652.69876156701</v>
      </c>
      <c r="AJ1096" s="44">
        <f t="shared" si="630"/>
        <v>1.8812358807373886</v>
      </c>
      <c r="AK1096" s="45">
        <v>0</v>
      </c>
      <c r="AL1096" s="43">
        <v>383.9</v>
      </c>
      <c r="AM1096" s="43">
        <v>59.3</v>
      </c>
      <c r="AN1096" s="69">
        <v>74</v>
      </c>
      <c r="AO1096" s="46">
        <f t="shared" si="621"/>
        <v>29.65</v>
      </c>
      <c r="AP1096" s="44">
        <f t="shared" si="631"/>
        <v>2761.8447876054929</v>
      </c>
      <c r="AQ1096" s="46">
        <f t="shared" si="632"/>
        <v>204652.69876156701</v>
      </c>
      <c r="AR1096" s="46">
        <f t="shared" si="633"/>
        <v>204376.51428280649</v>
      </c>
      <c r="AS1096" s="47">
        <f t="shared" si="634"/>
        <v>0.13495276653170074</v>
      </c>
      <c r="AT1096" s="46">
        <f t="shared" si="635"/>
        <v>1.8812358807373886</v>
      </c>
      <c r="AU1096" s="46">
        <f t="shared" si="636"/>
        <v>1.8783958682687849</v>
      </c>
      <c r="AV1096" s="47">
        <f t="shared" si="637"/>
        <v>0.15096525096525687</v>
      </c>
      <c r="AW1096" s="48">
        <v>0</v>
      </c>
      <c r="AX1096" s="70">
        <v>150</v>
      </c>
      <c r="AY1096" s="70">
        <v>12</v>
      </c>
      <c r="AZ1096" s="71">
        <v>334.9</v>
      </c>
      <c r="BA1096" s="43">
        <f t="shared" si="652"/>
        <v>14.959689459540169</v>
      </c>
      <c r="BB1096" s="71">
        <v>59.3</v>
      </c>
      <c r="BC1096" s="69">
        <v>73.900000000000006</v>
      </c>
      <c r="BD1096" s="50">
        <f t="shared" si="638"/>
        <v>29.65</v>
      </c>
      <c r="BE1096" s="44">
        <f t="shared" si="639"/>
        <v>2761.8447876054929</v>
      </c>
      <c r="BF1096" s="50">
        <f t="shared" ref="BF1096:BF1116" si="653">SUM(AI1096)</f>
        <v>204652.69876156701</v>
      </c>
      <c r="BG1096" s="50">
        <f t="shared" si="640"/>
        <v>204100.32980404593</v>
      </c>
      <c r="BH1096" s="72">
        <f t="shared" si="641"/>
        <v>0.26990553306341569</v>
      </c>
      <c r="BI1096" s="73">
        <f t="shared" si="642"/>
        <v>1.8812358807373886</v>
      </c>
      <c r="BJ1096" s="51">
        <f t="shared" si="643"/>
        <v>1.6408596709350403</v>
      </c>
      <c r="BK1096" s="72">
        <f t="shared" si="644"/>
        <v>12.777568845227849</v>
      </c>
      <c r="BL1096" s="79">
        <v>0</v>
      </c>
      <c r="BM1096" s="92">
        <f t="shared" si="626"/>
        <v>1000</v>
      </c>
      <c r="BN1096" s="92">
        <f t="shared" si="627"/>
        <v>9</v>
      </c>
      <c r="BO1096" s="71">
        <v>295.8</v>
      </c>
      <c r="BP1096" s="71">
        <v>58.7</v>
      </c>
      <c r="BQ1096" s="71">
        <v>73.2</v>
      </c>
      <c r="BR1096" s="72">
        <f t="shared" si="645"/>
        <v>29.35</v>
      </c>
      <c r="BS1096" s="54">
        <f t="shared" si="646"/>
        <v>2706.2385976369542</v>
      </c>
      <c r="BT1096" s="50">
        <f t="shared" si="647"/>
        <v>204100.32980404593</v>
      </c>
      <c r="BU1096" s="50">
        <f t="shared" si="648"/>
        <v>198096.66534702506</v>
      </c>
      <c r="BV1096" s="72">
        <f t="shared" si="649"/>
        <v>2.9415260929685485</v>
      </c>
      <c r="BW1096" s="73">
        <f t="shared" si="650"/>
        <v>1.6408596709350403</v>
      </c>
      <c r="BX1096" s="55">
        <f t="shared" si="651"/>
        <v>1.4932103954492044</v>
      </c>
      <c r="BY1096" s="72">
        <f t="shared" si="625"/>
        <v>8.9982877939646251</v>
      </c>
      <c r="BZ1096" s="83" t="s">
        <v>92</v>
      </c>
      <c r="CA1096" s="83" t="s">
        <v>78</v>
      </c>
      <c r="CB1096" s="112">
        <v>4</v>
      </c>
      <c r="CC1096" s="112">
        <v>8</v>
      </c>
      <c r="CD1096" s="112">
        <v>3</v>
      </c>
      <c r="CE1096" s="112">
        <v>6</v>
      </c>
      <c r="CF1096" s="83" t="s">
        <v>81</v>
      </c>
      <c r="CG1096" s="71" t="s">
        <v>75</v>
      </c>
      <c r="CH1096" s="129">
        <f>SUM(CH1094:CH1095)/2</f>
        <v>21.91607641043651</v>
      </c>
      <c r="CI1096" s="63">
        <v>4</v>
      </c>
      <c r="CJ1096" s="64">
        <f>SUM((AF1096-BQ1096)/AF1096)*100</f>
        <v>1.2145748987854137</v>
      </c>
      <c r="CK1096" s="64">
        <f>SUM(BX1096*CH1096)</f>
        <v>32.725313123522881</v>
      </c>
      <c r="CL1096" s="65" t="s">
        <v>81</v>
      </c>
    </row>
    <row r="1097" spans="1:90" s="65" customFormat="1" ht="24.75" customHeight="1" x14ac:dyDescent="0.3">
      <c r="A1097" s="61" t="s">
        <v>135</v>
      </c>
      <c r="B1097" s="35">
        <v>3.8719999999999999</v>
      </c>
      <c r="C1097" s="35">
        <v>1.67</v>
      </c>
      <c r="D1097" s="35">
        <v>7.2960000000000003</v>
      </c>
      <c r="E1097" s="35">
        <v>3.88144</v>
      </c>
      <c r="F1097" s="35">
        <v>1.34046</v>
      </c>
      <c r="G1097" s="66">
        <v>0.22855400000000001</v>
      </c>
      <c r="H1097" s="66">
        <v>8.5379999999999998E-2</v>
      </c>
      <c r="I1097" s="66">
        <v>4.6519999999999999E-2</v>
      </c>
      <c r="J1097" s="66">
        <v>3.6639999999999999E-2</v>
      </c>
      <c r="K1097" s="67">
        <v>4.6519999999999999E-2</v>
      </c>
      <c r="L1097" s="66">
        <v>1.7532299999999998</v>
      </c>
      <c r="M1097" s="68">
        <v>0.15501999999999999</v>
      </c>
      <c r="N1097" s="35">
        <v>5.4565999999999999</v>
      </c>
      <c r="O1097" s="35">
        <v>18.512800000000002</v>
      </c>
      <c r="P1097" s="35">
        <v>2.6611000000000002</v>
      </c>
      <c r="Q1097" s="35">
        <v>15.9712</v>
      </c>
      <c r="R1097" s="35">
        <v>4.9891999999999994</v>
      </c>
      <c r="S1097" s="35">
        <v>4.4276999999999997</v>
      </c>
      <c r="T1097" s="35">
        <v>7.8513000000000002</v>
      </c>
      <c r="U1097" s="35">
        <v>3.2800999999999991</v>
      </c>
      <c r="V1097" s="35">
        <v>14.1896</v>
      </c>
      <c r="W1097" s="35">
        <v>4.4066999999999998</v>
      </c>
      <c r="X1097" s="35">
        <v>8.352999999999998</v>
      </c>
      <c r="Y1097" s="35">
        <v>3.6676000000000002</v>
      </c>
      <c r="Z1097" s="35">
        <v>1.5456000000000001</v>
      </c>
      <c r="AA1097" s="35">
        <v>4.6005000000000003</v>
      </c>
      <c r="AB1097" s="41">
        <v>1020</v>
      </c>
      <c r="AC1097" s="41">
        <v>9</v>
      </c>
      <c r="AD1097" s="88">
        <v>386.1</v>
      </c>
      <c r="AE1097" s="69">
        <v>59.3</v>
      </c>
      <c r="AF1097" s="69">
        <v>74.099999999999994</v>
      </c>
      <c r="AG1097" s="46">
        <f t="shared" si="624"/>
        <v>29.65</v>
      </c>
      <c r="AH1097" s="44">
        <f t="shared" si="628"/>
        <v>2761.8447876054929</v>
      </c>
      <c r="AI1097" s="44">
        <f t="shared" si="629"/>
        <v>204652.69876156701</v>
      </c>
      <c r="AJ1097" s="44">
        <f t="shared" si="630"/>
        <v>1.8866108403966384</v>
      </c>
      <c r="AK1097" s="45">
        <v>0</v>
      </c>
      <c r="AL1097" s="43">
        <v>384.1</v>
      </c>
      <c r="AM1097" s="43">
        <v>59.25</v>
      </c>
      <c r="AN1097" s="69">
        <v>74.099999999999994</v>
      </c>
      <c r="AO1097" s="46">
        <f t="shared" si="621"/>
        <v>29.625</v>
      </c>
      <c r="AP1097" s="44">
        <f t="shared" si="631"/>
        <v>2757.1893399919545</v>
      </c>
      <c r="AQ1097" s="46">
        <f t="shared" si="632"/>
        <v>204652.69876156701</v>
      </c>
      <c r="AR1097" s="46">
        <f t="shared" si="633"/>
        <v>204307.73009340381</v>
      </c>
      <c r="AS1097" s="47">
        <f t="shared" si="634"/>
        <v>0.1685629704620269</v>
      </c>
      <c r="AT1097" s="46">
        <f t="shared" si="635"/>
        <v>1.8866108403966384</v>
      </c>
      <c r="AU1097" s="46">
        <f t="shared" si="636"/>
        <v>1.8800071824223203</v>
      </c>
      <c r="AV1097" s="47">
        <f t="shared" si="637"/>
        <v>0.35002756439848043</v>
      </c>
      <c r="AW1097" s="48">
        <v>0</v>
      </c>
      <c r="AX1097" s="70">
        <v>150</v>
      </c>
      <c r="AY1097" s="70">
        <v>12</v>
      </c>
      <c r="AZ1097" s="71">
        <v>329.5</v>
      </c>
      <c r="BA1097" s="43">
        <f t="shared" si="652"/>
        <v>17.177541729893786</v>
      </c>
      <c r="BB1097" s="71">
        <v>59.3</v>
      </c>
      <c r="BC1097" s="69">
        <v>73.599999999999994</v>
      </c>
      <c r="BD1097" s="50">
        <f t="shared" si="638"/>
        <v>29.65</v>
      </c>
      <c r="BE1097" s="44">
        <f t="shared" si="639"/>
        <v>2761.8447876054929</v>
      </c>
      <c r="BF1097" s="50">
        <f t="shared" si="653"/>
        <v>204652.69876156701</v>
      </c>
      <c r="BG1097" s="50">
        <f t="shared" si="640"/>
        <v>203271.77636776425</v>
      </c>
      <c r="BH1097" s="72">
        <f t="shared" si="641"/>
        <v>0.67476383265857476</v>
      </c>
      <c r="BI1097" s="73">
        <f t="shared" si="642"/>
        <v>1.8866108403966384</v>
      </c>
      <c r="BJ1097" s="51">
        <f t="shared" si="643"/>
        <v>1.6209825381948775</v>
      </c>
      <c r="BK1097" s="72">
        <f t="shared" si="644"/>
        <v>14.079655248133506</v>
      </c>
      <c r="BL1097" s="79">
        <v>0</v>
      </c>
      <c r="BM1097" s="92">
        <f t="shared" si="626"/>
        <v>1020</v>
      </c>
      <c r="BN1097" s="92">
        <f t="shared" si="627"/>
        <v>9</v>
      </c>
      <c r="BO1097" s="71">
        <v>297.5</v>
      </c>
      <c r="BP1097" s="71">
        <v>58.6</v>
      </c>
      <c r="BQ1097" s="71">
        <v>73.2</v>
      </c>
      <c r="BR1097" s="72">
        <f t="shared" si="645"/>
        <v>29.3</v>
      </c>
      <c r="BS1097" s="54">
        <f t="shared" si="646"/>
        <v>2697.0258771803014</v>
      </c>
      <c r="BT1097" s="50">
        <f t="shared" si="647"/>
        <v>203271.77636776425</v>
      </c>
      <c r="BU1097" s="50">
        <f t="shared" si="648"/>
        <v>197422.29420959807</v>
      </c>
      <c r="BV1097" s="72">
        <f t="shared" si="649"/>
        <v>2.8776656861517047</v>
      </c>
      <c r="BW1097" s="73">
        <f t="shared" si="650"/>
        <v>1.6209825381948775</v>
      </c>
      <c r="BX1097" s="55">
        <f t="shared" si="651"/>
        <v>1.5069220079275953</v>
      </c>
      <c r="BY1097" s="72">
        <f t="shared" si="625"/>
        <v>7.0365057969285525</v>
      </c>
      <c r="BZ1097" s="83" t="s">
        <v>92</v>
      </c>
      <c r="CA1097" s="83" t="s">
        <v>78</v>
      </c>
      <c r="CB1097" s="112">
        <v>4</v>
      </c>
      <c r="CC1097" s="112">
        <v>8</v>
      </c>
      <c r="CD1097" s="112">
        <v>3</v>
      </c>
      <c r="CE1097" s="112">
        <v>6</v>
      </c>
      <c r="CF1097" s="83" t="s">
        <v>81</v>
      </c>
      <c r="CG1097" s="71" t="s">
        <v>75</v>
      </c>
      <c r="CH1097" s="129">
        <f>SUM(CH1095:CH1096)/2</f>
        <v>21.912677742965911</v>
      </c>
      <c r="CI1097" s="63">
        <f>SUM(CI1095:CI1096)/1.9</f>
        <v>4.0498254325137593</v>
      </c>
      <c r="CJ1097" s="64">
        <f>SUM((AF1097-BQ1097)/AF1097)*100</f>
        <v>1.2145748987854137</v>
      </c>
      <c r="CK1097" s="64">
        <f>SUM(BX1097*CH1097)</f>
        <v>33.020696343500518</v>
      </c>
      <c r="CL1097" s="65" t="s">
        <v>81</v>
      </c>
    </row>
    <row r="1098" spans="1:90" s="65" customFormat="1" ht="24.75" customHeight="1" x14ac:dyDescent="0.3">
      <c r="A1098" s="61" t="s">
        <v>135</v>
      </c>
      <c r="B1098" s="35">
        <v>3.68</v>
      </c>
      <c r="C1098" s="35">
        <v>1.8140000000000001</v>
      </c>
      <c r="D1098" s="35">
        <v>5.9619999999999997</v>
      </c>
      <c r="E1098" s="35">
        <v>5.18</v>
      </c>
      <c r="F1098" s="35">
        <v>1.2091799999999999</v>
      </c>
      <c r="G1098" s="66">
        <v>0.33639999999999998</v>
      </c>
      <c r="H1098" s="66">
        <v>8.004E-2</v>
      </c>
      <c r="I1098" s="66">
        <v>4.3979999999999998E-2</v>
      </c>
      <c r="J1098" s="66">
        <v>3.8719999999999997E-2</v>
      </c>
      <c r="K1098" s="67">
        <v>4.9939999999999998E-2</v>
      </c>
      <c r="L1098" s="66">
        <v>1.7532299999999998</v>
      </c>
      <c r="M1098" s="68">
        <v>4.6219999999999997E-2</v>
      </c>
      <c r="N1098" s="35">
        <v>8.2800000000000011</v>
      </c>
      <c r="O1098" s="35">
        <v>13.366</v>
      </c>
      <c r="P1098" s="35">
        <v>2.6440000000000001</v>
      </c>
      <c r="Q1098" s="35">
        <v>17.351999999999997</v>
      </c>
      <c r="R1098" s="35">
        <v>4.93</v>
      </c>
      <c r="S1098" s="35">
        <v>4.58</v>
      </c>
      <c r="T1098" s="35">
        <v>7.4320000000000004</v>
      </c>
      <c r="U1098" s="35">
        <v>3.218</v>
      </c>
      <c r="V1098" s="35">
        <v>14.502000000000001</v>
      </c>
      <c r="W1098" s="35">
        <v>4.1620000000000008</v>
      </c>
      <c r="X1098" s="35">
        <v>7.798</v>
      </c>
      <c r="Y1098" s="35">
        <v>2.9319999999999995</v>
      </c>
      <c r="Z1098" s="35">
        <v>1.5619999999999998</v>
      </c>
      <c r="AA1098" s="35">
        <v>4.7460000000000004</v>
      </c>
      <c r="AB1098" s="41">
        <v>1020</v>
      </c>
      <c r="AC1098" s="41">
        <v>9</v>
      </c>
      <c r="AD1098" s="88">
        <v>385.3</v>
      </c>
      <c r="AE1098" s="69">
        <v>59.3</v>
      </c>
      <c r="AF1098" s="69">
        <v>74.099999999999994</v>
      </c>
      <c r="AG1098" s="46">
        <f t="shared" si="624"/>
        <v>29.65</v>
      </c>
      <c r="AH1098" s="44">
        <f t="shared" si="628"/>
        <v>2761.8447876054929</v>
      </c>
      <c r="AI1098" s="44">
        <f t="shared" si="629"/>
        <v>204652.69876156701</v>
      </c>
      <c r="AJ1098" s="44">
        <f t="shared" si="630"/>
        <v>1.882701778826275</v>
      </c>
      <c r="AK1098" s="45">
        <v>0</v>
      </c>
      <c r="AL1098" s="43">
        <v>383.2</v>
      </c>
      <c r="AM1098" s="43">
        <v>59.2</v>
      </c>
      <c r="AN1098" s="69">
        <v>74.099999999999994</v>
      </c>
      <c r="AO1098" s="46">
        <f t="shared" si="621"/>
        <v>29.6</v>
      </c>
      <c r="AP1098" s="44">
        <f t="shared" si="631"/>
        <v>2752.5378193692336</v>
      </c>
      <c r="AQ1098" s="46">
        <f t="shared" si="632"/>
        <v>204652.69876156701</v>
      </c>
      <c r="AR1098" s="46">
        <f t="shared" si="633"/>
        <v>203963.0524152602</v>
      </c>
      <c r="AS1098" s="47">
        <f t="shared" si="634"/>
        <v>0.33698375368618383</v>
      </c>
      <c r="AT1098" s="46">
        <f t="shared" si="635"/>
        <v>1.882701778826275</v>
      </c>
      <c r="AU1098" s="46">
        <f t="shared" si="636"/>
        <v>1.8787716474247547</v>
      </c>
      <c r="AV1098" s="47">
        <f t="shared" si="637"/>
        <v>0.20874954523973874</v>
      </c>
      <c r="AW1098" s="48">
        <v>0</v>
      </c>
      <c r="AX1098" s="70">
        <v>150</v>
      </c>
      <c r="AY1098" s="70">
        <v>12</v>
      </c>
      <c r="AZ1098" s="71">
        <v>328.8</v>
      </c>
      <c r="BA1098" s="43">
        <f t="shared" si="652"/>
        <v>17.183698296836983</v>
      </c>
      <c r="BB1098" s="71">
        <v>59.3</v>
      </c>
      <c r="BC1098" s="69">
        <v>73.599999999999994</v>
      </c>
      <c r="BD1098" s="50">
        <f t="shared" si="638"/>
        <v>29.65</v>
      </c>
      <c r="BE1098" s="44">
        <f t="shared" si="639"/>
        <v>2761.8447876054929</v>
      </c>
      <c r="BF1098" s="50">
        <f t="shared" si="653"/>
        <v>204652.69876156701</v>
      </c>
      <c r="BG1098" s="50">
        <f t="shared" si="640"/>
        <v>203271.77636776425</v>
      </c>
      <c r="BH1098" s="72">
        <f t="shared" si="641"/>
        <v>0.67476383265857476</v>
      </c>
      <c r="BI1098" s="73">
        <f t="shared" si="642"/>
        <v>1.882701778826275</v>
      </c>
      <c r="BJ1098" s="51">
        <f t="shared" si="643"/>
        <v>1.6175388727116107</v>
      </c>
      <c r="BK1098" s="72">
        <f t="shared" si="644"/>
        <v>14.084169309064642</v>
      </c>
      <c r="BL1098" s="79">
        <v>0</v>
      </c>
      <c r="BM1098" s="92">
        <f t="shared" si="626"/>
        <v>1020</v>
      </c>
      <c r="BN1098" s="92">
        <f t="shared" si="627"/>
        <v>9</v>
      </c>
      <c r="BO1098" s="71">
        <v>298.39999999999998</v>
      </c>
      <c r="BP1098" s="71">
        <v>58.6</v>
      </c>
      <c r="BQ1098" s="71">
        <v>73.2</v>
      </c>
      <c r="BR1098" s="72">
        <f t="shared" si="645"/>
        <v>29.3</v>
      </c>
      <c r="BS1098" s="54">
        <f t="shared" si="646"/>
        <v>2697.0258771803014</v>
      </c>
      <c r="BT1098" s="50">
        <f t="shared" si="647"/>
        <v>203271.77636776425</v>
      </c>
      <c r="BU1098" s="50">
        <f t="shared" si="648"/>
        <v>197422.29420959807</v>
      </c>
      <c r="BV1098" s="72">
        <f t="shared" si="649"/>
        <v>2.8776656861517047</v>
      </c>
      <c r="BW1098" s="73">
        <f t="shared" si="650"/>
        <v>1.6175388727116107</v>
      </c>
      <c r="BX1098" s="55">
        <f t="shared" si="651"/>
        <v>1.5114807635818301</v>
      </c>
      <c r="BY1098" s="72">
        <f t="shared" si="625"/>
        <v>6.5567579808444894</v>
      </c>
      <c r="BZ1098" s="83" t="s">
        <v>92</v>
      </c>
      <c r="CA1098" s="83" t="s">
        <v>78</v>
      </c>
      <c r="CB1098" s="112">
        <v>4</v>
      </c>
      <c r="CC1098" s="112">
        <v>8</v>
      </c>
      <c r="CD1098" s="112">
        <v>3</v>
      </c>
      <c r="CE1098" s="112">
        <v>6</v>
      </c>
      <c r="CF1098" s="83" t="s">
        <v>81</v>
      </c>
      <c r="CG1098" s="71" t="s">
        <v>75</v>
      </c>
      <c r="CH1098" s="129">
        <f>SUM(CH1096:CH1097)/2</f>
        <v>21.914377076701211</v>
      </c>
      <c r="CI1098" s="63">
        <f>SUM(CI1096:CI1097)/1.9</f>
        <v>4.2367502276388214</v>
      </c>
      <c r="CJ1098" s="64">
        <f>SUM((AF1098-BQ1098)/AF1098)*100</f>
        <v>1.2145748987854137</v>
      </c>
      <c r="CK1098" s="64">
        <f>SUM(BX1098*CH1098)</f>
        <v>33.123159397312499</v>
      </c>
      <c r="CL1098" s="65" t="s">
        <v>81</v>
      </c>
    </row>
    <row r="1099" spans="1:90" s="65" customFormat="1" ht="24.75" customHeight="1" x14ac:dyDescent="0.3">
      <c r="A1099" s="61" t="s">
        <v>135</v>
      </c>
      <c r="B1099" s="35">
        <v>3.956</v>
      </c>
      <c r="C1099" s="35">
        <v>1.73</v>
      </c>
      <c r="D1099" s="35">
        <v>6.2960000000000003</v>
      </c>
      <c r="E1099" s="35">
        <v>5.08</v>
      </c>
      <c r="F1099" s="35">
        <v>1.1650200000000002</v>
      </c>
      <c r="G1099" s="66">
        <v>0.32729999999999998</v>
      </c>
      <c r="H1099" s="66">
        <v>8.1140000000000004E-2</v>
      </c>
      <c r="I1099" s="66">
        <v>4.1579999999999999E-2</v>
      </c>
      <c r="J1099" s="66">
        <v>3.7679999999999998E-2</v>
      </c>
      <c r="K1099" s="67">
        <v>5.3020000000000005E-2</v>
      </c>
      <c r="L1099" s="66">
        <v>1.7532299999999998</v>
      </c>
      <c r="M1099" s="68">
        <v>4.9079999999999999E-2</v>
      </c>
      <c r="N1099" s="35">
        <v>5.5139999999999993</v>
      </c>
      <c r="O1099" s="35">
        <v>17.919999999999998</v>
      </c>
      <c r="P1099" s="35">
        <v>2.4660000000000002</v>
      </c>
      <c r="Q1099" s="35">
        <v>14.906000000000001</v>
      </c>
      <c r="R1099" s="35">
        <v>6.0980000000000008</v>
      </c>
      <c r="S1099" s="35">
        <v>4.4379999999999997</v>
      </c>
      <c r="T1099" s="35">
        <v>7.7539999999999996</v>
      </c>
      <c r="U1099" s="35">
        <v>3.3719999999999999</v>
      </c>
      <c r="V1099" s="35">
        <v>15.614000000000001</v>
      </c>
      <c r="W1099" s="35">
        <v>6.1579999999999995</v>
      </c>
      <c r="X1099" s="35">
        <v>6.8199999999999985</v>
      </c>
      <c r="Y1099" s="35">
        <v>4.8160000000000007</v>
      </c>
      <c r="Z1099" s="35">
        <v>2.5520000000000005</v>
      </c>
      <c r="AA1099" s="35">
        <v>4.7780000000000005</v>
      </c>
      <c r="AB1099" s="41">
        <v>1020</v>
      </c>
      <c r="AC1099" s="41">
        <v>9</v>
      </c>
      <c r="AD1099" s="88">
        <v>382.6</v>
      </c>
      <c r="AE1099" s="69">
        <v>59.3</v>
      </c>
      <c r="AF1099" s="69">
        <v>74.099999999999994</v>
      </c>
      <c r="AG1099" s="46">
        <f t="shared" si="624"/>
        <v>29.65</v>
      </c>
      <c r="AH1099" s="44">
        <f t="shared" si="628"/>
        <v>2761.8447876054929</v>
      </c>
      <c r="AI1099" s="44">
        <f t="shared" si="629"/>
        <v>204652.69876156701</v>
      </c>
      <c r="AJ1099" s="44">
        <f t="shared" si="630"/>
        <v>1.8695086960262985</v>
      </c>
      <c r="AK1099" s="45">
        <v>0</v>
      </c>
      <c r="AL1099" s="43">
        <v>381</v>
      </c>
      <c r="AM1099" s="43">
        <v>59.3</v>
      </c>
      <c r="AN1099" s="69">
        <v>74</v>
      </c>
      <c r="AO1099" s="46">
        <f t="shared" si="621"/>
        <v>29.65</v>
      </c>
      <c r="AP1099" s="44">
        <f t="shared" si="631"/>
        <v>2761.8447876054929</v>
      </c>
      <c r="AQ1099" s="46">
        <f t="shared" si="632"/>
        <v>204652.69876156701</v>
      </c>
      <c r="AR1099" s="46">
        <f t="shared" si="633"/>
        <v>204376.51428280649</v>
      </c>
      <c r="AS1099" s="47">
        <f t="shared" si="634"/>
        <v>0.13495276653170074</v>
      </c>
      <c r="AT1099" s="46">
        <f t="shared" si="635"/>
        <v>1.8695086960262985</v>
      </c>
      <c r="AU1099" s="46">
        <f t="shared" si="636"/>
        <v>1.8642063709570384</v>
      </c>
      <c r="AV1099" s="47">
        <f t="shared" si="637"/>
        <v>0.28362131080376135</v>
      </c>
      <c r="AW1099" s="48">
        <v>0</v>
      </c>
      <c r="AX1099" s="70">
        <v>150</v>
      </c>
      <c r="AY1099" s="70">
        <v>12</v>
      </c>
      <c r="AZ1099" s="71">
        <v>335.7</v>
      </c>
      <c r="BA1099" s="43">
        <f t="shared" si="652"/>
        <v>13.970807268394411</v>
      </c>
      <c r="BB1099" s="71">
        <v>59.3</v>
      </c>
      <c r="BC1099" s="69">
        <v>73.599999999999994</v>
      </c>
      <c r="BD1099" s="50">
        <f t="shared" si="638"/>
        <v>29.65</v>
      </c>
      <c r="BE1099" s="44">
        <f t="shared" si="639"/>
        <v>2761.8447876054929</v>
      </c>
      <c r="BF1099" s="50">
        <f t="shared" si="653"/>
        <v>204652.69876156701</v>
      </c>
      <c r="BG1099" s="50">
        <f t="shared" si="640"/>
        <v>203271.77636776425</v>
      </c>
      <c r="BH1099" s="72">
        <f t="shared" si="641"/>
        <v>0.67476383265857476</v>
      </c>
      <c r="BI1099" s="73">
        <f t="shared" si="642"/>
        <v>1.8695086960262985</v>
      </c>
      <c r="BJ1099" s="51">
        <f t="shared" si="643"/>
        <v>1.6514835753323835</v>
      </c>
      <c r="BK1099" s="72">
        <f t="shared" si="644"/>
        <v>11.662161355939904</v>
      </c>
      <c r="BL1099" s="79">
        <v>0</v>
      </c>
      <c r="BM1099" s="92">
        <f t="shared" si="626"/>
        <v>1020</v>
      </c>
      <c r="BN1099" s="92">
        <f t="shared" si="627"/>
        <v>9</v>
      </c>
      <c r="BO1099" s="71">
        <v>297.60000000000002</v>
      </c>
      <c r="BP1099" s="71">
        <v>58.6</v>
      </c>
      <c r="BQ1099" s="71">
        <v>73.2</v>
      </c>
      <c r="BR1099" s="72">
        <f t="shared" si="645"/>
        <v>29.3</v>
      </c>
      <c r="BS1099" s="54">
        <f t="shared" si="646"/>
        <v>2697.0258771803014</v>
      </c>
      <c r="BT1099" s="50">
        <f t="shared" si="647"/>
        <v>203271.77636776425</v>
      </c>
      <c r="BU1099" s="50">
        <f t="shared" si="648"/>
        <v>197422.29420959807</v>
      </c>
      <c r="BV1099" s="72">
        <f t="shared" si="649"/>
        <v>2.8776656861517047</v>
      </c>
      <c r="BW1099" s="73">
        <f t="shared" si="650"/>
        <v>1.6514835753323835</v>
      </c>
      <c r="BX1099" s="55">
        <f t="shared" si="651"/>
        <v>1.5074285363336215</v>
      </c>
      <c r="BY1099" s="72">
        <f t="shared" si="625"/>
        <v>8.7227654667875818</v>
      </c>
      <c r="BZ1099" s="83" t="s">
        <v>92</v>
      </c>
      <c r="CA1099" s="83" t="s">
        <v>78</v>
      </c>
      <c r="CB1099" s="112">
        <v>4</v>
      </c>
      <c r="CC1099" s="112">
        <v>8</v>
      </c>
      <c r="CD1099" s="112">
        <v>3</v>
      </c>
      <c r="CE1099" s="112">
        <v>6</v>
      </c>
      <c r="CF1099" s="83" t="s">
        <v>81</v>
      </c>
      <c r="CG1099" s="71" t="s">
        <v>75</v>
      </c>
      <c r="CH1099" s="129">
        <f>SUM(CH1097:CH1098)/2.1</f>
        <v>20.870026104603394</v>
      </c>
      <c r="CI1099" s="63">
        <f>SUM(CI1097:CI1098)/2</f>
        <v>4.1432878300762903</v>
      </c>
      <c r="CJ1099" s="64">
        <f>SUM((AF1099-BQ1099)/AF1099)*100</f>
        <v>1.2145748987854137</v>
      </c>
      <c r="CK1099" s="64">
        <f>SUM(BX1099*CH1099)</f>
        <v>31.460072904106767</v>
      </c>
      <c r="CL1099" s="65" t="s">
        <v>81</v>
      </c>
    </row>
    <row r="1100" spans="1:90" s="65" customFormat="1" ht="24.75" customHeight="1" x14ac:dyDescent="0.3">
      <c r="A1100" s="61" t="s">
        <v>135</v>
      </c>
      <c r="B1100" s="35">
        <v>3.718</v>
      </c>
      <c r="C1100" s="35">
        <v>1.9139999999999999</v>
      </c>
      <c r="D1100" s="35">
        <v>6.4580000000000002</v>
      </c>
      <c r="E1100" s="35">
        <v>5.25</v>
      </c>
      <c r="F1100" s="35">
        <v>1.2628999999999999</v>
      </c>
      <c r="G1100" s="66">
        <v>0.34988000000000002</v>
      </c>
      <c r="H1100" s="66">
        <v>8.3299999999999999E-2</v>
      </c>
      <c r="I1100" s="66">
        <v>4.564E-2</v>
      </c>
      <c r="J1100" s="66">
        <v>3.9140000000000001E-2</v>
      </c>
      <c r="K1100" s="67">
        <v>4.9299999999999997E-2</v>
      </c>
      <c r="L1100" s="66">
        <v>1.7532299999999998</v>
      </c>
      <c r="M1100" s="68">
        <v>4.5939999999999995E-2</v>
      </c>
      <c r="N1100" s="35">
        <v>5.4565999999999999</v>
      </c>
      <c r="O1100" s="35">
        <v>18.512800000000002</v>
      </c>
      <c r="P1100" s="35">
        <v>2.6611000000000002</v>
      </c>
      <c r="Q1100" s="35">
        <v>15.9712</v>
      </c>
      <c r="R1100" s="35">
        <v>4.9891999999999994</v>
      </c>
      <c r="S1100" s="35">
        <v>4.4276999999999997</v>
      </c>
      <c r="T1100" s="35">
        <v>7.8513000000000002</v>
      </c>
      <c r="U1100" s="35">
        <v>3.2800999999999991</v>
      </c>
      <c r="V1100" s="35">
        <v>14.1896</v>
      </c>
      <c r="W1100" s="35">
        <v>4.4066999999999998</v>
      </c>
      <c r="X1100" s="35">
        <v>8.352999999999998</v>
      </c>
      <c r="Y1100" s="35">
        <v>3.6676000000000002</v>
      </c>
      <c r="Z1100" s="35">
        <v>1.5456000000000001</v>
      </c>
      <c r="AA1100" s="35">
        <v>4.6005000000000003</v>
      </c>
      <c r="AB1100" s="41">
        <v>1020</v>
      </c>
      <c r="AC1100" s="41">
        <v>9</v>
      </c>
      <c r="AD1100" s="88">
        <v>386.3</v>
      </c>
      <c r="AE1100" s="69">
        <v>59.3</v>
      </c>
      <c r="AF1100" s="69">
        <v>74.099999999999994</v>
      </c>
      <c r="AG1100" s="46">
        <f t="shared" si="624"/>
        <v>29.65</v>
      </c>
      <c r="AH1100" s="44">
        <f t="shared" si="628"/>
        <v>2761.8447876054929</v>
      </c>
      <c r="AI1100" s="44">
        <f t="shared" si="629"/>
        <v>204652.69876156701</v>
      </c>
      <c r="AJ1100" s="44">
        <f t="shared" si="630"/>
        <v>1.8875881057892292</v>
      </c>
      <c r="AK1100" s="45">
        <v>0</v>
      </c>
      <c r="AL1100" s="43">
        <v>384.2</v>
      </c>
      <c r="AM1100" s="43">
        <v>59.3</v>
      </c>
      <c r="AN1100" s="69">
        <v>74</v>
      </c>
      <c r="AO1100" s="46">
        <f t="shared" si="621"/>
        <v>29.65</v>
      </c>
      <c r="AP1100" s="44">
        <f t="shared" si="631"/>
        <v>2761.8447876054929</v>
      </c>
      <c r="AQ1100" s="46">
        <f t="shared" si="632"/>
        <v>204652.69876156701</v>
      </c>
      <c r="AR1100" s="46">
        <f t="shared" si="633"/>
        <v>204376.51428280649</v>
      </c>
      <c r="AS1100" s="47">
        <f t="shared" si="634"/>
        <v>0.13495276653170074</v>
      </c>
      <c r="AT1100" s="46">
        <f t="shared" si="635"/>
        <v>1.8875881057892292</v>
      </c>
      <c r="AU1100" s="46">
        <f t="shared" si="636"/>
        <v>1.8798637473010344</v>
      </c>
      <c r="AV1100" s="47">
        <f t="shared" si="637"/>
        <v>0.40921843406960212</v>
      </c>
      <c r="AW1100" s="48">
        <v>0</v>
      </c>
      <c r="AX1100" s="70">
        <v>150</v>
      </c>
      <c r="AY1100" s="70">
        <v>12</v>
      </c>
      <c r="AZ1100" s="71">
        <v>336.7</v>
      </c>
      <c r="BA1100" s="43">
        <f t="shared" si="652"/>
        <v>14.73121473121474</v>
      </c>
      <c r="BB1100" s="71">
        <v>59.3</v>
      </c>
      <c r="BC1100" s="69">
        <v>73.7</v>
      </c>
      <c r="BD1100" s="50">
        <f t="shared" si="638"/>
        <v>29.65</v>
      </c>
      <c r="BE1100" s="44">
        <f t="shared" si="639"/>
        <v>2761.8447876054929</v>
      </c>
      <c r="BF1100" s="50">
        <f t="shared" si="653"/>
        <v>204652.69876156701</v>
      </c>
      <c r="BG1100" s="50">
        <f t="shared" si="640"/>
        <v>203547.96084652483</v>
      </c>
      <c r="BH1100" s="72">
        <f t="shared" si="641"/>
        <v>0.5398110661268456</v>
      </c>
      <c r="BI1100" s="73">
        <f t="shared" si="642"/>
        <v>1.8875881057892292</v>
      </c>
      <c r="BJ1100" s="51">
        <f t="shared" si="643"/>
        <v>1.6541556034249432</v>
      </c>
      <c r="BK1100" s="72">
        <f t="shared" si="644"/>
        <v>12.366707633320479</v>
      </c>
      <c r="BL1100" s="79">
        <v>0</v>
      </c>
      <c r="BM1100" s="92">
        <f t="shared" si="626"/>
        <v>1020</v>
      </c>
      <c r="BN1100" s="92">
        <f t="shared" si="627"/>
        <v>9</v>
      </c>
      <c r="BO1100" s="71">
        <v>299.8</v>
      </c>
      <c r="BP1100" s="71">
        <v>58.7</v>
      </c>
      <c r="BQ1100" s="71">
        <v>73.7</v>
      </c>
      <c r="BR1100" s="72">
        <f t="shared" si="645"/>
        <v>29.35</v>
      </c>
      <c r="BS1100" s="54">
        <f t="shared" si="646"/>
        <v>2706.2385976369542</v>
      </c>
      <c r="BT1100" s="50">
        <f t="shared" si="647"/>
        <v>203547.96084652483</v>
      </c>
      <c r="BU1100" s="50">
        <f t="shared" si="648"/>
        <v>199449.78464584352</v>
      </c>
      <c r="BV1100" s="72">
        <f t="shared" si="649"/>
        <v>2.0133712878466676</v>
      </c>
      <c r="BW1100" s="73">
        <f t="shared" si="650"/>
        <v>1.6541556034249432</v>
      </c>
      <c r="BX1100" s="55">
        <f t="shared" si="651"/>
        <v>1.503135240443328</v>
      </c>
      <c r="BY1100" s="72">
        <f t="shared" si="625"/>
        <v>9.1297555483248498</v>
      </c>
      <c r="BZ1100" s="83" t="s">
        <v>92</v>
      </c>
      <c r="CA1100" s="83" t="s">
        <v>78</v>
      </c>
      <c r="CB1100" s="112">
        <v>4</v>
      </c>
      <c r="CC1100" s="112">
        <v>8</v>
      </c>
      <c r="CD1100" s="112">
        <v>3</v>
      </c>
      <c r="CE1100" s="112">
        <v>6</v>
      </c>
      <c r="CF1100" s="83" t="s">
        <v>81</v>
      </c>
      <c r="CG1100" s="71" t="s">
        <v>75</v>
      </c>
      <c r="CH1100" s="129">
        <f>SUM(CH1098:CH1099)/2.1</f>
        <v>20.373525324430762</v>
      </c>
      <c r="CI1100" s="63">
        <f>SUM(CI1098:CI1099)/2</f>
        <v>4.1900190288575558</v>
      </c>
      <c r="CJ1100" s="64">
        <f>SUM((AF1100-BQ1100)/AF1100)*100</f>
        <v>0.53981106612684415</v>
      </c>
      <c r="CK1100" s="64">
        <f>SUM(BX1100*CH1100)</f>
        <v>30.624163887216465</v>
      </c>
      <c r="CL1100" s="65" t="s">
        <v>81</v>
      </c>
    </row>
    <row r="1101" spans="1:90" s="65" customFormat="1" ht="24.75" customHeight="1" x14ac:dyDescent="0.3">
      <c r="A1101" s="61" t="s">
        <v>135</v>
      </c>
      <c r="B1101" s="35">
        <v>3.6760000000000002</v>
      </c>
      <c r="C1101" s="35">
        <v>1.696</v>
      </c>
      <c r="D1101" s="35">
        <v>7.2080000000000002</v>
      </c>
      <c r="E1101" s="35">
        <v>4.0984800000000003</v>
      </c>
      <c r="F1101" s="35">
        <v>0.51381999999999994</v>
      </c>
      <c r="G1101" s="66">
        <v>0.38788</v>
      </c>
      <c r="H1101" s="66">
        <v>7.9259999999999997E-2</v>
      </c>
      <c r="I1101" s="66">
        <v>4.6260000000000003E-2</v>
      </c>
      <c r="J1101" s="66">
        <v>3.3839999999999995E-2</v>
      </c>
      <c r="K1101" s="67">
        <v>4.7760000000000004E-2</v>
      </c>
      <c r="L1101" s="66">
        <v>1.7532299999999998</v>
      </c>
      <c r="M1101" s="68">
        <v>2.3619999999999999E-2</v>
      </c>
      <c r="N1101" s="35">
        <v>8.2800000000000011</v>
      </c>
      <c r="O1101" s="35">
        <v>13.366</v>
      </c>
      <c r="P1101" s="35">
        <v>2.6440000000000001</v>
      </c>
      <c r="Q1101" s="35">
        <v>17.351999999999997</v>
      </c>
      <c r="R1101" s="35">
        <v>4.93</v>
      </c>
      <c r="S1101" s="35">
        <v>4.58</v>
      </c>
      <c r="T1101" s="35">
        <v>7.4320000000000004</v>
      </c>
      <c r="U1101" s="35">
        <v>3.218</v>
      </c>
      <c r="V1101" s="35">
        <v>14.502000000000001</v>
      </c>
      <c r="W1101" s="35">
        <v>4.1620000000000008</v>
      </c>
      <c r="X1101" s="35">
        <v>7.798</v>
      </c>
      <c r="Y1101" s="35">
        <v>2.9319999999999995</v>
      </c>
      <c r="Z1101" s="35">
        <v>1.5619999999999998</v>
      </c>
      <c r="AA1101" s="35">
        <v>4.7460000000000004</v>
      </c>
      <c r="AB1101" s="41">
        <v>1020</v>
      </c>
      <c r="AC1101" s="41">
        <v>9</v>
      </c>
      <c r="AD1101" s="88">
        <v>386.9</v>
      </c>
      <c r="AE1101" s="69">
        <v>59.3</v>
      </c>
      <c r="AF1101" s="69">
        <v>74.400000000000006</v>
      </c>
      <c r="AG1101" s="46">
        <f t="shared" si="624"/>
        <v>29.65</v>
      </c>
      <c r="AH1101" s="44">
        <f t="shared" si="628"/>
        <v>2761.8447876054929</v>
      </c>
      <c r="AI1101" s="44">
        <f t="shared" si="629"/>
        <v>205481.25219784869</v>
      </c>
      <c r="AJ1101" s="44">
        <f t="shared" si="630"/>
        <v>1.8828968378461668</v>
      </c>
      <c r="AK1101" s="45">
        <v>0</v>
      </c>
      <c r="AL1101" s="43">
        <v>380.7</v>
      </c>
      <c r="AM1101" s="43">
        <v>59.3</v>
      </c>
      <c r="AN1101" s="69">
        <v>74</v>
      </c>
      <c r="AO1101" s="46">
        <f t="shared" ref="AO1101:AO1116" si="654">SUM(AM1101/2)</f>
        <v>29.65</v>
      </c>
      <c r="AP1101" s="44">
        <f t="shared" si="631"/>
        <v>2761.8447876054929</v>
      </c>
      <c r="AQ1101" s="46">
        <f t="shared" si="632"/>
        <v>205481.25219784869</v>
      </c>
      <c r="AR1101" s="46">
        <f t="shared" si="633"/>
        <v>204376.51428280649</v>
      </c>
      <c r="AS1101" s="47">
        <f t="shared" si="634"/>
        <v>0.53763440860215461</v>
      </c>
      <c r="AT1101" s="46">
        <f t="shared" si="635"/>
        <v>1.8828968378461668</v>
      </c>
      <c r="AU1101" s="46">
        <f t="shared" si="636"/>
        <v>1.8627384919247887</v>
      </c>
      <c r="AV1101" s="47">
        <f t="shared" si="637"/>
        <v>1.070602781639227</v>
      </c>
      <c r="AW1101" s="48">
        <v>0</v>
      </c>
      <c r="AX1101" s="70">
        <v>150</v>
      </c>
      <c r="AY1101" s="70">
        <v>12</v>
      </c>
      <c r="AZ1101" s="71">
        <v>329.8</v>
      </c>
      <c r="BA1101" s="43">
        <f t="shared" si="652"/>
        <v>17.313523347483311</v>
      </c>
      <c r="BB1101" s="71">
        <v>59</v>
      </c>
      <c r="BC1101" s="69">
        <v>74</v>
      </c>
      <c r="BD1101" s="50">
        <f t="shared" si="638"/>
        <v>29.5</v>
      </c>
      <c r="BE1101" s="44">
        <f t="shared" si="639"/>
        <v>2733.9710067865176</v>
      </c>
      <c r="BF1101" s="50">
        <f t="shared" si="653"/>
        <v>205481.25219784869</v>
      </c>
      <c r="BG1101" s="50">
        <f t="shared" si="640"/>
        <v>202313.8545022023</v>
      </c>
      <c r="BH1101" s="72">
        <f t="shared" si="641"/>
        <v>1.5414533743431946</v>
      </c>
      <c r="BI1101" s="73">
        <f t="shared" si="642"/>
        <v>1.8828968378461668</v>
      </c>
      <c r="BJ1101" s="51">
        <f t="shared" si="643"/>
        <v>1.630140460778033</v>
      </c>
      <c r="BK1101" s="72">
        <f t="shared" si="644"/>
        <v>13.42380378933878</v>
      </c>
      <c r="BL1101" s="79">
        <v>0</v>
      </c>
      <c r="BM1101" s="92">
        <f t="shared" ref="BM1101:BN1116" si="655">SUM(AB1101)</f>
        <v>1020</v>
      </c>
      <c r="BN1101" s="92">
        <f t="shared" si="655"/>
        <v>9</v>
      </c>
      <c r="BO1101" s="71">
        <v>295.60000000000002</v>
      </c>
      <c r="BP1101" s="71">
        <v>57.6</v>
      </c>
      <c r="BQ1101" s="71">
        <v>72.099999999999994</v>
      </c>
      <c r="BR1101" s="72">
        <f t="shared" si="645"/>
        <v>28.8</v>
      </c>
      <c r="BS1101" s="54">
        <f t="shared" si="646"/>
        <v>2605.7626105935183</v>
      </c>
      <c r="BT1101" s="50">
        <f t="shared" si="647"/>
        <v>202313.8545022023</v>
      </c>
      <c r="BU1101" s="50">
        <f t="shared" si="648"/>
        <v>187875.48422379265</v>
      </c>
      <c r="BV1101" s="72">
        <f t="shared" si="649"/>
        <v>7.1366196417618459</v>
      </c>
      <c r="BW1101" s="73">
        <f t="shared" si="650"/>
        <v>1.630140460778033</v>
      </c>
      <c r="BX1101" s="55">
        <f t="shared" si="651"/>
        <v>1.573382505020658</v>
      </c>
      <c r="BY1101" s="72">
        <f t="shared" si="625"/>
        <v>3.4817831421892045</v>
      </c>
      <c r="BZ1101" s="83" t="s">
        <v>74</v>
      </c>
      <c r="CA1101" s="83" t="s">
        <v>92</v>
      </c>
      <c r="CB1101" s="112">
        <v>8</v>
      </c>
      <c r="CC1101" s="112">
        <v>4</v>
      </c>
      <c r="CD1101" s="112">
        <v>6</v>
      </c>
      <c r="CE1101" s="112">
        <v>3</v>
      </c>
      <c r="CF1101" s="83" t="s">
        <v>75</v>
      </c>
      <c r="CG1101" s="71" t="s">
        <v>81</v>
      </c>
      <c r="CH1101" s="129">
        <v>18.600000000000001</v>
      </c>
      <c r="CI1101" s="63">
        <v>11.305211474307185</v>
      </c>
      <c r="CJ1101" s="64">
        <f>SUM((AF1101-BQ1101)/AF1101)*100</f>
        <v>3.0913978494623806</v>
      </c>
      <c r="CK1101" s="64">
        <f>SUM(BX1101*CH1101)</f>
        <v>29.264914593384241</v>
      </c>
      <c r="CL1101" s="65" t="s">
        <v>75</v>
      </c>
    </row>
    <row r="1102" spans="1:90" s="65" customFormat="1" ht="24.75" customHeight="1" x14ac:dyDescent="0.3">
      <c r="A1102" s="61" t="s">
        <v>135</v>
      </c>
      <c r="B1102" s="35">
        <v>3.5779999999999998</v>
      </c>
      <c r="C1102" s="35">
        <v>1.774</v>
      </c>
      <c r="D1102" s="35">
        <v>7.7439999999999998</v>
      </c>
      <c r="E1102" s="35">
        <v>3.9981199999999997</v>
      </c>
      <c r="F1102" s="35">
        <v>0.51583999999999997</v>
      </c>
      <c r="G1102" s="66">
        <v>0.38322000000000001</v>
      </c>
      <c r="H1102" s="66">
        <v>8.1000000000000003E-2</v>
      </c>
      <c r="I1102" s="66">
        <v>4.7820000000000001E-2</v>
      </c>
      <c r="J1102" s="66">
        <v>3.3319999999999995E-2</v>
      </c>
      <c r="K1102" s="67">
        <v>4.7600000000000003E-2</v>
      </c>
      <c r="L1102" s="66">
        <v>1.7532299999999998</v>
      </c>
      <c r="M1102" s="68">
        <v>2.4199999999999999E-2</v>
      </c>
      <c r="N1102" s="35">
        <v>5.5139999999999993</v>
      </c>
      <c r="O1102" s="35">
        <v>17.919999999999998</v>
      </c>
      <c r="P1102" s="35">
        <v>2.4660000000000002</v>
      </c>
      <c r="Q1102" s="35">
        <v>14.906000000000001</v>
      </c>
      <c r="R1102" s="35">
        <v>6.0980000000000008</v>
      </c>
      <c r="S1102" s="35">
        <v>4.4379999999999997</v>
      </c>
      <c r="T1102" s="35">
        <v>7.7539999999999996</v>
      </c>
      <c r="U1102" s="35">
        <v>3.3719999999999999</v>
      </c>
      <c r="V1102" s="35">
        <v>15.614000000000001</v>
      </c>
      <c r="W1102" s="35">
        <v>6.1579999999999995</v>
      </c>
      <c r="X1102" s="35">
        <v>6.8199999999999985</v>
      </c>
      <c r="Y1102" s="35">
        <v>4.8160000000000007</v>
      </c>
      <c r="Z1102" s="35">
        <v>2.5520000000000005</v>
      </c>
      <c r="AA1102" s="35">
        <v>4.7780000000000005</v>
      </c>
      <c r="AB1102" s="41">
        <v>1020</v>
      </c>
      <c r="AC1102" s="41">
        <v>9</v>
      </c>
      <c r="AD1102" s="88">
        <v>381.4</v>
      </c>
      <c r="AE1102" s="69">
        <v>59</v>
      </c>
      <c r="AF1102" s="69">
        <v>74.099999999999994</v>
      </c>
      <c r="AG1102" s="46">
        <f t="shared" si="624"/>
        <v>29.5</v>
      </c>
      <c r="AH1102" s="44">
        <f t="shared" si="628"/>
        <v>2733.9710067865176</v>
      </c>
      <c r="AI1102" s="44">
        <f t="shared" si="629"/>
        <v>202587.25160288095</v>
      </c>
      <c r="AJ1102" s="44">
        <f t="shared" si="630"/>
        <v>1.8826456106311884</v>
      </c>
      <c r="AK1102" s="45">
        <v>0</v>
      </c>
      <c r="AL1102" s="43">
        <v>375.2</v>
      </c>
      <c r="AM1102" s="43">
        <v>58.9</v>
      </c>
      <c r="AN1102" s="69">
        <v>74</v>
      </c>
      <c r="AO1102" s="46">
        <f t="shared" si="654"/>
        <v>29.45</v>
      </c>
      <c r="AP1102" s="44">
        <f t="shared" si="631"/>
        <v>2724.7111624400618</v>
      </c>
      <c r="AQ1102" s="46">
        <f t="shared" si="632"/>
        <v>202587.25160288095</v>
      </c>
      <c r="AR1102" s="46">
        <f t="shared" si="633"/>
        <v>201628.62602056458</v>
      </c>
      <c r="AS1102" s="47">
        <f t="shared" si="634"/>
        <v>0.47319146428596598</v>
      </c>
      <c r="AT1102" s="46">
        <f t="shared" si="635"/>
        <v>1.8826456106311884</v>
      </c>
      <c r="AU1102" s="46">
        <f t="shared" si="636"/>
        <v>1.8608468817405543</v>
      </c>
      <c r="AV1102" s="47">
        <f t="shared" si="637"/>
        <v>1.1578774447797251</v>
      </c>
      <c r="AW1102" s="48">
        <v>0</v>
      </c>
      <c r="AX1102" s="70">
        <v>150</v>
      </c>
      <c r="AY1102" s="70">
        <v>12</v>
      </c>
      <c r="AZ1102" s="71">
        <v>329.6</v>
      </c>
      <c r="BA1102" s="43">
        <f t="shared" si="652"/>
        <v>15.716019417475714</v>
      </c>
      <c r="BB1102" s="71">
        <v>58.8</v>
      </c>
      <c r="BC1102" s="69">
        <v>73.7</v>
      </c>
      <c r="BD1102" s="50">
        <f t="shared" si="638"/>
        <v>29.4</v>
      </c>
      <c r="BE1102" s="44">
        <f t="shared" si="639"/>
        <v>2715.4670260568732</v>
      </c>
      <c r="BF1102" s="50">
        <f t="shared" si="653"/>
        <v>202587.25160288095</v>
      </c>
      <c r="BG1102" s="50">
        <f t="shared" si="640"/>
        <v>200129.91982039157</v>
      </c>
      <c r="BH1102" s="72">
        <f t="shared" si="641"/>
        <v>1.2129745396350644</v>
      </c>
      <c r="BI1102" s="73">
        <f t="shared" si="642"/>
        <v>1.8826456106311884</v>
      </c>
      <c r="BJ1102" s="51">
        <f t="shared" si="643"/>
        <v>1.6469301556499025</v>
      </c>
      <c r="BK1102" s="72">
        <f t="shared" si="644"/>
        <v>12.520436860246805</v>
      </c>
      <c r="BL1102" s="79">
        <v>0</v>
      </c>
      <c r="BM1102" s="92">
        <f t="shared" si="655"/>
        <v>1020</v>
      </c>
      <c r="BN1102" s="92">
        <f t="shared" si="655"/>
        <v>9</v>
      </c>
      <c r="BO1102" s="71">
        <v>298.7</v>
      </c>
      <c r="BP1102" s="71">
        <v>57.5</v>
      </c>
      <c r="BQ1102" s="71">
        <v>71.5</v>
      </c>
      <c r="BR1102" s="72">
        <f t="shared" si="645"/>
        <v>28.75</v>
      </c>
      <c r="BS1102" s="54">
        <f t="shared" si="646"/>
        <v>2596.7226777328133</v>
      </c>
      <c r="BT1102" s="50">
        <f t="shared" si="647"/>
        <v>200129.91982039157</v>
      </c>
      <c r="BU1102" s="50">
        <f t="shared" si="648"/>
        <v>185665.67145789615</v>
      </c>
      <c r="BV1102" s="72">
        <f t="shared" si="649"/>
        <v>7.227429249697642</v>
      </c>
      <c r="BW1102" s="73">
        <f t="shared" si="650"/>
        <v>1.6469301556499025</v>
      </c>
      <c r="BX1102" s="55">
        <f t="shared" si="651"/>
        <v>1.6088057509744709</v>
      </c>
      <c r="BY1102" s="72">
        <f t="shared" si="625"/>
        <v>2.314876835829581</v>
      </c>
      <c r="BZ1102" s="83" t="s">
        <v>74</v>
      </c>
      <c r="CA1102" s="83" t="s">
        <v>92</v>
      </c>
      <c r="CB1102" s="112">
        <v>8</v>
      </c>
      <c r="CC1102" s="112">
        <v>4</v>
      </c>
      <c r="CD1102" s="112">
        <v>6</v>
      </c>
      <c r="CE1102" s="112">
        <v>3</v>
      </c>
      <c r="CF1102" s="83" t="s">
        <v>75</v>
      </c>
      <c r="CG1102" s="71" t="s">
        <v>81</v>
      </c>
      <c r="CH1102" s="129">
        <v>15.2</v>
      </c>
      <c r="CI1102" s="63">
        <v>14.032538756046662</v>
      </c>
      <c r="CJ1102" s="64">
        <f>SUM((AF1102-BQ1102)/AF1102)*100</f>
        <v>3.5087719298245541</v>
      </c>
      <c r="CK1102" s="64">
        <f>SUM(BX1102*CH1102)</f>
        <v>24.453847414811957</v>
      </c>
      <c r="CL1102" s="65" t="s">
        <v>75</v>
      </c>
    </row>
    <row r="1103" spans="1:90" s="65" customFormat="1" ht="24.75" customHeight="1" x14ac:dyDescent="0.3">
      <c r="A1103" s="61" t="s">
        <v>135</v>
      </c>
      <c r="B1103" s="35">
        <v>3.8</v>
      </c>
      <c r="C1103" s="35">
        <v>1.8879999999999999</v>
      </c>
      <c r="D1103" s="35">
        <v>7.9960000000000004</v>
      </c>
      <c r="E1103" s="35">
        <v>4.1734400000000003</v>
      </c>
      <c r="F1103" s="35">
        <v>0.50173999999999996</v>
      </c>
      <c r="G1103" s="66">
        <v>0.41081999999999996</v>
      </c>
      <c r="H1103" s="66">
        <v>8.4179999999999991E-2</v>
      </c>
      <c r="I1103" s="66">
        <v>4.7719999999999999E-2</v>
      </c>
      <c r="J1103" s="66">
        <v>3.388E-2</v>
      </c>
      <c r="K1103" s="67">
        <v>4.9579999999999999E-2</v>
      </c>
      <c r="L1103" s="66">
        <v>1.7532299999999998</v>
      </c>
      <c r="M1103" s="68">
        <v>3.0339999999999999E-2</v>
      </c>
      <c r="N1103" s="35">
        <v>5.4565999999999999</v>
      </c>
      <c r="O1103" s="35">
        <v>18.512800000000002</v>
      </c>
      <c r="P1103" s="35">
        <v>2.6611000000000002</v>
      </c>
      <c r="Q1103" s="35">
        <v>15.9712</v>
      </c>
      <c r="R1103" s="35">
        <v>4.9891999999999994</v>
      </c>
      <c r="S1103" s="35">
        <v>4.4276999999999997</v>
      </c>
      <c r="T1103" s="35">
        <v>7.8513000000000002</v>
      </c>
      <c r="U1103" s="35">
        <v>3.2800999999999991</v>
      </c>
      <c r="V1103" s="35">
        <v>14.1896</v>
      </c>
      <c r="W1103" s="35">
        <v>4.4066999999999998</v>
      </c>
      <c r="X1103" s="35">
        <v>8.352999999999998</v>
      </c>
      <c r="Y1103" s="35">
        <v>3.6676000000000002</v>
      </c>
      <c r="Z1103" s="35">
        <v>1.5456000000000001</v>
      </c>
      <c r="AA1103" s="35">
        <v>4.6005000000000003</v>
      </c>
      <c r="AB1103" s="41">
        <v>1020</v>
      </c>
      <c r="AC1103" s="41">
        <v>9</v>
      </c>
      <c r="AD1103" s="88">
        <v>385.7</v>
      </c>
      <c r="AE1103" s="69">
        <v>59.3</v>
      </c>
      <c r="AF1103" s="69">
        <v>74.3</v>
      </c>
      <c r="AG1103" s="46">
        <f t="shared" si="624"/>
        <v>29.65</v>
      </c>
      <c r="AH1103" s="44">
        <f t="shared" si="628"/>
        <v>2761.8447876054929</v>
      </c>
      <c r="AI1103" s="44">
        <f t="shared" si="629"/>
        <v>205205.06771908811</v>
      </c>
      <c r="AJ1103" s="44">
        <f t="shared" si="630"/>
        <v>1.879583210527711</v>
      </c>
      <c r="AK1103" s="45">
        <v>0</v>
      </c>
      <c r="AL1103" s="43">
        <v>380</v>
      </c>
      <c r="AM1103" s="43">
        <v>59.2</v>
      </c>
      <c r="AN1103" s="69">
        <v>74</v>
      </c>
      <c r="AO1103" s="46">
        <f t="shared" si="654"/>
        <v>29.6</v>
      </c>
      <c r="AP1103" s="44">
        <f t="shared" si="631"/>
        <v>2752.5378193692336</v>
      </c>
      <c r="AQ1103" s="46">
        <f t="shared" si="632"/>
        <v>205205.06771908811</v>
      </c>
      <c r="AR1103" s="46">
        <f t="shared" si="633"/>
        <v>203687.79863332328</v>
      </c>
      <c r="AS1103" s="47">
        <f t="shared" si="634"/>
        <v>0.73939162547479864</v>
      </c>
      <c r="AT1103" s="46">
        <f t="shared" si="635"/>
        <v>1.879583210527711</v>
      </c>
      <c r="AU1103" s="46">
        <f t="shared" si="636"/>
        <v>1.8656002104675506</v>
      </c>
      <c r="AV1103" s="47">
        <f t="shared" si="637"/>
        <v>0.74394152819839987</v>
      </c>
      <c r="AW1103" s="48">
        <v>0</v>
      </c>
      <c r="AX1103" s="70">
        <v>150</v>
      </c>
      <c r="AY1103" s="70">
        <v>12</v>
      </c>
      <c r="AZ1103" s="71">
        <v>329.5</v>
      </c>
      <c r="BA1103" s="43">
        <f t="shared" si="652"/>
        <v>17.056145675265551</v>
      </c>
      <c r="BB1103" s="71">
        <v>59</v>
      </c>
      <c r="BC1103" s="69">
        <v>74</v>
      </c>
      <c r="BD1103" s="50">
        <f t="shared" si="638"/>
        <v>29.5</v>
      </c>
      <c r="BE1103" s="44">
        <f t="shared" si="639"/>
        <v>2733.9710067865176</v>
      </c>
      <c r="BF1103" s="50">
        <f t="shared" si="653"/>
        <v>205205.06771908811</v>
      </c>
      <c r="BG1103" s="50">
        <f t="shared" si="640"/>
        <v>202313.8545022023</v>
      </c>
      <c r="BH1103" s="72">
        <f t="shared" si="641"/>
        <v>1.4089385067447182</v>
      </c>
      <c r="BI1103" s="73">
        <f t="shared" si="642"/>
        <v>1.879583210527711</v>
      </c>
      <c r="BJ1103" s="51">
        <f t="shared" si="643"/>
        <v>1.6286576162109214</v>
      </c>
      <c r="BK1103" s="72">
        <f t="shared" si="644"/>
        <v>13.350065743901801</v>
      </c>
      <c r="BL1103" s="79">
        <v>0</v>
      </c>
      <c r="BM1103" s="92">
        <f t="shared" si="655"/>
        <v>1020</v>
      </c>
      <c r="BN1103" s="92">
        <f t="shared" si="655"/>
        <v>9</v>
      </c>
      <c r="BO1103" s="71">
        <v>301.3</v>
      </c>
      <c r="BP1103" s="71">
        <v>57.3</v>
      </c>
      <c r="BQ1103" s="71">
        <v>72.099999999999994</v>
      </c>
      <c r="BR1103" s="72">
        <f t="shared" si="645"/>
        <v>28.65</v>
      </c>
      <c r="BS1103" s="54">
        <f t="shared" si="646"/>
        <v>2578.6899359012077</v>
      </c>
      <c r="BT1103" s="50">
        <f t="shared" si="647"/>
        <v>202313.8545022023</v>
      </c>
      <c r="BU1103" s="50">
        <f t="shared" si="648"/>
        <v>185923.54437847706</v>
      </c>
      <c r="BV1103" s="72">
        <f t="shared" si="649"/>
        <v>8.1014274400801476</v>
      </c>
      <c r="BW1103" s="73">
        <f t="shared" si="650"/>
        <v>1.6286576162109214</v>
      </c>
      <c r="BX1103" s="55">
        <f t="shared" si="651"/>
        <v>1.6205586065348223</v>
      </c>
      <c r="BY1103" s="72">
        <f t="shared" si="625"/>
        <v>0.49728129445288138</v>
      </c>
      <c r="BZ1103" s="83" t="s">
        <v>74</v>
      </c>
      <c r="CA1103" s="83" t="s">
        <v>92</v>
      </c>
      <c r="CB1103" s="112">
        <v>8</v>
      </c>
      <c r="CC1103" s="112">
        <v>4</v>
      </c>
      <c r="CD1103" s="112">
        <v>6</v>
      </c>
      <c r="CE1103" s="112">
        <v>3</v>
      </c>
      <c r="CF1103" s="83" t="s">
        <v>75</v>
      </c>
      <c r="CG1103" s="71" t="s">
        <v>81</v>
      </c>
      <c r="CH1103" s="129">
        <f>SUM(CH1101:CH1102)/2</f>
        <v>16.899999999999999</v>
      </c>
      <c r="CI1103" s="63">
        <v>11.305211474307185</v>
      </c>
      <c r="CJ1103" s="64">
        <f>SUM((AF1103-BQ1103)/AF1103)*100</f>
        <v>2.9609690444145396</v>
      </c>
      <c r="CK1103" s="64">
        <f>SUM(BX1103*CH1103)</f>
        <v>27.387440450438493</v>
      </c>
      <c r="CL1103" s="65" t="s">
        <v>75</v>
      </c>
    </row>
    <row r="1104" spans="1:90" s="65" customFormat="1" ht="24.75" customHeight="1" x14ac:dyDescent="0.3">
      <c r="A1104" s="61" t="s">
        <v>135</v>
      </c>
      <c r="B1104" s="35">
        <v>3.78</v>
      </c>
      <c r="C1104" s="35">
        <v>1.8360000000000001</v>
      </c>
      <c r="D1104" s="35">
        <v>5.91</v>
      </c>
      <c r="E1104" s="35">
        <v>4.8680000000000003</v>
      </c>
      <c r="F1104" s="35">
        <v>0.73492000000000002</v>
      </c>
      <c r="G1104" s="66">
        <v>0.35308</v>
      </c>
      <c r="H1104" s="66">
        <v>7.782E-2</v>
      </c>
      <c r="I1104" s="66">
        <v>3.8719999999999997E-2</v>
      </c>
      <c r="J1104" s="66">
        <v>3.576E-2</v>
      </c>
      <c r="K1104" s="67">
        <v>5.1460000000000006E-2</v>
      </c>
      <c r="L1104" s="66">
        <v>1.7532299999999998</v>
      </c>
      <c r="M1104" s="68">
        <v>7.8759999999999997E-2</v>
      </c>
      <c r="N1104" s="35">
        <v>8.2800000000000011</v>
      </c>
      <c r="O1104" s="35">
        <v>13.366</v>
      </c>
      <c r="P1104" s="35">
        <v>2.6440000000000001</v>
      </c>
      <c r="Q1104" s="35">
        <v>17.351999999999997</v>
      </c>
      <c r="R1104" s="35">
        <v>4.93</v>
      </c>
      <c r="S1104" s="35">
        <v>4.58</v>
      </c>
      <c r="T1104" s="35">
        <v>7.4320000000000004</v>
      </c>
      <c r="U1104" s="35">
        <v>3.218</v>
      </c>
      <c r="V1104" s="35">
        <v>14.502000000000001</v>
      </c>
      <c r="W1104" s="35">
        <v>4.1620000000000008</v>
      </c>
      <c r="X1104" s="35">
        <v>7.798</v>
      </c>
      <c r="Y1104" s="35">
        <v>2.9319999999999995</v>
      </c>
      <c r="Z1104" s="35">
        <v>1.5619999999999998</v>
      </c>
      <c r="AA1104" s="35">
        <v>4.7460000000000004</v>
      </c>
      <c r="AB1104" s="41">
        <v>1020</v>
      </c>
      <c r="AC1104" s="41">
        <v>9</v>
      </c>
      <c r="AD1104" s="88">
        <v>385</v>
      </c>
      <c r="AE1104" s="69">
        <v>59.3</v>
      </c>
      <c r="AF1104" s="69">
        <v>74.3</v>
      </c>
      <c r="AG1104" s="46">
        <f t="shared" ref="AG1104:AG1116" si="656">SUM(AE1104/2)</f>
        <v>29.65</v>
      </c>
      <c r="AH1104" s="44">
        <f t="shared" si="628"/>
        <v>2761.8447876054929</v>
      </c>
      <c r="AI1104" s="44">
        <f t="shared" si="629"/>
        <v>205205.06771908811</v>
      </c>
      <c r="AJ1104" s="44">
        <f t="shared" si="630"/>
        <v>1.8761719887300201</v>
      </c>
      <c r="AK1104" s="45">
        <v>0</v>
      </c>
      <c r="AL1104" s="43">
        <v>380.9</v>
      </c>
      <c r="AM1104" s="43">
        <v>59.3</v>
      </c>
      <c r="AN1104" s="69">
        <v>74</v>
      </c>
      <c r="AO1104" s="46">
        <f t="shared" si="654"/>
        <v>29.65</v>
      </c>
      <c r="AP1104" s="44">
        <f t="shared" si="631"/>
        <v>2761.8447876054929</v>
      </c>
      <c r="AQ1104" s="46">
        <f t="shared" si="632"/>
        <v>205205.06771908811</v>
      </c>
      <c r="AR1104" s="46">
        <f t="shared" si="633"/>
        <v>204376.51428280649</v>
      </c>
      <c r="AS1104" s="47">
        <f t="shared" si="634"/>
        <v>0.4037685060565166</v>
      </c>
      <c r="AT1104" s="46">
        <f t="shared" si="635"/>
        <v>1.8761719887300201</v>
      </c>
      <c r="AU1104" s="46">
        <f t="shared" si="636"/>
        <v>1.8637170779462886</v>
      </c>
      <c r="AV1104" s="47">
        <f t="shared" si="637"/>
        <v>0.66384696384696762</v>
      </c>
      <c r="AW1104" s="48">
        <v>0</v>
      </c>
      <c r="AX1104" s="70">
        <v>150</v>
      </c>
      <c r="AY1104" s="70">
        <v>12</v>
      </c>
      <c r="AZ1104" s="71">
        <v>328.5</v>
      </c>
      <c r="BA1104" s="43">
        <f t="shared" si="652"/>
        <v>17.199391171993909</v>
      </c>
      <c r="BB1104" s="71">
        <v>59</v>
      </c>
      <c r="BC1104" s="69">
        <v>74</v>
      </c>
      <c r="BD1104" s="50">
        <f t="shared" si="638"/>
        <v>29.5</v>
      </c>
      <c r="BE1104" s="44">
        <f t="shared" si="639"/>
        <v>2733.9710067865176</v>
      </c>
      <c r="BF1104" s="50">
        <f t="shared" si="653"/>
        <v>205205.06771908811</v>
      </c>
      <c r="BG1104" s="50">
        <f t="shared" si="640"/>
        <v>202313.8545022023</v>
      </c>
      <c r="BH1104" s="72">
        <f t="shared" si="641"/>
        <v>1.4089385067447182</v>
      </c>
      <c r="BI1104" s="73">
        <f t="shared" si="642"/>
        <v>1.8761719887300201</v>
      </c>
      <c r="BJ1104" s="51">
        <f t="shared" si="643"/>
        <v>1.623714800987216</v>
      </c>
      <c r="BK1104" s="72">
        <f t="shared" si="644"/>
        <v>13.455972547255238</v>
      </c>
      <c r="BL1104" s="79">
        <v>0</v>
      </c>
      <c r="BM1104" s="92">
        <f t="shared" si="655"/>
        <v>1020</v>
      </c>
      <c r="BN1104" s="92">
        <f t="shared" si="655"/>
        <v>9</v>
      </c>
      <c r="BO1104" s="71">
        <v>299.3</v>
      </c>
      <c r="BP1104" s="71">
        <v>57.9</v>
      </c>
      <c r="BQ1104" s="71">
        <v>71.400000000000006</v>
      </c>
      <c r="BR1104" s="72">
        <f t="shared" si="645"/>
        <v>28.95</v>
      </c>
      <c r="BS1104" s="54">
        <f t="shared" si="646"/>
        <v>2632.9766569552394</v>
      </c>
      <c r="BT1104" s="50">
        <f t="shared" si="647"/>
        <v>202313.8545022023</v>
      </c>
      <c r="BU1104" s="50">
        <f t="shared" si="648"/>
        <v>187994.53330660411</v>
      </c>
      <c r="BV1104" s="72">
        <f t="shared" si="649"/>
        <v>7.0777758798729842</v>
      </c>
      <c r="BW1104" s="73">
        <f t="shared" si="650"/>
        <v>1.623714800987216</v>
      </c>
      <c r="BX1104" s="55">
        <f t="shared" si="651"/>
        <v>1.5920675709855112</v>
      </c>
      <c r="BY1104" s="72">
        <f t="shared" si="625"/>
        <v>1.949063344280862</v>
      </c>
      <c r="BZ1104" s="83" t="s">
        <v>74</v>
      </c>
      <c r="CA1104" s="83" t="s">
        <v>92</v>
      </c>
      <c r="CB1104" s="112">
        <v>8</v>
      </c>
      <c r="CC1104" s="112">
        <v>4</v>
      </c>
      <c r="CD1104" s="112">
        <v>6</v>
      </c>
      <c r="CE1104" s="112">
        <v>3</v>
      </c>
      <c r="CF1104" s="83" t="s">
        <v>75</v>
      </c>
      <c r="CG1104" s="71" t="s">
        <v>81</v>
      </c>
      <c r="CH1104" s="129">
        <f>SUM(CH1102:CH1103)/1.9</f>
        <v>16.89473684210526</v>
      </c>
      <c r="CI1104" s="63">
        <v>14.032538756046662</v>
      </c>
      <c r="CJ1104" s="64">
        <f>SUM((AF1104-BQ1104)/AF1104)*100</f>
        <v>3.903095558546422</v>
      </c>
      <c r="CK1104" s="64">
        <f>SUM(BX1104*CH1104)</f>
        <v>26.897562646649948</v>
      </c>
      <c r="CL1104" s="65" t="s">
        <v>75</v>
      </c>
    </row>
    <row r="1105" spans="1:90" s="65" customFormat="1" ht="24.75" customHeight="1" x14ac:dyDescent="0.3">
      <c r="A1105" s="61" t="s">
        <v>135</v>
      </c>
      <c r="B1105" s="35">
        <v>3.774</v>
      </c>
      <c r="C1105" s="35">
        <v>1.74</v>
      </c>
      <c r="D1105" s="35">
        <v>5.702</v>
      </c>
      <c r="E1105" s="35">
        <v>5.0279999999999996</v>
      </c>
      <c r="F1105" s="35">
        <v>0.78964000000000001</v>
      </c>
      <c r="G1105" s="66">
        <v>0.35988000000000003</v>
      </c>
      <c r="H1105" s="66">
        <v>7.8879999999999992E-2</v>
      </c>
      <c r="I1105" s="66">
        <v>4.1939999999999998E-2</v>
      </c>
      <c r="J1105" s="66">
        <v>3.8039999999999997E-2</v>
      </c>
      <c r="K1105" s="67">
        <v>5.0500000000000003E-2</v>
      </c>
      <c r="L1105" s="66">
        <v>1.7532299999999998</v>
      </c>
      <c r="M1105" s="68">
        <v>8.7260000000000004E-2</v>
      </c>
      <c r="N1105" s="35">
        <v>5.5139999999999993</v>
      </c>
      <c r="O1105" s="35">
        <v>17.919999999999998</v>
      </c>
      <c r="P1105" s="35">
        <v>2.4660000000000002</v>
      </c>
      <c r="Q1105" s="35">
        <v>14.906000000000001</v>
      </c>
      <c r="R1105" s="35">
        <v>6.0980000000000008</v>
      </c>
      <c r="S1105" s="35">
        <v>4.4379999999999997</v>
      </c>
      <c r="T1105" s="35">
        <v>7.7539999999999996</v>
      </c>
      <c r="U1105" s="35">
        <v>3.3719999999999999</v>
      </c>
      <c r="V1105" s="35">
        <v>15.614000000000001</v>
      </c>
      <c r="W1105" s="35">
        <v>6.1579999999999995</v>
      </c>
      <c r="X1105" s="35">
        <v>6.8199999999999985</v>
      </c>
      <c r="Y1105" s="35">
        <v>4.8160000000000007</v>
      </c>
      <c r="Z1105" s="35">
        <v>2.5520000000000005</v>
      </c>
      <c r="AA1105" s="35">
        <v>4.7780000000000005</v>
      </c>
      <c r="AB1105" s="41">
        <v>1060</v>
      </c>
      <c r="AC1105" s="41">
        <v>9</v>
      </c>
      <c r="AD1105" s="88">
        <v>383.3</v>
      </c>
      <c r="AE1105" s="69">
        <v>59.3</v>
      </c>
      <c r="AF1105" s="69">
        <v>74.3</v>
      </c>
      <c r="AG1105" s="46">
        <f t="shared" si="656"/>
        <v>29.65</v>
      </c>
      <c r="AH1105" s="44">
        <f t="shared" si="628"/>
        <v>2761.8447876054929</v>
      </c>
      <c r="AI1105" s="44">
        <f t="shared" si="629"/>
        <v>205205.06771908811</v>
      </c>
      <c r="AJ1105" s="44">
        <f t="shared" si="630"/>
        <v>1.8678875929356278</v>
      </c>
      <c r="AK1105" s="45">
        <v>0</v>
      </c>
      <c r="AL1105" s="43">
        <v>382.6</v>
      </c>
      <c r="AM1105" s="43">
        <v>59.3</v>
      </c>
      <c r="AN1105" s="69">
        <v>74.2</v>
      </c>
      <c r="AO1105" s="46">
        <f t="shared" si="654"/>
        <v>29.65</v>
      </c>
      <c r="AP1105" s="44">
        <f t="shared" si="631"/>
        <v>2761.8447876054929</v>
      </c>
      <c r="AQ1105" s="46">
        <f t="shared" si="632"/>
        <v>205205.06771908811</v>
      </c>
      <c r="AR1105" s="46">
        <f t="shared" si="633"/>
        <v>204928.88324032759</v>
      </c>
      <c r="AS1105" s="47">
        <f t="shared" si="634"/>
        <v>0.13458950201882938</v>
      </c>
      <c r="AT1105" s="46">
        <f t="shared" si="635"/>
        <v>1.8678875929356278</v>
      </c>
      <c r="AU1105" s="46">
        <f t="shared" si="636"/>
        <v>1.8669891425276104</v>
      </c>
      <c r="AV1105" s="47">
        <f t="shared" si="637"/>
        <v>4.809981132779844E-2</v>
      </c>
      <c r="AW1105" s="48">
        <v>0</v>
      </c>
      <c r="AX1105" s="70">
        <v>150</v>
      </c>
      <c r="AY1105" s="70">
        <v>12</v>
      </c>
      <c r="AZ1105" s="71">
        <v>325.60000000000002</v>
      </c>
      <c r="BA1105" s="43">
        <f t="shared" si="652"/>
        <v>17.721130221130217</v>
      </c>
      <c r="BB1105" s="71">
        <v>59</v>
      </c>
      <c r="BC1105" s="69">
        <v>74</v>
      </c>
      <c r="BD1105" s="50">
        <f t="shared" si="638"/>
        <v>29.5</v>
      </c>
      <c r="BE1105" s="44">
        <f t="shared" si="639"/>
        <v>2733.9710067865176</v>
      </c>
      <c r="BF1105" s="50">
        <f t="shared" si="653"/>
        <v>205205.06771908811</v>
      </c>
      <c r="BG1105" s="50">
        <f t="shared" si="640"/>
        <v>202313.8545022023</v>
      </c>
      <c r="BH1105" s="72">
        <f t="shared" si="641"/>
        <v>1.4089385067447182</v>
      </c>
      <c r="BI1105" s="73">
        <f t="shared" si="642"/>
        <v>1.8678875929356278</v>
      </c>
      <c r="BJ1105" s="51">
        <f t="shared" si="643"/>
        <v>1.6093806368384704</v>
      </c>
      <c r="BK1105" s="72">
        <f t="shared" si="644"/>
        <v>13.839534941761677</v>
      </c>
      <c r="BL1105" s="79">
        <v>0</v>
      </c>
      <c r="BM1105" s="92">
        <f t="shared" si="655"/>
        <v>1060</v>
      </c>
      <c r="BN1105" s="92">
        <f t="shared" si="655"/>
        <v>9</v>
      </c>
      <c r="BO1105" s="71">
        <v>304.39999999999998</v>
      </c>
      <c r="BP1105" s="71">
        <v>57.4</v>
      </c>
      <c r="BQ1105" s="71">
        <v>73.2</v>
      </c>
      <c r="BR1105" s="72">
        <f t="shared" si="645"/>
        <v>28.7</v>
      </c>
      <c r="BS1105" s="54">
        <f t="shared" si="646"/>
        <v>2587.6984528353764</v>
      </c>
      <c r="BT1105" s="50">
        <f t="shared" si="647"/>
        <v>202313.8545022023</v>
      </c>
      <c r="BU1105" s="50">
        <f t="shared" si="648"/>
        <v>189419.52674754956</v>
      </c>
      <c r="BV1105" s="72">
        <f t="shared" si="649"/>
        <v>6.3734279525144322</v>
      </c>
      <c r="BW1105" s="73">
        <f t="shared" si="650"/>
        <v>1.6093806368384704</v>
      </c>
      <c r="BX1105" s="55">
        <f t="shared" si="651"/>
        <v>1.6070148903164119</v>
      </c>
      <c r="BY1105" s="72">
        <f t="shared" si="625"/>
        <v>0.14699732728895812</v>
      </c>
      <c r="BZ1105" s="83" t="s">
        <v>74</v>
      </c>
      <c r="CA1105" s="83" t="s">
        <v>92</v>
      </c>
      <c r="CB1105" s="112">
        <v>8</v>
      </c>
      <c r="CC1105" s="112">
        <v>4</v>
      </c>
      <c r="CD1105" s="112">
        <v>6</v>
      </c>
      <c r="CE1105" s="112">
        <v>3</v>
      </c>
      <c r="CF1105" s="83" t="s">
        <v>75</v>
      </c>
      <c r="CG1105" s="71" t="s">
        <v>81</v>
      </c>
      <c r="CH1105" s="129">
        <f>SUM(CH1103:CH1104)/2</f>
        <v>16.897368421052629</v>
      </c>
      <c r="CI1105" s="63">
        <f>SUM(CI1103:CI1104)/2</f>
        <v>12.668875115176924</v>
      </c>
      <c r="CJ1105" s="64">
        <f>SUM((AF1105-BQ1105)/AF1105)*100</f>
        <v>1.4804845222072602</v>
      </c>
      <c r="CK1105" s="64">
        <f>SUM(BX1105*CH1105)</f>
        <v>27.154322659793891</v>
      </c>
      <c r="CL1105" s="65" t="s">
        <v>75</v>
      </c>
    </row>
    <row r="1106" spans="1:90" s="65" customFormat="1" ht="24.75" customHeight="1" x14ac:dyDescent="0.3">
      <c r="A1106" s="61" t="s">
        <v>135</v>
      </c>
      <c r="B1106" s="35">
        <v>3.9260000000000002</v>
      </c>
      <c r="C1106" s="35">
        <v>1.9219999999999999</v>
      </c>
      <c r="D1106" s="35">
        <v>6.2039999999999997</v>
      </c>
      <c r="E1106" s="35">
        <v>5.0659999999999998</v>
      </c>
      <c r="F1106" s="35">
        <v>0.74868000000000001</v>
      </c>
      <c r="G1106" s="66">
        <v>0.36618000000000001</v>
      </c>
      <c r="H1106" s="66">
        <v>8.1199999999999994E-2</v>
      </c>
      <c r="I1106" s="66">
        <v>4.36E-2</v>
      </c>
      <c r="J1106" s="66">
        <v>3.8360000000000005E-2</v>
      </c>
      <c r="K1106" s="67">
        <v>4.718E-2</v>
      </c>
      <c r="L1106" s="66">
        <v>1.7532299999999998</v>
      </c>
      <c r="M1106" s="68">
        <v>8.9139999999999997E-2</v>
      </c>
      <c r="N1106" s="35">
        <v>5.4565999999999999</v>
      </c>
      <c r="O1106" s="35">
        <v>18.512800000000002</v>
      </c>
      <c r="P1106" s="35">
        <v>2.6611000000000002</v>
      </c>
      <c r="Q1106" s="35">
        <v>15.9712</v>
      </c>
      <c r="R1106" s="35">
        <v>4.9891999999999994</v>
      </c>
      <c r="S1106" s="35">
        <v>4.4276999999999997</v>
      </c>
      <c r="T1106" s="35">
        <v>7.8513000000000002</v>
      </c>
      <c r="U1106" s="35">
        <v>3.2800999999999991</v>
      </c>
      <c r="V1106" s="35">
        <v>14.1896</v>
      </c>
      <c r="W1106" s="35">
        <v>4.4066999999999998</v>
      </c>
      <c r="X1106" s="35">
        <v>8.352999999999998</v>
      </c>
      <c r="Y1106" s="35">
        <v>3.6676000000000002</v>
      </c>
      <c r="Z1106" s="35">
        <v>1.5456000000000001</v>
      </c>
      <c r="AA1106" s="35">
        <v>4.6005000000000003</v>
      </c>
      <c r="AB1106" s="41">
        <v>1060</v>
      </c>
      <c r="AC1106" s="41">
        <v>9</v>
      </c>
      <c r="AD1106" s="88">
        <v>384.4</v>
      </c>
      <c r="AE1106" s="69">
        <v>59.3</v>
      </c>
      <c r="AF1106" s="69">
        <v>74.3</v>
      </c>
      <c r="AG1106" s="46">
        <f t="shared" si="656"/>
        <v>29.65</v>
      </c>
      <c r="AH1106" s="44">
        <f t="shared" si="628"/>
        <v>2761.8447876054929</v>
      </c>
      <c r="AI1106" s="44">
        <f t="shared" si="629"/>
        <v>205205.06771908811</v>
      </c>
      <c r="AJ1106" s="44">
        <f t="shared" si="630"/>
        <v>1.8732480843319994</v>
      </c>
      <c r="AK1106" s="45">
        <v>0</v>
      </c>
      <c r="AL1106" s="43">
        <v>380.9</v>
      </c>
      <c r="AM1106" s="43">
        <v>59.3</v>
      </c>
      <c r="AN1106" s="69">
        <v>74</v>
      </c>
      <c r="AO1106" s="46">
        <f t="shared" si="654"/>
        <v>29.65</v>
      </c>
      <c r="AP1106" s="44">
        <f t="shared" si="631"/>
        <v>2761.8447876054929</v>
      </c>
      <c r="AQ1106" s="46">
        <f t="shared" si="632"/>
        <v>205205.06771908811</v>
      </c>
      <c r="AR1106" s="46">
        <f t="shared" si="633"/>
        <v>204376.51428280649</v>
      </c>
      <c r="AS1106" s="47">
        <f t="shared" si="634"/>
        <v>0.4037685060565166</v>
      </c>
      <c r="AT1106" s="46">
        <f t="shared" si="635"/>
        <v>1.8732480843319994</v>
      </c>
      <c r="AU1106" s="46">
        <f t="shared" si="636"/>
        <v>1.8637170779462886</v>
      </c>
      <c r="AV1106" s="47">
        <f t="shared" si="637"/>
        <v>0.50879573642321718</v>
      </c>
      <c r="AW1106" s="48">
        <v>0</v>
      </c>
      <c r="AX1106" s="70">
        <v>150</v>
      </c>
      <c r="AY1106" s="70">
        <v>12</v>
      </c>
      <c r="AZ1106" s="71">
        <v>330.4</v>
      </c>
      <c r="BA1106" s="43">
        <f t="shared" si="652"/>
        <v>16.343825665859566</v>
      </c>
      <c r="BB1106" s="71">
        <v>59</v>
      </c>
      <c r="BC1106" s="69">
        <v>74</v>
      </c>
      <c r="BD1106" s="50">
        <f t="shared" si="638"/>
        <v>29.5</v>
      </c>
      <c r="BE1106" s="44">
        <f t="shared" si="639"/>
        <v>2733.9710067865176</v>
      </c>
      <c r="BF1106" s="50">
        <f t="shared" si="653"/>
        <v>205205.06771908811</v>
      </c>
      <c r="BG1106" s="50">
        <f t="shared" si="640"/>
        <v>202313.8545022023</v>
      </c>
      <c r="BH1106" s="72">
        <f t="shared" si="641"/>
        <v>1.4089385067447182</v>
      </c>
      <c r="BI1106" s="73">
        <f t="shared" si="642"/>
        <v>1.8732480843319994</v>
      </c>
      <c r="BJ1106" s="51">
        <f t="shared" si="643"/>
        <v>1.6331061499122563</v>
      </c>
      <c r="BK1106" s="72">
        <f t="shared" si="644"/>
        <v>12.819547844640008</v>
      </c>
      <c r="BL1106" s="79">
        <v>0</v>
      </c>
      <c r="BM1106" s="92">
        <f t="shared" si="655"/>
        <v>1060</v>
      </c>
      <c r="BN1106" s="92">
        <f t="shared" si="655"/>
        <v>9</v>
      </c>
      <c r="BO1106" s="71">
        <v>301.5</v>
      </c>
      <c r="BP1106" s="71">
        <v>57.8</v>
      </c>
      <c r="BQ1106" s="71">
        <v>71.7</v>
      </c>
      <c r="BR1106" s="72">
        <f t="shared" si="645"/>
        <v>28.9</v>
      </c>
      <c r="BS1106" s="54">
        <f t="shared" si="646"/>
        <v>2623.8896002047309</v>
      </c>
      <c r="BT1106" s="50">
        <f t="shared" si="647"/>
        <v>202313.8545022023</v>
      </c>
      <c r="BU1106" s="50">
        <f t="shared" si="648"/>
        <v>188132.8843346792</v>
      </c>
      <c r="BV1106" s="72">
        <f t="shared" si="649"/>
        <v>7.0093915230944974</v>
      </c>
      <c r="BW1106" s="73">
        <f t="shared" si="650"/>
        <v>1.6331061499122563</v>
      </c>
      <c r="BX1106" s="55">
        <f t="shared" si="651"/>
        <v>1.6025906425994418</v>
      </c>
      <c r="BY1106" s="72">
        <f t="shared" si="625"/>
        <v>1.8685562671142983</v>
      </c>
      <c r="BZ1106" s="83" t="s">
        <v>74</v>
      </c>
      <c r="CA1106" s="83" t="s">
        <v>92</v>
      </c>
      <c r="CB1106" s="112">
        <v>8</v>
      </c>
      <c r="CC1106" s="112">
        <v>4</v>
      </c>
      <c r="CD1106" s="112">
        <v>6</v>
      </c>
      <c r="CE1106" s="112">
        <v>3</v>
      </c>
      <c r="CF1106" s="83" t="s">
        <v>75</v>
      </c>
      <c r="CG1106" s="71" t="s">
        <v>81</v>
      </c>
      <c r="CH1106" s="129">
        <f>SUM(CH1104:CH1105)/1.9</f>
        <v>17.785318559556785</v>
      </c>
      <c r="CI1106" s="63">
        <f>SUM(CI1104:CI1105)/2</f>
        <v>13.350706935611793</v>
      </c>
      <c r="CJ1106" s="64">
        <f>SUM((AF1106-BQ1106)/AF1106)*100</f>
        <v>3.4993270524898987</v>
      </c>
      <c r="CK1106" s="64">
        <f>SUM(BX1106*CH1106)</f>
        <v>28.502585099195887</v>
      </c>
      <c r="CL1106" s="65" t="s">
        <v>75</v>
      </c>
    </row>
    <row r="1107" spans="1:90" s="65" customFormat="1" ht="24.75" customHeight="1" x14ac:dyDescent="0.3">
      <c r="A1107" s="61" t="s">
        <v>135</v>
      </c>
      <c r="B1107" s="35">
        <v>3.3159999999999998</v>
      </c>
      <c r="C1107" s="35">
        <v>1.6719999999999999</v>
      </c>
      <c r="D1107" s="35">
        <v>6.9619999999999997</v>
      </c>
      <c r="E1107" s="35">
        <v>3.8104800000000001</v>
      </c>
      <c r="F1107" s="35">
        <v>0.59709999999999996</v>
      </c>
      <c r="G1107" s="66">
        <v>0.35838000000000003</v>
      </c>
      <c r="H1107" s="66">
        <v>7.664E-2</v>
      </c>
      <c r="I1107" s="66">
        <v>4.1880000000000001E-2</v>
      </c>
      <c r="J1107" s="66">
        <v>2.9680000000000002E-2</v>
      </c>
      <c r="K1107" s="67">
        <v>4.7939999999999997E-2</v>
      </c>
      <c r="L1107" s="66">
        <v>1.7532299999999998</v>
      </c>
      <c r="M1107" s="68">
        <v>3.5660000000000004E-2</v>
      </c>
      <c r="N1107" s="35">
        <v>8.2800000000000011</v>
      </c>
      <c r="O1107" s="35">
        <v>13.366</v>
      </c>
      <c r="P1107" s="35">
        <v>2.6440000000000001</v>
      </c>
      <c r="Q1107" s="35">
        <v>17.351999999999997</v>
      </c>
      <c r="R1107" s="35">
        <v>4.93</v>
      </c>
      <c r="S1107" s="35">
        <v>4.58</v>
      </c>
      <c r="T1107" s="35">
        <v>7.4320000000000004</v>
      </c>
      <c r="U1107" s="35">
        <v>3.218</v>
      </c>
      <c r="V1107" s="35">
        <v>14.502000000000001</v>
      </c>
      <c r="W1107" s="35">
        <v>4.1620000000000008</v>
      </c>
      <c r="X1107" s="35">
        <v>7.798</v>
      </c>
      <c r="Y1107" s="35">
        <v>2.9319999999999995</v>
      </c>
      <c r="Z1107" s="35">
        <v>1.5619999999999998</v>
      </c>
      <c r="AA1107" s="35">
        <v>4.7460000000000004</v>
      </c>
      <c r="AB1107" s="41">
        <v>1060</v>
      </c>
      <c r="AC1107" s="41">
        <v>9</v>
      </c>
      <c r="AD1107" s="88">
        <v>385.9</v>
      </c>
      <c r="AE1107" s="69">
        <v>59.3</v>
      </c>
      <c r="AF1107" s="69">
        <v>74.3</v>
      </c>
      <c r="AG1107" s="46">
        <f t="shared" si="656"/>
        <v>29.65</v>
      </c>
      <c r="AH1107" s="44">
        <f t="shared" si="628"/>
        <v>2761.8447876054929</v>
      </c>
      <c r="AI1107" s="44">
        <f t="shared" si="629"/>
        <v>205205.06771908811</v>
      </c>
      <c r="AJ1107" s="44">
        <f t="shared" si="630"/>
        <v>1.8805578453270513</v>
      </c>
      <c r="AK1107" s="45">
        <v>0</v>
      </c>
      <c r="AL1107" s="43">
        <v>381</v>
      </c>
      <c r="AM1107" s="43">
        <v>59.3</v>
      </c>
      <c r="AN1107" s="69">
        <v>74</v>
      </c>
      <c r="AO1107" s="46">
        <f t="shared" si="654"/>
        <v>29.65</v>
      </c>
      <c r="AP1107" s="44">
        <f t="shared" si="631"/>
        <v>2761.8447876054929</v>
      </c>
      <c r="AQ1107" s="46">
        <f t="shared" si="632"/>
        <v>205205.06771908811</v>
      </c>
      <c r="AR1107" s="46">
        <f t="shared" si="633"/>
        <v>204376.51428280649</v>
      </c>
      <c r="AS1107" s="47">
        <f t="shared" si="634"/>
        <v>0.4037685060565166</v>
      </c>
      <c r="AT1107" s="46">
        <f t="shared" si="635"/>
        <v>1.8805578453270513</v>
      </c>
      <c r="AU1107" s="46">
        <f t="shared" si="636"/>
        <v>1.8642063709570384</v>
      </c>
      <c r="AV1107" s="47">
        <f t="shared" si="637"/>
        <v>0.86950127115973486</v>
      </c>
      <c r="AW1107" s="48">
        <v>0</v>
      </c>
      <c r="AX1107" s="70">
        <v>150</v>
      </c>
      <c r="AY1107" s="70">
        <v>12</v>
      </c>
      <c r="AZ1107" s="71">
        <v>330.6</v>
      </c>
      <c r="BA1107" s="43">
        <f t="shared" si="652"/>
        <v>16.727162734422247</v>
      </c>
      <c r="BB1107" s="71">
        <v>59</v>
      </c>
      <c r="BC1107" s="69">
        <v>74</v>
      </c>
      <c r="BD1107" s="50">
        <f t="shared" si="638"/>
        <v>29.5</v>
      </c>
      <c r="BE1107" s="44">
        <f t="shared" si="639"/>
        <v>2733.9710067865176</v>
      </c>
      <c r="BF1107" s="50">
        <f t="shared" si="653"/>
        <v>205205.06771908811</v>
      </c>
      <c r="BG1107" s="50">
        <f t="shared" si="640"/>
        <v>202313.8545022023</v>
      </c>
      <c r="BH1107" s="72">
        <f t="shared" si="641"/>
        <v>1.4089385067447182</v>
      </c>
      <c r="BI1107" s="73">
        <f t="shared" si="642"/>
        <v>1.8805578453270513</v>
      </c>
      <c r="BJ1107" s="51">
        <f t="shared" si="643"/>
        <v>1.6340947129569974</v>
      </c>
      <c r="BK1107" s="72">
        <f t="shared" si="644"/>
        <v>13.10585223328725</v>
      </c>
      <c r="BL1107" s="79">
        <v>0</v>
      </c>
      <c r="BM1107" s="92">
        <f t="shared" si="655"/>
        <v>1060</v>
      </c>
      <c r="BN1107" s="92">
        <f t="shared" si="655"/>
        <v>9</v>
      </c>
      <c r="BO1107" s="71">
        <v>302.60000000000002</v>
      </c>
      <c r="BP1107" s="71">
        <v>57.6</v>
      </c>
      <c r="BQ1107" s="71">
        <v>71.3</v>
      </c>
      <c r="BR1107" s="72">
        <f t="shared" si="645"/>
        <v>28.8</v>
      </c>
      <c r="BS1107" s="54">
        <f t="shared" si="646"/>
        <v>2605.7626105935183</v>
      </c>
      <c r="BT1107" s="50">
        <f t="shared" si="647"/>
        <v>202313.8545022023</v>
      </c>
      <c r="BU1107" s="50">
        <f t="shared" si="648"/>
        <v>185790.87413531783</v>
      </c>
      <c r="BV1107" s="72">
        <f t="shared" si="649"/>
        <v>8.1670038898421584</v>
      </c>
      <c r="BW1107" s="73">
        <f t="shared" si="650"/>
        <v>1.6340947129569974</v>
      </c>
      <c r="BX1107" s="55">
        <f t="shared" si="651"/>
        <v>1.6287129354889955</v>
      </c>
      <c r="BY1107" s="72">
        <f t="shared" si="625"/>
        <v>0.32934305614777798</v>
      </c>
      <c r="BZ1107" s="83" t="s">
        <v>74</v>
      </c>
      <c r="CA1107" s="83" t="s">
        <v>92</v>
      </c>
      <c r="CB1107" s="112">
        <v>8</v>
      </c>
      <c r="CC1107" s="112">
        <v>4</v>
      </c>
      <c r="CD1107" s="112">
        <v>6</v>
      </c>
      <c r="CE1107" s="112">
        <v>3</v>
      </c>
      <c r="CF1107" s="83" t="s">
        <v>75</v>
      </c>
      <c r="CG1107" s="71" t="s">
        <v>81</v>
      </c>
      <c r="CH1107" s="129">
        <f>SUM(CH1105:CH1106)/2</f>
        <v>17.341343490304709</v>
      </c>
      <c r="CI1107" s="63">
        <f>SUM(CI1105:CI1106)/2</f>
        <v>13.009791025394358</v>
      </c>
      <c r="CJ1107" s="64">
        <f>SUM((AF1107-BQ1107)/AF1107)*100</f>
        <v>4.0376850605652761</v>
      </c>
      <c r="CK1107" s="64">
        <f>SUM(BX1107*CH1107)</f>
        <v>28.244070461417166</v>
      </c>
      <c r="CL1107" s="65" t="s">
        <v>75</v>
      </c>
    </row>
    <row r="1108" spans="1:90" s="65" customFormat="1" ht="24.75" customHeight="1" x14ac:dyDescent="0.3">
      <c r="A1108" s="61" t="s">
        <v>135</v>
      </c>
      <c r="B1108" s="35">
        <v>3.49</v>
      </c>
      <c r="C1108" s="35">
        <v>1.758</v>
      </c>
      <c r="D1108" s="35">
        <v>7.516</v>
      </c>
      <c r="E1108" s="35">
        <v>4.0141200000000001</v>
      </c>
      <c r="F1108" s="35">
        <v>0.71892</v>
      </c>
      <c r="G1108" s="66">
        <v>0.36312</v>
      </c>
      <c r="H1108" s="66">
        <v>7.5760000000000008E-2</v>
      </c>
      <c r="I1108" s="66">
        <v>4.4600000000000001E-2</v>
      </c>
      <c r="J1108" s="66">
        <v>2.8980000000000002E-2</v>
      </c>
      <c r="K1108" s="67">
        <v>4.3740000000000001E-2</v>
      </c>
      <c r="L1108" s="66">
        <v>1.7532299999999998</v>
      </c>
      <c r="M1108" s="68">
        <v>3.4020000000000002E-2</v>
      </c>
      <c r="N1108" s="35">
        <v>5.5139999999999993</v>
      </c>
      <c r="O1108" s="35">
        <v>17.919999999999998</v>
      </c>
      <c r="P1108" s="35">
        <v>2.4660000000000002</v>
      </c>
      <c r="Q1108" s="35">
        <v>14.906000000000001</v>
      </c>
      <c r="R1108" s="35">
        <v>6.0980000000000008</v>
      </c>
      <c r="S1108" s="35">
        <v>4.4379999999999997</v>
      </c>
      <c r="T1108" s="35">
        <v>7.7539999999999996</v>
      </c>
      <c r="U1108" s="35">
        <v>3.3719999999999999</v>
      </c>
      <c r="V1108" s="35">
        <v>15.614000000000001</v>
      </c>
      <c r="W1108" s="35">
        <v>6.1579999999999995</v>
      </c>
      <c r="X1108" s="35">
        <v>6.8199999999999985</v>
      </c>
      <c r="Y1108" s="35">
        <v>4.8160000000000007</v>
      </c>
      <c r="Z1108" s="35">
        <v>2.5520000000000005</v>
      </c>
      <c r="AA1108" s="35">
        <v>4.7780000000000005</v>
      </c>
      <c r="AB1108" s="41">
        <v>1060</v>
      </c>
      <c r="AC1108" s="41">
        <v>9</v>
      </c>
      <c r="AD1108" s="88">
        <v>385</v>
      </c>
      <c r="AE1108" s="69">
        <v>59.3</v>
      </c>
      <c r="AF1108" s="69">
        <v>74.2</v>
      </c>
      <c r="AG1108" s="46">
        <f t="shared" si="656"/>
        <v>29.65</v>
      </c>
      <c r="AH1108" s="46">
        <f t="shared" si="628"/>
        <v>2761.8447876054929</v>
      </c>
      <c r="AI1108" s="46">
        <f t="shared" si="629"/>
        <v>204928.88324032759</v>
      </c>
      <c r="AJ1108" s="44">
        <f t="shared" si="630"/>
        <v>1.8787005224075537</v>
      </c>
      <c r="AK1108" s="45">
        <v>0</v>
      </c>
      <c r="AL1108" s="69">
        <v>382.9</v>
      </c>
      <c r="AM1108" s="69">
        <v>59.3</v>
      </c>
      <c r="AN1108" s="69">
        <v>74</v>
      </c>
      <c r="AO1108" s="46">
        <f t="shared" si="654"/>
        <v>29.65</v>
      </c>
      <c r="AP1108" s="46">
        <f t="shared" si="631"/>
        <v>2761.8447876054929</v>
      </c>
      <c r="AQ1108" s="46">
        <f t="shared" si="632"/>
        <v>204928.88324032759</v>
      </c>
      <c r="AR1108" s="46">
        <f t="shared" si="633"/>
        <v>204376.51428280649</v>
      </c>
      <c r="AS1108" s="47">
        <f t="shared" si="634"/>
        <v>0.26954177897574327</v>
      </c>
      <c r="AT1108" s="46">
        <f t="shared" si="635"/>
        <v>1.8787005224075537</v>
      </c>
      <c r="AU1108" s="46">
        <f t="shared" si="636"/>
        <v>1.873502938161286</v>
      </c>
      <c r="AV1108" s="47">
        <f t="shared" si="637"/>
        <v>0.27665847665848331</v>
      </c>
      <c r="AW1108" s="89">
        <v>0</v>
      </c>
      <c r="AX1108" s="90">
        <v>150</v>
      </c>
      <c r="AY1108" s="90">
        <v>12</v>
      </c>
      <c r="AZ1108" s="91">
        <v>330.4</v>
      </c>
      <c r="BA1108" s="43">
        <f t="shared" si="652"/>
        <v>16.525423728813568</v>
      </c>
      <c r="BB1108" s="91">
        <v>59</v>
      </c>
      <c r="BC1108" s="69">
        <v>74</v>
      </c>
      <c r="BD1108" s="50">
        <f t="shared" si="638"/>
        <v>29.5</v>
      </c>
      <c r="BE1108" s="46">
        <f t="shared" si="639"/>
        <v>2733.9710067865176</v>
      </c>
      <c r="BF1108" s="50">
        <f t="shared" si="653"/>
        <v>204928.88324032759</v>
      </c>
      <c r="BG1108" s="50">
        <f t="shared" si="640"/>
        <v>202313.8545022023</v>
      </c>
      <c r="BH1108" s="72">
        <f t="shared" si="641"/>
        <v>1.2760664562147375</v>
      </c>
      <c r="BI1108" s="73">
        <f t="shared" si="642"/>
        <v>1.8787005224075537</v>
      </c>
      <c r="BJ1108" s="51">
        <f t="shared" si="643"/>
        <v>1.6331061499122563</v>
      </c>
      <c r="BK1108" s="72">
        <f t="shared" si="644"/>
        <v>13.072566359888393</v>
      </c>
      <c r="BL1108" s="79">
        <v>0</v>
      </c>
      <c r="BM1108" s="92">
        <f t="shared" si="655"/>
        <v>1060</v>
      </c>
      <c r="BN1108" s="92">
        <f t="shared" si="655"/>
        <v>9</v>
      </c>
      <c r="BO1108" s="91">
        <v>298</v>
      </c>
      <c r="BP1108" s="91">
        <v>57.5</v>
      </c>
      <c r="BQ1108" s="91">
        <v>71.3</v>
      </c>
      <c r="BR1108" s="72">
        <f t="shared" si="645"/>
        <v>28.75</v>
      </c>
      <c r="BS1108" s="50">
        <f t="shared" si="646"/>
        <v>2596.7226777328133</v>
      </c>
      <c r="BT1108" s="50">
        <f t="shared" si="647"/>
        <v>202313.8545022023</v>
      </c>
      <c r="BU1108" s="50">
        <f t="shared" si="648"/>
        <v>185146.32692234957</v>
      </c>
      <c r="BV1108" s="72">
        <f t="shared" si="649"/>
        <v>8.4855916675077978</v>
      </c>
      <c r="BW1108" s="73">
        <f t="shared" si="650"/>
        <v>1.6331061499122563</v>
      </c>
      <c r="BX1108" s="55">
        <f t="shared" si="651"/>
        <v>1.6095377367382573</v>
      </c>
      <c r="BY1108" s="72">
        <f t="shared" si="625"/>
        <v>1.4431648043983751</v>
      </c>
      <c r="BZ1108" s="72" t="s">
        <v>74</v>
      </c>
      <c r="CA1108" s="72" t="s">
        <v>92</v>
      </c>
      <c r="CB1108" s="142">
        <v>8</v>
      </c>
      <c r="CC1108" s="142">
        <v>4</v>
      </c>
      <c r="CD1108" s="142">
        <v>6</v>
      </c>
      <c r="CE1108" s="142">
        <v>3</v>
      </c>
      <c r="CF1108" s="72" t="s">
        <v>75</v>
      </c>
      <c r="CG1108" s="91" t="s">
        <v>81</v>
      </c>
      <c r="CH1108" s="129">
        <f>SUM(CH1106:CH1107)/2</f>
        <v>17.563331024930747</v>
      </c>
      <c r="CI1108" s="63">
        <f>SUM(CI1106:CI1107)/2</f>
        <v>13.180248980503077</v>
      </c>
      <c r="CJ1108" s="64">
        <f>SUM((AF1108-BQ1108)/AF1108)*100</f>
        <v>3.9083557951482559</v>
      </c>
      <c r="CK1108" s="64">
        <f>SUM(BX1108*CH1108)</f>
        <v>28.268844067451852</v>
      </c>
      <c r="CL1108" s="65" t="s">
        <v>75</v>
      </c>
    </row>
    <row r="1109" spans="1:90" s="65" customFormat="1" ht="24.75" customHeight="1" x14ac:dyDescent="0.3">
      <c r="A1109" s="61" t="s">
        <v>135</v>
      </c>
      <c r="B1109" s="35">
        <v>3.552</v>
      </c>
      <c r="C1109" s="35">
        <v>1.736</v>
      </c>
      <c r="D1109" s="35">
        <v>7.2</v>
      </c>
      <c r="E1109" s="35">
        <v>3.8054399999999999</v>
      </c>
      <c r="F1109" s="35">
        <v>0.62629999999999997</v>
      </c>
      <c r="G1109" s="66">
        <v>0.24823400000000001</v>
      </c>
      <c r="H1109" s="66">
        <v>7.8359999999999999E-2</v>
      </c>
      <c r="I1109" s="66">
        <v>4.206E-2</v>
      </c>
      <c r="J1109" s="66">
        <v>2.6980000000000001E-2</v>
      </c>
      <c r="K1109" s="67">
        <v>4.1739999999999999E-2</v>
      </c>
      <c r="L1109" s="66">
        <v>1.7532299999999998</v>
      </c>
      <c r="M1109" s="68">
        <v>3.7780000000000001E-2</v>
      </c>
      <c r="N1109" s="35">
        <v>5.4565999999999999</v>
      </c>
      <c r="O1109" s="35">
        <v>18.512800000000002</v>
      </c>
      <c r="P1109" s="35">
        <v>2.6611000000000002</v>
      </c>
      <c r="Q1109" s="35">
        <v>15.9712</v>
      </c>
      <c r="R1109" s="35">
        <v>4.9891999999999994</v>
      </c>
      <c r="S1109" s="35">
        <v>4.4276999999999997</v>
      </c>
      <c r="T1109" s="35">
        <v>7.8513000000000002</v>
      </c>
      <c r="U1109" s="35">
        <v>3.2800999999999991</v>
      </c>
      <c r="V1109" s="35">
        <v>14.1896</v>
      </c>
      <c r="W1109" s="35">
        <v>4.4066999999999998</v>
      </c>
      <c r="X1109" s="35">
        <v>8.352999999999998</v>
      </c>
      <c r="Y1109" s="35">
        <v>3.6676000000000002</v>
      </c>
      <c r="Z1109" s="35">
        <v>1.5456000000000001</v>
      </c>
      <c r="AA1109" s="35">
        <v>4.6005000000000003</v>
      </c>
      <c r="AB1109" s="41">
        <v>1060</v>
      </c>
      <c r="AC1109" s="41">
        <v>9</v>
      </c>
      <c r="AD1109" s="88">
        <v>387.2</v>
      </c>
      <c r="AE1109" s="69">
        <v>59</v>
      </c>
      <c r="AF1109" s="69">
        <v>74.2</v>
      </c>
      <c r="AG1109" s="46">
        <f t="shared" si="656"/>
        <v>29.5</v>
      </c>
      <c r="AH1109" s="44">
        <f t="shared" si="628"/>
        <v>2733.9710067865176</v>
      </c>
      <c r="AI1109" s="44">
        <f t="shared" si="629"/>
        <v>202860.64870355962</v>
      </c>
      <c r="AJ1109" s="44">
        <f t="shared" si="630"/>
        <v>1.9086994075712318</v>
      </c>
      <c r="AK1109" s="45">
        <v>0</v>
      </c>
      <c r="AL1109" s="43">
        <v>359.7</v>
      </c>
      <c r="AM1109" s="43">
        <v>59.1</v>
      </c>
      <c r="AN1109" s="69">
        <v>73.900000000000006</v>
      </c>
      <c r="AO1109" s="46">
        <f t="shared" si="654"/>
        <v>29.55</v>
      </c>
      <c r="AP1109" s="44">
        <f t="shared" si="631"/>
        <v>2743.2465590962411</v>
      </c>
      <c r="AQ1109" s="46">
        <f t="shared" si="632"/>
        <v>202860.64870355962</v>
      </c>
      <c r="AR1109" s="46">
        <f t="shared" si="633"/>
        <v>202725.92071721223</v>
      </c>
      <c r="AS1109" s="47">
        <f t="shared" si="634"/>
        <v>6.6414056747040179E-2</v>
      </c>
      <c r="AT1109" s="46">
        <f t="shared" si="635"/>
        <v>1.9086994075712318</v>
      </c>
      <c r="AU1109" s="46">
        <f t="shared" si="636"/>
        <v>1.7743167658454249</v>
      </c>
      <c r="AV1109" s="47">
        <f t="shared" si="637"/>
        <v>7.0405345751537274</v>
      </c>
      <c r="AW1109" s="48">
        <v>0</v>
      </c>
      <c r="AX1109" s="70">
        <v>150</v>
      </c>
      <c r="AY1109" s="70">
        <v>12</v>
      </c>
      <c r="AZ1109" s="71">
        <v>330.2</v>
      </c>
      <c r="BA1109" s="43">
        <f t="shared" si="652"/>
        <v>17.262265293761359</v>
      </c>
      <c r="BB1109" s="71">
        <v>58.9</v>
      </c>
      <c r="BC1109" s="69">
        <v>74</v>
      </c>
      <c r="BD1109" s="50">
        <f t="shared" si="638"/>
        <v>29.45</v>
      </c>
      <c r="BE1109" s="44">
        <f t="shared" si="639"/>
        <v>2724.7111624400618</v>
      </c>
      <c r="BF1109" s="50">
        <f t="shared" si="653"/>
        <v>202860.64870355962</v>
      </c>
      <c r="BG1109" s="50">
        <f t="shared" si="640"/>
        <v>201628.62602056458</v>
      </c>
      <c r="BH1109" s="72">
        <f t="shared" si="641"/>
        <v>0.60732462942844878</v>
      </c>
      <c r="BI1109" s="73">
        <f t="shared" si="642"/>
        <v>1.9086994075712318</v>
      </c>
      <c r="BJ1109" s="51">
        <f t="shared" si="643"/>
        <v>1.63766428664907</v>
      </c>
      <c r="BK1109" s="72">
        <f t="shared" si="644"/>
        <v>14.199989786084052</v>
      </c>
      <c r="BL1109" s="79">
        <v>0</v>
      </c>
      <c r="BM1109" s="92">
        <f t="shared" si="655"/>
        <v>1060</v>
      </c>
      <c r="BN1109" s="92">
        <f t="shared" si="655"/>
        <v>9</v>
      </c>
      <c r="BO1109" s="71">
        <v>298.3</v>
      </c>
      <c r="BP1109" s="71">
        <v>57.4</v>
      </c>
      <c r="BQ1109" s="71">
        <v>71.2</v>
      </c>
      <c r="BR1109" s="72">
        <f t="shared" si="645"/>
        <v>28.7</v>
      </c>
      <c r="BS1109" s="54">
        <f t="shared" si="646"/>
        <v>2587.6984528353764</v>
      </c>
      <c r="BT1109" s="50">
        <f t="shared" si="647"/>
        <v>201628.62602056458</v>
      </c>
      <c r="BU1109" s="50">
        <f t="shared" si="648"/>
        <v>184244.12984187881</v>
      </c>
      <c r="BV1109" s="72">
        <f t="shared" si="649"/>
        <v>8.6220377144824116</v>
      </c>
      <c r="BW1109" s="73">
        <f t="shared" si="650"/>
        <v>1.63766428664907</v>
      </c>
      <c r="BX1109" s="55">
        <f t="shared" si="651"/>
        <v>1.6190475118854843</v>
      </c>
      <c r="BY1109" s="72">
        <f t="shared" si="625"/>
        <v>1.1367882242629028</v>
      </c>
      <c r="BZ1109" s="83" t="s">
        <v>77</v>
      </c>
      <c r="CA1109" s="83" t="s">
        <v>96</v>
      </c>
      <c r="CB1109" s="112">
        <v>3</v>
      </c>
      <c r="CC1109" s="112">
        <v>7</v>
      </c>
      <c r="CD1109" s="112">
        <v>3</v>
      </c>
      <c r="CE1109" s="112">
        <v>6</v>
      </c>
      <c r="CF1109" s="83" t="s">
        <v>85</v>
      </c>
      <c r="CG1109" s="71" t="s">
        <v>130</v>
      </c>
      <c r="CH1109" s="129">
        <f>SUM(CH1107:CH1108)/2.5</f>
        <v>13.961869806094182</v>
      </c>
      <c r="CI1109" s="63">
        <f>SUM(CI1107:CI1108)/1.2</f>
        <v>21.825033338247867</v>
      </c>
      <c r="CJ1109" s="64">
        <f>SUM((AF1109-BQ1109)/AF1109)*100</f>
        <v>4.0431266846361185</v>
      </c>
      <c r="CK1109" s="64">
        <f>SUM(BX1109*CH1109)</f>
        <v>22.604930570825854</v>
      </c>
      <c r="CL1109" s="65" t="s">
        <v>85</v>
      </c>
    </row>
    <row r="1110" spans="1:90" s="65" customFormat="1" ht="24.75" customHeight="1" x14ac:dyDescent="0.3">
      <c r="A1110" s="61" t="s">
        <v>135</v>
      </c>
      <c r="B1110" s="35">
        <v>3.6640000000000001</v>
      </c>
      <c r="C1110" s="35">
        <v>1.8540000000000001</v>
      </c>
      <c r="D1110" s="35">
        <v>5.8920000000000003</v>
      </c>
      <c r="E1110" s="35">
        <v>5.0860000000000003</v>
      </c>
      <c r="F1110" s="35">
        <v>1.28</v>
      </c>
      <c r="G1110" s="66">
        <v>0.34568000000000004</v>
      </c>
      <c r="H1110" s="66">
        <v>7.6979999999999993E-2</v>
      </c>
      <c r="I1110" s="66">
        <v>4.3439999999999999E-2</v>
      </c>
      <c r="J1110" s="66">
        <v>3.678E-2</v>
      </c>
      <c r="K1110" s="67">
        <v>5.0599999999999999E-2</v>
      </c>
      <c r="L1110" s="66">
        <v>1.7532299999999998</v>
      </c>
      <c r="M1110" s="68">
        <v>6.1699999999999998E-2</v>
      </c>
      <c r="N1110" s="35">
        <v>8.2800000000000011</v>
      </c>
      <c r="O1110" s="35">
        <v>13.366</v>
      </c>
      <c r="P1110" s="35">
        <v>2.6440000000000001</v>
      </c>
      <c r="Q1110" s="35">
        <v>17.351999999999997</v>
      </c>
      <c r="R1110" s="35">
        <v>4.93</v>
      </c>
      <c r="S1110" s="35">
        <v>4.58</v>
      </c>
      <c r="T1110" s="35">
        <v>7.4320000000000004</v>
      </c>
      <c r="U1110" s="35">
        <v>3.218</v>
      </c>
      <c r="V1110" s="35">
        <v>14.502000000000001</v>
      </c>
      <c r="W1110" s="35">
        <v>4.1620000000000008</v>
      </c>
      <c r="X1110" s="35">
        <v>7.798</v>
      </c>
      <c r="Y1110" s="35">
        <v>2.9319999999999995</v>
      </c>
      <c r="Z1110" s="35">
        <v>1.5619999999999998</v>
      </c>
      <c r="AA1110" s="35">
        <v>4.7460000000000004</v>
      </c>
      <c r="AB1110" s="41">
        <v>1060</v>
      </c>
      <c r="AC1110" s="41">
        <v>9</v>
      </c>
      <c r="AD1110" s="88">
        <v>387</v>
      </c>
      <c r="AE1110" s="69">
        <v>59</v>
      </c>
      <c r="AF1110" s="69">
        <v>74.2</v>
      </c>
      <c r="AG1110" s="46">
        <f t="shared" si="656"/>
        <v>29.5</v>
      </c>
      <c r="AH1110" s="44">
        <f t="shared" si="628"/>
        <v>2733.9710067865176</v>
      </c>
      <c r="AI1110" s="44">
        <f t="shared" si="629"/>
        <v>202860.64870355962</v>
      </c>
      <c r="AJ1110" s="44">
        <f t="shared" si="630"/>
        <v>1.9077135091169077</v>
      </c>
      <c r="AK1110" s="45">
        <v>0</v>
      </c>
      <c r="AL1110" s="43">
        <v>351.2</v>
      </c>
      <c r="AM1110" s="43">
        <v>58.9</v>
      </c>
      <c r="AN1110" s="69">
        <v>74</v>
      </c>
      <c r="AO1110" s="46">
        <f t="shared" si="654"/>
        <v>29.45</v>
      </c>
      <c r="AP1110" s="44">
        <f t="shared" si="631"/>
        <v>2724.7111624400618</v>
      </c>
      <c r="AQ1110" s="46">
        <f t="shared" si="632"/>
        <v>202860.64870355962</v>
      </c>
      <c r="AR1110" s="46">
        <f t="shared" si="633"/>
        <v>201628.62602056458</v>
      </c>
      <c r="AS1110" s="47">
        <f t="shared" si="634"/>
        <v>0.60732462942844878</v>
      </c>
      <c r="AT1110" s="46">
        <f t="shared" si="635"/>
        <v>1.9077135091169077</v>
      </c>
      <c r="AU1110" s="46">
        <f t="shared" si="636"/>
        <v>1.7418161643584293</v>
      </c>
      <c r="AV1110" s="47">
        <f t="shared" si="637"/>
        <v>8.6961351358922503</v>
      </c>
      <c r="AW1110" s="48">
        <v>0</v>
      </c>
      <c r="AX1110" s="70">
        <v>150</v>
      </c>
      <c r="AY1110" s="70">
        <v>12</v>
      </c>
      <c r="AZ1110" s="71">
        <v>292.7</v>
      </c>
      <c r="BA1110" s="43">
        <f t="shared" si="652"/>
        <v>32.217287324906053</v>
      </c>
      <c r="BB1110" s="71">
        <v>58.1</v>
      </c>
      <c r="BC1110" s="69">
        <v>74</v>
      </c>
      <c r="BD1110" s="50">
        <f t="shared" si="638"/>
        <v>29.05</v>
      </c>
      <c r="BE1110" s="44">
        <f t="shared" si="639"/>
        <v>2651.1978943460604</v>
      </c>
      <c r="BF1110" s="50">
        <f t="shared" si="653"/>
        <v>202860.64870355962</v>
      </c>
      <c r="BG1110" s="50">
        <f t="shared" si="640"/>
        <v>196188.64418160846</v>
      </c>
      <c r="BH1110" s="72">
        <f t="shared" si="641"/>
        <v>3.2889594727171416</v>
      </c>
      <c r="BI1110" s="73">
        <f t="shared" si="642"/>
        <v>1.9077135091169077</v>
      </c>
      <c r="BJ1110" s="51">
        <f t="shared" si="643"/>
        <v>1.4919314072482841</v>
      </c>
      <c r="BK1110" s="72">
        <f t="shared" si="644"/>
        <v>21.794787313798061</v>
      </c>
      <c r="BL1110" s="79">
        <v>0</v>
      </c>
      <c r="BM1110" s="92">
        <f t="shared" si="655"/>
        <v>1060</v>
      </c>
      <c r="BN1110" s="92">
        <f t="shared" si="655"/>
        <v>9</v>
      </c>
      <c r="BO1110" s="71">
        <v>284</v>
      </c>
      <c r="BP1110" s="71">
        <v>57.8</v>
      </c>
      <c r="BQ1110" s="71">
        <v>73.900000000000006</v>
      </c>
      <c r="BR1110" s="72">
        <f t="shared" si="645"/>
        <v>28.9</v>
      </c>
      <c r="BS1110" s="54">
        <f t="shared" si="646"/>
        <v>2623.8896002047309</v>
      </c>
      <c r="BT1110" s="50">
        <f t="shared" si="647"/>
        <v>196188.64418160846</v>
      </c>
      <c r="BU1110" s="50">
        <f t="shared" si="648"/>
        <v>193905.44145512962</v>
      </c>
      <c r="BV1110" s="72">
        <f t="shared" si="649"/>
        <v>1.1637792472663773</v>
      </c>
      <c r="BW1110" s="73">
        <f t="shared" si="650"/>
        <v>1.4919314072482841</v>
      </c>
      <c r="BX1110" s="55">
        <f t="shared" si="651"/>
        <v>1.4646314093548456</v>
      </c>
      <c r="BY1110" s="72">
        <f t="shared" si="625"/>
        <v>1.82984269657481</v>
      </c>
      <c r="BZ1110" s="83" t="s">
        <v>77</v>
      </c>
      <c r="CA1110" s="83" t="s">
        <v>96</v>
      </c>
      <c r="CB1110" s="112">
        <v>3</v>
      </c>
      <c r="CC1110" s="112">
        <v>7</v>
      </c>
      <c r="CD1110" s="112">
        <v>3</v>
      </c>
      <c r="CE1110" s="112">
        <v>6</v>
      </c>
      <c r="CF1110" s="83" t="s">
        <v>85</v>
      </c>
      <c r="CG1110" s="71" t="s">
        <v>130</v>
      </c>
      <c r="CH1110" s="129">
        <f>SUM(CH1108:CH1109)/2.3</f>
        <v>13.706609056967361</v>
      </c>
      <c r="CI1110" s="63">
        <f>SUM(CI1108:CI1109)/1.9</f>
        <v>18.423832799342602</v>
      </c>
      <c r="CJ1110" s="64">
        <f>SUM((AF1110-BQ1110)/AF1110)*100</f>
        <v>0.40431266846360797</v>
      </c>
      <c r="CK1110" s="64">
        <f>SUM(BX1110*CH1110)</f>
        <v>20.075130140581997</v>
      </c>
      <c r="CL1110" s="65" t="s">
        <v>85</v>
      </c>
    </row>
    <row r="1111" spans="1:90" s="65" customFormat="1" ht="24.75" customHeight="1" x14ac:dyDescent="0.3">
      <c r="A1111" s="61" t="s">
        <v>135</v>
      </c>
      <c r="B1111" s="35">
        <v>3.669</v>
      </c>
      <c r="C1111" s="35">
        <v>1.675</v>
      </c>
      <c r="D1111" s="35">
        <v>5.9809999999999999</v>
      </c>
      <c r="E1111" s="35">
        <v>5.19</v>
      </c>
      <c r="F1111" s="35">
        <v>1.25051</v>
      </c>
      <c r="G1111" s="66">
        <v>0.34400999999999998</v>
      </c>
      <c r="H1111" s="66">
        <v>7.8990000000000005E-2</v>
      </c>
      <c r="I1111" s="66">
        <v>4.5199999999999997E-2</v>
      </c>
      <c r="J1111" s="66">
        <v>3.968E-2</v>
      </c>
      <c r="K1111" s="67">
        <v>4.9210000000000004E-2</v>
      </c>
      <c r="L1111" s="66">
        <v>1.7532299999999998</v>
      </c>
      <c r="M1111" s="68">
        <v>7.127E-2</v>
      </c>
      <c r="N1111" s="35">
        <v>5.5139999999999993</v>
      </c>
      <c r="O1111" s="35">
        <v>17.919999999999998</v>
      </c>
      <c r="P1111" s="35">
        <v>2.4660000000000002</v>
      </c>
      <c r="Q1111" s="35">
        <v>14.906000000000001</v>
      </c>
      <c r="R1111" s="35">
        <v>6.0980000000000008</v>
      </c>
      <c r="S1111" s="35">
        <v>4.4379999999999997</v>
      </c>
      <c r="T1111" s="35">
        <v>7.7539999999999996</v>
      </c>
      <c r="U1111" s="35">
        <v>3.3719999999999999</v>
      </c>
      <c r="V1111" s="35">
        <v>15.614000000000001</v>
      </c>
      <c r="W1111" s="35">
        <v>6.1579999999999995</v>
      </c>
      <c r="X1111" s="35">
        <v>6.8199999999999985</v>
      </c>
      <c r="Y1111" s="35">
        <v>4.8160000000000007</v>
      </c>
      <c r="Z1111" s="35">
        <v>2.5520000000000005</v>
      </c>
      <c r="AA1111" s="35">
        <v>4.7780000000000005</v>
      </c>
      <c r="AB1111" s="41">
        <v>1060</v>
      </c>
      <c r="AC1111" s="41">
        <v>9</v>
      </c>
      <c r="AD1111" s="88">
        <v>385.2</v>
      </c>
      <c r="AE1111" s="69">
        <v>59</v>
      </c>
      <c r="AF1111" s="69">
        <v>74.2</v>
      </c>
      <c r="AG1111" s="46">
        <f t="shared" si="656"/>
        <v>29.5</v>
      </c>
      <c r="AH1111" s="44">
        <f t="shared" si="628"/>
        <v>2733.9710067865176</v>
      </c>
      <c r="AI1111" s="44">
        <f t="shared" si="629"/>
        <v>202860.64870355962</v>
      </c>
      <c r="AJ1111" s="44">
        <f t="shared" si="630"/>
        <v>1.8988404230279918</v>
      </c>
      <c r="AK1111" s="45">
        <v>0</v>
      </c>
      <c r="AL1111" s="43">
        <v>351.4</v>
      </c>
      <c r="AM1111" s="43">
        <v>58.9</v>
      </c>
      <c r="AN1111" s="69">
        <v>74</v>
      </c>
      <c r="AO1111" s="46">
        <f t="shared" si="654"/>
        <v>29.45</v>
      </c>
      <c r="AP1111" s="44">
        <f t="shared" si="631"/>
        <v>2724.7111624400618</v>
      </c>
      <c r="AQ1111" s="46">
        <f t="shared" si="632"/>
        <v>202860.64870355962</v>
      </c>
      <c r="AR1111" s="46">
        <f t="shared" si="633"/>
        <v>201628.62602056458</v>
      </c>
      <c r="AS1111" s="47">
        <f t="shared" si="634"/>
        <v>0.60732462942844878</v>
      </c>
      <c r="AT1111" s="46">
        <f t="shared" si="635"/>
        <v>1.8988404230279918</v>
      </c>
      <c r="AU1111" s="46">
        <f t="shared" si="636"/>
        <v>1.7428080870032805</v>
      </c>
      <c r="AV1111" s="47">
        <f t="shared" si="637"/>
        <v>8.2172432255204395</v>
      </c>
      <c r="AW1111" s="48">
        <v>0</v>
      </c>
      <c r="AX1111" s="70">
        <v>150</v>
      </c>
      <c r="AY1111" s="70">
        <v>12</v>
      </c>
      <c r="AZ1111" s="71">
        <v>292.8</v>
      </c>
      <c r="BA1111" s="43">
        <f t="shared" si="652"/>
        <v>31.557377049180317</v>
      </c>
      <c r="BB1111" s="71">
        <v>58.3</v>
      </c>
      <c r="BC1111" s="69">
        <v>74</v>
      </c>
      <c r="BD1111" s="50">
        <f t="shared" si="638"/>
        <v>29.15</v>
      </c>
      <c r="BE1111" s="44">
        <f t="shared" si="639"/>
        <v>2669.481963589953</v>
      </c>
      <c r="BF1111" s="50">
        <f t="shared" si="653"/>
        <v>202860.64870355962</v>
      </c>
      <c r="BG1111" s="50">
        <f t="shared" si="640"/>
        <v>197541.66530565653</v>
      </c>
      <c r="BH1111" s="72">
        <f t="shared" si="641"/>
        <v>2.6219887552837955</v>
      </c>
      <c r="BI1111" s="73">
        <f t="shared" si="642"/>
        <v>1.8988404230279918</v>
      </c>
      <c r="BJ1111" s="51">
        <f t="shared" si="643"/>
        <v>1.4822189513637547</v>
      </c>
      <c r="BK1111" s="72">
        <f t="shared" si="644"/>
        <v>21.940836450062001</v>
      </c>
      <c r="BL1111" s="79">
        <v>0</v>
      </c>
      <c r="BM1111" s="92">
        <f t="shared" si="655"/>
        <v>1060</v>
      </c>
      <c r="BN1111" s="92">
        <f t="shared" si="655"/>
        <v>9</v>
      </c>
      <c r="BO1111" s="71">
        <v>282</v>
      </c>
      <c r="BP1111" s="71">
        <v>57.6</v>
      </c>
      <c r="BQ1111" s="71">
        <v>73.8</v>
      </c>
      <c r="BR1111" s="72">
        <f t="shared" si="645"/>
        <v>28.8</v>
      </c>
      <c r="BS1111" s="54">
        <f t="shared" si="646"/>
        <v>2605.7626105935183</v>
      </c>
      <c r="BT1111" s="50">
        <f t="shared" si="647"/>
        <v>197541.66530565653</v>
      </c>
      <c r="BU1111" s="50">
        <f t="shared" si="648"/>
        <v>192305.28066180163</v>
      </c>
      <c r="BV1111" s="72">
        <f t="shared" si="649"/>
        <v>2.6507747799699004</v>
      </c>
      <c r="BW1111" s="73">
        <f t="shared" si="650"/>
        <v>1.4822189513637547</v>
      </c>
      <c r="BX1111" s="55">
        <f t="shared" si="651"/>
        <v>1.4664183897057945</v>
      </c>
      <c r="BY1111" s="72">
        <f t="shared" si="625"/>
        <v>1.0660072618436334</v>
      </c>
      <c r="BZ1111" s="83" t="s">
        <v>77</v>
      </c>
      <c r="CA1111" s="83" t="s">
        <v>96</v>
      </c>
      <c r="CB1111" s="112">
        <v>3</v>
      </c>
      <c r="CC1111" s="112">
        <v>7</v>
      </c>
      <c r="CD1111" s="112">
        <v>3</v>
      </c>
      <c r="CE1111" s="112">
        <v>6</v>
      </c>
      <c r="CF1111" s="83" t="s">
        <v>85</v>
      </c>
      <c r="CG1111" s="71" t="s">
        <v>130</v>
      </c>
      <c r="CH1111" s="129">
        <f>SUM(CH1109:CH1110)/2.2</f>
        <v>12.576581301391609</v>
      </c>
      <c r="CI1111" s="129">
        <f>SUM(CI1109:CI1110)/1.7</f>
        <v>23.675803610347334</v>
      </c>
      <c r="CJ1111" s="64">
        <f>SUM((AF1111-BQ1111)/AF1111)*100</f>
        <v>0.5390835579514901</v>
      </c>
      <c r="CK1111" s="64">
        <f>SUM(BX1111*CH1111)</f>
        <v>18.442530099990691</v>
      </c>
      <c r="CL1111" s="65" t="s">
        <v>85</v>
      </c>
    </row>
    <row r="1112" spans="1:90" s="65" customFormat="1" ht="24.75" customHeight="1" x14ac:dyDescent="0.3">
      <c r="A1112" s="61" t="s">
        <v>135</v>
      </c>
      <c r="B1112" s="35">
        <v>3.6749999999999998</v>
      </c>
      <c r="C1112" s="35">
        <v>1.921</v>
      </c>
      <c r="D1112" s="35">
        <v>6.2210000000000001</v>
      </c>
      <c r="E1112" s="35">
        <v>5.1559999999999997</v>
      </c>
      <c r="F1112" s="35">
        <v>1.38815</v>
      </c>
      <c r="G1112" s="66">
        <v>0.23361400000000004</v>
      </c>
      <c r="H1112" s="66">
        <v>8.1009999999999999E-2</v>
      </c>
      <c r="I1112" s="66">
        <v>4.6080000000000003E-2</v>
      </c>
      <c r="J1112" s="66">
        <v>3.9570000000000001E-2</v>
      </c>
      <c r="K1112" s="67">
        <v>4.7280000000000003E-2</v>
      </c>
      <c r="L1112" s="66">
        <v>1.7532299999999998</v>
      </c>
      <c r="M1112" s="68">
        <v>6.1400000000000003E-2</v>
      </c>
      <c r="N1112" s="35">
        <v>5.4565999999999999</v>
      </c>
      <c r="O1112" s="35">
        <v>18.512800000000002</v>
      </c>
      <c r="P1112" s="35">
        <v>2.6611000000000002</v>
      </c>
      <c r="Q1112" s="35">
        <v>15.9712</v>
      </c>
      <c r="R1112" s="35">
        <v>4.9891999999999994</v>
      </c>
      <c r="S1112" s="35">
        <v>4.4276999999999997</v>
      </c>
      <c r="T1112" s="35">
        <v>7.8513000000000002</v>
      </c>
      <c r="U1112" s="35">
        <v>3.2800999999999991</v>
      </c>
      <c r="V1112" s="35">
        <v>14.1896</v>
      </c>
      <c r="W1112" s="35">
        <v>4.4066999999999998</v>
      </c>
      <c r="X1112" s="35">
        <v>8.352999999999998</v>
      </c>
      <c r="Y1112" s="35">
        <v>3.6676000000000002</v>
      </c>
      <c r="Z1112" s="35">
        <v>1.5456000000000001</v>
      </c>
      <c r="AA1112" s="35">
        <v>4.6005000000000003</v>
      </c>
      <c r="AB1112" s="41">
        <v>1060</v>
      </c>
      <c r="AC1112" s="41">
        <v>9</v>
      </c>
      <c r="AD1112" s="88">
        <v>387.1</v>
      </c>
      <c r="AE1112" s="69">
        <v>59</v>
      </c>
      <c r="AF1112" s="69">
        <v>74.2</v>
      </c>
      <c r="AG1112" s="46">
        <f t="shared" si="656"/>
        <v>29.5</v>
      </c>
      <c r="AH1112" s="44">
        <f t="shared" si="628"/>
        <v>2733.9710067865176</v>
      </c>
      <c r="AI1112" s="44">
        <f t="shared" si="629"/>
        <v>202860.64870355962</v>
      </c>
      <c r="AJ1112" s="44">
        <f t="shared" si="630"/>
        <v>1.9082064583440697</v>
      </c>
      <c r="AK1112" s="45">
        <v>0</v>
      </c>
      <c r="AL1112" s="43">
        <v>352.5</v>
      </c>
      <c r="AM1112" s="43">
        <v>58.7</v>
      </c>
      <c r="AN1112" s="69">
        <v>74</v>
      </c>
      <c r="AO1112" s="46">
        <f t="shared" si="654"/>
        <v>29.35</v>
      </c>
      <c r="AP1112" s="44">
        <f t="shared" si="631"/>
        <v>2706.2385976369542</v>
      </c>
      <c r="AQ1112" s="46">
        <f t="shared" si="632"/>
        <v>202860.64870355962</v>
      </c>
      <c r="AR1112" s="46">
        <f t="shared" si="633"/>
        <v>200261.65622513462</v>
      </c>
      <c r="AS1112" s="47">
        <f t="shared" si="634"/>
        <v>1.2811713336394348</v>
      </c>
      <c r="AT1112" s="46">
        <f t="shared" si="635"/>
        <v>1.9082064583440697</v>
      </c>
      <c r="AU1112" s="46">
        <f t="shared" si="636"/>
        <v>1.7601971672685992</v>
      </c>
      <c r="AV1112" s="47">
        <f t="shared" si="637"/>
        <v>7.756461069936428</v>
      </c>
      <c r="AW1112" s="48">
        <v>0</v>
      </c>
      <c r="AX1112" s="70">
        <v>150</v>
      </c>
      <c r="AY1112" s="70">
        <v>12</v>
      </c>
      <c r="AZ1112" s="71">
        <v>292.8</v>
      </c>
      <c r="BA1112" s="43">
        <f t="shared" si="652"/>
        <v>32.206284153005463</v>
      </c>
      <c r="BB1112" s="71">
        <v>58</v>
      </c>
      <c r="BC1112" s="69">
        <v>71.2</v>
      </c>
      <c r="BD1112" s="50">
        <f t="shared" si="638"/>
        <v>29</v>
      </c>
      <c r="BE1112" s="44">
        <f t="shared" si="639"/>
        <v>2642.079421669016</v>
      </c>
      <c r="BF1112" s="50">
        <f t="shared" si="653"/>
        <v>202860.64870355962</v>
      </c>
      <c r="BG1112" s="50">
        <f t="shared" si="640"/>
        <v>188116.05482283395</v>
      </c>
      <c r="BH1112" s="72">
        <f t="shared" si="641"/>
        <v>7.2683361583211532</v>
      </c>
      <c r="BI1112" s="73">
        <f t="shared" si="642"/>
        <v>1.9082064583440697</v>
      </c>
      <c r="BJ1112" s="51">
        <f t="shared" si="643"/>
        <v>1.5564859696624855</v>
      </c>
      <c r="BK1112" s="72">
        <f t="shared" si="644"/>
        <v>18.431993411593687</v>
      </c>
      <c r="BL1112" s="79">
        <v>0</v>
      </c>
      <c r="BM1112" s="92">
        <f t="shared" si="655"/>
        <v>1060</v>
      </c>
      <c r="BN1112" s="92">
        <f t="shared" si="655"/>
        <v>9</v>
      </c>
      <c r="BO1112" s="71">
        <v>280</v>
      </c>
      <c r="BP1112" s="71">
        <v>57.6</v>
      </c>
      <c r="BQ1112" s="71">
        <v>69.8</v>
      </c>
      <c r="BR1112" s="72">
        <f t="shared" si="645"/>
        <v>28.8</v>
      </c>
      <c r="BS1112" s="54">
        <f t="shared" si="646"/>
        <v>2605.7626105935183</v>
      </c>
      <c r="BT1112" s="50">
        <f t="shared" si="647"/>
        <v>188116.05482283395</v>
      </c>
      <c r="BU1112" s="50">
        <f t="shared" si="648"/>
        <v>181882.23021942755</v>
      </c>
      <c r="BV1112" s="72">
        <f t="shared" si="649"/>
        <v>3.3138184878889545</v>
      </c>
      <c r="BW1112" s="73">
        <f t="shared" si="650"/>
        <v>1.5564859696624855</v>
      </c>
      <c r="BX1112" s="55">
        <f t="shared" si="651"/>
        <v>1.5394577010750339</v>
      </c>
      <c r="BY1112" s="72">
        <f t="shared" si="625"/>
        <v>1.0940200502510236</v>
      </c>
      <c r="BZ1112" s="83" t="s">
        <v>77</v>
      </c>
      <c r="CA1112" s="83" t="s">
        <v>96</v>
      </c>
      <c r="CB1112" s="112">
        <v>3</v>
      </c>
      <c r="CC1112" s="112">
        <v>7</v>
      </c>
      <c r="CD1112" s="112">
        <v>3</v>
      </c>
      <c r="CE1112" s="112">
        <v>6</v>
      </c>
      <c r="CF1112" s="83" t="s">
        <v>85</v>
      </c>
      <c r="CG1112" s="71" t="s">
        <v>130</v>
      </c>
      <c r="CH1112" s="129">
        <f>SUM(CH1110:CH1111)/2.1</f>
        <v>12.515804932551891</v>
      </c>
      <c r="CI1112" s="129">
        <f>SUM(CI1110:CI1111)/1.9</f>
        <v>22.15770337352102</v>
      </c>
      <c r="CJ1112" s="64">
        <f>SUM((AF1112-BQ1112)/AF1112)*100</f>
        <v>5.9299191374663147</v>
      </c>
      <c r="CK1112" s="64">
        <f>SUM(BX1112*CH1112)</f>
        <v>19.267552288569902</v>
      </c>
      <c r="CL1112" s="65" t="s">
        <v>85</v>
      </c>
    </row>
    <row r="1113" spans="1:90" s="65" customFormat="1" ht="24.75" customHeight="1" x14ac:dyDescent="0.3">
      <c r="A1113" s="61" t="s">
        <v>135</v>
      </c>
      <c r="B1113" s="35">
        <v>3.754</v>
      </c>
      <c r="C1113" s="35">
        <v>1.8959999999999999</v>
      </c>
      <c r="D1113" s="35">
        <v>5.82</v>
      </c>
      <c r="E1113" s="35">
        <v>5.2489999999999997</v>
      </c>
      <c r="F1113" s="35">
        <v>0.96950999999999998</v>
      </c>
      <c r="G1113" s="66">
        <v>0.35141999999999995</v>
      </c>
      <c r="H1113" s="66">
        <v>8.3279999999999993E-2</v>
      </c>
      <c r="I1113" s="66">
        <v>4.8260000000000004E-2</v>
      </c>
      <c r="J1113" s="66">
        <v>4.0579999999999998E-2</v>
      </c>
      <c r="K1113" s="67">
        <v>5.2479999999999999E-2</v>
      </c>
      <c r="L1113" s="66">
        <v>1.7532299999999998</v>
      </c>
      <c r="M1113" s="68">
        <v>5.7149999999999999E-2</v>
      </c>
      <c r="N1113" s="35">
        <v>8.2800000000000011</v>
      </c>
      <c r="O1113" s="35">
        <v>13.366</v>
      </c>
      <c r="P1113" s="35">
        <v>2.6440000000000001</v>
      </c>
      <c r="Q1113" s="35">
        <v>17.351999999999997</v>
      </c>
      <c r="R1113" s="35">
        <v>4.93</v>
      </c>
      <c r="S1113" s="35">
        <v>4.58</v>
      </c>
      <c r="T1113" s="35">
        <v>7.4320000000000004</v>
      </c>
      <c r="U1113" s="35">
        <v>3.218</v>
      </c>
      <c r="V1113" s="35">
        <v>14.502000000000001</v>
      </c>
      <c r="W1113" s="35">
        <v>4.1620000000000008</v>
      </c>
      <c r="X1113" s="35">
        <v>7.798</v>
      </c>
      <c r="Y1113" s="35">
        <v>2.9319999999999995</v>
      </c>
      <c r="Z1113" s="35">
        <v>1.5619999999999998</v>
      </c>
      <c r="AA1113" s="35">
        <v>4.7460000000000004</v>
      </c>
      <c r="AB1113" s="41">
        <v>1090</v>
      </c>
      <c r="AC1113" s="41">
        <v>9</v>
      </c>
      <c r="AD1113" s="88">
        <v>385.6</v>
      </c>
      <c r="AE1113" s="69">
        <v>59</v>
      </c>
      <c r="AF1113" s="69">
        <v>74.2</v>
      </c>
      <c r="AG1113" s="46">
        <f t="shared" si="656"/>
        <v>29.5</v>
      </c>
      <c r="AH1113" s="44">
        <f t="shared" si="628"/>
        <v>2733.9710067865176</v>
      </c>
      <c r="AI1113" s="44">
        <f t="shared" si="629"/>
        <v>202860.64870355962</v>
      </c>
      <c r="AJ1113" s="44">
        <f t="shared" si="630"/>
        <v>1.9008122199366397</v>
      </c>
      <c r="AK1113" s="45">
        <v>0</v>
      </c>
      <c r="AL1113" s="43">
        <v>350</v>
      </c>
      <c r="AM1113" s="43">
        <v>58.9</v>
      </c>
      <c r="AN1113" s="69">
        <v>73.900000000000006</v>
      </c>
      <c r="AO1113" s="46">
        <f t="shared" si="654"/>
        <v>29.45</v>
      </c>
      <c r="AP1113" s="44">
        <f t="shared" si="631"/>
        <v>2724.7111624400618</v>
      </c>
      <c r="AQ1113" s="46">
        <f t="shared" si="632"/>
        <v>202860.64870355962</v>
      </c>
      <c r="AR1113" s="46">
        <f t="shared" si="633"/>
        <v>201356.15490432057</v>
      </c>
      <c r="AS1113" s="47">
        <f t="shared" si="634"/>
        <v>0.74163905560489729</v>
      </c>
      <c r="AT1113" s="46">
        <f t="shared" si="635"/>
        <v>1.9008122199366397</v>
      </c>
      <c r="AU1113" s="46">
        <f t="shared" si="636"/>
        <v>1.7382135657403235</v>
      </c>
      <c r="AV1113" s="47">
        <f t="shared" si="637"/>
        <v>8.5541671339705605</v>
      </c>
      <c r="AW1113" s="48">
        <v>0</v>
      </c>
      <c r="AX1113" s="70">
        <v>150</v>
      </c>
      <c r="AY1113" s="70">
        <v>12</v>
      </c>
      <c r="AZ1113" s="71">
        <v>290.39999999999998</v>
      </c>
      <c r="BA1113" s="43">
        <f t="shared" si="652"/>
        <v>32.782369146005529</v>
      </c>
      <c r="BB1113" s="71">
        <v>58</v>
      </c>
      <c r="BC1113" s="69">
        <v>72.099999999999994</v>
      </c>
      <c r="BD1113" s="50">
        <f t="shared" si="638"/>
        <v>29</v>
      </c>
      <c r="BE1113" s="44">
        <f t="shared" si="639"/>
        <v>2642.079421669016</v>
      </c>
      <c r="BF1113" s="50">
        <f t="shared" si="653"/>
        <v>202860.64870355962</v>
      </c>
      <c r="BG1113" s="50">
        <f t="shared" si="640"/>
        <v>190493.92630233604</v>
      </c>
      <c r="BH1113" s="72">
        <f t="shared" si="641"/>
        <v>6.0961662502100538</v>
      </c>
      <c r="BI1113" s="73">
        <f t="shared" si="642"/>
        <v>1.9008122199366397</v>
      </c>
      <c r="BJ1113" s="51">
        <f t="shared" si="643"/>
        <v>1.5244580530042799</v>
      </c>
      <c r="BK1113" s="72">
        <f t="shared" si="644"/>
        <v>19.799650011977768</v>
      </c>
      <c r="BL1113" s="79">
        <v>0</v>
      </c>
      <c r="BM1113" s="92">
        <f t="shared" si="655"/>
        <v>1090</v>
      </c>
      <c r="BN1113" s="92">
        <f t="shared" si="655"/>
        <v>9</v>
      </c>
      <c r="BO1113" s="71">
        <v>274</v>
      </c>
      <c r="BP1113" s="71">
        <v>57.2</v>
      </c>
      <c r="BQ1113" s="71">
        <v>70.099999999999994</v>
      </c>
      <c r="BR1113" s="72">
        <f t="shared" si="645"/>
        <v>28.6</v>
      </c>
      <c r="BS1113" s="54">
        <f t="shared" si="646"/>
        <v>2569.6971269303071</v>
      </c>
      <c r="BT1113" s="50">
        <f t="shared" si="647"/>
        <v>190493.92630233604</v>
      </c>
      <c r="BU1113" s="50">
        <f t="shared" si="648"/>
        <v>180135.76859781452</v>
      </c>
      <c r="BV1113" s="72">
        <f t="shared" si="649"/>
        <v>5.4375264899952356</v>
      </c>
      <c r="BW1113" s="73">
        <f t="shared" si="650"/>
        <v>1.5244580530042799</v>
      </c>
      <c r="BX1113" s="55">
        <f t="shared" si="651"/>
        <v>1.5210749210599825</v>
      </c>
      <c r="BY1113" s="72">
        <f t="shared" si="625"/>
        <v>0.22192358376999588</v>
      </c>
      <c r="BZ1113" s="83" t="s">
        <v>77</v>
      </c>
      <c r="CA1113" s="83" t="s">
        <v>96</v>
      </c>
      <c r="CB1113" s="112">
        <v>3</v>
      </c>
      <c r="CC1113" s="112">
        <v>7</v>
      </c>
      <c r="CD1113" s="112">
        <v>3</v>
      </c>
      <c r="CE1113" s="112">
        <v>6</v>
      </c>
      <c r="CF1113" s="83" t="s">
        <v>85</v>
      </c>
      <c r="CG1113" s="71" t="s">
        <v>130</v>
      </c>
      <c r="CH1113" s="129">
        <f>SUM(CH1111:CH1112)/2</f>
        <v>12.54619311697175</v>
      </c>
      <c r="CI1113" s="129">
        <f>SUM(CI1111:CI1112)/1.7</f>
        <v>26.960886461099033</v>
      </c>
      <c r="CJ1113" s="64">
        <f>SUM((AF1113-BQ1113)/AF1113)*100</f>
        <v>5.5256064690027067</v>
      </c>
      <c r="CK1113" s="64">
        <f>SUM(BX1113*CH1113)</f>
        <v>19.083699705001102</v>
      </c>
      <c r="CL1113" s="65" t="s">
        <v>85</v>
      </c>
    </row>
    <row r="1114" spans="1:90" s="65" customFormat="1" ht="24.75" customHeight="1" x14ac:dyDescent="0.3">
      <c r="A1114" s="61" t="s">
        <v>135</v>
      </c>
      <c r="B1114" s="35">
        <v>3.5640000000000001</v>
      </c>
      <c r="C1114" s="35">
        <v>1.6539999999999999</v>
      </c>
      <c r="D1114" s="35">
        <v>7.0529999999999999</v>
      </c>
      <c r="E1114" s="35">
        <v>3.3864800000000002</v>
      </c>
      <c r="F1114" s="35">
        <v>0.70536999999999994</v>
      </c>
      <c r="G1114" s="66">
        <v>0.34858</v>
      </c>
      <c r="H1114" s="66">
        <v>8.2610000000000003E-2</v>
      </c>
      <c r="I1114" s="66">
        <v>4.8090000000000001E-2</v>
      </c>
      <c r="J1114" s="66">
        <v>3.4460000000000005E-2</v>
      </c>
      <c r="K1114" s="67">
        <v>4.4430000000000004E-2</v>
      </c>
      <c r="L1114" s="66">
        <v>1.7532299999999998</v>
      </c>
      <c r="M1114" s="68">
        <v>6.6009999999999999E-2</v>
      </c>
      <c r="N1114" s="35">
        <v>5.5139999999999993</v>
      </c>
      <c r="O1114" s="35">
        <v>17.919999999999998</v>
      </c>
      <c r="P1114" s="35">
        <v>2.4660000000000002</v>
      </c>
      <c r="Q1114" s="35">
        <v>14.906000000000001</v>
      </c>
      <c r="R1114" s="35">
        <v>6.0980000000000008</v>
      </c>
      <c r="S1114" s="35">
        <v>4.4379999999999997</v>
      </c>
      <c r="T1114" s="35">
        <v>7.7539999999999996</v>
      </c>
      <c r="U1114" s="35">
        <v>3.3719999999999999</v>
      </c>
      <c r="V1114" s="35">
        <v>15.614000000000001</v>
      </c>
      <c r="W1114" s="35">
        <v>6.1579999999999995</v>
      </c>
      <c r="X1114" s="35">
        <v>6.8199999999999985</v>
      </c>
      <c r="Y1114" s="35">
        <v>4.8160000000000007</v>
      </c>
      <c r="Z1114" s="35">
        <v>2.5520000000000005</v>
      </c>
      <c r="AA1114" s="35">
        <v>4.7780000000000005</v>
      </c>
      <c r="AB1114" s="41">
        <v>1090</v>
      </c>
      <c r="AC1114" s="41">
        <v>9</v>
      </c>
      <c r="AD1114" s="88">
        <v>384.9</v>
      </c>
      <c r="AE1114" s="69">
        <v>59</v>
      </c>
      <c r="AF1114" s="69">
        <v>74.2</v>
      </c>
      <c r="AG1114" s="46">
        <f t="shared" si="656"/>
        <v>29.5</v>
      </c>
      <c r="AH1114" s="44">
        <f t="shared" si="628"/>
        <v>2733.9710067865176</v>
      </c>
      <c r="AI1114" s="44">
        <f t="shared" si="629"/>
        <v>202860.64870355962</v>
      </c>
      <c r="AJ1114" s="44">
        <f t="shared" si="630"/>
        <v>1.8973615753465058</v>
      </c>
      <c r="AK1114" s="45">
        <v>0</v>
      </c>
      <c r="AL1114" s="43">
        <v>350</v>
      </c>
      <c r="AM1114" s="43">
        <v>58.5</v>
      </c>
      <c r="AN1114" s="69">
        <v>74.2</v>
      </c>
      <c r="AO1114" s="46">
        <f t="shared" si="654"/>
        <v>29.25</v>
      </c>
      <c r="AP1114" s="44">
        <f t="shared" si="631"/>
        <v>2687.8288646869173</v>
      </c>
      <c r="AQ1114" s="46">
        <f t="shared" si="632"/>
        <v>202860.64870355962</v>
      </c>
      <c r="AR1114" s="46">
        <f t="shared" si="633"/>
        <v>199436.90175976927</v>
      </c>
      <c r="AS1114" s="47">
        <f t="shared" si="634"/>
        <v>1.6877334099396835</v>
      </c>
      <c r="AT1114" s="46">
        <f t="shared" si="635"/>
        <v>1.8973615753465058</v>
      </c>
      <c r="AU1114" s="46">
        <f t="shared" si="636"/>
        <v>1.7549410210031779</v>
      </c>
      <c r="AV1114" s="47">
        <f t="shared" si="637"/>
        <v>7.5062421519376628</v>
      </c>
      <c r="AW1114" s="48">
        <v>0</v>
      </c>
      <c r="AX1114" s="70">
        <v>150</v>
      </c>
      <c r="AY1114" s="70">
        <v>12</v>
      </c>
      <c r="AZ1114" s="71">
        <v>292.10000000000002</v>
      </c>
      <c r="BA1114" s="43">
        <f t="shared" si="652"/>
        <v>31.769941800753148</v>
      </c>
      <c r="BB1114" s="71">
        <v>57.8</v>
      </c>
      <c r="BC1114" s="69">
        <v>69.2</v>
      </c>
      <c r="BD1114" s="50">
        <f t="shared" si="638"/>
        <v>28.9</v>
      </c>
      <c r="BE1114" s="44">
        <f t="shared" si="639"/>
        <v>2623.8896002047309</v>
      </c>
      <c r="BF1114" s="50">
        <f t="shared" si="653"/>
        <v>202860.64870355962</v>
      </c>
      <c r="BG1114" s="50">
        <f t="shared" si="640"/>
        <v>181573.16033416739</v>
      </c>
      <c r="BH1114" s="72">
        <f t="shared" si="641"/>
        <v>10.493650939911786</v>
      </c>
      <c r="BI1114" s="73">
        <f t="shared" si="642"/>
        <v>1.8973615753465058</v>
      </c>
      <c r="BJ1114" s="51">
        <f t="shared" si="643"/>
        <v>1.6087179375102516</v>
      </c>
      <c r="BK1114" s="72">
        <f t="shared" si="644"/>
        <v>15.212895717229893</v>
      </c>
      <c r="BL1114" s="79">
        <v>0</v>
      </c>
      <c r="BM1114" s="92">
        <f t="shared" si="655"/>
        <v>1090</v>
      </c>
      <c r="BN1114" s="92">
        <f t="shared" si="655"/>
        <v>9</v>
      </c>
      <c r="BO1114" s="71">
        <v>273.10000000000002</v>
      </c>
      <c r="BP1114" s="71">
        <v>55.6</v>
      </c>
      <c r="BQ1114" s="71">
        <v>70.5</v>
      </c>
      <c r="BR1114" s="72">
        <f t="shared" si="645"/>
        <v>27.8</v>
      </c>
      <c r="BS1114" s="54">
        <f t="shared" si="646"/>
        <v>2427.9484664003357</v>
      </c>
      <c r="BT1114" s="50">
        <f t="shared" si="647"/>
        <v>181573.16033416739</v>
      </c>
      <c r="BU1114" s="50">
        <f t="shared" si="648"/>
        <v>171170.36688122366</v>
      </c>
      <c r="BV1114" s="72">
        <f t="shared" si="649"/>
        <v>5.7292572502447081</v>
      </c>
      <c r="BW1114" s="73">
        <f t="shared" si="650"/>
        <v>1.6087179375102516</v>
      </c>
      <c r="BX1114" s="55">
        <f t="shared" si="651"/>
        <v>1.5954864441548229</v>
      </c>
      <c r="BY1114" s="72">
        <f t="shared" si="625"/>
        <v>0.82248684165892849</v>
      </c>
      <c r="BZ1114" s="83" t="s">
        <v>77</v>
      </c>
      <c r="CA1114" s="83" t="s">
        <v>96</v>
      </c>
      <c r="CB1114" s="112">
        <v>3</v>
      </c>
      <c r="CC1114" s="112">
        <v>7</v>
      </c>
      <c r="CD1114" s="112">
        <v>3</v>
      </c>
      <c r="CE1114" s="112">
        <v>6</v>
      </c>
      <c r="CF1114" s="83" t="s">
        <v>85</v>
      </c>
      <c r="CG1114" s="71" t="s">
        <v>130</v>
      </c>
      <c r="CH1114" s="129">
        <f>SUM(CH1112:CH1113)/2.1</f>
        <v>11.934284785487447</v>
      </c>
      <c r="CI1114" s="129">
        <f>SUM(CI1112:CI1113)/1.9</f>
        <v>25.851889386642135</v>
      </c>
      <c r="CJ1114" s="64">
        <f>SUM((AF1114-BQ1114)/AF1114)*100</f>
        <v>4.9865229110512166</v>
      </c>
      <c r="CK1114" s="64">
        <f>SUM(BX1114*CH1114)</f>
        <v>19.040989595928369</v>
      </c>
      <c r="CL1114" s="65" t="s">
        <v>85</v>
      </c>
    </row>
    <row r="1115" spans="1:90" s="65" customFormat="1" ht="24.75" customHeight="1" x14ac:dyDescent="0.3">
      <c r="A1115" s="61" t="s">
        <v>135</v>
      </c>
      <c r="B1115" s="35">
        <v>3.7480000000000002</v>
      </c>
      <c r="C1115" s="35">
        <v>1.6435</v>
      </c>
      <c r="D1115" s="35">
        <v>7.4329999999999998</v>
      </c>
      <c r="E1115" s="35">
        <v>3.9951199999999996</v>
      </c>
      <c r="F1115" s="35">
        <v>0.70904</v>
      </c>
      <c r="G1115" s="66">
        <v>0.38195999999999997</v>
      </c>
      <c r="H1115" s="66">
        <v>8.3549999999999999E-2</v>
      </c>
      <c r="I1115" s="66">
        <v>5.0460000000000005E-2</v>
      </c>
      <c r="J1115" s="66">
        <v>3.5480000000000005E-2</v>
      </c>
      <c r="K1115" s="67">
        <v>4.7330000000000004E-2</v>
      </c>
      <c r="L1115" s="66">
        <v>1.7532299999999998</v>
      </c>
      <c r="M1115" s="68">
        <v>8.8760000000000006E-2</v>
      </c>
      <c r="N1115" s="35">
        <v>5.4565999999999999</v>
      </c>
      <c r="O1115" s="35">
        <v>18.512800000000002</v>
      </c>
      <c r="P1115" s="35">
        <v>2.6611000000000002</v>
      </c>
      <c r="Q1115" s="35">
        <v>15.9712</v>
      </c>
      <c r="R1115" s="35">
        <v>4.9891999999999994</v>
      </c>
      <c r="S1115" s="35">
        <v>4.4276999999999997</v>
      </c>
      <c r="T1115" s="35">
        <v>7.8513000000000002</v>
      </c>
      <c r="U1115" s="35">
        <v>3.2800999999999991</v>
      </c>
      <c r="V1115" s="35">
        <v>14.1896</v>
      </c>
      <c r="W1115" s="35">
        <v>4.4066999999999998</v>
      </c>
      <c r="X1115" s="35">
        <v>8.352999999999998</v>
      </c>
      <c r="Y1115" s="35">
        <v>3.6676000000000002</v>
      </c>
      <c r="Z1115" s="35">
        <v>1.5456000000000001</v>
      </c>
      <c r="AA1115" s="35">
        <v>4.6005000000000003</v>
      </c>
      <c r="AB1115" s="41">
        <v>1090</v>
      </c>
      <c r="AC1115" s="41">
        <v>9</v>
      </c>
      <c r="AD1115" s="88">
        <v>382.5</v>
      </c>
      <c r="AE1115" s="69">
        <v>59</v>
      </c>
      <c r="AF1115" s="69">
        <v>74.2</v>
      </c>
      <c r="AG1115" s="46">
        <f t="shared" si="656"/>
        <v>29.5</v>
      </c>
      <c r="AH1115" s="44">
        <f t="shared" si="628"/>
        <v>2733.9710067865176</v>
      </c>
      <c r="AI1115" s="44">
        <f t="shared" si="629"/>
        <v>202860.64870355962</v>
      </c>
      <c r="AJ1115" s="44">
        <f t="shared" si="630"/>
        <v>1.885530793894618</v>
      </c>
      <c r="AK1115" s="45">
        <v>0</v>
      </c>
      <c r="AL1115" s="43">
        <v>351.9</v>
      </c>
      <c r="AM1115" s="43">
        <v>58.9</v>
      </c>
      <c r="AN1115" s="69">
        <v>73.900000000000006</v>
      </c>
      <c r="AO1115" s="46">
        <f t="shared" si="654"/>
        <v>29.45</v>
      </c>
      <c r="AP1115" s="44">
        <f t="shared" si="631"/>
        <v>2724.7111624400618</v>
      </c>
      <c r="AQ1115" s="46">
        <f t="shared" si="632"/>
        <v>202860.64870355962</v>
      </c>
      <c r="AR1115" s="46">
        <f t="shared" si="633"/>
        <v>201356.15490432057</v>
      </c>
      <c r="AS1115" s="47">
        <f t="shared" si="634"/>
        <v>0.74163905560489729</v>
      </c>
      <c r="AT1115" s="46">
        <f t="shared" si="635"/>
        <v>1.885530793894618</v>
      </c>
      <c r="AU1115" s="46">
        <f t="shared" si="636"/>
        <v>1.7476495822400566</v>
      </c>
      <c r="AV1115" s="47">
        <f t="shared" si="637"/>
        <v>7.3125939974580705</v>
      </c>
      <c r="AW1115" s="48">
        <v>0</v>
      </c>
      <c r="AX1115" s="70">
        <v>150</v>
      </c>
      <c r="AY1115" s="70">
        <v>12</v>
      </c>
      <c r="AZ1115" s="71">
        <v>290.7</v>
      </c>
      <c r="BA1115" s="43">
        <f t="shared" si="652"/>
        <v>31.578947368421055</v>
      </c>
      <c r="BB1115" s="71">
        <v>57.4</v>
      </c>
      <c r="BC1115" s="69">
        <v>69.3</v>
      </c>
      <c r="BD1115" s="50">
        <f t="shared" si="638"/>
        <v>28.7</v>
      </c>
      <c r="BE1115" s="44">
        <f t="shared" si="639"/>
        <v>2587.6984528353764</v>
      </c>
      <c r="BF1115" s="50">
        <f t="shared" si="653"/>
        <v>202860.64870355962</v>
      </c>
      <c r="BG1115" s="50">
        <f t="shared" si="640"/>
        <v>179327.50278149158</v>
      </c>
      <c r="BH1115" s="72">
        <f t="shared" si="641"/>
        <v>11.600646094973817</v>
      </c>
      <c r="BI1115" s="73">
        <f t="shared" si="642"/>
        <v>1.885530793894618</v>
      </c>
      <c r="BJ1115" s="51">
        <f t="shared" si="643"/>
        <v>1.6210564218596992</v>
      </c>
      <c r="BK1115" s="72">
        <f t="shared" si="644"/>
        <v>14.026520961168675</v>
      </c>
      <c r="BL1115" s="79">
        <v>0</v>
      </c>
      <c r="BM1115" s="92">
        <f t="shared" si="655"/>
        <v>1090</v>
      </c>
      <c r="BN1115" s="92">
        <f t="shared" si="655"/>
        <v>9</v>
      </c>
      <c r="BO1115" s="71">
        <v>278</v>
      </c>
      <c r="BP1115" s="71">
        <v>56</v>
      </c>
      <c r="BQ1115" s="71">
        <v>69.8</v>
      </c>
      <c r="BR1115" s="72">
        <f t="shared" si="645"/>
        <v>28</v>
      </c>
      <c r="BS1115" s="54">
        <f t="shared" si="646"/>
        <v>2463.0086404143976</v>
      </c>
      <c r="BT1115" s="50">
        <f t="shared" si="647"/>
        <v>179327.50278149158</v>
      </c>
      <c r="BU1115" s="50">
        <f t="shared" si="648"/>
        <v>171918.00310092495</v>
      </c>
      <c r="BV1115" s="72">
        <f t="shared" si="649"/>
        <v>4.1318256071379178</v>
      </c>
      <c r="BW1115" s="73">
        <f t="shared" si="650"/>
        <v>1.6210564218596992</v>
      </c>
      <c r="BX1115" s="55">
        <f t="shared" si="651"/>
        <v>1.6170499597811132</v>
      </c>
      <c r="BY1115" s="72">
        <f t="shared" si="625"/>
        <v>0.24715130359187279</v>
      </c>
      <c r="BZ1115" s="83" t="s">
        <v>77</v>
      </c>
      <c r="CA1115" s="83" t="s">
        <v>96</v>
      </c>
      <c r="CB1115" s="112">
        <v>3</v>
      </c>
      <c r="CC1115" s="112">
        <v>7</v>
      </c>
      <c r="CD1115" s="112">
        <v>3</v>
      </c>
      <c r="CE1115" s="112">
        <v>6</v>
      </c>
      <c r="CF1115" s="83" t="s">
        <v>85</v>
      </c>
      <c r="CG1115" s="71" t="s">
        <v>130</v>
      </c>
      <c r="CH1115" s="129">
        <f>SUM(CH1113:CH1114)/2</f>
        <v>12.2402389512296</v>
      </c>
      <c r="CI1115" s="129">
        <f>SUM(CI1113:CI1114)/2</f>
        <v>26.406387923870582</v>
      </c>
      <c r="CJ1115" s="64">
        <f>SUM((AF1115-BQ1115)/AF1115)*100</f>
        <v>5.9299191374663147</v>
      </c>
      <c r="CK1115" s="64">
        <f>SUM(BX1115*CH1115)</f>
        <v>19.793077903797041</v>
      </c>
      <c r="CL1115" s="65" t="s">
        <v>85</v>
      </c>
    </row>
    <row r="1116" spans="1:90" s="65" customFormat="1" ht="24.75" customHeight="1" x14ac:dyDescent="0.3">
      <c r="A1116" s="61" t="s">
        <v>135</v>
      </c>
      <c r="B1116" s="35">
        <v>3.883</v>
      </c>
      <c r="C1116" s="35">
        <v>1.7609999999999999</v>
      </c>
      <c r="D1116" s="35">
        <v>7.6429999999999998</v>
      </c>
      <c r="E1116" s="35">
        <v>3.9974400000000001</v>
      </c>
      <c r="F1116" s="35">
        <v>0.72435000000000005</v>
      </c>
      <c r="G1116" s="66">
        <v>0.39652999999999999</v>
      </c>
      <c r="H1116" s="66">
        <v>8.7010000000000004E-2</v>
      </c>
      <c r="I1116" s="66">
        <v>4.8579999999999998E-2</v>
      </c>
      <c r="J1116" s="66">
        <v>3.5630000000000002E-2</v>
      </c>
      <c r="K1116" s="67">
        <v>4.9000000000000002E-2</v>
      </c>
      <c r="L1116" s="66">
        <v>1.7532299999999998</v>
      </c>
      <c r="M1116" s="68">
        <v>7.0910000000000001E-2</v>
      </c>
      <c r="N1116" s="35">
        <v>5.4565999999999999</v>
      </c>
      <c r="O1116" s="35">
        <v>13.366</v>
      </c>
      <c r="P1116" s="35">
        <v>2.6440000000000001</v>
      </c>
      <c r="Q1116" s="35">
        <v>17.351999999999997</v>
      </c>
      <c r="R1116" s="35">
        <v>4.93</v>
      </c>
      <c r="S1116" s="35">
        <v>4.58</v>
      </c>
      <c r="T1116" s="35">
        <v>7.4320000000000004</v>
      </c>
      <c r="U1116" s="35">
        <v>3.218</v>
      </c>
      <c r="V1116" s="35">
        <v>14.502000000000001</v>
      </c>
      <c r="W1116" s="35">
        <v>4.1620000000000008</v>
      </c>
      <c r="X1116" s="35">
        <v>7.798</v>
      </c>
      <c r="Y1116" s="35">
        <v>2.9319999999999995</v>
      </c>
      <c r="Z1116" s="35">
        <v>1.5619999999999998</v>
      </c>
      <c r="AA1116" s="35">
        <v>4.7460000000000004</v>
      </c>
      <c r="AB1116" s="41">
        <v>1090</v>
      </c>
      <c r="AC1116" s="41">
        <v>9</v>
      </c>
      <c r="AD1116" s="88">
        <v>379.9</v>
      </c>
      <c r="AE1116" s="69">
        <v>59</v>
      </c>
      <c r="AF1116" s="69">
        <v>74.2</v>
      </c>
      <c r="AG1116" s="46">
        <f t="shared" si="656"/>
        <v>29.5</v>
      </c>
      <c r="AH1116" s="46">
        <f t="shared" si="628"/>
        <v>2733.9710067865176</v>
      </c>
      <c r="AI1116" s="46">
        <f t="shared" si="629"/>
        <v>202860.64870355962</v>
      </c>
      <c r="AJ1116" s="46">
        <f t="shared" si="630"/>
        <v>1.8727141139884063</v>
      </c>
      <c r="AK1116" s="45">
        <v>0</v>
      </c>
      <c r="AL1116" s="69">
        <v>351.4</v>
      </c>
      <c r="AM1116" s="69">
        <v>58.7</v>
      </c>
      <c r="AN1116" s="69">
        <v>74.099999999999994</v>
      </c>
      <c r="AO1116" s="46">
        <f t="shared" si="654"/>
        <v>29.35</v>
      </c>
      <c r="AP1116" s="46">
        <f t="shared" si="631"/>
        <v>2706.2385976369542</v>
      </c>
      <c r="AQ1116" s="46">
        <f t="shared" si="632"/>
        <v>202860.64870355962</v>
      </c>
      <c r="AR1116" s="46">
        <f t="shared" si="633"/>
        <v>200532.28008489829</v>
      </c>
      <c r="AS1116" s="47">
        <f t="shared" si="634"/>
        <v>1.1477675111173387</v>
      </c>
      <c r="AT1116" s="46">
        <f t="shared" si="635"/>
        <v>1.8727141139884063</v>
      </c>
      <c r="AU1116" s="46">
        <f t="shared" si="636"/>
        <v>1.7523363313439095</v>
      </c>
      <c r="AV1116" s="47">
        <f t="shared" si="637"/>
        <v>6.4279850162565699</v>
      </c>
      <c r="AW1116" s="89">
        <v>0</v>
      </c>
      <c r="AX1116" s="90">
        <v>150</v>
      </c>
      <c r="AY1116" s="90">
        <v>12</v>
      </c>
      <c r="AZ1116" s="91">
        <v>290.10000000000002</v>
      </c>
      <c r="BA1116" s="43">
        <f t="shared" si="652"/>
        <v>30.954843157531869</v>
      </c>
      <c r="BB1116" s="91">
        <v>58</v>
      </c>
      <c r="BC1116" s="69">
        <v>69.400000000000006</v>
      </c>
      <c r="BD1116" s="50">
        <f t="shared" si="638"/>
        <v>29</v>
      </c>
      <c r="BE1116" s="46">
        <f t="shared" si="639"/>
        <v>2642.079421669016</v>
      </c>
      <c r="BF1116" s="50">
        <f t="shared" si="653"/>
        <v>202860.64870355962</v>
      </c>
      <c r="BG1116" s="50">
        <f t="shared" si="640"/>
        <v>183360.31186382973</v>
      </c>
      <c r="BH1116" s="72">
        <f t="shared" si="641"/>
        <v>9.6126759745433645</v>
      </c>
      <c r="BI1116" s="73">
        <f t="shared" si="642"/>
        <v>1.8727141139884063</v>
      </c>
      <c r="BJ1116" s="51">
        <f t="shared" si="643"/>
        <v>1.582130816920944</v>
      </c>
      <c r="BK1116" s="72">
        <f t="shared" si="644"/>
        <v>15.516692852204411</v>
      </c>
      <c r="BL1116" s="79">
        <v>0</v>
      </c>
      <c r="BM1116" s="92">
        <f t="shared" si="655"/>
        <v>1090</v>
      </c>
      <c r="BN1116" s="92">
        <f t="shared" si="655"/>
        <v>9</v>
      </c>
      <c r="BO1116" s="91">
        <v>275</v>
      </c>
      <c r="BP1116" s="91">
        <v>57.1</v>
      </c>
      <c r="BQ1116" s="91">
        <v>68.7</v>
      </c>
      <c r="BR1116" s="72">
        <f t="shared" si="645"/>
        <v>28.55</v>
      </c>
      <c r="BS1116" s="50">
        <f t="shared" si="646"/>
        <v>2560.7200259226747</v>
      </c>
      <c r="BT1116" s="50">
        <f t="shared" si="647"/>
        <v>183360.31186382973</v>
      </c>
      <c r="BU1116" s="50">
        <f t="shared" si="648"/>
        <v>175921.46578088775</v>
      </c>
      <c r="BV1116" s="72">
        <f t="shared" si="649"/>
        <v>4.0569554050858869</v>
      </c>
      <c r="BW1116" s="73">
        <f t="shared" si="650"/>
        <v>1.582130816920944</v>
      </c>
      <c r="BX1116" s="55">
        <f t="shared" si="651"/>
        <v>1.5631975255510644</v>
      </c>
      <c r="BY1116" s="72">
        <f t="shared" si="625"/>
        <v>1.196695694653529</v>
      </c>
      <c r="BZ1116" s="72" t="s">
        <v>77</v>
      </c>
      <c r="CA1116" s="72" t="s">
        <v>96</v>
      </c>
      <c r="CB1116" s="142">
        <v>3</v>
      </c>
      <c r="CC1116" s="142">
        <v>7</v>
      </c>
      <c r="CD1116" s="142">
        <v>3</v>
      </c>
      <c r="CE1116" s="142">
        <v>6</v>
      </c>
      <c r="CF1116" s="72" t="s">
        <v>85</v>
      </c>
      <c r="CG1116" s="91" t="s">
        <v>130</v>
      </c>
      <c r="CH1116" s="129">
        <f>SUM(CH1114:CH1115)/1.9</f>
        <v>12.723433545640553</v>
      </c>
      <c r="CI1116" s="129">
        <f>SUM(CI1114:CI1115)/2</f>
        <v>26.129138655256359</v>
      </c>
      <c r="CJ1116" s="64">
        <f>SUM((AF1116-BQ1116)/AF1116)*100</f>
        <v>7.4123989218328843</v>
      </c>
      <c r="CK1116" s="64">
        <f>SUM(BX1116*CH1116)</f>
        <v>19.889239835058717</v>
      </c>
      <c r="CL1116" s="65" t="s">
        <v>85</v>
      </c>
    </row>
    <row r="1117" spans="1:90" ht="24.75" customHeight="1" x14ac:dyDescent="0.3">
      <c r="A1117" s="143"/>
      <c r="AD1117" s="146"/>
      <c r="AE1117" s="146"/>
      <c r="AF1117" s="146"/>
      <c r="AG1117" s="147"/>
      <c r="AH1117" s="147"/>
      <c r="AI1117" s="147"/>
      <c r="AJ1117" s="147"/>
      <c r="AK1117" s="148"/>
      <c r="AL1117" s="146"/>
      <c r="AM1117" s="146"/>
      <c r="AN1117" s="146"/>
      <c r="AO1117" s="147"/>
      <c r="AP1117" s="147"/>
      <c r="AQ1117" s="147"/>
      <c r="AR1117" s="147"/>
      <c r="AS1117" s="149"/>
      <c r="AT1117" s="147"/>
      <c r="AU1117" s="147"/>
      <c r="AV1117" s="149"/>
      <c r="AW1117" s="150"/>
      <c r="AX1117" s="151"/>
      <c r="AY1117" s="151"/>
      <c r="AZ1117" s="152"/>
      <c r="BA1117" s="152"/>
      <c r="BB1117" s="152"/>
      <c r="BC1117" s="146"/>
      <c r="BD1117" s="145"/>
      <c r="BE1117" s="147"/>
      <c r="BF1117" s="145"/>
      <c r="BG1117" s="145"/>
      <c r="BH1117" s="153"/>
      <c r="BI1117" s="154"/>
      <c r="BJ1117" s="155"/>
      <c r="BK1117" s="153"/>
      <c r="BL1117" s="156"/>
      <c r="BM1117" s="157"/>
      <c r="BN1117" s="157"/>
      <c r="BO1117" s="152"/>
      <c r="BP1117" s="152"/>
      <c r="BQ1117" s="152"/>
      <c r="BR1117" s="153"/>
      <c r="BS1117" s="145"/>
      <c r="BT1117" s="145"/>
      <c r="BU1117" s="145"/>
      <c r="BV1117" s="153"/>
      <c r="BW1117" s="154"/>
      <c r="BX1117" s="155"/>
      <c r="BY1117" s="153"/>
      <c r="BZ1117" s="153"/>
      <c r="CA1117" s="153"/>
      <c r="CB1117" s="158"/>
      <c r="CC1117" s="158"/>
      <c r="CD1117" s="158"/>
      <c r="CE1117" s="158"/>
      <c r="CF1117" s="153"/>
      <c r="CG1117" s="152"/>
      <c r="CH1117" s="159"/>
      <c r="CI1117" s="159"/>
    </row>
    <row r="1118" spans="1:90" ht="24.75" customHeight="1" x14ac:dyDescent="0.3">
      <c r="A1118" s="143"/>
      <c r="AD1118" s="146"/>
      <c r="AE1118" s="146"/>
      <c r="AF1118" s="146"/>
      <c r="AG1118" s="147"/>
      <c r="AH1118" s="147"/>
      <c r="AI1118" s="147"/>
      <c r="AJ1118" s="147"/>
      <c r="AK1118" s="148"/>
      <c r="AL1118" s="146"/>
      <c r="AM1118" s="146"/>
      <c r="AN1118" s="146"/>
      <c r="AO1118" s="147"/>
      <c r="AP1118" s="147"/>
      <c r="AQ1118" s="147"/>
      <c r="AR1118" s="147"/>
      <c r="AS1118" s="149"/>
      <c r="AT1118" s="147"/>
      <c r="AU1118" s="147"/>
      <c r="AV1118" s="149"/>
      <c r="AW1118" s="150"/>
      <c r="AX1118" s="151"/>
      <c r="AY1118" s="151"/>
      <c r="AZ1118" s="152"/>
      <c r="BA1118" s="152"/>
      <c r="BB1118" s="152"/>
      <c r="BC1118" s="146"/>
      <c r="BD1118" s="145"/>
      <c r="BE1118" s="147"/>
      <c r="BF1118" s="145"/>
      <c r="BG1118" s="145"/>
      <c r="BH1118" s="153"/>
      <c r="BI1118" s="154"/>
      <c r="BJ1118" s="155"/>
      <c r="BK1118" s="153"/>
      <c r="BL1118" s="156"/>
      <c r="BM1118" s="157"/>
      <c r="BN1118" s="157"/>
      <c r="BO1118" s="152"/>
      <c r="BP1118" s="152"/>
      <c r="BQ1118" s="152"/>
      <c r="BR1118" s="153"/>
      <c r="BS1118" s="145"/>
      <c r="BT1118" s="145"/>
      <c r="BU1118" s="145"/>
      <c r="BV1118" s="153"/>
      <c r="BW1118" s="154"/>
      <c r="BX1118" s="155"/>
      <c r="BY1118" s="153"/>
      <c r="BZ1118" s="153"/>
      <c r="CA1118" s="153"/>
      <c r="CB1118" s="158"/>
      <c r="CC1118" s="158"/>
      <c r="CD1118" s="158"/>
      <c r="CE1118" s="158"/>
      <c r="CF1118" s="153"/>
      <c r="CG1118" s="152"/>
      <c r="CH1118" s="159"/>
      <c r="CI1118" s="159"/>
    </row>
    <row r="1119" spans="1:90" ht="24.75" customHeight="1" x14ac:dyDescent="0.3">
      <c r="A1119" s="143"/>
      <c r="AD1119" s="146"/>
      <c r="AE1119" s="146"/>
      <c r="AF1119" s="146"/>
      <c r="AG1119" s="147"/>
      <c r="AH1119" s="147"/>
      <c r="AI1119" s="147"/>
      <c r="AJ1119" s="147"/>
      <c r="AK1119" s="148"/>
      <c r="AL1119" s="146"/>
      <c r="AM1119" s="146"/>
      <c r="AN1119" s="146"/>
      <c r="AO1119" s="147"/>
      <c r="AP1119" s="147"/>
      <c r="AQ1119" s="147"/>
      <c r="AR1119" s="147"/>
      <c r="AS1119" s="149"/>
      <c r="AT1119" s="147"/>
      <c r="AU1119" s="147"/>
      <c r="AV1119" s="149"/>
      <c r="AW1119" s="150"/>
      <c r="AX1119" s="151"/>
      <c r="AY1119" s="151"/>
      <c r="AZ1119" s="152"/>
      <c r="BA1119" s="152"/>
      <c r="BB1119" s="152"/>
      <c r="BC1119" s="146"/>
      <c r="BD1119" s="145"/>
      <c r="BE1119" s="147"/>
      <c r="BF1119" s="145"/>
      <c r="BG1119" s="145"/>
      <c r="BH1119" s="153"/>
      <c r="BI1119" s="154"/>
      <c r="BJ1119" s="155"/>
      <c r="BK1119" s="153"/>
      <c r="BL1119" s="156"/>
      <c r="BM1119" s="157"/>
      <c r="BN1119" s="157"/>
      <c r="BO1119" s="152"/>
      <c r="BP1119" s="152"/>
      <c r="BQ1119" s="152"/>
      <c r="BR1119" s="153"/>
      <c r="BS1119" s="145"/>
      <c r="BT1119" s="145"/>
      <c r="BU1119" s="145"/>
      <c r="BV1119" s="153"/>
      <c r="BW1119" s="154"/>
      <c r="BX1119" s="155"/>
      <c r="BY1119" s="153"/>
      <c r="BZ1119" s="153"/>
      <c r="CA1119" s="153"/>
      <c r="CB1119" s="158"/>
      <c r="CC1119" s="158"/>
      <c r="CD1119" s="158"/>
      <c r="CE1119" s="158"/>
      <c r="CF1119" s="153"/>
      <c r="CG1119" s="152"/>
      <c r="CH1119" s="159"/>
      <c r="CI1119" s="159"/>
    </row>
    <row r="1120" spans="1:90" ht="24.75" customHeight="1" x14ac:dyDescent="0.3">
      <c r="A1120" s="143"/>
      <c r="AD1120" s="146"/>
      <c r="AE1120" s="146"/>
      <c r="AF1120" s="146"/>
      <c r="AG1120" s="147"/>
      <c r="AH1120" s="147"/>
      <c r="AI1120" s="147"/>
      <c r="AJ1120" s="147"/>
      <c r="AK1120" s="148"/>
      <c r="AL1120" s="146"/>
      <c r="AM1120" s="146"/>
      <c r="AN1120" s="146"/>
      <c r="AO1120" s="147"/>
      <c r="AP1120" s="147"/>
      <c r="AQ1120" s="147"/>
      <c r="AR1120" s="147"/>
      <c r="AS1120" s="149"/>
      <c r="AT1120" s="147"/>
      <c r="AU1120" s="147"/>
      <c r="AV1120" s="149"/>
      <c r="AW1120" s="150"/>
      <c r="AX1120" s="151"/>
      <c r="AY1120" s="151"/>
      <c r="AZ1120" s="152"/>
      <c r="BA1120" s="152"/>
      <c r="BB1120" s="152"/>
      <c r="BC1120" s="146"/>
      <c r="BD1120" s="145"/>
      <c r="BE1120" s="147"/>
      <c r="BF1120" s="145"/>
      <c r="BG1120" s="145"/>
      <c r="BH1120" s="153"/>
      <c r="BI1120" s="154"/>
      <c r="BJ1120" s="155"/>
      <c r="BK1120" s="153"/>
      <c r="BL1120" s="156"/>
      <c r="BM1120" s="157"/>
      <c r="BN1120" s="157"/>
      <c r="BO1120" s="152"/>
      <c r="BP1120" s="152"/>
      <c r="BQ1120" s="152"/>
      <c r="BR1120" s="153"/>
      <c r="BS1120" s="145"/>
      <c r="BT1120" s="145"/>
      <c r="BU1120" s="145"/>
      <c r="BV1120" s="153"/>
      <c r="BW1120" s="154"/>
      <c r="BX1120" s="155"/>
      <c r="BY1120" s="153"/>
      <c r="BZ1120" s="153"/>
      <c r="CA1120" s="153"/>
      <c r="CB1120" s="158"/>
      <c r="CC1120" s="158"/>
      <c r="CD1120" s="158"/>
      <c r="CE1120" s="158"/>
      <c r="CF1120" s="153"/>
      <c r="CG1120" s="152"/>
      <c r="CH1120" s="159"/>
      <c r="CI1120" s="159"/>
    </row>
    <row r="1121" spans="1:87" ht="24.75" customHeight="1" x14ac:dyDescent="0.3">
      <c r="A1121" s="143"/>
      <c r="AD1121" s="146"/>
      <c r="AE1121" s="146"/>
      <c r="AF1121" s="146"/>
      <c r="AG1121" s="147"/>
      <c r="AH1121" s="147"/>
      <c r="AI1121" s="147"/>
      <c r="AJ1121" s="147"/>
      <c r="AK1121" s="148"/>
      <c r="AL1121" s="146"/>
      <c r="AM1121" s="146"/>
      <c r="AN1121" s="146"/>
      <c r="AO1121" s="147"/>
      <c r="AP1121" s="147"/>
      <c r="AQ1121" s="147"/>
      <c r="AR1121" s="147"/>
      <c r="AS1121" s="149"/>
      <c r="AT1121" s="147"/>
      <c r="AU1121" s="147"/>
      <c r="AV1121" s="149"/>
      <c r="AW1121" s="150"/>
      <c r="AX1121" s="151"/>
      <c r="AY1121" s="151"/>
      <c r="AZ1121" s="152"/>
      <c r="BA1121" s="152"/>
      <c r="BB1121" s="152"/>
      <c r="BC1121" s="146"/>
      <c r="BD1121" s="145"/>
      <c r="BE1121" s="147"/>
      <c r="BF1121" s="145"/>
      <c r="BG1121" s="145"/>
      <c r="BH1121" s="153"/>
      <c r="BI1121" s="154"/>
      <c r="BJ1121" s="155"/>
      <c r="BK1121" s="153"/>
      <c r="BL1121" s="156"/>
      <c r="BM1121" s="157"/>
      <c r="BN1121" s="157"/>
      <c r="BO1121" s="152"/>
      <c r="BP1121" s="152"/>
      <c r="BQ1121" s="152"/>
      <c r="BR1121" s="153"/>
      <c r="BS1121" s="145"/>
      <c r="BT1121" s="145"/>
      <c r="BU1121" s="145"/>
      <c r="BV1121" s="153"/>
      <c r="BW1121" s="154"/>
      <c r="BX1121" s="155"/>
      <c r="BY1121" s="153"/>
      <c r="BZ1121" s="153"/>
      <c r="CA1121" s="153"/>
      <c r="CB1121" s="158"/>
      <c r="CC1121" s="158"/>
      <c r="CD1121" s="158"/>
      <c r="CE1121" s="158"/>
      <c r="CF1121" s="153"/>
      <c r="CG1121" s="152"/>
      <c r="CH1121" s="159"/>
      <c r="CI1121" s="159"/>
    </row>
    <row r="1122" spans="1:87" ht="24.75" customHeight="1" x14ac:dyDescent="0.3">
      <c r="A1122" s="143"/>
      <c r="AD1122" s="146"/>
      <c r="AE1122" s="146"/>
      <c r="AF1122" s="146"/>
      <c r="AG1122" s="147"/>
      <c r="AH1122" s="147"/>
      <c r="AI1122" s="147"/>
      <c r="AJ1122" s="147"/>
      <c r="AK1122" s="148"/>
      <c r="AL1122" s="146"/>
      <c r="AM1122" s="146"/>
      <c r="AN1122" s="146"/>
      <c r="AO1122" s="147"/>
      <c r="AP1122" s="147"/>
      <c r="AQ1122" s="147"/>
      <c r="AR1122" s="147"/>
      <c r="AS1122" s="149"/>
      <c r="AT1122" s="147"/>
      <c r="AU1122" s="147"/>
      <c r="AV1122" s="149"/>
      <c r="AW1122" s="150"/>
      <c r="AX1122" s="151"/>
      <c r="AY1122" s="151"/>
      <c r="AZ1122" s="152"/>
      <c r="BA1122" s="152"/>
      <c r="BB1122" s="152"/>
      <c r="BC1122" s="146"/>
      <c r="BD1122" s="145"/>
      <c r="BE1122" s="147"/>
      <c r="BF1122" s="145"/>
      <c r="BG1122" s="145"/>
      <c r="BH1122" s="153"/>
      <c r="BI1122" s="154"/>
      <c r="BJ1122" s="155"/>
      <c r="BK1122" s="153"/>
      <c r="BL1122" s="156"/>
      <c r="BM1122" s="157"/>
      <c r="BN1122" s="157"/>
      <c r="BO1122" s="152"/>
      <c r="BP1122" s="152"/>
      <c r="BQ1122" s="152"/>
      <c r="BR1122" s="153"/>
      <c r="BS1122" s="145"/>
      <c r="BT1122" s="145"/>
      <c r="BU1122" s="145"/>
      <c r="BV1122" s="153"/>
      <c r="BW1122" s="154"/>
      <c r="BX1122" s="155"/>
      <c r="BY1122" s="153"/>
      <c r="BZ1122" s="153"/>
      <c r="CA1122" s="153"/>
      <c r="CB1122" s="158"/>
      <c r="CC1122" s="158"/>
      <c r="CD1122" s="158"/>
      <c r="CE1122" s="158"/>
      <c r="CF1122" s="153"/>
      <c r="CG1122" s="152"/>
      <c r="CH1122" s="159"/>
      <c r="CI1122" s="159"/>
    </row>
    <row r="1123" spans="1:87" ht="24.75" customHeight="1" x14ac:dyDescent="0.3">
      <c r="A1123" s="143"/>
      <c r="AD1123" s="146"/>
      <c r="AE1123" s="146"/>
      <c r="AF1123" s="146"/>
      <c r="AG1123" s="147"/>
      <c r="AH1123" s="147"/>
      <c r="AI1123" s="147"/>
      <c r="AJ1123" s="147"/>
      <c r="AK1123" s="148"/>
      <c r="AL1123" s="146"/>
      <c r="AM1123" s="146"/>
      <c r="AN1123" s="146"/>
      <c r="AO1123" s="147"/>
      <c r="AP1123" s="147"/>
      <c r="AQ1123" s="147"/>
      <c r="AR1123" s="147"/>
      <c r="AS1123" s="149"/>
      <c r="AT1123" s="147"/>
      <c r="AU1123" s="147"/>
      <c r="AV1123" s="149"/>
      <c r="AW1123" s="150"/>
      <c r="AX1123" s="151"/>
      <c r="AY1123" s="151"/>
      <c r="AZ1123" s="152"/>
      <c r="BA1123" s="152"/>
      <c r="BB1123" s="152"/>
      <c r="BC1123" s="146"/>
      <c r="BD1123" s="145"/>
      <c r="BE1123" s="147"/>
      <c r="BF1123" s="145"/>
      <c r="BG1123" s="145"/>
      <c r="BH1123" s="153"/>
      <c r="BI1123" s="154"/>
      <c r="BJ1123" s="155"/>
      <c r="BK1123" s="153"/>
      <c r="BL1123" s="156"/>
      <c r="BM1123" s="157"/>
      <c r="BN1123" s="157"/>
      <c r="BO1123" s="152"/>
      <c r="BP1123" s="152"/>
      <c r="BQ1123" s="152"/>
      <c r="BR1123" s="153"/>
      <c r="BS1123" s="145"/>
      <c r="BT1123" s="145"/>
      <c r="BU1123" s="145"/>
      <c r="BV1123" s="153"/>
      <c r="BW1123" s="154"/>
      <c r="BX1123" s="155"/>
      <c r="BY1123" s="153"/>
      <c r="BZ1123" s="153"/>
      <c r="CA1123" s="153"/>
      <c r="CB1123" s="158"/>
      <c r="CC1123" s="158"/>
      <c r="CD1123" s="158"/>
      <c r="CE1123" s="158"/>
      <c r="CF1123" s="153"/>
      <c r="CG1123" s="152"/>
      <c r="CH1123" s="159"/>
      <c r="CI1123" s="159"/>
    </row>
    <row r="1124" spans="1:87" ht="24.75" customHeight="1" x14ac:dyDescent="0.3">
      <c r="A1124" s="143"/>
      <c r="AD1124" s="146"/>
      <c r="AE1124" s="146"/>
      <c r="AF1124" s="146"/>
      <c r="AG1124" s="147"/>
      <c r="AH1124" s="147"/>
      <c r="AI1124" s="147"/>
      <c r="AJ1124" s="147"/>
      <c r="AK1124" s="148"/>
      <c r="AL1124" s="146"/>
      <c r="AM1124" s="146"/>
      <c r="AN1124" s="146"/>
      <c r="AO1124" s="147"/>
      <c r="AP1124" s="147"/>
      <c r="AQ1124" s="147"/>
      <c r="AR1124" s="147"/>
      <c r="AS1124" s="149"/>
      <c r="AT1124" s="147"/>
      <c r="AU1124" s="147"/>
      <c r="AV1124" s="149"/>
      <c r="AW1124" s="150"/>
      <c r="AX1124" s="151"/>
      <c r="AY1124" s="151"/>
      <c r="AZ1124" s="152"/>
      <c r="BA1124" s="152"/>
      <c r="BB1124" s="152"/>
      <c r="BC1124" s="146"/>
      <c r="BD1124" s="145"/>
      <c r="BE1124" s="147"/>
      <c r="BF1124" s="145"/>
      <c r="BG1124" s="145"/>
      <c r="BH1124" s="153"/>
      <c r="BI1124" s="154"/>
      <c r="BJ1124" s="155"/>
      <c r="BK1124" s="153"/>
      <c r="BL1124" s="156"/>
      <c r="BM1124" s="157"/>
      <c r="BN1124" s="157"/>
      <c r="BO1124" s="152"/>
      <c r="BP1124" s="152"/>
      <c r="BQ1124" s="152"/>
      <c r="BR1124" s="153"/>
      <c r="BS1124" s="145"/>
      <c r="BT1124" s="145"/>
      <c r="BU1124" s="145"/>
      <c r="BV1124" s="153"/>
      <c r="BW1124" s="154"/>
      <c r="BX1124" s="155"/>
      <c r="BY1124" s="153"/>
      <c r="BZ1124" s="153"/>
      <c r="CA1124" s="153"/>
      <c r="CB1124" s="158"/>
      <c r="CC1124" s="158"/>
      <c r="CD1124" s="158"/>
      <c r="CE1124" s="158"/>
      <c r="CF1124" s="153"/>
      <c r="CG1124" s="152"/>
      <c r="CH1124" s="159"/>
      <c r="CI1124" s="159"/>
    </row>
    <row r="1125" spans="1:87" ht="24.75" customHeight="1" x14ac:dyDescent="0.3">
      <c r="A1125" s="143"/>
      <c r="AD1125" s="146"/>
      <c r="AE1125" s="146"/>
      <c r="AF1125" s="146"/>
      <c r="AG1125" s="147"/>
      <c r="AH1125" s="147"/>
      <c r="AI1125" s="147"/>
      <c r="AJ1125" s="147"/>
      <c r="AK1125" s="148"/>
      <c r="AL1125" s="146"/>
      <c r="AM1125" s="146"/>
      <c r="AN1125" s="146"/>
      <c r="AO1125" s="147"/>
      <c r="AP1125" s="147"/>
      <c r="AQ1125" s="147"/>
      <c r="AR1125" s="147"/>
      <c r="AS1125" s="149"/>
      <c r="AT1125" s="147"/>
      <c r="AU1125" s="147"/>
      <c r="AV1125" s="149"/>
      <c r="AW1125" s="150"/>
      <c r="AX1125" s="151"/>
      <c r="AY1125" s="151"/>
      <c r="AZ1125" s="152"/>
      <c r="BA1125" s="152"/>
      <c r="BB1125" s="152"/>
      <c r="BC1125" s="146"/>
      <c r="BD1125" s="145"/>
      <c r="BE1125" s="147"/>
      <c r="BF1125" s="145"/>
      <c r="BG1125" s="145"/>
      <c r="BH1125" s="153"/>
      <c r="BI1125" s="154"/>
      <c r="BJ1125" s="155"/>
      <c r="BK1125" s="153"/>
      <c r="BL1125" s="156"/>
      <c r="BM1125" s="157"/>
      <c r="BN1125" s="157"/>
      <c r="BO1125" s="152"/>
      <c r="BP1125" s="152"/>
      <c r="BQ1125" s="152"/>
      <c r="BR1125" s="153"/>
      <c r="BS1125" s="145"/>
      <c r="BT1125" s="145"/>
      <c r="BU1125" s="145"/>
      <c r="BV1125" s="153"/>
      <c r="BW1125" s="154"/>
      <c r="BX1125" s="155"/>
      <c r="BY1125" s="153"/>
      <c r="BZ1125" s="153"/>
      <c r="CA1125" s="153"/>
      <c r="CB1125" s="158"/>
      <c r="CC1125" s="158"/>
      <c r="CD1125" s="158"/>
      <c r="CE1125" s="158"/>
      <c r="CF1125" s="153"/>
      <c r="CG1125" s="152"/>
      <c r="CH1125" s="159"/>
      <c r="CI1125" s="159"/>
    </row>
    <row r="1126" spans="1:87" ht="24.75" customHeight="1" x14ac:dyDescent="0.3">
      <c r="A1126" s="143"/>
      <c r="AD1126" s="146"/>
      <c r="AE1126" s="146"/>
      <c r="AF1126" s="146"/>
      <c r="AG1126" s="147"/>
      <c r="AH1126" s="147"/>
      <c r="AI1126" s="147"/>
      <c r="AJ1126" s="147"/>
      <c r="AK1126" s="148"/>
      <c r="AL1126" s="146"/>
      <c r="AM1126" s="146"/>
      <c r="AN1126" s="146"/>
      <c r="AO1126" s="147"/>
      <c r="AP1126" s="147"/>
      <c r="AQ1126" s="147"/>
      <c r="AR1126" s="147"/>
      <c r="AS1126" s="149"/>
      <c r="AT1126" s="147"/>
      <c r="AU1126" s="147"/>
      <c r="AV1126" s="149"/>
      <c r="AW1126" s="150"/>
      <c r="AX1126" s="151"/>
      <c r="AY1126" s="151"/>
      <c r="AZ1126" s="152"/>
      <c r="BA1126" s="152"/>
      <c r="BB1126" s="152"/>
      <c r="BC1126" s="146"/>
      <c r="BD1126" s="145"/>
      <c r="BE1126" s="147"/>
      <c r="BF1126" s="145"/>
      <c r="BG1126" s="145"/>
      <c r="BH1126" s="153"/>
      <c r="BI1126" s="154"/>
      <c r="BJ1126" s="155"/>
      <c r="BK1126" s="153"/>
      <c r="BL1126" s="156"/>
      <c r="BM1126" s="157"/>
      <c r="BN1126" s="157"/>
      <c r="BO1126" s="152"/>
      <c r="BP1126" s="152"/>
      <c r="BQ1126" s="152"/>
      <c r="BR1126" s="153"/>
      <c r="BS1126" s="145"/>
      <c r="BT1126" s="145"/>
      <c r="BU1126" s="145"/>
      <c r="BV1126" s="153"/>
      <c r="BW1126" s="154"/>
      <c r="BX1126" s="155"/>
      <c r="BY1126" s="153"/>
      <c r="BZ1126" s="153"/>
      <c r="CA1126" s="153"/>
      <c r="CB1126" s="158"/>
      <c r="CC1126" s="158"/>
      <c r="CD1126" s="158"/>
      <c r="CE1126" s="158"/>
      <c r="CF1126" s="153"/>
      <c r="CG1126" s="152"/>
      <c r="CH1126" s="159"/>
      <c r="CI1126" s="159"/>
    </row>
    <row r="1127" spans="1:87" ht="24.75" customHeight="1" x14ac:dyDescent="0.3">
      <c r="A1127" s="143"/>
      <c r="AD1127" s="146"/>
      <c r="AE1127" s="146"/>
      <c r="AF1127" s="146"/>
      <c r="AG1127" s="147"/>
      <c r="AH1127" s="147"/>
      <c r="AI1127" s="147"/>
      <c r="AJ1127" s="147"/>
      <c r="AK1127" s="148"/>
      <c r="AL1127" s="146"/>
      <c r="AM1127" s="146"/>
      <c r="AN1127" s="146"/>
      <c r="AO1127" s="147"/>
      <c r="AP1127" s="147"/>
      <c r="AQ1127" s="147"/>
      <c r="AR1127" s="147"/>
      <c r="AS1127" s="149"/>
      <c r="AT1127" s="147"/>
      <c r="AU1127" s="147"/>
      <c r="AV1127" s="149"/>
      <c r="AW1127" s="150"/>
      <c r="AX1127" s="151"/>
      <c r="AY1127" s="151"/>
      <c r="AZ1127" s="152"/>
      <c r="BA1127" s="152"/>
      <c r="BB1127" s="152"/>
      <c r="BC1127" s="146"/>
      <c r="BD1127" s="145"/>
      <c r="BE1127" s="147"/>
      <c r="BF1127" s="145"/>
      <c r="BG1127" s="145"/>
      <c r="BH1127" s="153"/>
      <c r="BI1127" s="154"/>
      <c r="BJ1127" s="155"/>
      <c r="BK1127" s="153"/>
      <c r="BL1127" s="156"/>
      <c r="BM1127" s="157"/>
      <c r="BN1127" s="157"/>
      <c r="BO1127" s="152"/>
      <c r="BP1127" s="152"/>
      <c r="BQ1127" s="152"/>
      <c r="BR1127" s="153"/>
      <c r="BS1127" s="145"/>
      <c r="BT1127" s="145"/>
      <c r="BU1127" s="145"/>
      <c r="BV1127" s="153"/>
      <c r="BW1127" s="154"/>
      <c r="BX1127" s="155"/>
      <c r="BY1127" s="153"/>
      <c r="BZ1127" s="153"/>
      <c r="CA1127" s="153"/>
      <c r="CB1127" s="158"/>
      <c r="CC1127" s="158"/>
      <c r="CD1127" s="158"/>
      <c r="CE1127" s="158"/>
      <c r="CF1127" s="153"/>
      <c r="CG1127" s="152"/>
      <c r="CH1127" s="159"/>
      <c r="CI1127" s="159"/>
    </row>
    <row r="1128" spans="1:87" ht="24.75" customHeight="1" x14ac:dyDescent="0.3">
      <c r="A1128" s="143"/>
      <c r="AD1128" s="146"/>
      <c r="AE1128" s="146"/>
      <c r="AF1128" s="146"/>
      <c r="AG1128" s="147"/>
      <c r="AH1128" s="147"/>
      <c r="AI1128" s="147"/>
      <c r="AJ1128" s="147"/>
      <c r="AK1128" s="148"/>
      <c r="AL1128" s="146"/>
      <c r="AM1128" s="146"/>
      <c r="AN1128" s="146"/>
      <c r="AO1128" s="147"/>
      <c r="AP1128" s="147"/>
      <c r="AQ1128" s="147"/>
      <c r="AR1128" s="147"/>
      <c r="AS1128" s="149"/>
      <c r="AT1128" s="147"/>
      <c r="AU1128" s="147"/>
      <c r="AV1128" s="149"/>
      <c r="AW1128" s="150"/>
      <c r="AX1128" s="151"/>
      <c r="AY1128" s="151"/>
      <c r="AZ1128" s="152"/>
      <c r="BA1128" s="152"/>
      <c r="BB1128" s="152"/>
      <c r="BC1128" s="146"/>
      <c r="BD1128" s="145"/>
      <c r="BE1128" s="147"/>
      <c r="BF1128" s="145"/>
      <c r="BG1128" s="145"/>
      <c r="BH1128" s="153"/>
      <c r="BI1128" s="154"/>
      <c r="BJ1128" s="155"/>
      <c r="BK1128" s="153"/>
      <c r="BL1128" s="156"/>
      <c r="BM1128" s="157"/>
      <c r="BN1128" s="157"/>
      <c r="BO1128" s="152"/>
      <c r="BP1128" s="152"/>
      <c r="BQ1128" s="152"/>
      <c r="BR1128" s="153"/>
      <c r="BS1128" s="145"/>
      <c r="BT1128" s="145"/>
      <c r="BU1128" s="145"/>
      <c r="BV1128" s="153"/>
      <c r="BW1128" s="154"/>
      <c r="BX1128" s="155"/>
      <c r="BY1128" s="153"/>
      <c r="BZ1128" s="153"/>
      <c r="CA1128" s="153"/>
      <c r="CB1128" s="158"/>
      <c r="CC1128" s="158"/>
      <c r="CD1128" s="158"/>
      <c r="CE1128" s="158"/>
      <c r="CF1128" s="153"/>
      <c r="CG1128" s="152"/>
      <c r="CH1128" s="159"/>
      <c r="CI1128" s="159"/>
    </row>
    <row r="1129" spans="1:87" ht="24.75" customHeight="1" x14ac:dyDescent="0.3">
      <c r="A1129" s="143"/>
      <c r="AD1129" s="146"/>
      <c r="AE1129" s="146"/>
      <c r="AF1129" s="146"/>
      <c r="AG1129" s="147"/>
      <c r="AH1129" s="147"/>
      <c r="AI1129" s="147"/>
      <c r="AJ1129" s="147"/>
      <c r="AK1129" s="148"/>
      <c r="AL1129" s="146"/>
      <c r="AM1129" s="146"/>
      <c r="AN1129" s="146"/>
      <c r="AO1129" s="147"/>
      <c r="AP1129" s="147"/>
      <c r="AQ1129" s="147"/>
      <c r="AR1129" s="147"/>
      <c r="AS1129" s="149"/>
      <c r="AT1129" s="147"/>
      <c r="AU1129" s="147"/>
      <c r="AV1129" s="149"/>
      <c r="AW1129" s="150"/>
      <c r="AX1129" s="151"/>
      <c r="AY1129" s="151"/>
      <c r="AZ1129" s="152"/>
      <c r="BA1129" s="152"/>
      <c r="BB1129" s="152"/>
      <c r="BC1129" s="146"/>
      <c r="BD1129" s="145"/>
      <c r="BE1129" s="147"/>
      <c r="BF1129" s="145"/>
      <c r="BG1129" s="145"/>
      <c r="BH1129" s="153"/>
      <c r="BI1129" s="154"/>
      <c r="BJ1129" s="155"/>
      <c r="BK1129" s="153"/>
      <c r="BL1129" s="156"/>
      <c r="BM1129" s="157"/>
      <c r="BN1129" s="157"/>
      <c r="BO1129" s="152"/>
      <c r="BP1129" s="152"/>
      <c r="BQ1129" s="152"/>
      <c r="BR1129" s="153"/>
      <c r="BS1129" s="145"/>
      <c r="BT1129" s="145"/>
      <c r="BU1129" s="145"/>
      <c r="BV1129" s="153"/>
      <c r="BW1129" s="154"/>
      <c r="BX1129" s="155"/>
      <c r="BY1129" s="153"/>
      <c r="BZ1129" s="153"/>
      <c r="CA1129" s="153"/>
      <c r="CB1129" s="158"/>
      <c r="CC1129" s="158"/>
      <c r="CD1129" s="158"/>
      <c r="CE1129" s="158"/>
      <c r="CF1129" s="153"/>
      <c r="CG1129" s="152"/>
      <c r="CH1129" s="159"/>
      <c r="CI1129" s="159"/>
    </row>
    <row r="1130" spans="1:87" ht="24.75" customHeight="1" x14ac:dyDescent="0.3">
      <c r="A1130" s="143"/>
      <c r="AD1130" s="146"/>
      <c r="AE1130" s="146"/>
      <c r="AF1130" s="146"/>
      <c r="AG1130" s="147"/>
      <c r="AH1130" s="147"/>
      <c r="AI1130" s="147"/>
      <c r="AJ1130" s="147"/>
      <c r="AK1130" s="148"/>
      <c r="AL1130" s="146"/>
      <c r="AM1130" s="146"/>
      <c r="AN1130" s="146"/>
      <c r="AO1130" s="147"/>
      <c r="AP1130" s="147"/>
      <c r="AQ1130" s="147"/>
      <c r="AR1130" s="147"/>
      <c r="AS1130" s="149"/>
      <c r="AT1130" s="147"/>
      <c r="AU1130" s="147"/>
      <c r="AV1130" s="149"/>
      <c r="AW1130" s="150"/>
      <c r="AX1130" s="151"/>
      <c r="AY1130" s="151"/>
      <c r="AZ1130" s="152"/>
      <c r="BA1130" s="152"/>
      <c r="BB1130" s="152"/>
      <c r="BC1130" s="146"/>
      <c r="BD1130" s="145"/>
      <c r="BE1130" s="147"/>
      <c r="BF1130" s="145"/>
      <c r="BG1130" s="145"/>
      <c r="BH1130" s="153"/>
      <c r="BI1130" s="154"/>
      <c r="BJ1130" s="155"/>
      <c r="BK1130" s="153"/>
      <c r="BL1130" s="156"/>
      <c r="BM1130" s="157"/>
      <c r="BN1130" s="157"/>
      <c r="BO1130" s="152"/>
      <c r="BP1130" s="152"/>
      <c r="BQ1130" s="152"/>
      <c r="BR1130" s="153"/>
      <c r="BS1130" s="145"/>
      <c r="BT1130" s="145"/>
      <c r="BU1130" s="145"/>
      <c r="BV1130" s="153"/>
      <c r="BW1130" s="154"/>
      <c r="BX1130" s="155"/>
      <c r="BY1130" s="153"/>
      <c r="BZ1130" s="153"/>
      <c r="CA1130" s="153"/>
      <c r="CB1130" s="158"/>
      <c r="CC1130" s="158"/>
      <c r="CD1130" s="158"/>
      <c r="CE1130" s="158"/>
      <c r="CF1130" s="153"/>
      <c r="CG1130" s="152"/>
      <c r="CH1130" s="159"/>
      <c r="CI1130" s="159"/>
    </row>
    <row r="1131" spans="1:87" ht="24.75" customHeight="1" x14ac:dyDescent="0.3">
      <c r="A1131" s="143"/>
      <c r="AD1131" s="146"/>
      <c r="AE1131" s="146"/>
      <c r="AF1131" s="146"/>
      <c r="AG1131" s="147"/>
      <c r="AH1131" s="147"/>
      <c r="AI1131" s="147"/>
      <c r="AJ1131" s="147"/>
      <c r="AK1131" s="148"/>
      <c r="AL1131" s="146"/>
      <c r="AM1131" s="146"/>
      <c r="AN1131" s="146"/>
      <c r="AO1131" s="147"/>
      <c r="AP1131" s="147"/>
      <c r="AQ1131" s="147"/>
      <c r="AR1131" s="147"/>
      <c r="AS1131" s="149"/>
      <c r="AT1131" s="147"/>
      <c r="AU1131" s="147"/>
      <c r="AV1131" s="149"/>
      <c r="AW1131" s="150"/>
      <c r="AX1131" s="151"/>
      <c r="AY1131" s="151"/>
      <c r="AZ1131" s="152"/>
      <c r="BA1131" s="152"/>
      <c r="BB1131" s="152"/>
      <c r="BC1131" s="146"/>
      <c r="BD1131" s="145"/>
      <c r="BE1131" s="147"/>
      <c r="BF1131" s="145"/>
      <c r="BG1131" s="145"/>
      <c r="BH1131" s="153"/>
      <c r="BI1131" s="154"/>
      <c r="BJ1131" s="155"/>
      <c r="BK1131" s="153"/>
      <c r="BL1131" s="156"/>
      <c r="BM1131" s="157"/>
      <c r="BN1131" s="157"/>
      <c r="BO1131" s="152"/>
      <c r="BP1131" s="152"/>
      <c r="BQ1131" s="152"/>
      <c r="BR1131" s="153"/>
      <c r="BS1131" s="145"/>
      <c r="BT1131" s="145"/>
      <c r="BU1131" s="145"/>
      <c r="BV1131" s="153"/>
      <c r="BW1131" s="154"/>
      <c r="BX1131" s="155"/>
      <c r="BY1131" s="153"/>
      <c r="BZ1131" s="153"/>
      <c r="CA1131" s="153"/>
      <c r="CB1131" s="158"/>
      <c r="CC1131" s="158"/>
      <c r="CD1131" s="158"/>
      <c r="CE1131" s="158"/>
      <c r="CF1131" s="153"/>
      <c r="CG1131" s="152"/>
      <c r="CH1131" s="159"/>
      <c r="CI1131" s="159"/>
    </row>
    <row r="1132" spans="1:87" ht="24.75" customHeight="1" x14ac:dyDescent="0.3">
      <c r="A1132" s="143"/>
      <c r="AD1132" s="146"/>
      <c r="AE1132" s="146"/>
      <c r="AF1132" s="146"/>
      <c r="AG1132" s="147"/>
      <c r="AH1132" s="147"/>
      <c r="AI1132" s="147"/>
      <c r="AJ1132" s="147"/>
      <c r="AK1132" s="148"/>
      <c r="AL1132" s="146"/>
      <c r="AM1132" s="146"/>
      <c r="AN1132" s="146"/>
      <c r="AO1132" s="147"/>
      <c r="AP1132" s="147"/>
      <c r="AQ1132" s="147"/>
      <c r="AR1132" s="147"/>
      <c r="AS1132" s="149"/>
      <c r="AT1132" s="147"/>
      <c r="AU1132" s="147"/>
      <c r="AV1132" s="149"/>
      <c r="AW1132" s="150"/>
      <c r="AX1132" s="151"/>
      <c r="AY1132" s="151"/>
      <c r="AZ1132" s="152"/>
      <c r="BA1132" s="152"/>
      <c r="BB1132" s="152"/>
      <c r="BC1132" s="146"/>
      <c r="BD1132" s="145"/>
      <c r="BE1132" s="147"/>
      <c r="BF1132" s="145"/>
      <c r="BG1132" s="145"/>
      <c r="BH1132" s="153"/>
      <c r="BI1132" s="154"/>
      <c r="BJ1132" s="155"/>
      <c r="BK1132" s="153"/>
      <c r="BL1132" s="156"/>
      <c r="BM1132" s="157"/>
      <c r="BN1132" s="157"/>
      <c r="BO1132" s="152"/>
      <c r="BP1132" s="152"/>
      <c r="BQ1132" s="152"/>
      <c r="BR1132" s="153"/>
      <c r="BS1132" s="145"/>
      <c r="BT1132" s="145"/>
      <c r="BU1132" s="145"/>
      <c r="BV1132" s="153"/>
      <c r="BW1132" s="154"/>
      <c r="BX1132" s="155"/>
      <c r="BY1132" s="153"/>
      <c r="BZ1132" s="153"/>
      <c r="CA1132" s="153"/>
      <c r="CB1132" s="158"/>
      <c r="CC1132" s="158"/>
      <c r="CD1132" s="158"/>
      <c r="CE1132" s="158"/>
      <c r="CF1132" s="153"/>
      <c r="CG1132" s="152"/>
      <c r="CH1132" s="159"/>
      <c r="CI1132" s="159"/>
    </row>
    <row r="1133" spans="1:87" ht="24.75" customHeight="1" x14ac:dyDescent="0.3">
      <c r="A1133" s="143"/>
      <c r="AD1133" s="146"/>
      <c r="AE1133" s="146"/>
      <c r="AF1133" s="146"/>
      <c r="AG1133" s="147"/>
      <c r="AH1133" s="147"/>
      <c r="AI1133" s="147"/>
      <c r="AJ1133" s="147"/>
      <c r="AK1133" s="148"/>
      <c r="AL1133" s="146"/>
      <c r="AM1133" s="146"/>
      <c r="AN1133" s="146"/>
      <c r="AO1133" s="147"/>
      <c r="AP1133" s="147"/>
      <c r="AQ1133" s="147"/>
      <c r="AR1133" s="147"/>
      <c r="AS1133" s="149"/>
      <c r="AT1133" s="147"/>
      <c r="AU1133" s="147"/>
      <c r="AV1133" s="149"/>
      <c r="AW1133" s="150"/>
      <c r="AX1133" s="151"/>
      <c r="AY1133" s="151"/>
      <c r="AZ1133" s="152"/>
      <c r="BA1133" s="152"/>
      <c r="BB1133" s="152"/>
      <c r="BC1133" s="146"/>
      <c r="BD1133" s="145"/>
      <c r="BE1133" s="147"/>
      <c r="BF1133" s="145"/>
      <c r="BG1133" s="145"/>
      <c r="BH1133" s="153"/>
      <c r="BI1133" s="154"/>
      <c r="BJ1133" s="155"/>
      <c r="BK1133" s="153"/>
      <c r="BL1133" s="156"/>
      <c r="BM1133" s="157"/>
      <c r="BN1133" s="157"/>
      <c r="BO1133" s="152"/>
      <c r="BP1133" s="152"/>
      <c r="BQ1133" s="152"/>
      <c r="BR1133" s="153"/>
      <c r="BS1133" s="145"/>
      <c r="BT1133" s="145"/>
      <c r="BU1133" s="145"/>
      <c r="BV1133" s="153"/>
      <c r="BW1133" s="154"/>
      <c r="BX1133" s="155"/>
      <c r="BY1133" s="153"/>
      <c r="BZ1133" s="153"/>
      <c r="CA1133" s="153"/>
      <c r="CB1133" s="158"/>
      <c r="CC1133" s="158"/>
      <c r="CD1133" s="158"/>
      <c r="CE1133" s="158"/>
      <c r="CF1133" s="153"/>
      <c r="CG1133" s="152"/>
      <c r="CH1133" s="159"/>
      <c r="CI1133" s="159"/>
    </row>
    <row r="1134" spans="1:87" ht="24.75" customHeight="1" x14ac:dyDescent="0.3">
      <c r="A1134" s="143"/>
      <c r="AD1134" s="146"/>
      <c r="AE1134" s="146"/>
      <c r="AF1134" s="146"/>
      <c r="AG1134" s="147"/>
      <c r="AH1134" s="147"/>
      <c r="AI1134" s="147"/>
      <c r="AJ1134" s="147"/>
      <c r="AK1134" s="148"/>
      <c r="AL1134" s="146"/>
      <c r="AM1134" s="146"/>
      <c r="AN1134" s="146"/>
      <c r="AO1134" s="147"/>
      <c r="AP1134" s="147"/>
      <c r="AQ1134" s="147"/>
      <c r="AR1134" s="147"/>
      <c r="AS1134" s="149"/>
      <c r="AT1134" s="147"/>
      <c r="AU1134" s="147"/>
      <c r="AV1134" s="149"/>
      <c r="AW1134" s="150"/>
      <c r="AX1134" s="151"/>
      <c r="AY1134" s="151"/>
      <c r="AZ1134" s="152"/>
      <c r="BA1134" s="152"/>
      <c r="BB1134" s="152"/>
      <c r="BC1134" s="146"/>
      <c r="BD1134" s="145"/>
      <c r="BE1134" s="147"/>
      <c r="BF1134" s="145"/>
      <c r="BG1134" s="145"/>
      <c r="BH1134" s="153"/>
      <c r="BI1134" s="154"/>
      <c r="BJ1134" s="155"/>
      <c r="BK1134" s="153"/>
      <c r="BL1134" s="156"/>
      <c r="BM1134" s="157"/>
      <c r="BN1134" s="157"/>
      <c r="BO1134" s="152"/>
      <c r="BP1134" s="152"/>
      <c r="BQ1134" s="152"/>
      <c r="BR1134" s="153"/>
      <c r="BS1134" s="145"/>
      <c r="BT1134" s="145"/>
      <c r="BU1134" s="145"/>
      <c r="BV1134" s="153"/>
      <c r="BW1134" s="154"/>
      <c r="BX1134" s="155"/>
      <c r="BY1134" s="153"/>
      <c r="BZ1134" s="153"/>
      <c r="CA1134" s="153"/>
      <c r="CB1134" s="158"/>
      <c r="CC1134" s="158"/>
      <c r="CD1134" s="158"/>
      <c r="CE1134" s="158"/>
      <c r="CF1134" s="153"/>
      <c r="CG1134" s="152"/>
      <c r="CH1134" s="159"/>
      <c r="CI1134" s="159"/>
    </row>
    <row r="1135" spans="1:87" ht="24.75" customHeight="1" x14ac:dyDescent="0.3">
      <c r="A1135" s="143"/>
      <c r="AD1135" s="146"/>
      <c r="AE1135" s="146"/>
      <c r="AF1135" s="146"/>
      <c r="AG1135" s="147"/>
      <c r="AH1135" s="147"/>
      <c r="AI1135" s="147"/>
      <c r="AJ1135" s="147"/>
      <c r="AK1135" s="148"/>
      <c r="AL1135" s="146"/>
      <c r="AM1135" s="146"/>
      <c r="AN1135" s="146"/>
      <c r="AO1135" s="147"/>
      <c r="AP1135" s="147"/>
      <c r="AQ1135" s="147"/>
      <c r="AR1135" s="147"/>
      <c r="AS1135" s="149"/>
      <c r="AT1135" s="147"/>
      <c r="AU1135" s="147"/>
      <c r="AV1135" s="149"/>
      <c r="AW1135" s="150"/>
      <c r="AX1135" s="151"/>
      <c r="AY1135" s="151"/>
      <c r="AZ1135" s="152"/>
      <c r="BA1135" s="152"/>
      <c r="BB1135" s="152"/>
      <c r="BC1135" s="146"/>
      <c r="BD1135" s="145"/>
      <c r="BE1135" s="147"/>
      <c r="BF1135" s="145"/>
      <c r="BG1135" s="145"/>
      <c r="BH1135" s="153"/>
      <c r="BI1135" s="154"/>
      <c r="BJ1135" s="155"/>
      <c r="BK1135" s="153"/>
      <c r="BL1135" s="156"/>
      <c r="BM1135" s="157"/>
      <c r="BN1135" s="157"/>
      <c r="BO1135" s="152"/>
      <c r="BP1135" s="152"/>
      <c r="BQ1135" s="152"/>
      <c r="BR1135" s="153"/>
      <c r="BS1135" s="145"/>
      <c r="BT1135" s="145"/>
      <c r="BU1135" s="145"/>
      <c r="BV1135" s="153"/>
      <c r="BW1135" s="154"/>
      <c r="BX1135" s="155"/>
      <c r="BY1135" s="153"/>
      <c r="BZ1135" s="153"/>
      <c r="CA1135" s="153"/>
      <c r="CB1135" s="158"/>
      <c r="CC1135" s="158"/>
      <c r="CD1135" s="158"/>
      <c r="CE1135" s="158"/>
      <c r="CF1135" s="153"/>
      <c r="CG1135" s="152"/>
      <c r="CH1135" s="159"/>
      <c r="CI1135" s="159"/>
    </row>
    <row r="1136" spans="1:87" ht="24.75" customHeight="1" x14ac:dyDescent="0.3">
      <c r="A1136" s="143"/>
      <c r="AD1136" s="146"/>
      <c r="AE1136" s="146"/>
      <c r="AF1136" s="146"/>
      <c r="AG1136" s="147"/>
      <c r="AH1136" s="147"/>
      <c r="AI1136" s="147"/>
      <c r="AJ1136" s="147"/>
      <c r="AK1136" s="148"/>
      <c r="AL1136" s="146"/>
      <c r="AM1136" s="146"/>
      <c r="AN1136" s="146"/>
      <c r="AO1136" s="147"/>
      <c r="AP1136" s="147"/>
      <c r="AQ1136" s="147"/>
      <c r="AR1136" s="147"/>
      <c r="AS1136" s="149"/>
      <c r="AT1136" s="147"/>
      <c r="AU1136" s="147"/>
      <c r="AV1136" s="149"/>
      <c r="AW1136" s="150"/>
      <c r="AX1136" s="151"/>
      <c r="AY1136" s="151"/>
      <c r="AZ1136" s="152"/>
      <c r="BA1136" s="152"/>
      <c r="BB1136" s="152"/>
      <c r="BC1136" s="146"/>
      <c r="BD1136" s="145"/>
      <c r="BE1136" s="147"/>
      <c r="BF1136" s="145"/>
      <c r="BG1136" s="145"/>
      <c r="BH1136" s="153"/>
      <c r="BI1136" s="154"/>
      <c r="BJ1136" s="155"/>
      <c r="BK1136" s="153"/>
      <c r="BL1136" s="156"/>
      <c r="BM1136" s="157"/>
      <c r="BN1136" s="157"/>
      <c r="BO1136" s="152"/>
      <c r="BP1136" s="152"/>
      <c r="BQ1136" s="152"/>
      <c r="BR1136" s="153"/>
      <c r="BS1136" s="145"/>
      <c r="BT1136" s="145"/>
      <c r="BU1136" s="145"/>
      <c r="BV1136" s="153"/>
      <c r="BW1136" s="154"/>
      <c r="BX1136" s="155"/>
      <c r="BY1136" s="153"/>
      <c r="BZ1136" s="153"/>
      <c r="CA1136" s="153"/>
      <c r="CB1136" s="158"/>
      <c r="CC1136" s="158"/>
      <c r="CD1136" s="158"/>
      <c r="CE1136" s="158"/>
      <c r="CF1136" s="153"/>
      <c r="CG1136" s="152"/>
      <c r="CH1136" s="159"/>
      <c r="CI1136" s="159"/>
    </row>
    <row r="1137" spans="1:87" ht="24.75" customHeight="1" x14ac:dyDescent="0.3">
      <c r="A1137" s="143"/>
      <c r="AD1137" s="146"/>
      <c r="AE1137" s="146"/>
      <c r="AF1137" s="146"/>
      <c r="AG1137" s="147"/>
      <c r="AH1137" s="147"/>
      <c r="AI1137" s="147"/>
      <c r="AJ1137" s="147"/>
      <c r="AK1137" s="148"/>
      <c r="AL1137" s="146"/>
      <c r="AM1137" s="146"/>
      <c r="AN1137" s="146"/>
      <c r="AO1137" s="147"/>
      <c r="AP1137" s="147"/>
      <c r="AQ1137" s="147"/>
      <c r="AR1137" s="147"/>
      <c r="AS1137" s="149"/>
      <c r="AT1137" s="147"/>
      <c r="AU1137" s="147"/>
      <c r="AV1137" s="149"/>
      <c r="AW1137" s="150"/>
      <c r="AX1137" s="151"/>
      <c r="AY1137" s="151"/>
      <c r="AZ1137" s="152"/>
      <c r="BA1137" s="152"/>
      <c r="BB1137" s="152"/>
      <c r="BC1137" s="146"/>
      <c r="BD1137" s="145"/>
      <c r="BE1137" s="147"/>
      <c r="BF1137" s="145"/>
      <c r="BG1137" s="145"/>
      <c r="BH1137" s="153"/>
      <c r="BI1137" s="154"/>
      <c r="BJ1137" s="155"/>
      <c r="BK1137" s="153"/>
      <c r="BL1137" s="156"/>
      <c r="BM1137" s="157"/>
      <c r="BN1137" s="157"/>
      <c r="BO1137" s="152"/>
      <c r="BP1137" s="152"/>
      <c r="BQ1137" s="152"/>
      <c r="BR1137" s="153"/>
      <c r="BS1137" s="145"/>
      <c r="BT1137" s="145"/>
      <c r="BU1137" s="145"/>
      <c r="BV1137" s="153"/>
      <c r="BW1137" s="154"/>
      <c r="BX1137" s="155"/>
      <c r="BY1137" s="153"/>
      <c r="BZ1137" s="153"/>
      <c r="CA1137" s="153"/>
      <c r="CB1137" s="158"/>
      <c r="CC1137" s="158"/>
      <c r="CD1137" s="158"/>
      <c r="CE1137" s="158"/>
      <c r="CF1137" s="153"/>
      <c r="CG1137" s="152"/>
      <c r="CH1137" s="159"/>
      <c r="CI1137" s="159"/>
    </row>
    <row r="1138" spans="1:87" ht="24.75" customHeight="1" x14ac:dyDescent="0.3">
      <c r="A1138" s="143"/>
      <c r="AD1138" s="146"/>
      <c r="AE1138" s="146"/>
      <c r="AF1138" s="146"/>
      <c r="AG1138" s="147"/>
      <c r="AH1138" s="147"/>
      <c r="AI1138" s="147"/>
      <c r="AJ1138" s="147"/>
      <c r="AK1138" s="148"/>
      <c r="AL1138" s="146"/>
      <c r="AM1138" s="146"/>
      <c r="AN1138" s="146"/>
      <c r="AO1138" s="147"/>
      <c r="AP1138" s="147"/>
      <c r="AQ1138" s="147"/>
      <c r="AR1138" s="147"/>
      <c r="AS1138" s="149"/>
      <c r="AT1138" s="147"/>
      <c r="AU1138" s="147"/>
      <c r="AV1138" s="149"/>
      <c r="AW1138" s="150"/>
      <c r="AX1138" s="151"/>
      <c r="AY1138" s="151"/>
      <c r="AZ1138" s="152"/>
      <c r="BA1138" s="152"/>
      <c r="BB1138" s="152"/>
      <c r="BC1138" s="146"/>
      <c r="BD1138" s="145"/>
      <c r="BE1138" s="147"/>
      <c r="BF1138" s="145"/>
      <c r="BG1138" s="145"/>
      <c r="BH1138" s="153"/>
      <c r="BI1138" s="154"/>
      <c r="BJ1138" s="155"/>
      <c r="BK1138" s="153"/>
      <c r="BL1138" s="156"/>
      <c r="BM1138" s="157"/>
      <c r="BN1138" s="157"/>
      <c r="BO1138" s="152"/>
      <c r="BP1138" s="152"/>
      <c r="BQ1138" s="152"/>
      <c r="BR1138" s="153"/>
      <c r="BS1138" s="145"/>
      <c r="BT1138" s="145"/>
      <c r="BU1138" s="145"/>
      <c r="BV1138" s="153"/>
      <c r="BW1138" s="154"/>
      <c r="BX1138" s="155"/>
      <c r="BY1138" s="153"/>
      <c r="BZ1138" s="153"/>
      <c r="CA1138" s="153"/>
      <c r="CB1138" s="158"/>
      <c r="CC1138" s="158"/>
      <c r="CD1138" s="158"/>
      <c r="CE1138" s="158"/>
      <c r="CF1138" s="153"/>
      <c r="CG1138" s="152"/>
      <c r="CH1138" s="159"/>
      <c r="CI1138" s="159"/>
    </row>
    <row r="1139" spans="1:87" ht="24.75" customHeight="1" x14ac:dyDescent="0.3">
      <c r="A1139" s="143"/>
      <c r="AD1139" s="146"/>
      <c r="AE1139" s="146"/>
      <c r="AF1139" s="146"/>
      <c r="AG1139" s="147"/>
      <c r="AH1139" s="147"/>
      <c r="AI1139" s="147"/>
      <c r="AJ1139" s="147"/>
      <c r="AK1139" s="148"/>
      <c r="AL1139" s="146"/>
      <c r="AM1139" s="146"/>
      <c r="AN1139" s="146"/>
      <c r="AO1139" s="147"/>
      <c r="AP1139" s="147"/>
      <c r="AQ1139" s="147"/>
      <c r="AR1139" s="147"/>
      <c r="AS1139" s="149"/>
      <c r="AT1139" s="147"/>
      <c r="AU1139" s="147"/>
      <c r="AV1139" s="149"/>
      <c r="AW1139" s="150"/>
      <c r="AX1139" s="151"/>
      <c r="AY1139" s="151"/>
      <c r="AZ1139" s="152"/>
      <c r="BA1139" s="152"/>
      <c r="BB1139" s="152"/>
      <c r="BC1139" s="146"/>
      <c r="BD1139" s="145"/>
      <c r="BE1139" s="147"/>
      <c r="BF1139" s="145"/>
      <c r="BG1139" s="145"/>
      <c r="BH1139" s="153"/>
      <c r="BI1139" s="154"/>
      <c r="BJ1139" s="155"/>
      <c r="BK1139" s="153"/>
      <c r="BL1139" s="156"/>
      <c r="BM1139" s="157"/>
      <c r="BN1139" s="157"/>
      <c r="BO1139" s="152"/>
      <c r="BP1139" s="152"/>
      <c r="BQ1139" s="152"/>
      <c r="BR1139" s="153"/>
      <c r="BS1139" s="145"/>
      <c r="BT1139" s="145"/>
      <c r="BU1139" s="145"/>
      <c r="BV1139" s="153"/>
      <c r="BW1139" s="154"/>
      <c r="BX1139" s="155"/>
      <c r="BY1139" s="153"/>
      <c r="BZ1139" s="153"/>
      <c r="CA1139" s="153"/>
      <c r="CB1139" s="158"/>
      <c r="CC1139" s="158"/>
      <c r="CD1139" s="158"/>
      <c r="CE1139" s="158"/>
      <c r="CF1139" s="153"/>
      <c r="CG1139" s="152"/>
      <c r="CH1139" s="159"/>
      <c r="CI1139" s="159"/>
    </row>
    <row r="1140" spans="1:87" ht="24.75" customHeight="1" x14ac:dyDescent="0.3">
      <c r="A1140" s="143"/>
      <c r="AD1140" s="146"/>
      <c r="AE1140" s="146"/>
      <c r="AF1140" s="146"/>
      <c r="AG1140" s="147"/>
      <c r="AH1140" s="147"/>
      <c r="AI1140" s="147"/>
      <c r="AJ1140" s="147"/>
      <c r="AK1140" s="148"/>
      <c r="AL1140" s="146"/>
      <c r="AM1140" s="146"/>
      <c r="AN1140" s="146"/>
      <c r="AO1140" s="147"/>
      <c r="AP1140" s="147"/>
      <c r="AQ1140" s="147"/>
      <c r="AR1140" s="147"/>
      <c r="AS1140" s="149"/>
      <c r="AT1140" s="147"/>
      <c r="AU1140" s="147"/>
      <c r="AV1140" s="149"/>
      <c r="AW1140" s="150"/>
      <c r="AX1140" s="151"/>
      <c r="AY1140" s="151"/>
      <c r="AZ1140" s="152"/>
      <c r="BA1140" s="152"/>
      <c r="BB1140" s="152"/>
      <c r="BC1140" s="146"/>
      <c r="BD1140" s="145"/>
      <c r="BE1140" s="147"/>
      <c r="BF1140" s="145"/>
      <c r="BG1140" s="145"/>
      <c r="BH1140" s="153"/>
      <c r="BI1140" s="154"/>
      <c r="BJ1140" s="155"/>
      <c r="BK1140" s="153"/>
      <c r="BL1140" s="156"/>
      <c r="BM1140" s="157"/>
      <c r="BN1140" s="157"/>
      <c r="BO1140" s="152"/>
      <c r="BP1140" s="152"/>
      <c r="BQ1140" s="152"/>
      <c r="BR1140" s="153"/>
      <c r="BS1140" s="145"/>
      <c r="BT1140" s="145"/>
      <c r="BU1140" s="145"/>
      <c r="BV1140" s="153"/>
      <c r="BW1140" s="154"/>
      <c r="BX1140" s="155"/>
      <c r="BY1140" s="153"/>
      <c r="BZ1140" s="153"/>
      <c r="CA1140" s="153"/>
      <c r="CB1140" s="158"/>
      <c r="CC1140" s="158"/>
      <c r="CD1140" s="158"/>
      <c r="CE1140" s="158"/>
      <c r="CF1140" s="153"/>
      <c r="CG1140" s="152"/>
      <c r="CH1140" s="159"/>
      <c r="CI1140" s="159"/>
    </row>
    <row r="1141" spans="1:87" ht="24.75" customHeight="1" x14ac:dyDescent="0.3">
      <c r="A1141" s="143"/>
      <c r="AD1141" s="146"/>
      <c r="AE1141" s="146"/>
      <c r="AF1141" s="146"/>
      <c r="AG1141" s="147"/>
      <c r="AH1141" s="147"/>
      <c r="AI1141" s="147"/>
      <c r="AJ1141" s="147"/>
      <c r="AK1141" s="148"/>
      <c r="AL1141" s="146"/>
      <c r="AM1141" s="146"/>
      <c r="AN1141" s="146"/>
      <c r="AO1141" s="147"/>
      <c r="AP1141" s="147"/>
      <c r="AQ1141" s="147"/>
      <c r="AR1141" s="147"/>
      <c r="AS1141" s="149"/>
      <c r="AT1141" s="147"/>
      <c r="AU1141" s="147"/>
      <c r="AV1141" s="149"/>
      <c r="AW1141" s="150"/>
      <c r="AX1141" s="151"/>
      <c r="AY1141" s="151"/>
      <c r="AZ1141" s="152"/>
      <c r="BA1141" s="152"/>
      <c r="BB1141" s="152"/>
      <c r="BC1141" s="146"/>
      <c r="BD1141" s="145"/>
      <c r="BE1141" s="147"/>
      <c r="BF1141" s="145"/>
      <c r="BG1141" s="145"/>
      <c r="BH1141" s="153"/>
      <c r="BI1141" s="154"/>
      <c r="BJ1141" s="155"/>
      <c r="BK1141" s="153"/>
      <c r="BL1141" s="156"/>
      <c r="BM1141" s="157"/>
      <c r="BN1141" s="157"/>
      <c r="BO1141" s="152"/>
      <c r="BP1141" s="152"/>
      <c r="BQ1141" s="152"/>
      <c r="BR1141" s="153"/>
      <c r="BS1141" s="145"/>
      <c r="BT1141" s="145"/>
      <c r="BU1141" s="145"/>
      <c r="BV1141" s="153"/>
      <c r="BW1141" s="154"/>
      <c r="BX1141" s="155"/>
      <c r="BY1141" s="153"/>
      <c r="BZ1141" s="153"/>
      <c r="CA1141" s="153"/>
      <c r="CB1141" s="158"/>
      <c r="CC1141" s="158"/>
      <c r="CD1141" s="158"/>
      <c r="CE1141" s="158"/>
      <c r="CF1141" s="153"/>
      <c r="CG1141" s="152"/>
      <c r="CH1141" s="159"/>
      <c r="CI1141" s="159"/>
    </row>
    <row r="1142" spans="1:87" ht="24.75" customHeight="1" x14ac:dyDescent="0.3">
      <c r="A1142" s="143"/>
      <c r="AD1142" s="146"/>
      <c r="AE1142" s="146"/>
      <c r="AF1142" s="146"/>
      <c r="AG1142" s="147"/>
      <c r="AH1142" s="147"/>
      <c r="AI1142" s="147"/>
      <c r="AJ1142" s="147"/>
      <c r="AK1142" s="148"/>
      <c r="AL1142" s="146"/>
      <c r="AM1142" s="146"/>
      <c r="AN1142" s="146"/>
      <c r="AO1142" s="147"/>
      <c r="AP1142" s="147"/>
      <c r="AQ1142" s="147"/>
      <c r="AR1142" s="147"/>
      <c r="AS1142" s="149"/>
      <c r="AT1142" s="147"/>
      <c r="AU1142" s="147"/>
      <c r="AV1142" s="149"/>
      <c r="AW1142" s="150"/>
      <c r="AX1142" s="151"/>
      <c r="AY1142" s="151"/>
      <c r="AZ1142" s="152"/>
      <c r="BA1142" s="152"/>
      <c r="BB1142" s="152"/>
      <c r="BC1142" s="146"/>
      <c r="BD1142" s="145"/>
      <c r="BE1142" s="147"/>
      <c r="BF1142" s="145"/>
      <c r="BG1142" s="145"/>
      <c r="BH1142" s="153"/>
      <c r="BI1142" s="154"/>
      <c r="BJ1142" s="155"/>
      <c r="BK1142" s="153"/>
      <c r="BL1142" s="156"/>
      <c r="BM1142" s="157"/>
      <c r="BN1142" s="157"/>
      <c r="BO1142" s="152"/>
      <c r="BP1142" s="152"/>
      <c r="BQ1142" s="152"/>
      <c r="BR1142" s="153"/>
      <c r="BS1142" s="145"/>
      <c r="BT1142" s="145"/>
      <c r="BU1142" s="145"/>
      <c r="BV1142" s="153"/>
      <c r="BW1142" s="154"/>
      <c r="BX1142" s="155"/>
      <c r="BY1142" s="153"/>
      <c r="BZ1142" s="153"/>
      <c r="CA1142" s="153"/>
      <c r="CB1142" s="158"/>
      <c r="CC1142" s="158"/>
      <c r="CD1142" s="158"/>
      <c r="CE1142" s="158"/>
      <c r="CF1142" s="153"/>
      <c r="CG1142" s="152"/>
      <c r="CH1142" s="159"/>
      <c r="CI1142" s="159"/>
    </row>
    <row r="1143" spans="1:87" ht="24.75" customHeight="1" x14ac:dyDescent="0.3">
      <c r="A1143" s="143"/>
      <c r="AD1143" s="146"/>
      <c r="AE1143" s="146"/>
      <c r="AF1143" s="146"/>
      <c r="AG1143" s="147"/>
      <c r="AH1143" s="147"/>
      <c r="AI1143" s="147"/>
      <c r="AJ1143" s="147"/>
      <c r="AK1143" s="148"/>
      <c r="AL1143" s="146"/>
      <c r="AM1143" s="146"/>
      <c r="AN1143" s="146"/>
      <c r="AO1143" s="147"/>
      <c r="AP1143" s="147"/>
      <c r="AQ1143" s="147"/>
      <c r="AR1143" s="147"/>
      <c r="AS1143" s="149"/>
      <c r="AT1143" s="147"/>
      <c r="AU1143" s="147"/>
      <c r="AV1143" s="149"/>
      <c r="AW1143" s="150"/>
      <c r="AX1143" s="151"/>
      <c r="AY1143" s="151"/>
      <c r="AZ1143" s="152"/>
      <c r="BA1143" s="152"/>
      <c r="BB1143" s="152"/>
      <c r="BC1143" s="146"/>
      <c r="BD1143" s="145"/>
      <c r="BE1143" s="147"/>
      <c r="BF1143" s="145"/>
      <c r="BG1143" s="145"/>
      <c r="BH1143" s="153"/>
      <c r="BI1143" s="154"/>
      <c r="BJ1143" s="155"/>
      <c r="BK1143" s="153"/>
      <c r="BL1143" s="156"/>
      <c r="BM1143" s="157"/>
      <c r="BN1143" s="157"/>
      <c r="BO1143" s="152"/>
      <c r="BP1143" s="152"/>
      <c r="BQ1143" s="152"/>
      <c r="BR1143" s="153"/>
      <c r="BS1143" s="145"/>
      <c r="BT1143" s="145"/>
      <c r="BU1143" s="145"/>
      <c r="BV1143" s="153"/>
      <c r="BW1143" s="154"/>
      <c r="BX1143" s="155"/>
      <c r="BY1143" s="153"/>
      <c r="BZ1143" s="153"/>
      <c r="CA1143" s="153"/>
      <c r="CB1143" s="158"/>
      <c r="CC1143" s="158"/>
      <c r="CD1143" s="158"/>
      <c r="CE1143" s="158"/>
      <c r="CF1143" s="153"/>
      <c r="CG1143" s="152"/>
      <c r="CH1143" s="159"/>
      <c r="CI1143" s="159"/>
    </row>
    <row r="1144" spans="1:87" ht="24.75" customHeight="1" x14ac:dyDescent="0.3">
      <c r="A1144" s="143"/>
      <c r="AD1144" s="146"/>
      <c r="AE1144" s="146"/>
      <c r="AF1144" s="146"/>
      <c r="AG1144" s="147"/>
      <c r="AH1144" s="147"/>
      <c r="AI1144" s="147"/>
      <c r="AJ1144" s="147"/>
      <c r="AK1144" s="148"/>
      <c r="AL1144" s="146"/>
      <c r="AM1144" s="146"/>
      <c r="AN1144" s="146"/>
      <c r="AO1144" s="147"/>
      <c r="AP1144" s="147"/>
      <c r="AQ1144" s="147"/>
      <c r="AR1144" s="147"/>
      <c r="AS1144" s="149"/>
      <c r="AT1144" s="147"/>
      <c r="AU1144" s="147"/>
      <c r="AV1144" s="149"/>
      <c r="AW1144" s="150"/>
      <c r="AX1144" s="151"/>
      <c r="AY1144" s="151"/>
      <c r="AZ1144" s="152"/>
      <c r="BA1144" s="152"/>
      <c r="BB1144" s="152"/>
      <c r="BC1144" s="146"/>
      <c r="BD1144" s="145"/>
      <c r="BE1144" s="147"/>
      <c r="BF1144" s="145"/>
      <c r="BG1144" s="145"/>
      <c r="BH1144" s="153"/>
      <c r="BI1144" s="154"/>
      <c r="BJ1144" s="155"/>
      <c r="BK1144" s="153"/>
      <c r="BL1144" s="156"/>
      <c r="BM1144" s="157"/>
      <c r="BN1144" s="157"/>
      <c r="BO1144" s="152"/>
      <c r="BP1144" s="152"/>
      <c r="BQ1144" s="152"/>
      <c r="BR1144" s="153"/>
      <c r="BS1144" s="145"/>
      <c r="BT1144" s="145"/>
      <c r="BU1144" s="145"/>
      <c r="BV1144" s="153"/>
      <c r="BW1144" s="154"/>
      <c r="BX1144" s="155"/>
      <c r="BY1144" s="153"/>
      <c r="BZ1144" s="153"/>
      <c r="CA1144" s="153"/>
      <c r="CB1144" s="158"/>
      <c r="CC1144" s="158"/>
      <c r="CD1144" s="158"/>
      <c r="CE1144" s="158"/>
      <c r="CF1144" s="153"/>
      <c r="CG1144" s="152"/>
      <c r="CH1144" s="159"/>
      <c r="CI1144" s="159"/>
    </row>
    <row r="1145" spans="1:87" ht="24.75" customHeight="1" x14ac:dyDescent="0.3">
      <c r="A1145" s="143"/>
      <c r="AD1145" s="146"/>
      <c r="AE1145" s="146"/>
      <c r="AF1145" s="146"/>
      <c r="AG1145" s="147"/>
      <c r="AH1145" s="147"/>
      <c r="AI1145" s="147"/>
      <c r="AJ1145" s="147"/>
      <c r="AK1145" s="148"/>
      <c r="AL1145" s="146"/>
      <c r="AM1145" s="146"/>
      <c r="AN1145" s="146"/>
      <c r="AO1145" s="147"/>
      <c r="AP1145" s="147"/>
      <c r="AQ1145" s="147"/>
      <c r="AR1145" s="147"/>
      <c r="AS1145" s="149"/>
      <c r="AT1145" s="147"/>
      <c r="AU1145" s="147"/>
      <c r="AV1145" s="149"/>
      <c r="AW1145" s="150"/>
      <c r="AX1145" s="151"/>
      <c r="AY1145" s="151"/>
      <c r="AZ1145" s="152"/>
      <c r="BA1145" s="152"/>
      <c r="BB1145" s="152"/>
      <c r="BC1145" s="146"/>
      <c r="BD1145" s="145"/>
      <c r="BE1145" s="147"/>
      <c r="BF1145" s="145"/>
      <c r="BG1145" s="145"/>
      <c r="BH1145" s="153"/>
      <c r="BI1145" s="154"/>
      <c r="BJ1145" s="155"/>
      <c r="BK1145" s="153"/>
      <c r="BL1145" s="156"/>
      <c r="BM1145" s="157"/>
      <c r="BN1145" s="157"/>
      <c r="BO1145" s="152"/>
      <c r="BP1145" s="152"/>
      <c r="BQ1145" s="152"/>
      <c r="BR1145" s="153"/>
      <c r="BS1145" s="145"/>
      <c r="BT1145" s="145"/>
      <c r="BU1145" s="145"/>
      <c r="BV1145" s="153"/>
      <c r="BW1145" s="154"/>
      <c r="BX1145" s="155"/>
      <c r="BY1145" s="153"/>
      <c r="BZ1145" s="153"/>
      <c r="CA1145" s="153"/>
      <c r="CB1145" s="158"/>
      <c r="CC1145" s="158"/>
      <c r="CD1145" s="158"/>
      <c r="CE1145" s="158"/>
      <c r="CF1145" s="153"/>
      <c r="CG1145" s="152"/>
      <c r="CH1145" s="159"/>
      <c r="CI1145" s="159"/>
    </row>
    <row r="1146" spans="1:87" ht="24.75" customHeight="1" x14ac:dyDescent="0.3">
      <c r="A1146" s="143"/>
      <c r="AD1146" s="146"/>
      <c r="AE1146" s="146"/>
      <c r="AF1146" s="146"/>
      <c r="AG1146" s="147"/>
      <c r="AH1146" s="147"/>
      <c r="AI1146" s="147"/>
      <c r="AJ1146" s="147"/>
      <c r="AK1146" s="148"/>
      <c r="AL1146" s="146"/>
      <c r="AM1146" s="146"/>
      <c r="AN1146" s="146"/>
      <c r="AO1146" s="147"/>
      <c r="AP1146" s="147"/>
      <c r="AQ1146" s="147"/>
      <c r="AR1146" s="147"/>
      <c r="AS1146" s="149"/>
      <c r="AT1146" s="147"/>
      <c r="AU1146" s="147"/>
      <c r="AV1146" s="149"/>
      <c r="AW1146" s="150"/>
      <c r="AX1146" s="151"/>
      <c r="AY1146" s="151"/>
      <c r="AZ1146" s="152"/>
      <c r="BA1146" s="152"/>
      <c r="BB1146" s="152"/>
      <c r="BC1146" s="146"/>
      <c r="BD1146" s="145"/>
      <c r="BE1146" s="147"/>
      <c r="BF1146" s="145"/>
      <c r="BG1146" s="145"/>
      <c r="BH1146" s="153"/>
      <c r="BI1146" s="154"/>
      <c r="BJ1146" s="155"/>
      <c r="BK1146" s="153"/>
      <c r="BL1146" s="156"/>
      <c r="BM1146" s="157"/>
      <c r="BN1146" s="157"/>
      <c r="BO1146" s="152"/>
      <c r="BP1146" s="152"/>
      <c r="BQ1146" s="152"/>
      <c r="BR1146" s="153"/>
      <c r="BS1146" s="145"/>
      <c r="BT1146" s="145"/>
      <c r="BU1146" s="145"/>
      <c r="BV1146" s="153"/>
      <c r="BW1146" s="154"/>
      <c r="BX1146" s="155"/>
      <c r="BY1146" s="153"/>
      <c r="BZ1146" s="153"/>
      <c r="CA1146" s="153"/>
      <c r="CB1146" s="158"/>
      <c r="CC1146" s="158"/>
      <c r="CD1146" s="158"/>
      <c r="CE1146" s="158"/>
      <c r="CF1146" s="153"/>
      <c r="CG1146" s="152"/>
      <c r="CH1146" s="159"/>
      <c r="CI1146" s="159"/>
    </row>
    <row r="1147" spans="1:87" ht="24.75" customHeight="1" x14ac:dyDescent="0.3">
      <c r="A1147" s="143"/>
      <c r="AD1147" s="146"/>
      <c r="AE1147" s="146"/>
      <c r="AF1147" s="146"/>
      <c r="AG1147" s="147"/>
      <c r="AH1147" s="147"/>
      <c r="AI1147" s="147"/>
      <c r="AJ1147" s="147"/>
      <c r="AK1147" s="148"/>
      <c r="AL1147" s="146"/>
      <c r="AM1147" s="146"/>
      <c r="AN1147" s="146"/>
      <c r="AO1147" s="147"/>
      <c r="AP1147" s="147"/>
      <c r="AQ1147" s="147"/>
      <c r="AR1147" s="147"/>
      <c r="AS1147" s="149"/>
      <c r="AT1147" s="147"/>
      <c r="AU1147" s="147"/>
      <c r="AV1147" s="149"/>
      <c r="AW1147" s="150"/>
      <c r="AX1147" s="151"/>
      <c r="AY1147" s="151"/>
      <c r="AZ1147" s="152"/>
      <c r="BA1147" s="152"/>
      <c r="BB1147" s="152"/>
      <c r="BC1147" s="146"/>
      <c r="BD1147" s="145"/>
      <c r="BE1147" s="147"/>
      <c r="BF1147" s="145"/>
      <c r="BG1147" s="145"/>
      <c r="BH1147" s="153"/>
      <c r="BI1147" s="154"/>
      <c r="BJ1147" s="155"/>
      <c r="BK1147" s="153"/>
      <c r="BL1147" s="156"/>
      <c r="BM1147" s="157"/>
      <c r="BN1147" s="157"/>
      <c r="BO1147" s="152"/>
      <c r="BP1147" s="152"/>
      <c r="BQ1147" s="152"/>
      <c r="BR1147" s="153"/>
      <c r="BS1147" s="145"/>
      <c r="BT1147" s="145"/>
      <c r="BU1147" s="145"/>
      <c r="BV1147" s="153"/>
      <c r="BW1147" s="154"/>
      <c r="BX1147" s="155"/>
      <c r="BY1147" s="153"/>
      <c r="BZ1147" s="153"/>
      <c r="CA1147" s="153"/>
      <c r="CB1147" s="158"/>
      <c r="CC1147" s="158"/>
      <c r="CD1147" s="158"/>
      <c r="CE1147" s="158"/>
      <c r="CF1147" s="153"/>
      <c r="CG1147" s="152"/>
      <c r="CH1147" s="159"/>
      <c r="CI1147" s="159"/>
    </row>
    <row r="1148" spans="1:87" ht="24.75" customHeight="1" x14ac:dyDescent="0.3">
      <c r="A1148" s="143"/>
      <c r="AD1148" s="146"/>
      <c r="AE1148" s="146"/>
      <c r="AF1148" s="146"/>
      <c r="AG1148" s="147"/>
      <c r="AH1148" s="147"/>
      <c r="AI1148" s="147"/>
      <c r="AJ1148" s="147"/>
      <c r="AK1148" s="148"/>
      <c r="AL1148" s="146"/>
      <c r="AM1148" s="146"/>
      <c r="AN1148" s="146"/>
      <c r="AO1148" s="147"/>
      <c r="AP1148" s="147"/>
      <c r="AQ1148" s="147"/>
      <c r="AR1148" s="147"/>
      <c r="AS1148" s="149"/>
      <c r="AT1148" s="147"/>
      <c r="AU1148" s="147"/>
      <c r="AV1148" s="149"/>
      <c r="AW1148" s="150"/>
      <c r="AX1148" s="151"/>
      <c r="AY1148" s="151"/>
      <c r="AZ1148" s="152"/>
      <c r="BA1148" s="152"/>
      <c r="BB1148" s="152"/>
      <c r="BC1148" s="146"/>
      <c r="BD1148" s="145"/>
      <c r="BE1148" s="147"/>
      <c r="BF1148" s="145"/>
      <c r="BG1148" s="145"/>
      <c r="BH1148" s="153"/>
      <c r="BI1148" s="154"/>
      <c r="BJ1148" s="155"/>
      <c r="BK1148" s="153"/>
      <c r="BL1148" s="156"/>
      <c r="BM1148" s="157"/>
      <c r="BN1148" s="157"/>
      <c r="BO1148" s="152"/>
      <c r="BP1148" s="152"/>
      <c r="BQ1148" s="152"/>
      <c r="BR1148" s="153"/>
      <c r="BS1148" s="145"/>
      <c r="BT1148" s="145"/>
      <c r="BU1148" s="145"/>
      <c r="BV1148" s="153"/>
      <c r="BW1148" s="154"/>
      <c r="BX1148" s="155"/>
      <c r="BY1148" s="153"/>
      <c r="BZ1148" s="153"/>
      <c r="CA1148" s="153"/>
      <c r="CB1148" s="158"/>
      <c r="CC1148" s="158"/>
      <c r="CD1148" s="158"/>
      <c r="CE1148" s="158"/>
      <c r="CF1148" s="153"/>
      <c r="CG1148" s="152"/>
      <c r="CH1148" s="159"/>
      <c r="CI1148" s="159"/>
    </row>
    <row r="1149" spans="1:87" ht="24.75" customHeight="1" x14ac:dyDescent="0.3">
      <c r="A1149" s="143"/>
      <c r="AD1149" s="146"/>
      <c r="AE1149" s="146"/>
      <c r="AF1149" s="146"/>
      <c r="AG1149" s="147"/>
      <c r="AH1149" s="147"/>
      <c r="AI1149" s="147"/>
      <c r="AJ1149" s="147"/>
      <c r="AK1149" s="148"/>
      <c r="AL1149" s="146"/>
      <c r="AM1149" s="146"/>
      <c r="AN1149" s="146"/>
      <c r="AO1149" s="147"/>
      <c r="AP1149" s="147"/>
      <c r="AQ1149" s="147"/>
      <c r="AR1149" s="147"/>
      <c r="AS1149" s="149"/>
      <c r="AT1149" s="147"/>
      <c r="AU1149" s="147"/>
      <c r="AV1149" s="149"/>
      <c r="AW1149" s="150"/>
      <c r="AX1149" s="151"/>
      <c r="AY1149" s="151"/>
      <c r="AZ1149" s="152"/>
      <c r="BA1149" s="152"/>
      <c r="BB1149" s="152"/>
      <c r="BC1149" s="146"/>
      <c r="BD1149" s="145"/>
      <c r="BE1149" s="147"/>
      <c r="BF1149" s="145"/>
      <c r="BG1149" s="145"/>
      <c r="BH1149" s="153"/>
      <c r="BI1149" s="154"/>
      <c r="BJ1149" s="155"/>
      <c r="BK1149" s="153"/>
      <c r="BL1149" s="156"/>
      <c r="BM1149" s="157"/>
      <c r="BN1149" s="157"/>
      <c r="BO1149" s="152"/>
      <c r="BP1149" s="152"/>
      <c r="BQ1149" s="152"/>
      <c r="BR1149" s="153"/>
      <c r="BS1149" s="145"/>
      <c r="BT1149" s="145"/>
      <c r="BU1149" s="145"/>
      <c r="BV1149" s="153"/>
      <c r="BW1149" s="154"/>
      <c r="BX1149" s="155"/>
      <c r="BY1149" s="153"/>
      <c r="BZ1149" s="153"/>
      <c r="CA1149" s="153"/>
      <c r="CB1149" s="158"/>
      <c r="CC1149" s="158"/>
      <c r="CD1149" s="158"/>
      <c r="CE1149" s="158"/>
      <c r="CF1149" s="153"/>
      <c r="CG1149" s="152"/>
      <c r="CH1149" s="159"/>
      <c r="CI1149" s="159"/>
    </row>
    <row r="1150" spans="1:87" ht="24.75" customHeight="1" x14ac:dyDescent="0.3">
      <c r="A1150" s="143"/>
      <c r="AD1150" s="146"/>
      <c r="AE1150" s="146"/>
      <c r="AF1150" s="146"/>
      <c r="AG1150" s="147"/>
      <c r="AH1150" s="147"/>
      <c r="AI1150" s="147"/>
      <c r="AJ1150" s="147"/>
      <c r="AK1150" s="148"/>
      <c r="AL1150" s="146"/>
      <c r="AM1150" s="146"/>
      <c r="AN1150" s="146"/>
      <c r="AO1150" s="147"/>
      <c r="AP1150" s="147"/>
      <c r="AQ1150" s="147"/>
      <c r="AR1150" s="147"/>
      <c r="AS1150" s="149"/>
      <c r="AT1150" s="147"/>
      <c r="AU1150" s="147"/>
      <c r="AV1150" s="149"/>
      <c r="AW1150" s="150"/>
      <c r="AX1150" s="151"/>
      <c r="AY1150" s="151"/>
      <c r="AZ1150" s="152"/>
      <c r="BA1150" s="152"/>
      <c r="BB1150" s="152"/>
      <c r="BC1150" s="146"/>
      <c r="BD1150" s="145"/>
      <c r="BE1150" s="147"/>
      <c r="BF1150" s="145"/>
      <c r="BG1150" s="145"/>
      <c r="BH1150" s="153"/>
      <c r="BI1150" s="154"/>
      <c r="BJ1150" s="155"/>
      <c r="BK1150" s="153"/>
      <c r="BL1150" s="156"/>
      <c r="BM1150" s="157"/>
      <c r="BN1150" s="157"/>
      <c r="BO1150" s="152"/>
      <c r="BP1150" s="152"/>
      <c r="BQ1150" s="152"/>
      <c r="BR1150" s="153"/>
      <c r="BS1150" s="145"/>
      <c r="BT1150" s="145"/>
      <c r="BU1150" s="145"/>
      <c r="BV1150" s="153"/>
      <c r="BW1150" s="154"/>
      <c r="BX1150" s="155"/>
      <c r="BY1150" s="153"/>
      <c r="BZ1150" s="153"/>
      <c r="CA1150" s="153"/>
      <c r="CB1150" s="158"/>
      <c r="CC1150" s="158"/>
      <c r="CD1150" s="158"/>
      <c r="CE1150" s="158"/>
      <c r="CF1150" s="153"/>
      <c r="CG1150" s="152"/>
      <c r="CH1150" s="159"/>
      <c r="CI1150" s="159"/>
    </row>
    <row r="1151" spans="1:87" ht="24.75" customHeight="1" x14ac:dyDescent="0.3">
      <c r="A1151" s="143"/>
      <c r="AD1151" s="146"/>
      <c r="AE1151" s="146"/>
      <c r="AF1151" s="146"/>
      <c r="AG1151" s="147"/>
      <c r="AH1151" s="147"/>
      <c r="AI1151" s="147"/>
      <c r="AJ1151" s="147"/>
      <c r="AK1151" s="148"/>
      <c r="AL1151" s="146"/>
      <c r="AM1151" s="146"/>
      <c r="AN1151" s="146"/>
      <c r="AO1151" s="147"/>
      <c r="AP1151" s="147"/>
      <c r="AQ1151" s="147"/>
      <c r="AR1151" s="147"/>
      <c r="AS1151" s="149"/>
      <c r="AT1151" s="147"/>
      <c r="AU1151" s="147"/>
      <c r="AV1151" s="149"/>
      <c r="AW1151" s="150"/>
      <c r="AX1151" s="151"/>
      <c r="AY1151" s="151"/>
      <c r="AZ1151" s="152"/>
      <c r="BA1151" s="152"/>
      <c r="BB1151" s="152"/>
      <c r="BC1151" s="146"/>
      <c r="BD1151" s="145"/>
      <c r="BE1151" s="147"/>
      <c r="BF1151" s="145"/>
      <c r="BG1151" s="145"/>
      <c r="BH1151" s="153"/>
      <c r="BI1151" s="154"/>
      <c r="BJ1151" s="155"/>
      <c r="BK1151" s="153"/>
      <c r="BL1151" s="156"/>
      <c r="BM1151" s="157"/>
      <c r="BN1151" s="157"/>
      <c r="BO1151" s="152"/>
      <c r="BP1151" s="152"/>
      <c r="BQ1151" s="152"/>
      <c r="BR1151" s="153"/>
      <c r="BS1151" s="145"/>
      <c r="BT1151" s="145"/>
      <c r="BU1151" s="145"/>
      <c r="BV1151" s="153"/>
      <c r="BW1151" s="154"/>
      <c r="BX1151" s="155"/>
      <c r="BY1151" s="153"/>
      <c r="BZ1151" s="153"/>
      <c r="CA1151" s="153"/>
      <c r="CB1151" s="158"/>
      <c r="CC1151" s="158"/>
      <c r="CD1151" s="158"/>
      <c r="CE1151" s="158"/>
      <c r="CF1151" s="153"/>
      <c r="CG1151" s="152"/>
      <c r="CH1151" s="159"/>
      <c r="CI1151" s="159"/>
    </row>
    <row r="1152" spans="1:87" ht="24.75" customHeight="1" x14ac:dyDescent="0.3">
      <c r="A1152" s="143"/>
      <c r="AD1152" s="146"/>
      <c r="AE1152" s="146"/>
      <c r="AF1152" s="146"/>
      <c r="AG1152" s="147"/>
      <c r="AH1152" s="147"/>
      <c r="AI1152" s="147"/>
      <c r="AJ1152" s="147"/>
      <c r="AK1152" s="148"/>
      <c r="AL1152" s="146"/>
      <c r="AM1152" s="146"/>
      <c r="AN1152" s="146"/>
      <c r="AO1152" s="147"/>
      <c r="AP1152" s="147"/>
      <c r="AQ1152" s="147"/>
      <c r="AR1152" s="147"/>
      <c r="AS1152" s="149"/>
      <c r="AT1152" s="147"/>
      <c r="AU1152" s="147"/>
      <c r="AV1152" s="149"/>
      <c r="AW1152" s="150"/>
      <c r="AX1152" s="151"/>
      <c r="AY1152" s="151"/>
      <c r="AZ1152" s="152"/>
      <c r="BA1152" s="152"/>
      <c r="BB1152" s="152"/>
      <c r="BC1152" s="146"/>
      <c r="BD1152" s="145"/>
      <c r="BE1152" s="147"/>
      <c r="BF1152" s="145"/>
      <c r="BG1152" s="145"/>
      <c r="BH1152" s="153"/>
      <c r="BI1152" s="154"/>
      <c r="BJ1152" s="155"/>
      <c r="BK1152" s="153"/>
      <c r="BL1152" s="156"/>
      <c r="BM1152" s="157"/>
      <c r="BN1152" s="157"/>
      <c r="BO1152" s="152"/>
      <c r="BP1152" s="152"/>
      <c r="BQ1152" s="152"/>
      <c r="BR1152" s="153"/>
      <c r="BS1152" s="145"/>
      <c r="BT1152" s="145"/>
      <c r="BU1152" s="145"/>
      <c r="BV1152" s="153"/>
      <c r="BW1152" s="154"/>
      <c r="BX1152" s="155"/>
      <c r="BY1152" s="153"/>
      <c r="BZ1152" s="153"/>
      <c r="CA1152" s="153"/>
      <c r="CB1152" s="158"/>
      <c r="CC1152" s="158"/>
      <c r="CD1152" s="158"/>
      <c r="CE1152" s="158"/>
      <c r="CF1152" s="153"/>
      <c r="CG1152" s="152"/>
      <c r="CH1152" s="159"/>
      <c r="CI1152" s="159"/>
    </row>
    <row r="1153" spans="1:87" ht="24.75" customHeight="1" x14ac:dyDescent="0.3">
      <c r="A1153" s="143"/>
      <c r="AD1153" s="146"/>
      <c r="AE1153" s="146"/>
      <c r="AF1153" s="146"/>
      <c r="AG1153" s="147"/>
      <c r="AH1153" s="147"/>
      <c r="AI1153" s="147"/>
      <c r="AJ1153" s="147"/>
      <c r="AK1153" s="148"/>
      <c r="AL1153" s="146"/>
      <c r="AM1153" s="146"/>
      <c r="AN1153" s="146"/>
      <c r="AO1153" s="147"/>
      <c r="AP1153" s="147"/>
      <c r="AQ1153" s="147"/>
      <c r="AR1153" s="147"/>
      <c r="AS1153" s="149"/>
      <c r="AT1153" s="147"/>
      <c r="AU1153" s="147"/>
      <c r="AV1153" s="149"/>
      <c r="AW1153" s="150"/>
      <c r="AX1153" s="151"/>
      <c r="AY1153" s="151"/>
      <c r="AZ1153" s="152"/>
      <c r="BA1153" s="152"/>
      <c r="BB1153" s="152"/>
      <c r="BC1153" s="146"/>
      <c r="BD1153" s="145"/>
      <c r="BE1153" s="147"/>
      <c r="BF1153" s="145"/>
      <c r="BG1153" s="145"/>
      <c r="BH1153" s="153"/>
      <c r="BI1153" s="154"/>
      <c r="BJ1153" s="155"/>
      <c r="BK1153" s="153"/>
      <c r="BL1153" s="156"/>
      <c r="BM1153" s="157"/>
      <c r="BN1153" s="157"/>
      <c r="BO1153" s="152"/>
      <c r="BP1153" s="152"/>
      <c r="BQ1153" s="152"/>
      <c r="BR1153" s="153"/>
      <c r="BS1153" s="145"/>
      <c r="BT1153" s="145"/>
      <c r="BU1153" s="145"/>
      <c r="BV1153" s="153"/>
      <c r="BW1153" s="154"/>
      <c r="BX1153" s="155"/>
      <c r="BY1153" s="153"/>
      <c r="BZ1153" s="153"/>
      <c r="CA1153" s="153"/>
      <c r="CB1153" s="158"/>
      <c r="CC1153" s="158"/>
      <c r="CD1153" s="158"/>
      <c r="CE1153" s="158"/>
      <c r="CF1153" s="153"/>
      <c r="CG1153" s="152"/>
      <c r="CH1153" s="159"/>
      <c r="CI1153" s="159"/>
    </row>
    <row r="1154" spans="1:87" ht="24.75" customHeight="1" x14ac:dyDescent="0.3">
      <c r="A1154" s="143"/>
      <c r="AD1154" s="146"/>
      <c r="AE1154" s="146"/>
      <c r="AF1154" s="146"/>
      <c r="AG1154" s="147"/>
      <c r="AH1154" s="147"/>
      <c r="AI1154" s="147"/>
      <c r="AJ1154" s="147"/>
      <c r="AK1154" s="148"/>
      <c r="AL1154" s="146"/>
      <c r="AM1154" s="146"/>
      <c r="AN1154" s="146"/>
      <c r="AO1154" s="147"/>
      <c r="AP1154" s="147"/>
      <c r="AQ1154" s="147"/>
      <c r="AR1154" s="147"/>
      <c r="AS1154" s="149"/>
      <c r="AT1154" s="147"/>
      <c r="AU1154" s="147"/>
      <c r="AV1154" s="149"/>
      <c r="AW1154" s="150"/>
      <c r="AX1154" s="151"/>
      <c r="AY1154" s="151"/>
      <c r="AZ1154" s="152"/>
      <c r="BA1154" s="152"/>
      <c r="BB1154" s="152"/>
      <c r="BC1154" s="146"/>
      <c r="BD1154" s="145"/>
      <c r="BE1154" s="147"/>
      <c r="BF1154" s="145"/>
      <c r="BG1154" s="145"/>
      <c r="BH1154" s="153"/>
      <c r="BI1154" s="154"/>
      <c r="BJ1154" s="155"/>
      <c r="BK1154" s="153"/>
      <c r="BL1154" s="156"/>
      <c r="BM1154" s="157"/>
      <c r="BN1154" s="157"/>
      <c r="BO1154" s="152"/>
      <c r="BP1154" s="152"/>
      <c r="BQ1154" s="152"/>
      <c r="BR1154" s="153"/>
      <c r="BS1154" s="145"/>
      <c r="BT1154" s="145"/>
      <c r="BU1154" s="145"/>
      <c r="BV1154" s="153"/>
      <c r="BW1154" s="154"/>
      <c r="BX1154" s="155"/>
      <c r="BY1154" s="153"/>
      <c r="BZ1154" s="153"/>
      <c r="CA1154" s="153"/>
      <c r="CB1154" s="158"/>
      <c r="CC1154" s="158"/>
      <c r="CD1154" s="158"/>
      <c r="CE1154" s="158"/>
      <c r="CF1154" s="153"/>
      <c r="CG1154" s="152"/>
      <c r="CH1154" s="159"/>
      <c r="CI1154" s="159"/>
    </row>
    <row r="1155" spans="1:87" ht="24.75" customHeight="1" x14ac:dyDescent="0.3">
      <c r="A1155" s="143"/>
      <c r="AD1155" s="146"/>
      <c r="AE1155" s="146"/>
      <c r="AF1155" s="146"/>
      <c r="AG1155" s="147"/>
      <c r="AH1155" s="147"/>
      <c r="AI1155" s="147"/>
      <c r="AJ1155" s="147"/>
      <c r="AK1155" s="148"/>
      <c r="AL1155" s="146"/>
      <c r="AM1155" s="146"/>
      <c r="AN1155" s="146"/>
      <c r="AO1155" s="147"/>
      <c r="AP1155" s="147"/>
      <c r="AQ1155" s="147"/>
      <c r="AR1155" s="147"/>
      <c r="AS1155" s="149"/>
      <c r="AT1155" s="147"/>
      <c r="AU1155" s="147"/>
      <c r="AV1155" s="149"/>
      <c r="AW1155" s="150"/>
      <c r="AX1155" s="151"/>
      <c r="AY1155" s="151"/>
      <c r="AZ1155" s="152"/>
      <c r="BA1155" s="152"/>
      <c r="BB1155" s="152"/>
      <c r="BC1155" s="146"/>
      <c r="BD1155" s="145"/>
      <c r="BE1155" s="147"/>
      <c r="BF1155" s="145"/>
      <c r="BG1155" s="145"/>
      <c r="BH1155" s="153"/>
      <c r="BI1155" s="154"/>
      <c r="BJ1155" s="155"/>
      <c r="BK1155" s="153"/>
      <c r="BL1155" s="156"/>
      <c r="BM1155" s="157"/>
      <c r="BN1155" s="157"/>
      <c r="BO1155" s="152"/>
      <c r="BP1155" s="152"/>
      <c r="BQ1155" s="152"/>
      <c r="BR1155" s="153"/>
      <c r="BS1155" s="145"/>
      <c r="BT1155" s="145"/>
      <c r="BU1155" s="145"/>
      <c r="BV1155" s="153"/>
      <c r="BW1155" s="154"/>
      <c r="BX1155" s="155"/>
      <c r="BY1155" s="153"/>
      <c r="BZ1155" s="153"/>
      <c r="CA1155" s="153"/>
      <c r="CB1155" s="158"/>
      <c r="CC1155" s="158"/>
      <c r="CD1155" s="158"/>
      <c r="CE1155" s="158"/>
      <c r="CF1155" s="153"/>
      <c r="CG1155" s="152"/>
      <c r="CH1155" s="159"/>
      <c r="CI1155" s="159"/>
    </row>
    <row r="1156" spans="1:87" ht="24.75" customHeight="1" x14ac:dyDescent="0.3">
      <c r="A1156" s="143"/>
      <c r="AD1156" s="146"/>
      <c r="AE1156" s="146"/>
      <c r="AF1156" s="146"/>
      <c r="AG1156" s="147"/>
      <c r="AH1156" s="147"/>
      <c r="AI1156" s="147"/>
      <c r="AJ1156" s="147"/>
      <c r="AK1156" s="148"/>
      <c r="AL1156" s="146"/>
      <c r="AM1156" s="146"/>
      <c r="AN1156" s="146"/>
      <c r="AO1156" s="147"/>
      <c r="AP1156" s="147"/>
      <c r="AQ1156" s="147"/>
      <c r="AR1156" s="147"/>
      <c r="AS1156" s="149"/>
      <c r="AT1156" s="147"/>
      <c r="AU1156" s="147"/>
      <c r="AV1156" s="149"/>
      <c r="AW1156" s="150"/>
      <c r="AX1156" s="151"/>
      <c r="AY1156" s="151"/>
      <c r="AZ1156" s="152"/>
      <c r="BA1156" s="152"/>
      <c r="BB1156" s="152"/>
      <c r="BC1156" s="146"/>
      <c r="BD1156" s="145"/>
      <c r="BE1156" s="147"/>
      <c r="BF1156" s="145"/>
      <c r="BG1156" s="145"/>
      <c r="BH1156" s="153"/>
      <c r="BI1156" s="154"/>
      <c r="BJ1156" s="155"/>
      <c r="BK1156" s="153"/>
      <c r="BL1156" s="156"/>
      <c r="BM1156" s="157"/>
      <c r="BN1156" s="157"/>
      <c r="BO1156" s="152"/>
      <c r="BP1156" s="152"/>
      <c r="BQ1156" s="152"/>
      <c r="BR1156" s="153"/>
      <c r="BS1156" s="145"/>
      <c r="BT1156" s="145"/>
      <c r="BU1156" s="145"/>
      <c r="BV1156" s="153"/>
      <c r="BW1156" s="154"/>
      <c r="BX1156" s="155"/>
      <c r="BY1156" s="153"/>
      <c r="BZ1156" s="153"/>
      <c r="CA1156" s="153"/>
      <c r="CB1156" s="158"/>
      <c r="CC1156" s="158"/>
      <c r="CD1156" s="158"/>
      <c r="CE1156" s="158"/>
      <c r="CF1156" s="153"/>
      <c r="CG1156" s="152"/>
      <c r="CH1156" s="159"/>
      <c r="CI1156" s="159"/>
    </row>
    <row r="1157" spans="1:87" ht="24.75" customHeight="1" x14ac:dyDescent="0.3">
      <c r="A1157" s="143"/>
      <c r="AD1157" s="146"/>
      <c r="AE1157" s="146"/>
      <c r="AF1157" s="146"/>
      <c r="AG1157" s="147"/>
      <c r="AH1157" s="147"/>
      <c r="AI1157" s="147"/>
      <c r="AJ1157" s="147"/>
      <c r="AK1157" s="148"/>
      <c r="AL1157" s="146"/>
      <c r="AM1157" s="146"/>
      <c r="AN1157" s="146"/>
      <c r="AO1157" s="147"/>
      <c r="AP1157" s="147"/>
      <c r="AQ1157" s="147"/>
      <c r="AR1157" s="147"/>
      <c r="AS1157" s="149"/>
      <c r="AT1157" s="147"/>
      <c r="AU1157" s="147"/>
      <c r="AV1157" s="149"/>
      <c r="AW1157" s="150"/>
      <c r="AX1157" s="151"/>
      <c r="AY1157" s="151"/>
      <c r="AZ1157" s="152"/>
      <c r="BA1157" s="152"/>
      <c r="BB1157" s="152"/>
      <c r="BC1157" s="146"/>
      <c r="BD1157" s="145"/>
      <c r="BE1157" s="147"/>
      <c r="BF1157" s="145"/>
      <c r="BG1157" s="145"/>
      <c r="BH1157" s="153"/>
      <c r="BI1157" s="154"/>
      <c r="BJ1157" s="155"/>
      <c r="BK1157" s="153"/>
      <c r="BL1157" s="156"/>
      <c r="BM1157" s="157"/>
      <c r="BN1157" s="157"/>
      <c r="BO1157" s="152"/>
      <c r="BP1157" s="152"/>
      <c r="BQ1157" s="152"/>
      <c r="BR1157" s="153"/>
      <c r="BS1157" s="145"/>
      <c r="BT1157" s="145"/>
      <c r="BU1157" s="145"/>
      <c r="BV1157" s="153"/>
      <c r="BW1157" s="154"/>
      <c r="BX1157" s="155"/>
      <c r="BY1157" s="153"/>
      <c r="BZ1157" s="153"/>
      <c r="CA1157" s="153"/>
      <c r="CB1157" s="158"/>
      <c r="CC1157" s="158"/>
      <c r="CD1157" s="158"/>
      <c r="CE1157" s="158"/>
      <c r="CF1157" s="153"/>
      <c r="CG1157" s="152"/>
      <c r="CH1157" s="159"/>
      <c r="CI1157" s="159"/>
    </row>
    <row r="1158" spans="1:87" ht="24.75" customHeight="1" x14ac:dyDescent="0.3">
      <c r="A1158" s="143"/>
      <c r="AD1158" s="146"/>
      <c r="AE1158" s="146"/>
      <c r="AF1158" s="146"/>
      <c r="AG1158" s="147"/>
      <c r="AH1158" s="147"/>
      <c r="AI1158" s="147"/>
      <c r="AJ1158" s="147"/>
      <c r="AK1158" s="148"/>
      <c r="AL1158" s="146"/>
      <c r="AM1158" s="146"/>
      <c r="AN1158" s="146"/>
      <c r="AO1158" s="147"/>
      <c r="AP1158" s="147"/>
      <c r="AQ1158" s="147"/>
      <c r="AR1158" s="147"/>
      <c r="AS1158" s="149"/>
      <c r="AT1158" s="147"/>
      <c r="AU1158" s="147"/>
      <c r="AV1158" s="149"/>
      <c r="AW1158" s="150"/>
      <c r="AX1158" s="151"/>
      <c r="AY1158" s="151"/>
      <c r="AZ1158" s="152"/>
      <c r="BA1158" s="152"/>
      <c r="BB1158" s="152"/>
      <c r="BC1158" s="146"/>
      <c r="BD1158" s="145"/>
      <c r="BE1158" s="147"/>
      <c r="BF1158" s="145"/>
      <c r="BG1158" s="145"/>
      <c r="BH1158" s="153"/>
      <c r="BI1158" s="154"/>
      <c r="BJ1158" s="155"/>
      <c r="BK1158" s="153"/>
      <c r="BL1158" s="156"/>
      <c r="BM1158" s="157"/>
      <c r="BN1158" s="157"/>
      <c r="BO1158" s="152"/>
      <c r="BP1158" s="152"/>
      <c r="BQ1158" s="152"/>
      <c r="BR1158" s="153"/>
      <c r="BS1158" s="145"/>
      <c r="BT1158" s="145"/>
      <c r="BU1158" s="145"/>
      <c r="BV1158" s="153"/>
      <c r="BW1158" s="154"/>
      <c r="BX1158" s="155"/>
      <c r="BY1158" s="153"/>
      <c r="BZ1158" s="153"/>
      <c r="CA1158" s="153"/>
      <c r="CB1158" s="158"/>
      <c r="CC1158" s="158"/>
      <c r="CD1158" s="158"/>
      <c r="CE1158" s="158"/>
      <c r="CF1158" s="153"/>
      <c r="CG1158" s="152"/>
      <c r="CH1158" s="159"/>
      <c r="CI1158" s="159"/>
    </row>
    <row r="1159" spans="1:87" ht="24.75" customHeight="1" x14ac:dyDescent="0.3">
      <c r="A1159" s="143"/>
      <c r="AD1159" s="146"/>
      <c r="AE1159" s="146"/>
      <c r="AF1159" s="146"/>
      <c r="AG1159" s="147"/>
      <c r="AH1159" s="147"/>
      <c r="AI1159" s="147"/>
      <c r="AJ1159" s="147"/>
      <c r="AK1159" s="148"/>
      <c r="AL1159" s="146"/>
      <c r="AM1159" s="146"/>
      <c r="AN1159" s="146"/>
      <c r="AO1159" s="147"/>
      <c r="AP1159" s="147"/>
      <c r="AQ1159" s="147"/>
      <c r="AR1159" s="147"/>
      <c r="AS1159" s="149"/>
      <c r="AT1159" s="147"/>
      <c r="AU1159" s="147"/>
      <c r="AV1159" s="149"/>
      <c r="AW1159" s="150"/>
      <c r="AX1159" s="151"/>
      <c r="AY1159" s="151"/>
      <c r="AZ1159" s="152"/>
      <c r="BA1159" s="152"/>
      <c r="BB1159" s="152"/>
      <c r="BC1159" s="146"/>
      <c r="BD1159" s="145"/>
      <c r="BE1159" s="147"/>
      <c r="BF1159" s="145"/>
      <c r="BG1159" s="145"/>
      <c r="BH1159" s="153"/>
      <c r="BI1159" s="154"/>
      <c r="BJ1159" s="155"/>
      <c r="BK1159" s="153"/>
      <c r="BL1159" s="156"/>
      <c r="BM1159" s="157"/>
      <c r="BN1159" s="157"/>
      <c r="BO1159" s="152"/>
      <c r="BP1159" s="152"/>
      <c r="BQ1159" s="152"/>
      <c r="BR1159" s="153"/>
      <c r="BS1159" s="145"/>
      <c r="BT1159" s="145"/>
      <c r="BU1159" s="145"/>
      <c r="BV1159" s="153"/>
      <c r="BW1159" s="154"/>
      <c r="BX1159" s="155"/>
      <c r="BY1159" s="153"/>
      <c r="BZ1159" s="153"/>
      <c r="CA1159" s="153"/>
      <c r="CB1159" s="158"/>
      <c r="CC1159" s="158"/>
      <c r="CD1159" s="158"/>
      <c r="CE1159" s="158"/>
      <c r="CF1159" s="153"/>
      <c r="CG1159" s="152"/>
      <c r="CH1159" s="159"/>
      <c r="CI1159" s="159"/>
    </row>
    <row r="1160" spans="1:87" ht="24.75" customHeight="1" x14ac:dyDescent="0.3">
      <c r="A1160" s="143"/>
      <c r="AD1160" s="146"/>
      <c r="AE1160" s="146"/>
      <c r="AF1160" s="146"/>
      <c r="AG1160" s="147"/>
      <c r="AH1160" s="147"/>
      <c r="AI1160" s="147"/>
      <c r="AJ1160" s="147"/>
      <c r="AK1160" s="148"/>
      <c r="AL1160" s="146"/>
      <c r="AM1160" s="146"/>
      <c r="AN1160" s="146"/>
      <c r="AO1160" s="147"/>
      <c r="AP1160" s="147"/>
      <c r="AQ1160" s="147"/>
      <c r="AR1160" s="147"/>
      <c r="AS1160" s="149"/>
      <c r="AT1160" s="147"/>
      <c r="AU1160" s="147"/>
      <c r="AV1160" s="149"/>
      <c r="AW1160" s="150"/>
      <c r="AX1160" s="151"/>
      <c r="AY1160" s="151"/>
      <c r="AZ1160" s="152"/>
      <c r="BA1160" s="152"/>
      <c r="BB1160" s="152"/>
      <c r="BC1160" s="146"/>
      <c r="BD1160" s="145"/>
      <c r="BE1160" s="147"/>
      <c r="BF1160" s="145"/>
      <c r="BG1160" s="145"/>
      <c r="BH1160" s="153"/>
      <c r="BI1160" s="154"/>
      <c r="BJ1160" s="155"/>
      <c r="BK1160" s="153"/>
      <c r="BL1160" s="156"/>
      <c r="BM1160" s="157"/>
      <c r="BN1160" s="157"/>
      <c r="BO1160" s="152"/>
      <c r="BP1160" s="152"/>
      <c r="BQ1160" s="152"/>
      <c r="BR1160" s="153"/>
      <c r="BS1160" s="145"/>
      <c r="BT1160" s="145"/>
      <c r="BU1160" s="145"/>
      <c r="BV1160" s="153"/>
      <c r="BW1160" s="154"/>
      <c r="BX1160" s="155"/>
      <c r="BY1160" s="153"/>
      <c r="BZ1160" s="153"/>
      <c r="CA1160" s="153"/>
      <c r="CB1160" s="158"/>
      <c r="CC1160" s="158"/>
      <c r="CD1160" s="158"/>
      <c r="CE1160" s="158"/>
      <c r="CF1160" s="153"/>
      <c r="CG1160" s="152"/>
      <c r="CH1160" s="159"/>
      <c r="CI1160" s="159"/>
    </row>
    <row r="1161" spans="1:87" ht="24.75" customHeight="1" x14ac:dyDescent="0.3">
      <c r="A1161" s="143"/>
      <c r="AD1161" s="146"/>
      <c r="AE1161" s="146"/>
      <c r="AF1161" s="146"/>
      <c r="AG1161" s="147"/>
      <c r="AH1161" s="147"/>
      <c r="AI1161" s="147"/>
      <c r="AJ1161" s="147"/>
      <c r="AK1161" s="148"/>
      <c r="AL1161" s="146"/>
      <c r="AM1161" s="146"/>
      <c r="AN1161" s="146"/>
      <c r="AO1161" s="147"/>
      <c r="AP1161" s="147"/>
      <c r="AQ1161" s="147"/>
      <c r="AR1161" s="147"/>
      <c r="AS1161" s="149"/>
      <c r="AT1161" s="147"/>
      <c r="AU1161" s="147"/>
      <c r="AV1161" s="149"/>
      <c r="AW1161" s="150"/>
      <c r="AX1161" s="151"/>
      <c r="AY1161" s="151"/>
      <c r="AZ1161" s="152"/>
      <c r="BA1161" s="152"/>
      <c r="BB1161" s="152"/>
      <c r="BC1161" s="146"/>
      <c r="BD1161" s="145"/>
      <c r="BE1161" s="147"/>
      <c r="BF1161" s="145"/>
      <c r="BG1161" s="145"/>
      <c r="BH1161" s="153"/>
      <c r="BI1161" s="154"/>
      <c r="BJ1161" s="155"/>
      <c r="BK1161" s="153"/>
      <c r="BL1161" s="156"/>
      <c r="BM1161" s="157"/>
      <c r="BN1161" s="157"/>
      <c r="BO1161" s="152"/>
      <c r="BP1161" s="152"/>
      <c r="BQ1161" s="152"/>
      <c r="BR1161" s="153"/>
      <c r="BS1161" s="145"/>
      <c r="BT1161" s="145"/>
      <c r="BU1161" s="145"/>
      <c r="BV1161" s="153"/>
      <c r="BW1161" s="154"/>
      <c r="BX1161" s="155"/>
      <c r="BY1161" s="153"/>
      <c r="BZ1161" s="153"/>
      <c r="CA1161" s="153"/>
      <c r="CB1161" s="158"/>
      <c r="CC1161" s="158"/>
      <c r="CD1161" s="158"/>
      <c r="CE1161" s="158"/>
      <c r="CF1161" s="153"/>
      <c r="CG1161" s="152"/>
      <c r="CH1161" s="159"/>
      <c r="CI1161" s="159"/>
    </row>
    <row r="1162" spans="1:87" ht="24.75" customHeight="1" x14ac:dyDescent="0.3">
      <c r="A1162" s="143"/>
      <c r="AD1162" s="146"/>
      <c r="AE1162" s="146"/>
      <c r="AF1162" s="146"/>
      <c r="AG1162" s="147"/>
      <c r="AH1162" s="147"/>
      <c r="AI1162" s="147"/>
      <c r="AJ1162" s="147"/>
      <c r="AK1162" s="148"/>
      <c r="AL1162" s="146"/>
      <c r="AM1162" s="146"/>
      <c r="AN1162" s="146"/>
      <c r="AO1162" s="147"/>
      <c r="AP1162" s="147"/>
      <c r="AQ1162" s="147"/>
      <c r="AR1162" s="147"/>
      <c r="AS1162" s="149"/>
      <c r="AT1162" s="147"/>
      <c r="AU1162" s="147"/>
      <c r="AV1162" s="149"/>
      <c r="AW1162" s="150"/>
      <c r="AX1162" s="151"/>
      <c r="AY1162" s="151"/>
      <c r="AZ1162" s="152"/>
      <c r="BA1162" s="152"/>
      <c r="BB1162" s="152"/>
      <c r="BC1162" s="146"/>
      <c r="BD1162" s="145"/>
      <c r="BE1162" s="147"/>
      <c r="BF1162" s="145"/>
      <c r="BG1162" s="145"/>
      <c r="BH1162" s="153"/>
      <c r="BI1162" s="154"/>
      <c r="BJ1162" s="155"/>
      <c r="BK1162" s="153"/>
      <c r="BL1162" s="156"/>
      <c r="BM1162" s="157"/>
      <c r="BN1162" s="157"/>
      <c r="BO1162" s="152"/>
      <c r="BP1162" s="152"/>
      <c r="BQ1162" s="152"/>
      <c r="BR1162" s="153"/>
      <c r="BS1162" s="145"/>
      <c r="BT1162" s="145"/>
      <c r="BU1162" s="145"/>
      <c r="BV1162" s="153"/>
      <c r="BW1162" s="154"/>
      <c r="BX1162" s="155"/>
      <c r="BY1162" s="153"/>
      <c r="BZ1162" s="153"/>
      <c r="CA1162" s="153"/>
      <c r="CB1162" s="158"/>
      <c r="CC1162" s="158"/>
      <c r="CD1162" s="158"/>
      <c r="CE1162" s="158"/>
      <c r="CF1162" s="153"/>
      <c r="CG1162" s="152"/>
      <c r="CH1162" s="159"/>
      <c r="CI1162" s="159"/>
    </row>
    <row r="1163" spans="1:87" ht="24.75" customHeight="1" x14ac:dyDescent="0.3">
      <c r="A1163" s="143"/>
      <c r="AD1163" s="146"/>
      <c r="AE1163" s="146"/>
      <c r="AF1163" s="146"/>
      <c r="AG1163" s="147"/>
      <c r="AH1163" s="147"/>
      <c r="AI1163" s="147"/>
      <c r="AJ1163" s="147"/>
      <c r="AK1163" s="148"/>
      <c r="AL1163" s="146"/>
      <c r="AM1163" s="146"/>
      <c r="AN1163" s="146"/>
      <c r="AO1163" s="147"/>
      <c r="AP1163" s="147"/>
      <c r="AQ1163" s="147"/>
      <c r="AR1163" s="147"/>
      <c r="AS1163" s="149"/>
      <c r="AT1163" s="147"/>
      <c r="AU1163" s="147"/>
      <c r="AV1163" s="149"/>
      <c r="AW1163" s="150"/>
      <c r="AX1163" s="151"/>
      <c r="AY1163" s="151"/>
      <c r="AZ1163" s="152"/>
      <c r="BA1163" s="152"/>
      <c r="BB1163" s="152"/>
      <c r="BC1163" s="146"/>
      <c r="BD1163" s="145"/>
      <c r="BE1163" s="147"/>
      <c r="BF1163" s="145"/>
      <c r="BG1163" s="145"/>
      <c r="BH1163" s="153"/>
      <c r="BI1163" s="154"/>
      <c r="BJ1163" s="155"/>
      <c r="BK1163" s="153"/>
      <c r="BL1163" s="156"/>
      <c r="BM1163" s="157"/>
      <c r="BN1163" s="157"/>
      <c r="BO1163" s="152"/>
      <c r="BP1163" s="152"/>
      <c r="BQ1163" s="152"/>
      <c r="BR1163" s="153"/>
      <c r="BS1163" s="145"/>
      <c r="BT1163" s="145"/>
      <c r="BU1163" s="145"/>
      <c r="BV1163" s="153"/>
      <c r="BW1163" s="154"/>
      <c r="BX1163" s="155"/>
      <c r="BY1163" s="153"/>
      <c r="BZ1163" s="153"/>
      <c r="CA1163" s="153"/>
      <c r="CB1163" s="158"/>
      <c r="CC1163" s="158"/>
      <c r="CD1163" s="158"/>
      <c r="CE1163" s="158"/>
      <c r="CF1163" s="153"/>
      <c r="CG1163" s="152"/>
      <c r="CH1163" s="159"/>
      <c r="CI1163" s="159"/>
    </row>
    <row r="1164" spans="1:87" ht="24.75" customHeight="1" x14ac:dyDescent="0.3">
      <c r="A1164" s="143"/>
      <c r="AD1164" s="146"/>
      <c r="AE1164" s="146"/>
      <c r="AF1164" s="146"/>
      <c r="AG1164" s="147"/>
      <c r="AH1164" s="147"/>
      <c r="AI1164" s="147"/>
      <c r="AJ1164" s="147"/>
      <c r="AK1164" s="148"/>
      <c r="AL1164" s="146"/>
      <c r="AM1164" s="146"/>
      <c r="AN1164" s="146"/>
      <c r="AO1164" s="147"/>
      <c r="AP1164" s="147"/>
      <c r="AQ1164" s="147"/>
      <c r="AR1164" s="147"/>
      <c r="AS1164" s="149"/>
      <c r="AT1164" s="147"/>
      <c r="AU1164" s="147"/>
      <c r="AV1164" s="149"/>
      <c r="AW1164" s="150"/>
      <c r="AX1164" s="151"/>
      <c r="AY1164" s="151"/>
      <c r="AZ1164" s="152"/>
      <c r="BA1164" s="152"/>
      <c r="BB1164" s="152"/>
      <c r="BC1164" s="146"/>
      <c r="BD1164" s="145"/>
      <c r="BE1164" s="147"/>
      <c r="BF1164" s="145"/>
      <c r="BG1164" s="145"/>
      <c r="BH1164" s="153"/>
      <c r="BI1164" s="154"/>
      <c r="BJ1164" s="155"/>
      <c r="BK1164" s="153"/>
      <c r="BL1164" s="156"/>
      <c r="BM1164" s="157"/>
      <c r="BN1164" s="157"/>
      <c r="BO1164" s="152"/>
      <c r="BP1164" s="152"/>
      <c r="BQ1164" s="152"/>
      <c r="BR1164" s="153"/>
      <c r="BS1164" s="145"/>
      <c r="BT1164" s="145"/>
      <c r="BU1164" s="145"/>
      <c r="BV1164" s="153"/>
      <c r="BW1164" s="154"/>
      <c r="BX1164" s="155"/>
      <c r="BY1164" s="153"/>
      <c r="BZ1164" s="153"/>
      <c r="CA1164" s="153"/>
      <c r="CB1164" s="158"/>
      <c r="CC1164" s="158"/>
      <c r="CD1164" s="158"/>
      <c r="CE1164" s="158"/>
      <c r="CF1164" s="153"/>
      <c r="CG1164" s="152"/>
      <c r="CH1164" s="159"/>
      <c r="CI1164" s="159"/>
    </row>
    <row r="1165" spans="1:87" ht="24.75" customHeight="1" x14ac:dyDescent="0.3">
      <c r="A1165" s="143"/>
      <c r="AD1165" s="146"/>
      <c r="AE1165" s="146"/>
      <c r="AF1165" s="146"/>
      <c r="AG1165" s="147"/>
      <c r="AH1165" s="147"/>
      <c r="AI1165" s="147"/>
      <c r="AJ1165" s="147"/>
      <c r="AK1165" s="148"/>
      <c r="AL1165" s="146"/>
      <c r="AM1165" s="146"/>
      <c r="AN1165" s="146"/>
      <c r="AO1165" s="147"/>
      <c r="AP1165" s="147"/>
      <c r="AQ1165" s="147"/>
      <c r="AR1165" s="147"/>
      <c r="AS1165" s="149"/>
      <c r="AT1165" s="147"/>
      <c r="AU1165" s="147"/>
      <c r="AV1165" s="149"/>
      <c r="AW1165" s="150"/>
      <c r="AX1165" s="151"/>
      <c r="AY1165" s="151"/>
      <c r="AZ1165" s="152"/>
      <c r="BA1165" s="152"/>
      <c r="BB1165" s="152"/>
      <c r="BC1165" s="146"/>
      <c r="BD1165" s="145"/>
      <c r="BE1165" s="147"/>
      <c r="BF1165" s="145"/>
      <c r="BG1165" s="145"/>
      <c r="BH1165" s="153"/>
      <c r="BI1165" s="154"/>
      <c r="BJ1165" s="155"/>
      <c r="BK1165" s="153"/>
      <c r="BL1165" s="156"/>
      <c r="BM1165" s="157"/>
      <c r="BN1165" s="157"/>
      <c r="BO1165" s="152"/>
      <c r="BP1165" s="152"/>
      <c r="BQ1165" s="152"/>
      <c r="BR1165" s="153"/>
      <c r="BS1165" s="145"/>
      <c r="BT1165" s="145"/>
      <c r="BU1165" s="145"/>
      <c r="BV1165" s="153"/>
      <c r="BW1165" s="154"/>
      <c r="BX1165" s="155"/>
      <c r="BY1165" s="153"/>
      <c r="BZ1165" s="153"/>
      <c r="CA1165" s="153"/>
      <c r="CB1165" s="158"/>
      <c r="CC1165" s="158"/>
      <c r="CD1165" s="158"/>
      <c r="CE1165" s="158"/>
      <c r="CF1165" s="153"/>
      <c r="CG1165" s="152"/>
      <c r="CH1165" s="159"/>
      <c r="CI1165" s="159"/>
    </row>
    <row r="1166" spans="1:87" ht="24.75" customHeight="1" x14ac:dyDescent="0.3">
      <c r="A1166" s="143"/>
      <c r="AD1166" s="146"/>
      <c r="AE1166" s="146"/>
      <c r="AF1166" s="146"/>
      <c r="AG1166" s="147"/>
      <c r="AH1166" s="147"/>
      <c r="AI1166" s="147"/>
      <c r="AJ1166" s="147"/>
      <c r="AK1166" s="148"/>
      <c r="AL1166" s="146"/>
      <c r="AM1166" s="146"/>
      <c r="AN1166" s="146"/>
      <c r="AO1166" s="147"/>
      <c r="AP1166" s="147"/>
      <c r="AQ1166" s="147"/>
      <c r="AR1166" s="147"/>
      <c r="AS1166" s="149"/>
      <c r="AT1166" s="147"/>
      <c r="AU1166" s="147"/>
      <c r="AV1166" s="149"/>
      <c r="AW1166" s="150"/>
      <c r="AX1166" s="151"/>
      <c r="AY1166" s="151"/>
      <c r="AZ1166" s="152"/>
      <c r="BA1166" s="152"/>
      <c r="BB1166" s="152"/>
      <c r="BC1166" s="146"/>
      <c r="BD1166" s="145"/>
      <c r="BE1166" s="147"/>
      <c r="BF1166" s="145"/>
      <c r="BG1166" s="145"/>
      <c r="BH1166" s="153"/>
      <c r="BI1166" s="154"/>
      <c r="BJ1166" s="155"/>
      <c r="BK1166" s="153"/>
      <c r="BL1166" s="156"/>
      <c r="BM1166" s="157"/>
      <c r="BN1166" s="157"/>
      <c r="BO1166" s="152"/>
      <c r="BP1166" s="152"/>
      <c r="BQ1166" s="152"/>
      <c r="BR1166" s="153"/>
      <c r="BS1166" s="145"/>
      <c r="BT1166" s="145"/>
      <c r="BU1166" s="145"/>
      <c r="BV1166" s="153"/>
      <c r="BW1166" s="154"/>
      <c r="BX1166" s="155"/>
      <c r="BY1166" s="153"/>
      <c r="BZ1166" s="153"/>
      <c r="CA1166" s="153"/>
      <c r="CB1166" s="158"/>
      <c r="CC1166" s="158"/>
      <c r="CD1166" s="158"/>
      <c r="CE1166" s="158"/>
      <c r="CF1166" s="153"/>
      <c r="CG1166" s="152"/>
      <c r="CH1166" s="159"/>
      <c r="CI1166" s="159"/>
    </row>
    <row r="1167" spans="1:87" ht="24.75" customHeight="1" x14ac:dyDescent="0.3">
      <c r="A1167" s="143"/>
      <c r="AD1167" s="146"/>
      <c r="AE1167" s="146"/>
      <c r="AF1167" s="146"/>
      <c r="AG1167" s="147"/>
      <c r="AH1167" s="147"/>
      <c r="AI1167" s="147"/>
      <c r="AJ1167" s="147"/>
      <c r="AK1167" s="148"/>
      <c r="AL1167" s="146"/>
      <c r="AM1167" s="146"/>
      <c r="AN1167" s="146"/>
      <c r="AO1167" s="147"/>
      <c r="AP1167" s="147"/>
      <c r="AQ1167" s="147"/>
      <c r="AR1167" s="147"/>
      <c r="AS1167" s="149"/>
      <c r="AT1167" s="147"/>
      <c r="AU1167" s="147"/>
      <c r="AV1167" s="149"/>
      <c r="AW1167" s="150"/>
      <c r="AX1167" s="151"/>
      <c r="AY1167" s="151"/>
      <c r="AZ1167" s="152"/>
      <c r="BA1167" s="152"/>
      <c r="BB1167" s="152"/>
      <c r="BC1167" s="146"/>
      <c r="BD1167" s="145"/>
      <c r="BE1167" s="147"/>
      <c r="BF1167" s="145"/>
      <c r="BG1167" s="145"/>
      <c r="BH1167" s="153"/>
      <c r="BI1167" s="154"/>
      <c r="BJ1167" s="155"/>
      <c r="BK1167" s="153"/>
      <c r="BL1167" s="156"/>
      <c r="BM1167" s="157"/>
      <c r="BN1167" s="157"/>
      <c r="BO1167" s="152"/>
      <c r="BP1167" s="152"/>
      <c r="BQ1167" s="152"/>
      <c r="BR1167" s="153"/>
      <c r="BS1167" s="145"/>
      <c r="BT1167" s="145"/>
      <c r="BU1167" s="145"/>
      <c r="BV1167" s="153"/>
      <c r="BW1167" s="154"/>
      <c r="BX1167" s="155"/>
      <c r="BY1167" s="153"/>
      <c r="BZ1167" s="153"/>
      <c r="CA1167" s="153"/>
      <c r="CB1167" s="158"/>
      <c r="CC1167" s="158"/>
      <c r="CD1167" s="158"/>
      <c r="CE1167" s="158"/>
      <c r="CF1167" s="153"/>
      <c r="CG1167" s="152"/>
      <c r="CH1167" s="159"/>
      <c r="CI1167" s="159"/>
    </row>
    <row r="1168" spans="1:87" ht="24.75" customHeight="1" x14ac:dyDescent="0.3">
      <c r="A1168" s="143"/>
      <c r="AD1168" s="146"/>
      <c r="AE1168" s="146"/>
      <c r="AF1168" s="146"/>
      <c r="AG1168" s="147"/>
      <c r="AH1168" s="147"/>
      <c r="AI1168" s="147"/>
      <c r="AJ1168" s="147"/>
      <c r="AK1168" s="148"/>
      <c r="AL1168" s="146"/>
      <c r="AM1168" s="146"/>
      <c r="AN1168" s="146"/>
      <c r="AO1168" s="147"/>
      <c r="AP1168" s="147"/>
      <c r="AQ1168" s="147"/>
      <c r="AR1168" s="147"/>
      <c r="AS1168" s="149"/>
      <c r="AT1168" s="147"/>
      <c r="AU1168" s="147"/>
      <c r="AV1168" s="149"/>
      <c r="AW1168" s="150"/>
      <c r="AX1168" s="151"/>
      <c r="AY1168" s="151"/>
      <c r="AZ1168" s="152"/>
      <c r="BA1168" s="152"/>
      <c r="BB1168" s="152"/>
      <c r="BC1168" s="146"/>
      <c r="BD1168" s="145"/>
      <c r="BE1168" s="147"/>
      <c r="BF1168" s="145"/>
      <c r="BG1168" s="145"/>
      <c r="BH1168" s="153"/>
      <c r="BI1168" s="154"/>
      <c r="BJ1168" s="155"/>
      <c r="BK1168" s="153"/>
      <c r="BL1168" s="156"/>
      <c r="BM1168" s="157"/>
      <c r="BN1168" s="157"/>
      <c r="BO1168" s="152"/>
      <c r="BP1168" s="152"/>
      <c r="BQ1168" s="152"/>
      <c r="BR1168" s="153"/>
      <c r="BS1168" s="145"/>
      <c r="BT1168" s="145"/>
      <c r="BU1168" s="145"/>
      <c r="BV1168" s="153"/>
      <c r="BW1168" s="154"/>
      <c r="BX1168" s="155"/>
      <c r="BY1168" s="153"/>
      <c r="BZ1168" s="153"/>
      <c r="CA1168" s="153"/>
      <c r="CB1168" s="158"/>
      <c r="CC1168" s="158"/>
      <c r="CD1168" s="158"/>
      <c r="CE1168" s="158"/>
      <c r="CF1168" s="153"/>
      <c r="CG1168" s="152"/>
      <c r="CH1168" s="159"/>
      <c r="CI1168" s="159"/>
    </row>
    <row r="1169" spans="1:87" ht="24.75" customHeight="1" x14ac:dyDescent="0.3">
      <c r="A1169" s="143"/>
      <c r="AD1169" s="146"/>
      <c r="AE1169" s="146"/>
      <c r="AF1169" s="146"/>
      <c r="AG1169" s="147"/>
      <c r="AH1169" s="147"/>
      <c r="AI1169" s="147"/>
      <c r="AJ1169" s="147"/>
      <c r="AK1169" s="148"/>
      <c r="AL1169" s="146"/>
      <c r="AM1169" s="146"/>
      <c r="AN1169" s="146"/>
      <c r="AO1169" s="147"/>
      <c r="AP1169" s="147"/>
      <c r="AQ1169" s="147"/>
      <c r="AR1169" s="147"/>
      <c r="AS1169" s="149"/>
      <c r="AT1169" s="147"/>
      <c r="AU1169" s="147"/>
      <c r="AV1169" s="149"/>
      <c r="AW1169" s="150"/>
      <c r="AX1169" s="151"/>
      <c r="AY1169" s="151"/>
      <c r="AZ1169" s="152"/>
      <c r="BA1169" s="152"/>
      <c r="BB1169" s="152"/>
      <c r="BC1169" s="146"/>
      <c r="BD1169" s="145"/>
      <c r="BE1169" s="147"/>
      <c r="BF1169" s="145"/>
      <c r="BG1169" s="145"/>
      <c r="BH1169" s="153"/>
      <c r="BI1169" s="154"/>
      <c r="BJ1169" s="155"/>
      <c r="BK1169" s="153"/>
      <c r="BL1169" s="156"/>
      <c r="BM1169" s="157"/>
      <c r="BN1169" s="157"/>
      <c r="BO1169" s="152"/>
      <c r="BP1169" s="152"/>
      <c r="BQ1169" s="152"/>
      <c r="BR1169" s="153"/>
      <c r="BS1169" s="145"/>
      <c r="BT1169" s="145"/>
      <c r="BU1169" s="145"/>
      <c r="BV1169" s="153"/>
      <c r="BW1169" s="154"/>
      <c r="BX1169" s="155"/>
      <c r="BY1169" s="153"/>
      <c r="BZ1169" s="153"/>
      <c r="CA1169" s="153"/>
      <c r="CB1169" s="158"/>
      <c r="CC1169" s="158"/>
      <c r="CD1169" s="158"/>
      <c r="CE1169" s="158"/>
      <c r="CF1169" s="153"/>
      <c r="CG1169" s="152"/>
      <c r="CH1169" s="159"/>
      <c r="CI1169" s="159"/>
    </row>
    <row r="1170" spans="1:87" ht="24.75" customHeight="1" x14ac:dyDescent="0.3">
      <c r="A1170" s="143"/>
      <c r="AD1170" s="146"/>
      <c r="AE1170" s="146"/>
      <c r="AF1170" s="146"/>
      <c r="AG1170" s="147"/>
      <c r="AH1170" s="147"/>
      <c r="AI1170" s="147"/>
      <c r="AJ1170" s="147"/>
      <c r="AK1170" s="148"/>
      <c r="AL1170" s="146"/>
      <c r="AM1170" s="146"/>
      <c r="AN1170" s="146"/>
      <c r="AO1170" s="147"/>
      <c r="AP1170" s="147"/>
      <c r="AQ1170" s="147"/>
      <c r="AR1170" s="147"/>
      <c r="AS1170" s="149"/>
      <c r="AT1170" s="147"/>
      <c r="AU1170" s="147"/>
      <c r="AV1170" s="149"/>
      <c r="AW1170" s="150"/>
      <c r="AX1170" s="151"/>
      <c r="AY1170" s="151"/>
      <c r="AZ1170" s="152"/>
      <c r="BA1170" s="152"/>
      <c r="BB1170" s="152"/>
      <c r="BC1170" s="146"/>
      <c r="BD1170" s="145"/>
      <c r="BE1170" s="147"/>
      <c r="BF1170" s="145"/>
      <c r="BG1170" s="145"/>
      <c r="BH1170" s="153"/>
      <c r="BI1170" s="154"/>
      <c r="BJ1170" s="155"/>
      <c r="BK1170" s="153"/>
      <c r="BL1170" s="156"/>
      <c r="BM1170" s="157"/>
      <c r="BN1170" s="157"/>
      <c r="BO1170" s="152"/>
      <c r="BP1170" s="152"/>
      <c r="BQ1170" s="152"/>
      <c r="BR1170" s="153"/>
      <c r="BS1170" s="145"/>
      <c r="BT1170" s="145"/>
      <c r="BU1170" s="145"/>
      <c r="BV1170" s="153"/>
      <c r="BW1170" s="154"/>
      <c r="BX1170" s="155"/>
      <c r="BY1170" s="153"/>
      <c r="BZ1170" s="153"/>
      <c r="CA1170" s="153"/>
      <c r="CB1170" s="158"/>
      <c r="CC1170" s="158"/>
      <c r="CD1170" s="158"/>
      <c r="CE1170" s="158"/>
      <c r="CF1170" s="153"/>
      <c r="CG1170" s="152"/>
      <c r="CH1170" s="159"/>
      <c r="CI1170" s="159"/>
    </row>
    <row r="1171" spans="1:87" ht="24.75" customHeight="1" x14ac:dyDescent="0.3">
      <c r="A1171" s="143"/>
      <c r="AD1171" s="146"/>
      <c r="AE1171" s="146"/>
      <c r="AF1171" s="146"/>
      <c r="AG1171" s="147"/>
      <c r="AH1171" s="147"/>
      <c r="AI1171" s="147"/>
      <c r="AJ1171" s="147"/>
      <c r="AK1171" s="148"/>
      <c r="AL1171" s="146"/>
      <c r="AM1171" s="146"/>
      <c r="AN1171" s="146"/>
      <c r="AO1171" s="147"/>
      <c r="AP1171" s="147"/>
      <c r="AQ1171" s="147"/>
      <c r="AR1171" s="147"/>
      <c r="AS1171" s="149"/>
      <c r="AT1171" s="147"/>
      <c r="AU1171" s="147"/>
      <c r="AV1171" s="149"/>
      <c r="AW1171" s="150"/>
      <c r="AX1171" s="151"/>
      <c r="AY1171" s="151"/>
      <c r="AZ1171" s="152"/>
      <c r="BA1171" s="152"/>
      <c r="BB1171" s="152"/>
      <c r="BC1171" s="146"/>
      <c r="BD1171" s="145"/>
      <c r="BE1171" s="147"/>
      <c r="BF1171" s="145"/>
      <c r="BG1171" s="145"/>
      <c r="BH1171" s="153"/>
      <c r="BI1171" s="154"/>
      <c r="BJ1171" s="155"/>
      <c r="BK1171" s="153"/>
      <c r="BL1171" s="156"/>
      <c r="BM1171" s="157"/>
      <c r="BN1171" s="157"/>
      <c r="BO1171" s="152"/>
      <c r="BP1171" s="152"/>
      <c r="BQ1171" s="152"/>
      <c r="BR1171" s="153"/>
      <c r="BS1171" s="145"/>
      <c r="BT1171" s="145"/>
      <c r="BU1171" s="145"/>
      <c r="BV1171" s="153"/>
      <c r="BW1171" s="154"/>
      <c r="BX1171" s="155"/>
      <c r="BY1171" s="153"/>
      <c r="BZ1171" s="153"/>
      <c r="CA1171" s="153"/>
      <c r="CB1171" s="158"/>
      <c r="CC1171" s="158"/>
      <c r="CD1171" s="158"/>
      <c r="CE1171" s="158"/>
      <c r="CF1171" s="153"/>
      <c r="CG1171" s="152"/>
      <c r="CH1171" s="159"/>
      <c r="CI1171" s="159"/>
    </row>
    <row r="1172" spans="1:87" ht="24.75" customHeight="1" x14ac:dyDescent="0.3">
      <c r="A1172" s="143"/>
      <c r="AD1172" s="146"/>
      <c r="AE1172" s="146"/>
      <c r="AF1172" s="146"/>
      <c r="AG1172" s="147"/>
      <c r="AH1172" s="147"/>
      <c r="AI1172" s="147"/>
      <c r="AJ1172" s="147"/>
      <c r="AK1172" s="148"/>
      <c r="AL1172" s="146"/>
      <c r="AM1172" s="146"/>
      <c r="AN1172" s="146"/>
      <c r="AO1172" s="147"/>
      <c r="AP1172" s="147"/>
      <c r="AQ1172" s="147"/>
      <c r="AR1172" s="147"/>
      <c r="AS1172" s="149"/>
      <c r="AT1172" s="147"/>
      <c r="AU1172" s="147"/>
      <c r="AV1172" s="149"/>
      <c r="AW1172" s="150"/>
      <c r="AX1172" s="151"/>
      <c r="AY1172" s="151"/>
      <c r="AZ1172" s="152"/>
      <c r="BA1172" s="152"/>
      <c r="BB1172" s="152"/>
      <c r="BC1172" s="146"/>
      <c r="BD1172" s="145"/>
      <c r="BE1172" s="147"/>
      <c r="BF1172" s="145"/>
      <c r="BG1172" s="145"/>
      <c r="BH1172" s="153"/>
      <c r="BI1172" s="154"/>
      <c r="BJ1172" s="155"/>
      <c r="BK1172" s="153"/>
      <c r="BL1172" s="156"/>
      <c r="BM1172" s="157"/>
      <c r="BN1172" s="157"/>
      <c r="BO1172" s="152"/>
      <c r="BP1172" s="152"/>
      <c r="BQ1172" s="152"/>
      <c r="BR1172" s="153"/>
      <c r="BS1172" s="145"/>
      <c r="BT1172" s="145"/>
      <c r="BU1172" s="145"/>
      <c r="BV1172" s="153"/>
      <c r="BW1172" s="154"/>
      <c r="BX1172" s="155"/>
      <c r="BY1172" s="153"/>
      <c r="BZ1172" s="153"/>
      <c r="CA1172" s="153"/>
      <c r="CB1172" s="158"/>
      <c r="CC1172" s="158"/>
      <c r="CD1172" s="158"/>
      <c r="CE1172" s="158"/>
      <c r="CF1172" s="153"/>
      <c r="CG1172" s="152"/>
      <c r="CH1172" s="159"/>
      <c r="CI1172" s="159"/>
    </row>
    <row r="1173" spans="1:87" ht="24.75" customHeight="1" x14ac:dyDescent="0.3">
      <c r="A1173" s="143"/>
      <c r="AD1173" s="146"/>
      <c r="AE1173" s="146"/>
      <c r="AF1173" s="146"/>
      <c r="AG1173" s="147"/>
      <c r="AH1173" s="147"/>
      <c r="AI1173" s="147"/>
      <c r="AJ1173" s="147"/>
      <c r="AK1173" s="148"/>
      <c r="AL1173" s="146"/>
      <c r="AM1173" s="146"/>
      <c r="AN1173" s="146"/>
      <c r="AO1173" s="147"/>
      <c r="AP1173" s="147"/>
      <c r="AQ1173" s="147"/>
      <c r="AR1173" s="147"/>
      <c r="AS1173" s="149"/>
      <c r="AT1173" s="147"/>
      <c r="AU1173" s="147"/>
      <c r="AV1173" s="149"/>
      <c r="AW1173" s="150"/>
      <c r="AX1173" s="151"/>
      <c r="AY1173" s="151"/>
      <c r="AZ1173" s="152"/>
      <c r="BA1173" s="152"/>
      <c r="BB1173" s="152"/>
      <c r="BC1173" s="146"/>
      <c r="BD1173" s="145"/>
      <c r="BE1173" s="147"/>
      <c r="BF1173" s="145"/>
      <c r="BG1173" s="145"/>
      <c r="BH1173" s="153"/>
      <c r="BI1173" s="154"/>
      <c r="BJ1173" s="155"/>
      <c r="BK1173" s="153"/>
      <c r="BL1173" s="156"/>
      <c r="BM1173" s="157"/>
      <c r="BN1173" s="157"/>
      <c r="BO1173" s="152"/>
      <c r="BP1173" s="152"/>
      <c r="BQ1173" s="152"/>
      <c r="BR1173" s="153"/>
      <c r="BS1173" s="145"/>
      <c r="BT1173" s="145"/>
      <c r="BU1173" s="145"/>
      <c r="BV1173" s="153"/>
      <c r="BW1173" s="154"/>
      <c r="BX1173" s="155"/>
      <c r="BY1173" s="153"/>
      <c r="BZ1173" s="153"/>
      <c r="CA1173" s="153"/>
      <c r="CB1173" s="158"/>
      <c r="CC1173" s="158"/>
      <c r="CD1173" s="158"/>
      <c r="CE1173" s="158"/>
      <c r="CF1173" s="153"/>
      <c r="CG1173" s="152"/>
      <c r="CH1173" s="159"/>
      <c r="CI1173" s="159"/>
    </row>
    <row r="1174" spans="1:87" ht="24.75" customHeight="1" x14ac:dyDescent="0.3">
      <c r="A1174" s="143"/>
      <c r="AD1174" s="146"/>
      <c r="AE1174" s="146"/>
      <c r="AF1174" s="146"/>
      <c r="AG1174" s="147"/>
      <c r="AH1174" s="147"/>
      <c r="AI1174" s="147"/>
      <c r="AJ1174" s="147"/>
      <c r="AK1174" s="148"/>
      <c r="AL1174" s="146"/>
      <c r="AM1174" s="146"/>
      <c r="AN1174" s="146"/>
      <c r="AO1174" s="147"/>
      <c r="AP1174" s="147"/>
      <c r="AQ1174" s="147"/>
      <c r="AR1174" s="147"/>
      <c r="AS1174" s="149"/>
      <c r="AT1174" s="147"/>
      <c r="AU1174" s="147"/>
      <c r="AV1174" s="149"/>
      <c r="AW1174" s="150"/>
      <c r="AX1174" s="151"/>
      <c r="AY1174" s="151"/>
      <c r="AZ1174" s="152"/>
      <c r="BA1174" s="152"/>
      <c r="BB1174" s="152"/>
      <c r="BC1174" s="146"/>
      <c r="BD1174" s="145"/>
      <c r="BE1174" s="147"/>
      <c r="BF1174" s="145"/>
      <c r="BG1174" s="145"/>
      <c r="BH1174" s="153"/>
      <c r="BI1174" s="154"/>
      <c r="BJ1174" s="155"/>
      <c r="BK1174" s="153"/>
      <c r="BL1174" s="156"/>
      <c r="BM1174" s="157"/>
      <c r="BN1174" s="157"/>
      <c r="BO1174" s="152"/>
      <c r="BP1174" s="152"/>
      <c r="BQ1174" s="152"/>
      <c r="BR1174" s="153"/>
      <c r="BS1174" s="145"/>
      <c r="BT1174" s="145"/>
      <c r="BU1174" s="145"/>
      <c r="BV1174" s="153"/>
      <c r="BW1174" s="154"/>
      <c r="BX1174" s="155"/>
      <c r="BY1174" s="153"/>
      <c r="BZ1174" s="153"/>
      <c r="CA1174" s="153"/>
      <c r="CB1174" s="158"/>
      <c r="CC1174" s="158"/>
      <c r="CD1174" s="158"/>
      <c r="CE1174" s="158"/>
      <c r="CF1174" s="153"/>
      <c r="CG1174" s="152"/>
      <c r="CH1174" s="159"/>
      <c r="CI1174" s="159"/>
    </row>
    <row r="1175" spans="1:87" ht="24.75" customHeight="1" x14ac:dyDescent="0.3">
      <c r="A1175" s="143"/>
      <c r="AD1175" s="146"/>
      <c r="AE1175" s="146"/>
      <c r="AF1175" s="146"/>
      <c r="AG1175" s="147"/>
      <c r="AH1175" s="147"/>
      <c r="AI1175" s="147"/>
      <c r="AJ1175" s="147"/>
      <c r="AK1175" s="148"/>
      <c r="AL1175" s="146"/>
      <c r="AM1175" s="146"/>
      <c r="AN1175" s="146"/>
      <c r="AO1175" s="147"/>
      <c r="AP1175" s="147"/>
      <c r="AQ1175" s="147"/>
      <c r="AR1175" s="147"/>
      <c r="AS1175" s="149"/>
      <c r="AT1175" s="147"/>
      <c r="AU1175" s="147"/>
      <c r="AV1175" s="149"/>
      <c r="AW1175" s="150"/>
      <c r="AX1175" s="151"/>
      <c r="AY1175" s="151"/>
      <c r="AZ1175" s="152"/>
      <c r="BA1175" s="152"/>
      <c r="BB1175" s="152"/>
      <c r="BC1175" s="146"/>
      <c r="BD1175" s="145"/>
      <c r="BE1175" s="147"/>
      <c r="BF1175" s="145"/>
      <c r="BG1175" s="145"/>
      <c r="BH1175" s="153"/>
      <c r="BI1175" s="154"/>
      <c r="BJ1175" s="155"/>
      <c r="BK1175" s="153"/>
      <c r="BL1175" s="156"/>
      <c r="BM1175" s="157"/>
      <c r="BN1175" s="157"/>
      <c r="BO1175" s="152"/>
      <c r="BP1175" s="152"/>
      <c r="BQ1175" s="152"/>
      <c r="BR1175" s="153"/>
      <c r="BS1175" s="145"/>
      <c r="BT1175" s="145"/>
      <c r="BU1175" s="145"/>
      <c r="BV1175" s="153"/>
      <c r="BW1175" s="154"/>
      <c r="BX1175" s="155"/>
      <c r="BY1175" s="153"/>
      <c r="BZ1175" s="153"/>
      <c r="CA1175" s="153"/>
      <c r="CB1175" s="158"/>
      <c r="CC1175" s="158"/>
      <c r="CD1175" s="158"/>
      <c r="CE1175" s="158"/>
      <c r="CF1175" s="153"/>
      <c r="CG1175" s="152"/>
      <c r="CH1175" s="159"/>
      <c r="CI1175" s="159"/>
    </row>
    <row r="1176" spans="1:87" ht="24.75" customHeight="1" x14ac:dyDescent="0.3">
      <c r="A1176" s="143"/>
      <c r="AD1176" s="146"/>
      <c r="AE1176" s="146"/>
      <c r="AF1176" s="146"/>
      <c r="AG1176" s="147"/>
      <c r="AH1176" s="147"/>
      <c r="AI1176" s="147"/>
      <c r="AJ1176" s="147"/>
      <c r="AK1176" s="148"/>
      <c r="AL1176" s="146"/>
      <c r="AM1176" s="146"/>
      <c r="AN1176" s="146"/>
      <c r="AO1176" s="147"/>
      <c r="AP1176" s="147"/>
      <c r="AQ1176" s="147"/>
      <c r="AR1176" s="147"/>
      <c r="AS1176" s="149"/>
      <c r="AT1176" s="147"/>
      <c r="AU1176" s="147"/>
      <c r="AV1176" s="149"/>
      <c r="AW1176" s="150"/>
      <c r="AX1176" s="151"/>
      <c r="AY1176" s="151"/>
      <c r="AZ1176" s="152"/>
      <c r="BA1176" s="152"/>
      <c r="BB1176" s="152"/>
      <c r="BC1176" s="146"/>
      <c r="BD1176" s="145"/>
      <c r="BE1176" s="147"/>
      <c r="BF1176" s="145"/>
      <c r="BG1176" s="145"/>
      <c r="BH1176" s="153"/>
      <c r="BI1176" s="154"/>
      <c r="BJ1176" s="155"/>
      <c r="BK1176" s="153"/>
      <c r="BL1176" s="156"/>
      <c r="BM1176" s="157"/>
      <c r="BN1176" s="157"/>
      <c r="BO1176" s="152"/>
      <c r="BP1176" s="152"/>
      <c r="BQ1176" s="152"/>
      <c r="BR1176" s="153"/>
      <c r="BS1176" s="145"/>
      <c r="BT1176" s="145"/>
      <c r="BU1176" s="145"/>
      <c r="BV1176" s="153"/>
      <c r="BW1176" s="154"/>
      <c r="BX1176" s="155"/>
      <c r="BY1176" s="153"/>
      <c r="BZ1176" s="153"/>
      <c r="CA1176" s="153"/>
      <c r="CB1176" s="158"/>
      <c r="CC1176" s="158"/>
      <c r="CD1176" s="158"/>
      <c r="CE1176" s="158"/>
      <c r="CF1176" s="153"/>
      <c r="CG1176" s="152"/>
      <c r="CH1176" s="159"/>
      <c r="CI1176" s="159"/>
    </row>
    <row r="1177" spans="1:87" ht="24.75" customHeight="1" x14ac:dyDescent="0.3">
      <c r="A1177" s="143"/>
      <c r="AD1177" s="146"/>
      <c r="AE1177" s="146"/>
      <c r="AF1177" s="146"/>
      <c r="AG1177" s="147"/>
      <c r="AH1177" s="147"/>
      <c r="AI1177" s="147"/>
      <c r="AJ1177" s="147"/>
      <c r="AK1177" s="148"/>
      <c r="AL1177" s="146"/>
      <c r="AM1177" s="146"/>
      <c r="AN1177" s="146"/>
      <c r="AO1177" s="147"/>
      <c r="AP1177" s="147"/>
      <c r="AQ1177" s="147"/>
      <c r="AR1177" s="147"/>
      <c r="AS1177" s="149"/>
      <c r="AT1177" s="147"/>
      <c r="AU1177" s="147"/>
      <c r="AV1177" s="149"/>
      <c r="AW1177" s="150"/>
      <c r="AX1177" s="151"/>
      <c r="AY1177" s="151"/>
      <c r="AZ1177" s="152"/>
      <c r="BA1177" s="152"/>
      <c r="BB1177" s="152"/>
      <c r="BC1177" s="146"/>
      <c r="BD1177" s="145"/>
      <c r="BE1177" s="147"/>
      <c r="BF1177" s="145"/>
      <c r="BG1177" s="145"/>
      <c r="BH1177" s="153"/>
      <c r="BI1177" s="154"/>
      <c r="BJ1177" s="155"/>
      <c r="BK1177" s="153"/>
      <c r="BL1177" s="156"/>
      <c r="BM1177" s="157"/>
      <c r="BN1177" s="157"/>
      <c r="BO1177" s="152"/>
      <c r="BP1177" s="152"/>
      <c r="BQ1177" s="152"/>
      <c r="BR1177" s="153"/>
      <c r="BS1177" s="145"/>
      <c r="BT1177" s="145"/>
      <c r="BU1177" s="145"/>
      <c r="BV1177" s="153"/>
      <c r="BW1177" s="154"/>
      <c r="BX1177" s="155"/>
      <c r="BY1177" s="153"/>
      <c r="BZ1177" s="153"/>
      <c r="CA1177" s="153"/>
      <c r="CB1177" s="158"/>
      <c r="CC1177" s="158"/>
      <c r="CD1177" s="158"/>
      <c r="CE1177" s="158"/>
      <c r="CF1177" s="153"/>
      <c r="CG1177" s="152"/>
      <c r="CH1177" s="159"/>
      <c r="CI1177" s="159"/>
    </row>
    <row r="1178" spans="1:87" ht="24.75" customHeight="1" x14ac:dyDescent="0.3">
      <c r="A1178" s="143"/>
      <c r="AD1178" s="146"/>
      <c r="AE1178" s="146"/>
      <c r="AF1178" s="146"/>
      <c r="AG1178" s="147"/>
      <c r="AH1178" s="147"/>
      <c r="AI1178" s="147"/>
      <c r="AJ1178" s="147"/>
      <c r="AK1178" s="148"/>
      <c r="AL1178" s="146"/>
      <c r="AM1178" s="146"/>
      <c r="AN1178" s="146"/>
      <c r="AO1178" s="147"/>
      <c r="AP1178" s="147"/>
      <c r="AQ1178" s="147"/>
      <c r="AR1178" s="147"/>
      <c r="AS1178" s="149"/>
      <c r="AT1178" s="147"/>
      <c r="AU1178" s="147"/>
      <c r="AV1178" s="149"/>
      <c r="AW1178" s="150"/>
      <c r="AX1178" s="151"/>
      <c r="AY1178" s="151"/>
      <c r="AZ1178" s="152"/>
      <c r="BA1178" s="152"/>
      <c r="BB1178" s="152"/>
      <c r="BC1178" s="146"/>
      <c r="BD1178" s="145"/>
      <c r="BE1178" s="147"/>
      <c r="BF1178" s="145"/>
      <c r="BG1178" s="145"/>
      <c r="BH1178" s="153"/>
      <c r="BI1178" s="154"/>
      <c r="BJ1178" s="155"/>
      <c r="BK1178" s="153"/>
      <c r="BL1178" s="156"/>
      <c r="BM1178" s="157"/>
      <c r="BN1178" s="157"/>
      <c r="BO1178" s="152"/>
      <c r="BP1178" s="152"/>
      <c r="BQ1178" s="152"/>
      <c r="BR1178" s="153"/>
      <c r="BS1178" s="145"/>
      <c r="BT1178" s="145"/>
      <c r="BU1178" s="145"/>
      <c r="BV1178" s="153"/>
      <c r="BW1178" s="154"/>
      <c r="BX1178" s="155"/>
      <c r="BY1178" s="153"/>
      <c r="BZ1178" s="153"/>
      <c r="CA1178" s="153"/>
      <c r="CB1178" s="158"/>
      <c r="CC1178" s="158"/>
      <c r="CD1178" s="158"/>
      <c r="CE1178" s="158"/>
      <c r="CF1178" s="153"/>
      <c r="CG1178" s="152"/>
      <c r="CH1178" s="159"/>
      <c r="CI1178" s="159"/>
    </row>
    <row r="1179" spans="1:87" ht="24.75" customHeight="1" x14ac:dyDescent="0.3">
      <c r="A1179" s="143"/>
      <c r="AD1179" s="146"/>
      <c r="AE1179" s="146"/>
      <c r="AF1179" s="146"/>
      <c r="AG1179" s="147"/>
      <c r="AH1179" s="147"/>
      <c r="AI1179" s="147"/>
      <c r="AJ1179" s="147"/>
      <c r="AK1179" s="148"/>
      <c r="AL1179" s="146"/>
      <c r="AM1179" s="146"/>
      <c r="AN1179" s="146"/>
      <c r="AO1179" s="147"/>
      <c r="AP1179" s="147"/>
      <c r="AQ1179" s="147"/>
      <c r="AR1179" s="147"/>
      <c r="AS1179" s="149"/>
      <c r="AT1179" s="147"/>
      <c r="AU1179" s="147"/>
      <c r="AV1179" s="149"/>
      <c r="AW1179" s="150"/>
      <c r="AX1179" s="151"/>
      <c r="AY1179" s="151"/>
      <c r="AZ1179" s="152"/>
      <c r="BA1179" s="152"/>
      <c r="BB1179" s="152"/>
      <c r="BC1179" s="146"/>
      <c r="BD1179" s="145"/>
      <c r="BE1179" s="147"/>
      <c r="BF1179" s="145"/>
      <c r="BG1179" s="145"/>
      <c r="BH1179" s="153"/>
      <c r="BI1179" s="154"/>
      <c r="BJ1179" s="155"/>
      <c r="BK1179" s="153"/>
      <c r="BL1179" s="156"/>
      <c r="BM1179" s="157"/>
      <c r="BN1179" s="157"/>
      <c r="BO1179" s="152"/>
      <c r="BP1179" s="152"/>
      <c r="BQ1179" s="152"/>
      <c r="BR1179" s="153"/>
      <c r="BS1179" s="145"/>
      <c r="BT1179" s="145"/>
      <c r="BU1179" s="145"/>
      <c r="BV1179" s="153"/>
      <c r="BW1179" s="154"/>
      <c r="BX1179" s="155"/>
      <c r="BY1179" s="153"/>
      <c r="BZ1179" s="153"/>
      <c r="CA1179" s="153"/>
      <c r="CB1179" s="158"/>
      <c r="CC1179" s="158"/>
      <c r="CD1179" s="158"/>
      <c r="CE1179" s="158"/>
      <c r="CF1179" s="153"/>
      <c r="CG1179" s="152"/>
      <c r="CH1179" s="159"/>
      <c r="CI1179" s="159"/>
    </row>
    <row r="1180" spans="1:87" ht="24.75" customHeight="1" x14ac:dyDescent="0.3">
      <c r="A1180" s="143"/>
      <c r="AD1180" s="146"/>
      <c r="AE1180" s="146"/>
      <c r="AF1180" s="146"/>
      <c r="AG1180" s="147"/>
      <c r="AH1180" s="147"/>
      <c r="AI1180" s="147"/>
      <c r="AJ1180" s="147"/>
      <c r="AK1180" s="148"/>
      <c r="AL1180" s="146"/>
      <c r="AM1180" s="146"/>
      <c r="AN1180" s="146"/>
      <c r="AO1180" s="147"/>
      <c r="AP1180" s="147"/>
      <c r="AQ1180" s="147"/>
      <c r="AR1180" s="147"/>
      <c r="AS1180" s="149"/>
      <c r="AT1180" s="147"/>
      <c r="AU1180" s="147"/>
      <c r="AV1180" s="149"/>
      <c r="AW1180" s="150"/>
      <c r="AX1180" s="151"/>
      <c r="AY1180" s="151"/>
      <c r="AZ1180" s="152"/>
      <c r="BA1180" s="152"/>
      <c r="BB1180" s="152"/>
      <c r="BC1180" s="146"/>
      <c r="BD1180" s="145"/>
      <c r="BE1180" s="147"/>
      <c r="BF1180" s="145"/>
      <c r="BG1180" s="145"/>
      <c r="BH1180" s="153"/>
      <c r="BI1180" s="154"/>
      <c r="BJ1180" s="155"/>
      <c r="BK1180" s="153"/>
      <c r="BL1180" s="156"/>
      <c r="BM1180" s="157"/>
      <c r="BN1180" s="157"/>
      <c r="BO1180" s="152"/>
      <c r="BP1180" s="152"/>
      <c r="BQ1180" s="152"/>
      <c r="BR1180" s="153"/>
      <c r="BS1180" s="145"/>
      <c r="BT1180" s="145"/>
      <c r="BU1180" s="145"/>
      <c r="BV1180" s="153"/>
      <c r="BW1180" s="154"/>
      <c r="BX1180" s="155"/>
      <c r="BY1180" s="153"/>
      <c r="BZ1180" s="153"/>
      <c r="CA1180" s="153"/>
      <c r="CB1180" s="158"/>
      <c r="CC1180" s="158"/>
      <c r="CD1180" s="158"/>
      <c r="CE1180" s="158"/>
      <c r="CF1180" s="153"/>
      <c r="CG1180" s="152"/>
      <c r="CH1180" s="159"/>
      <c r="CI1180" s="159"/>
    </row>
    <row r="1181" spans="1:87" ht="24.75" customHeight="1" x14ac:dyDescent="0.3">
      <c r="A1181" s="143"/>
      <c r="AD1181" s="146"/>
      <c r="AE1181" s="146"/>
      <c r="AF1181" s="146"/>
      <c r="AG1181" s="147"/>
      <c r="AH1181" s="147"/>
      <c r="AI1181" s="147"/>
      <c r="AJ1181" s="147"/>
      <c r="AK1181" s="148"/>
      <c r="AL1181" s="146"/>
      <c r="AM1181" s="146"/>
      <c r="AN1181" s="146"/>
      <c r="AO1181" s="147"/>
      <c r="AP1181" s="147"/>
      <c r="AQ1181" s="147"/>
      <c r="AR1181" s="147"/>
      <c r="AS1181" s="149"/>
      <c r="AT1181" s="147"/>
      <c r="AU1181" s="147"/>
      <c r="AV1181" s="149"/>
      <c r="AW1181" s="150"/>
      <c r="AX1181" s="151"/>
      <c r="AY1181" s="151"/>
      <c r="AZ1181" s="152"/>
      <c r="BA1181" s="152"/>
      <c r="BB1181" s="152"/>
      <c r="BC1181" s="146"/>
      <c r="BD1181" s="145"/>
      <c r="BE1181" s="147"/>
      <c r="BF1181" s="145"/>
      <c r="BG1181" s="145"/>
      <c r="BH1181" s="153"/>
      <c r="BI1181" s="154"/>
      <c r="BJ1181" s="155"/>
      <c r="BK1181" s="153"/>
      <c r="BL1181" s="156"/>
      <c r="BM1181" s="157"/>
      <c r="BN1181" s="157"/>
      <c r="BO1181" s="152"/>
      <c r="BP1181" s="152"/>
      <c r="BQ1181" s="152"/>
      <c r="BR1181" s="153"/>
      <c r="BS1181" s="145"/>
      <c r="BT1181" s="145"/>
      <c r="BU1181" s="145"/>
      <c r="BV1181" s="153"/>
      <c r="BW1181" s="154"/>
      <c r="BX1181" s="155"/>
      <c r="BY1181" s="153"/>
      <c r="BZ1181" s="153"/>
      <c r="CA1181" s="153"/>
      <c r="CB1181" s="158"/>
      <c r="CC1181" s="158"/>
      <c r="CD1181" s="158"/>
      <c r="CE1181" s="158"/>
      <c r="CF1181" s="153"/>
      <c r="CG1181" s="152"/>
      <c r="CH1181" s="159"/>
      <c r="CI1181" s="159"/>
    </row>
    <row r="1182" spans="1:87" ht="24.75" customHeight="1" x14ac:dyDescent="0.3">
      <c r="A1182" s="143"/>
      <c r="AD1182" s="146"/>
      <c r="AE1182" s="146"/>
      <c r="AF1182" s="146"/>
      <c r="AG1182" s="147"/>
      <c r="AH1182" s="147"/>
      <c r="AI1182" s="147"/>
      <c r="AJ1182" s="147"/>
      <c r="AK1182" s="148"/>
      <c r="AL1182" s="146"/>
      <c r="AM1182" s="146"/>
      <c r="AN1182" s="146"/>
      <c r="AO1182" s="147"/>
      <c r="AP1182" s="147"/>
      <c r="AQ1182" s="147"/>
      <c r="AR1182" s="147"/>
      <c r="AS1182" s="149"/>
      <c r="AT1182" s="147"/>
      <c r="AU1182" s="147"/>
      <c r="AV1182" s="149"/>
      <c r="AW1182" s="150"/>
      <c r="AX1182" s="151"/>
      <c r="AY1182" s="151"/>
      <c r="AZ1182" s="152"/>
      <c r="BA1182" s="152"/>
      <c r="BB1182" s="152"/>
      <c r="BC1182" s="146"/>
      <c r="BD1182" s="145"/>
      <c r="BE1182" s="147"/>
      <c r="BF1182" s="145"/>
      <c r="BG1182" s="145"/>
      <c r="BH1182" s="153"/>
      <c r="BI1182" s="154"/>
      <c r="BJ1182" s="155"/>
      <c r="BK1182" s="153"/>
      <c r="BL1182" s="156"/>
      <c r="BM1182" s="157"/>
      <c r="BN1182" s="157"/>
      <c r="BO1182" s="152"/>
      <c r="BP1182" s="152"/>
      <c r="BQ1182" s="152"/>
      <c r="BR1182" s="153"/>
      <c r="BS1182" s="145"/>
      <c r="BT1182" s="145"/>
      <c r="BU1182" s="145"/>
      <c r="BV1182" s="153"/>
      <c r="BW1182" s="154"/>
      <c r="BX1182" s="155"/>
      <c r="BY1182" s="153"/>
      <c r="BZ1182" s="153"/>
      <c r="CA1182" s="153"/>
      <c r="CB1182" s="158"/>
      <c r="CC1182" s="158"/>
      <c r="CD1182" s="158"/>
      <c r="CE1182" s="158"/>
      <c r="CF1182" s="153"/>
      <c r="CG1182" s="152"/>
      <c r="CH1182" s="159"/>
      <c r="CI1182" s="159"/>
    </row>
    <row r="1183" spans="1:87" ht="24.75" customHeight="1" x14ac:dyDescent="0.3">
      <c r="A1183" s="143"/>
      <c r="AD1183" s="146"/>
      <c r="AE1183" s="146"/>
      <c r="AF1183" s="146"/>
      <c r="AG1183" s="147"/>
      <c r="AH1183" s="147"/>
      <c r="AI1183" s="147"/>
      <c r="AJ1183" s="147"/>
      <c r="AK1183" s="148"/>
      <c r="AL1183" s="146"/>
      <c r="AM1183" s="146"/>
      <c r="AN1183" s="146"/>
      <c r="AO1183" s="147"/>
      <c r="AP1183" s="147"/>
      <c r="AQ1183" s="147"/>
      <c r="AR1183" s="147"/>
      <c r="AS1183" s="149"/>
      <c r="AT1183" s="147"/>
      <c r="AU1183" s="147"/>
      <c r="AV1183" s="149"/>
      <c r="AW1183" s="150"/>
      <c r="AX1183" s="151"/>
      <c r="AY1183" s="151"/>
      <c r="AZ1183" s="152"/>
      <c r="BA1183" s="152"/>
      <c r="BB1183" s="152"/>
      <c r="BC1183" s="146"/>
      <c r="BD1183" s="145"/>
      <c r="BE1183" s="147"/>
      <c r="BF1183" s="145"/>
      <c r="BG1183" s="145"/>
      <c r="BH1183" s="153"/>
      <c r="BI1183" s="154"/>
      <c r="BJ1183" s="155"/>
      <c r="BK1183" s="153"/>
      <c r="BL1183" s="156"/>
      <c r="BM1183" s="157"/>
      <c r="BN1183" s="157"/>
      <c r="BO1183" s="152"/>
      <c r="BP1183" s="152"/>
      <c r="BQ1183" s="152"/>
      <c r="BR1183" s="153"/>
      <c r="BS1183" s="145"/>
      <c r="BT1183" s="145"/>
      <c r="BU1183" s="145"/>
      <c r="BV1183" s="153"/>
      <c r="BW1183" s="154"/>
      <c r="BX1183" s="155"/>
      <c r="BY1183" s="153"/>
      <c r="BZ1183" s="153"/>
      <c r="CA1183" s="153"/>
      <c r="CB1183" s="158"/>
      <c r="CC1183" s="158"/>
      <c r="CD1183" s="158"/>
      <c r="CE1183" s="158"/>
      <c r="CF1183" s="153"/>
      <c r="CG1183" s="152"/>
      <c r="CH1183" s="159"/>
      <c r="CI1183" s="159"/>
    </row>
    <row r="1184" spans="1:87" ht="24.75" customHeight="1" x14ac:dyDescent="0.3">
      <c r="A1184" s="143"/>
      <c r="AD1184" s="146"/>
      <c r="AE1184" s="146"/>
      <c r="AF1184" s="146"/>
      <c r="AG1184" s="147"/>
      <c r="AH1184" s="147"/>
      <c r="AI1184" s="147"/>
      <c r="AJ1184" s="147"/>
      <c r="AK1184" s="148"/>
      <c r="AL1184" s="146"/>
      <c r="AM1184" s="146"/>
      <c r="AN1184" s="146"/>
      <c r="AO1184" s="147"/>
      <c r="AP1184" s="147"/>
      <c r="AQ1184" s="147"/>
      <c r="AR1184" s="147"/>
      <c r="AS1184" s="149"/>
      <c r="AT1184" s="147"/>
      <c r="AU1184" s="147"/>
      <c r="AV1184" s="149"/>
      <c r="AW1184" s="150"/>
      <c r="AX1184" s="151"/>
      <c r="AY1184" s="151"/>
      <c r="AZ1184" s="152"/>
      <c r="BA1184" s="152"/>
      <c r="BB1184" s="152"/>
      <c r="BC1184" s="146"/>
      <c r="BD1184" s="145"/>
      <c r="BE1184" s="147"/>
      <c r="BF1184" s="145"/>
      <c r="BG1184" s="145"/>
      <c r="BH1184" s="153"/>
      <c r="BI1184" s="154"/>
      <c r="BJ1184" s="155"/>
      <c r="BK1184" s="153"/>
      <c r="BL1184" s="156"/>
      <c r="BM1184" s="157"/>
      <c r="BN1184" s="157"/>
      <c r="BO1184" s="152"/>
      <c r="BP1184" s="152"/>
      <c r="BQ1184" s="152"/>
      <c r="BR1184" s="153"/>
      <c r="BS1184" s="145"/>
      <c r="BT1184" s="145"/>
      <c r="BU1184" s="145"/>
      <c r="BV1184" s="153"/>
      <c r="BW1184" s="154"/>
      <c r="BX1184" s="155"/>
      <c r="BY1184" s="153"/>
      <c r="BZ1184" s="153"/>
      <c r="CA1184" s="153"/>
      <c r="CB1184" s="158"/>
      <c r="CC1184" s="158"/>
      <c r="CD1184" s="158"/>
      <c r="CE1184" s="158"/>
      <c r="CF1184" s="153"/>
      <c r="CG1184" s="152"/>
      <c r="CH1184" s="159"/>
      <c r="CI1184" s="159"/>
    </row>
    <row r="1185" spans="1:87" ht="24.75" customHeight="1" x14ac:dyDescent="0.3">
      <c r="A1185" s="143"/>
      <c r="AD1185" s="146"/>
      <c r="AE1185" s="146"/>
      <c r="AF1185" s="146"/>
      <c r="AG1185" s="147"/>
      <c r="AH1185" s="147"/>
      <c r="AI1185" s="147"/>
      <c r="AJ1185" s="147"/>
      <c r="AK1185" s="148"/>
      <c r="AL1185" s="146"/>
      <c r="AM1185" s="146"/>
      <c r="AN1185" s="146"/>
      <c r="AO1185" s="147"/>
      <c r="AP1185" s="147"/>
      <c r="AQ1185" s="147"/>
      <c r="AR1185" s="147"/>
      <c r="AS1185" s="149"/>
      <c r="AT1185" s="147"/>
      <c r="AU1185" s="147"/>
      <c r="AV1185" s="149"/>
      <c r="AW1185" s="150"/>
      <c r="AX1185" s="151"/>
      <c r="AY1185" s="151"/>
      <c r="AZ1185" s="152"/>
      <c r="BA1185" s="152"/>
      <c r="BB1185" s="152"/>
      <c r="BC1185" s="146"/>
      <c r="BD1185" s="145"/>
      <c r="BE1185" s="147"/>
      <c r="BF1185" s="145"/>
      <c r="BG1185" s="145"/>
      <c r="BH1185" s="153"/>
      <c r="BI1185" s="154"/>
      <c r="BJ1185" s="155"/>
      <c r="BK1185" s="153"/>
      <c r="BL1185" s="156"/>
      <c r="BM1185" s="157"/>
      <c r="BN1185" s="157"/>
      <c r="BO1185" s="152"/>
      <c r="BP1185" s="152"/>
      <c r="BQ1185" s="152"/>
      <c r="BR1185" s="153"/>
      <c r="BS1185" s="145"/>
      <c r="BT1185" s="145"/>
      <c r="BU1185" s="145"/>
      <c r="BV1185" s="153"/>
      <c r="BW1185" s="154"/>
      <c r="BX1185" s="155"/>
      <c r="BY1185" s="153"/>
      <c r="BZ1185" s="153"/>
      <c r="CA1185" s="153"/>
      <c r="CB1185" s="158"/>
      <c r="CC1185" s="158"/>
      <c r="CD1185" s="158"/>
      <c r="CE1185" s="158"/>
      <c r="CF1185" s="153"/>
      <c r="CG1185" s="152"/>
      <c r="CH1185" s="159"/>
      <c r="CI1185" s="159"/>
    </row>
    <row r="1186" spans="1:87" ht="24.75" customHeight="1" x14ac:dyDescent="0.3">
      <c r="A1186" s="143"/>
      <c r="AD1186" s="146"/>
      <c r="AE1186" s="146"/>
      <c r="AF1186" s="146"/>
      <c r="AG1186" s="147"/>
      <c r="AH1186" s="147"/>
      <c r="AI1186" s="147"/>
      <c r="AJ1186" s="147"/>
      <c r="AK1186" s="148"/>
      <c r="AL1186" s="146"/>
      <c r="AM1186" s="146"/>
      <c r="AN1186" s="146"/>
      <c r="AO1186" s="147"/>
      <c r="AP1186" s="147"/>
      <c r="AQ1186" s="147"/>
      <c r="AR1186" s="147"/>
      <c r="AS1186" s="149"/>
      <c r="AT1186" s="147"/>
      <c r="AU1186" s="147"/>
      <c r="AV1186" s="149"/>
      <c r="AW1186" s="150"/>
      <c r="AX1186" s="151"/>
      <c r="AY1186" s="151"/>
      <c r="AZ1186" s="152"/>
      <c r="BA1186" s="152"/>
      <c r="BB1186" s="152"/>
      <c r="BC1186" s="146"/>
      <c r="BD1186" s="145"/>
      <c r="BE1186" s="147"/>
      <c r="BF1186" s="145"/>
      <c r="BG1186" s="145"/>
      <c r="BH1186" s="153"/>
      <c r="BI1186" s="154"/>
      <c r="BJ1186" s="155"/>
      <c r="BK1186" s="153"/>
      <c r="BL1186" s="156"/>
      <c r="BM1186" s="157"/>
      <c r="BN1186" s="157"/>
      <c r="BO1186" s="152"/>
      <c r="BP1186" s="152"/>
      <c r="BQ1186" s="152"/>
      <c r="BR1186" s="153"/>
      <c r="BS1186" s="145"/>
      <c r="BT1186" s="145"/>
      <c r="BU1186" s="145"/>
      <c r="BV1186" s="153"/>
      <c r="BW1186" s="154"/>
      <c r="BX1186" s="155"/>
      <c r="BY1186" s="153"/>
      <c r="BZ1186" s="153"/>
      <c r="CA1186" s="153"/>
      <c r="CB1186" s="158"/>
      <c r="CC1186" s="158"/>
      <c r="CD1186" s="158"/>
      <c r="CE1186" s="158"/>
      <c r="CF1186" s="153"/>
      <c r="CG1186" s="152"/>
      <c r="CH1186" s="159"/>
      <c r="CI1186" s="159"/>
    </row>
    <row r="1187" spans="1:87" ht="24.75" customHeight="1" x14ac:dyDescent="0.3">
      <c r="A1187" s="143"/>
      <c r="AD1187" s="146"/>
      <c r="AE1187" s="146"/>
      <c r="AF1187" s="146"/>
      <c r="AG1187" s="147"/>
      <c r="AH1187" s="147"/>
      <c r="AI1187" s="147"/>
      <c r="AJ1187" s="147"/>
      <c r="AK1187" s="148"/>
      <c r="AL1187" s="146"/>
      <c r="AM1187" s="146"/>
      <c r="AN1187" s="146"/>
      <c r="AO1187" s="147"/>
      <c r="AP1187" s="147"/>
      <c r="AQ1187" s="147"/>
      <c r="AR1187" s="147"/>
      <c r="AS1187" s="149"/>
      <c r="AT1187" s="147"/>
      <c r="AU1187" s="147"/>
      <c r="AV1187" s="149"/>
      <c r="AW1187" s="150"/>
      <c r="AX1187" s="151"/>
      <c r="AY1187" s="151"/>
      <c r="AZ1187" s="152"/>
      <c r="BA1187" s="152"/>
      <c r="BB1187" s="152"/>
      <c r="BC1187" s="146"/>
      <c r="BD1187" s="145"/>
      <c r="BE1187" s="147"/>
      <c r="BF1187" s="145"/>
      <c r="BG1187" s="145"/>
      <c r="BH1187" s="153"/>
      <c r="BI1187" s="154"/>
      <c r="BJ1187" s="155"/>
      <c r="BK1187" s="153"/>
      <c r="BL1187" s="156"/>
      <c r="BM1187" s="157"/>
      <c r="BN1187" s="157"/>
      <c r="BO1187" s="152"/>
      <c r="BP1187" s="152"/>
      <c r="BQ1187" s="152"/>
      <c r="BR1187" s="153"/>
      <c r="BS1187" s="145"/>
      <c r="BT1187" s="145"/>
      <c r="BU1187" s="145"/>
      <c r="BV1187" s="153"/>
      <c r="BW1187" s="154"/>
      <c r="BX1187" s="155"/>
      <c r="BY1187" s="153"/>
      <c r="BZ1187" s="153"/>
      <c r="CA1187" s="153"/>
      <c r="CB1187" s="158"/>
      <c r="CC1187" s="158"/>
      <c r="CD1187" s="158"/>
      <c r="CE1187" s="158"/>
      <c r="CF1187" s="153"/>
      <c r="CG1187" s="152"/>
      <c r="CH1187" s="159"/>
      <c r="CI1187" s="159"/>
    </row>
    <row r="1188" spans="1:87" ht="24.75" customHeight="1" x14ac:dyDescent="0.3">
      <c r="A1188" s="143"/>
      <c r="AD1188" s="146"/>
      <c r="AE1188" s="146"/>
      <c r="AF1188" s="146"/>
      <c r="AG1188" s="147"/>
      <c r="AH1188" s="147"/>
      <c r="AI1188" s="147"/>
      <c r="AJ1188" s="147"/>
      <c r="AK1188" s="148"/>
      <c r="AL1188" s="146"/>
      <c r="AM1188" s="146"/>
      <c r="AN1188" s="146"/>
      <c r="AO1188" s="147"/>
      <c r="AP1188" s="147"/>
      <c r="AQ1188" s="147"/>
      <c r="AR1188" s="147"/>
      <c r="AS1188" s="149"/>
      <c r="AT1188" s="147"/>
      <c r="AU1188" s="147"/>
      <c r="AV1188" s="149"/>
      <c r="AW1188" s="150"/>
      <c r="AX1188" s="151"/>
      <c r="AY1188" s="151"/>
      <c r="AZ1188" s="152"/>
      <c r="BA1188" s="152"/>
      <c r="BB1188" s="152"/>
      <c r="BC1188" s="146"/>
      <c r="BD1188" s="145"/>
      <c r="BE1188" s="147"/>
      <c r="BF1188" s="145"/>
      <c r="BG1188" s="145"/>
      <c r="BH1188" s="153"/>
      <c r="BI1188" s="154"/>
      <c r="BJ1188" s="155"/>
      <c r="BK1188" s="153"/>
      <c r="BL1188" s="156"/>
      <c r="BM1188" s="157"/>
      <c r="BN1188" s="157"/>
      <c r="BO1188" s="152"/>
      <c r="BP1188" s="152"/>
      <c r="BQ1188" s="152"/>
      <c r="BR1188" s="153"/>
      <c r="BS1188" s="145"/>
      <c r="BT1188" s="145"/>
      <c r="BU1188" s="145"/>
      <c r="BV1188" s="153"/>
      <c r="BW1188" s="154"/>
      <c r="BX1188" s="155"/>
      <c r="BY1188" s="153"/>
      <c r="BZ1188" s="153"/>
      <c r="CA1188" s="153"/>
      <c r="CB1188" s="158"/>
      <c r="CC1188" s="158"/>
      <c r="CD1188" s="158"/>
      <c r="CE1188" s="158"/>
      <c r="CF1188" s="153"/>
      <c r="CG1188" s="152"/>
      <c r="CH1188" s="159"/>
      <c r="CI1188" s="159"/>
    </row>
    <row r="1189" spans="1:87" ht="24.75" customHeight="1" x14ac:dyDescent="0.3">
      <c r="A1189" s="143"/>
      <c r="AD1189" s="146"/>
      <c r="AE1189" s="146"/>
      <c r="AF1189" s="146"/>
      <c r="AG1189" s="147"/>
      <c r="AH1189" s="147"/>
      <c r="AI1189" s="147"/>
      <c r="AJ1189" s="147"/>
      <c r="AK1189" s="148"/>
      <c r="AL1189" s="146"/>
      <c r="AM1189" s="146"/>
      <c r="AN1189" s="146"/>
      <c r="AO1189" s="147"/>
      <c r="AP1189" s="147"/>
      <c r="AQ1189" s="147"/>
      <c r="AR1189" s="147"/>
      <c r="AS1189" s="149"/>
      <c r="AT1189" s="147"/>
      <c r="AU1189" s="147"/>
      <c r="AV1189" s="149"/>
      <c r="AW1189" s="150"/>
      <c r="AX1189" s="151"/>
      <c r="AY1189" s="151"/>
      <c r="AZ1189" s="152"/>
      <c r="BA1189" s="152"/>
      <c r="BB1189" s="152"/>
      <c r="BC1189" s="146"/>
      <c r="BD1189" s="145"/>
      <c r="BE1189" s="147"/>
      <c r="BF1189" s="145"/>
      <c r="BG1189" s="145"/>
      <c r="BH1189" s="153"/>
      <c r="BI1189" s="154"/>
      <c r="BJ1189" s="155"/>
      <c r="BK1189" s="153"/>
      <c r="BL1189" s="156"/>
      <c r="BM1189" s="157"/>
      <c r="BN1189" s="157"/>
      <c r="BO1189" s="152"/>
      <c r="BP1189" s="152"/>
      <c r="BQ1189" s="152"/>
      <c r="BR1189" s="153"/>
      <c r="BS1189" s="145"/>
      <c r="BT1189" s="145"/>
      <c r="BU1189" s="145"/>
      <c r="BV1189" s="153"/>
      <c r="BW1189" s="154"/>
      <c r="BX1189" s="155"/>
      <c r="BY1189" s="153"/>
      <c r="BZ1189" s="153"/>
      <c r="CA1189" s="153"/>
      <c r="CB1189" s="158"/>
      <c r="CC1189" s="158"/>
      <c r="CD1189" s="158"/>
      <c r="CE1189" s="158"/>
      <c r="CF1189" s="153"/>
      <c r="CG1189" s="152"/>
      <c r="CH1189" s="159"/>
      <c r="CI1189" s="159"/>
    </row>
    <row r="1190" spans="1:87" ht="24.75" customHeight="1" x14ac:dyDescent="0.3">
      <c r="A1190" s="143"/>
      <c r="AD1190" s="146"/>
      <c r="AE1190" s="146"/>
      <c r="AF1190" s="146"/>
      <c r="AG1190" s="147"/>
      <c r="AH1190" s="147"/>
      <c r="AI1190" s="147"/>
      <c r="AJ1190" s="147"/>
      <c r="AK1190" s="148"/>
      <c r="AL1190" s="146"/>
      <c r="AM1190" s="146"/>
      <c r="AN1190" s="146"/>
      <c r="AO1190" s="147"/>
      <c r="AP1190" s="147"/>
      <c r="AQ1190" s="147"/>
      <c r="AR1190" s="147"/>
      <c r="AS1190" s="149"/>
      <c r="AT1190" s="147"/>
      <c r="AU1190" s="147"/>
      <c r="AV1190" s="149"/>
      <c r="AW1190" s="150"/>
      <c r="AX1190" s="151"/>
      <c r="AY1190" s="151"/>
      <c r="AZ1190" s="152"/>
      <c r="BA1190" s="152"/>
      <c r="BB1190" s="152"/>
      <c r="BC1190" s="146"/>
      <c r="BD1190" s="145"/>
      <c r="BE1190" s="147"/>
      <c r="BF1190" s="145"/>
      <c r="BG1190" s="145"/>
      <c r="BH1190" s="153"/>
      <c r="BI1190" s="154"/>
      <c r="BJ1190" s="155"/>
      <c r="BK1190" s="153"/>
      <c r="BL1190" s="156"/>
      <c r="BM1190" s="157"/>
      <c r="BN1190" s="157"/>
      <c r="BO1190" s="152"/>
      <c r="BP1190" s="152"/>
      <c r="BQ1190" s="152"/>
      <c r="BR1190" s="153"/>
      <c r="BS1190" s="145"/>
      <c r="BT1190" s="145"/>
      <c r="BU1190" s="145"/>
      <c r="BV1190" s="153"/>
      <c r="BW1190" s="154"/>
      <c r="BX1190" s="155"/>
      <c r="BY1190" s="153"/>
      <c r="BZ1190" s="153"/>
      <c r="CA1190" s="153"/>
      <c r="CB1190" s="158"/>
      <c r="CC1190" s="158"/>
      <c r="CD1190" s="158"/>
      <c r="CE1190" s="158"/>
      <c r="CF1190" s="153"/>
      <c r="CG1190" s="152"/>
      <c r="CH1190" s="159"/>
      <c r="CI1190" s="159"/>
    </row>
    <row r="1191" spans="1:87" ht="24.75" customHeight="1" x14ac:dyDescent="0.3">
      <c r="A1191" s="143"/>
      <c r="AD1191" s="146"/>
      <c r="AE1191" s="146"/>
      <c r="AF1191" s="146"/>
      <c r="AG1191" s="147"/>
      <c r="AH1191" s="147"/>
      <c r="AI1191" s="147"/>
      <c r="AJ1191" s="147"/>
      <c r="AK1191" s="148"/>
      <c r="AL1191" s="146"/>
      <c r="AM1191" s="146"/>
      <c r="AN1191" s="146"/>
      <c r="AO1191" s="147"/>
      <c r="AP1191" s="147"/>
      <c r="AQ1191" s="147"/>
      <c r="AR1191" s="147"/>
      <c r="AS1191" s="149"/>
      <c r="AT1191" s="147"/>
      <c r="AU1191" s="147"/>
      <c r="AV1191" s="149"/>
      <c r="AW1191" s="150"/>
      <c r="AX1191" s="151"/>
      <c r="AY1191" s="151"/>
      <c r="AZ1191" s="152"/>
      <c r="BA1191" s="152"/>
      <c r="BB1191" s="152"/>
      <c r="BC1191" s="146"/>
      <c r="BD1191" s="145"/>
      <c r="BE1191" s="147"/>
      <c r="BF1191" s="145"/>
      <c r="BG1191" s="145"/>
      <c r="BH1191" s="153"/>
      <c r="BI1191" s="154"/>
      <c r="BJ1191" s="155"/>
      <c r="BK1191" s="153"/>
      <c r="BL1191" s="156"/>
      <c r="BM1191" s="157"/>
      <c r="BN1191" s="157"/>
      <c r="BO1191" s="152"/>
      <c r="BP1191" s="152"/>
      <c r="BQ1191" s="152"/>
      <c r="BR1191" s="153"/>
      <c r="BS1191" s="145"/>
      <c r="BT1191" s="145"/>
      <c r="BU1191" s="145"/>
      <c r="BV1191" s="153"/>
      <c r="BW1191" s="154"/>
      <c r="BX1191" s="155"/>
      <c r="BY1191" s="153"/>
      <c r="BZ1191" s="153"/>
      <c r="CA1191" s="153"/>
      <c r="CB1191" s="158"/>
      <c r="CC1191" s="158"/>
      <c r="CD1191" s="158"/>
      <c r="CE1191" s="158"/>
      <c r="CF1191" s="153"/>
      <c r="CG1191" s="152"/>
      <c r="CH1191" s="159"/>
      <c r="CI1191" s="159"/>
    </row>
    <row r="1192" spans="1:87" ht="24.75" customHeight="1" x14ac:dyDescent="0.3">
      <c r="A1192" s="143"/>
      <c r="AD1192" s="146"/>
      <c r="AE1192" s="146"/>
      <c r="AF1192" s="146"/>
      <c r="AG1192" s="147"/>
      <c r="AH1192" s="147"/>
      <c r="AI1192" s="147"/>
      <c r="AJ1192" s="147"/>
      <c r="AK1192" s="148"/>
      <c r="AL1192" s="146"/>
      <c r="AM1192" s="146"/>
      <c r="AN1192" s="146"/>
      <c r="AO1192" s="147"/>
      <c r="AP1192" s="147"/>
      <c r="AQ1192" s="147"/>
      <c r="AR1192" s="147"/>
      <c r="AS1192" s="149"/>
      <c r="AT1192" s="147"/>
      <c r="AU1192" s="147"/>
      <c r="AV1192" s="149"/>
      <c r="AW1192" s="150"/>
      <c r="AX1192" s="151"/>
      <c r="AY1192" s="151"/>
      <c r="AZ1192" s="152"/>
      <c r="BA1192" s="152"/>
      <c r="BB1192" s="152"/>
      <c r="BC1192" s="146"/>
      <c r="BD1192" s="145"/>
      <c r="BE1192" s="147"/>
      <c r="BF1192" s="145"/>
      <c r="BG1192" s="145"/>
      <c r="BH1192" s="153"/>
      <c r="BI1192" s="154"/>
      <c r="BJ1192" s="155"/>
      <c r="BK1192" s="153"/>
      <c r="BL1192" s="156"/>
      <c r="BM1192" s="157"/>
      <c r="BN1192" s="157"/>
      <c r="BO1192" s="152"/>
      <c r="BP1192" s="152"/>
      <c r="BQ1192" s="152"/>
      <c r="BR1192" s="153"/>
      <c r="BS1192" s="145"/>
      <c r="BT1192" s="145"/>
      <c r="BU1192" s="145"/>
      <c r="BV1192" s="153"/>
      <c r="BW1192" s="154"/>
      <c r="BX1192" s="155"/>
      <c r="BY1192" s="153"/>
      <c r="BZ1192" s="153"/>
      <c r="CA1192" s="153"/>
      <c r="CB1192" s="158"/>
      <c r="CC1192" s="158"/>
      <c r="CD1192" s="158"/>
      <c r="CE1192" s="158"/>
      <c r="CF1192" s="153"/>
      <c r="CG1192" s="152"/>
      <c r="CH1192" s="159"/>
      <c r="CI1192" s="159"/>
    </row>
    <row r="1193" spans="1:87" ht="24.75" customHeight="1" x14ac:dyDescent="0.3">
      <c r="A1193" s="143"/>
      <c r="AD1193" s="146"/>
      <c r="AE1193" s="146"/>
      <c r="AF1193" s="146"/>
      <c r="AG1193" s="147"/>
      <c r="AH1193" s="147"/>
      <c r="AI1193" s="147"/>
      <c r="AJ1193" s="147"/>
      <c r="AK1193" s="148"/>
      <c r="AL1193" s="146"/>
      <c r="AM1193" s="146"/>
      <c r="AN1193" s="146"/>
      <c r="AO1193" s="147"/>
      <c r="AP1193" s="147"/>
      <c r="AQ1193" s="147"/>
      <c r="AR1193" s="147"/>
      <c r="AS1193" s="149"/>
      <c r="AT1193" s="147"/>
      <c r="AU1193" s="147"/>
      <c r="AV1193" s="149"/>
      <c r="AW1193" s="150"/>
      <c r="AX1193" s="151"/>
      <c r="AY1193" s="151"/>
      <c r="AZ1193" s="152"/>
      <c r="BA1193" s="152"/>
      <c r="BB1193" s="152"/>
      <c r="BC1193" s="146"/>
      <c r="BD1193" s="145"/>
      <c r="BE1193" s="147"/>
      <c r="BF1193" s="145"/>
      <c r="BG1193" s="145"/>
      <c r="BH1193" s="153"/>
      <c r="BI1193" s="154"/>
      <c r="BJ1193" s="155"/>
      <c r="BK1193" s="153"/>
      <c r="BL1193" s="156"/>
      <c r="BM1193" s="157"/>
      <c r="BN1193" s="157"/>
      <c r="BO1193" s="152"/>
      <c r="BP1193" s="152"/>
      <c r="BQ1193" s="152"/>
      <c r="BR1193" s="153"/>
      <c r="BS1193" s="145"/>
      <c r="BT1193" s="145"/>
      <c r="BU1193" s="145"/>
      <c r="BV1193" s="153"/>
      <c r="BW1193" s="154"/>
      <c r="BX1193" s="155"/>
      <c r="BY1193" s="153"/>
      <c r="BZ1193" s="153"/>
      <c r="CA1193" s="153"/>
      <c r="CB1193" s="158"/>
      <c r="CC1193" s="158"/>
      <c r="CD1193" s="158"/>
      <c r="CE1193" s="158"/>
      <c r="CF1193" s="153"/>
      <c r="CG1193" s="152"/>
      <c r="CH1193" s="159"/>
      <c r="CI1193" s="159"/>
    </row>
    <row r="1194" spans="1:87" ht="24.75" customHeight="1" x14ac:dyDescent="0.3">
      <c r="A1194" s="143"/>
      <c r="AD1194" s="146"/>
      <c r="AE1194" s="146"/>
      <c r="AF1194" s="146"/>
      <c r="AG1194" s="147"/>
      <c r="AH1194" s="147"/>
      <c r="AI1194" s="147"/>
      <c r="AJ1194" s="147"/>
      <c r="AK1194" s="148"/>
      <c r="AL1194" s="146"/>
      <c r="AM1194" s="146"/>
      <c r="AN1194" s="146"/>
      <c r="AO1194" s="147"/>
      <c r="AP1194" s="147"/>
      <c r="AQ1194" s="147"/>
      <c r="AR1194" s="147"/>
      <c r="AS1194" s="149"/>
      <c r="AT1194" s="147"/>
      <c r="AU1194" s="147"/>
      <c r="AV1194" s="149"/>
      <c r="AW1194" s="150"/>
      <c r="AX1194" s="151"/>
      <c r="AY1194" s="151"/>
      <c r="AZ1194" s="152"/>
      <c r="BA1194" s="152"/>
      <c r="BB1194" s="152"/>
      <c r="BC1194" s="146"/>
      <c r="BD1194" s="145"/>
      <c r="BE1194" s="147"/>
      <c r="BF1194" s="145"/>
      <c r="BG1194" s="145"/>
      <c r="BH1194" s="153"/>
      <c r="BI1194" s="154"/>
      <c r="BJ1194" s="155"/>
      <c r="BK1194" s="153"/>
      <c r="BL1194" s="156"/>
      <c r="BM1194" s="157"/>
      <c r="BN1194" s="157"/>
      <c r="BO1194" s="152"/>
      <c r="BP1194" s="152"/>
      <c r="BQ1194" s="152"/>
      <c r="BR1194" s="153"/>
      <c r="BS1194" s="145"/>
      <c r="BT1194" s="145"/>
      <c r="BU1194" s="145"/>
      <c r="BV1194" s="153"/>
      <c r="BW1194" s="154"/>
      <c r="BX1194" s="155"/>
      <c r="BY1194" s="153"/>
      <c r="BZ1194" s="153"/>
      <c r="CA1194" s="153"/>
      <c r="CB1194" s="158"/>
      <c r="CC1194" s="158"/>
      <c r="CD1194" s="158"/>
      <c r="CE1194" s="158"/>
      <c r="CF1194" s="153"/>
      <c r="CG1194" s="152"/>
      <c r="CH1194" s="159"/>
      <c r="CI1194" s="159"/>
    </row>
    <row r="1195" spans="1:87" ht="24.75" customHeight="1" x14ac:dyDescent="0.3">
      <c r="A1195" s="143"/>
      <c r="AD1195" s="146"/>
      <c r="AE1195" s="146"/>
      <c r="AF1195" s="146"/>
      <c r="AG1195" s="147"/>
      <c r="AH1195" s="147"/>
      <c r="AI1195" s="147"/>
      <c r="AJ1195" s="147"/>
      <c r="AK1195" s="148"/>
      <c r="AL1195" s="146"/>
      <c r="AM1195" s="146"/>
      <c r="AN1195" s="146"/>
      <c r="AO1195" s="147"/>
      <c r="AP1195" s="147"/>
      <c r="AQ1195" s="147"/>
      <c r="AR1195" s="147"/>
      <c r="AS1195" s="149"/>
      <c r="AT1195" s="147"/>
      <c r="AU1195" s="147"/>
      <c r="AV1195" s="149"/>
      <c r="AW1195" s="150"/>
      <c r="AX1195" s="151"/>
      <c r="AY1195" s="151"/>
      <c r="AZ1195" s="152"/>
      <c r="BA1195" s="152"/>
      <c r="BB1195" s="152"/>
      <c r="BC1195" s="146"/>
      <c r="BD1195" s="145"/>
      <c r="BE1195" s="147"/>
      <c r="BF1195" s="145"/>
      <c r="BG1195" s="145"/>
      <c r="BH1195" s="153"/>
      <c r="BI1195" s="154"/>
      <c r="BJ1195" s="155"/>
      <c r="BK1195" s="153"/>
      <c r="BL1195" s="156"/>
      <c r="BM1195" s="157"/>
      <c r="BN1195" s="157"/>
      <c r="BO1195" s="152"/>
      <c r="BP1195" s="152"/>
      <c r="BQ1195" s="152"/>
      <c r="BR1195" s="153"/>
      <c r="BS1195" s="145"/>
      <c r="BT1195" s="145"/>
      <c r="BU1195" s="145"/>
      <c r="BV1195" s="153"/>
      <c r="BW1195" s="154"/>
      <c r="BX1195" s="155"/>
      <c r="BY1195" s="153"/>
      <c r="BZ1195" s="153"/>
      <c r="CA1195" s="153"/>
      <c r="CB1195" s="158"/>
      <c r="CC1195" s="158"/>
      <c r="CD1195" s="158"/>
      <c r="CE1195" s="158"/>
      <c r="CF1195" s="153"/>
      <c r="CG1195" s="152"/>
      <c r="CH1195" s="159"/>
      <c r="CI1195" s="159"/>
    </row>
    <row r="1196" spans="1:87" ht="24.75" customHeight="1" x14ac:dyDescent="0.3">
      <c r="A1196" s="143"/>
      <c r="AD1196" s="146"/>
      <c r="AE1196" s="146"/>
      <c r="AF1196" s="146"/>
      <c r="AG1196" s="147"/>
      <c r="AH1196" s="147"/>
      <c r="AI1196" s="147"/>
      <c r="AJ1196" s="147"/>
      <c r="AK1196" s="148"/>
      <c r="AL1196" s="146"/>
      <c r="AM1196" s="146"/>
      <c r="AN1196" s="146"/>
      <c r="AO1196" s="147"/>
      <c r="AP1196" s="147"/>
      <c r="AQ1196" s="147"/>
      <c r="AR1196" s="147"/>
      <c r="AS1196" s="149"/>
      <c r="AT1196" s="147"/>
      <c r="AU1196" s="147"/>
      <c r="AV1196" s="149"/>
      <c r="AW1196" s="150"/>
      <c r="AX1196" s="151"/>
      <c r="AY1196" s="151"/>
      <c r="AZ1196" s="152"/>
      <c r="BA1196" s="152"/>
      <c r="BB1196" s="152"/>
      <c r="BC1196" s="146"/>
      <c r="BD1196" s="145"/>
      <c r="BE1196" s="147"/>
      <c r="BF1196" s="145"/>
      <c r="BG1196" s="145"/>
      <c r="BH1196" s="153"/>
      <c r="BI1196" s="154"/>
      <c r="BJ1196" s="155"/>
      <c r="BK1196" s="153"/>
      <c r="BL1196" s="156"/>
      <c r="BM1196" s="157"/>
      <c r="BN1196" s="157"/>
      <c r="BO1196" s="152"/>
      <c r="BP1196" s="152"/>
      <c r="BQ1196" s="152"/>
      <c r="BR1196" s="153"/>
      <c r="BS1196" s="145"/>
      <c r="BT1196" s="145"/>
      <c r="BU1196" s="145"/>
      <c r="BV1196" s="153"/>
      <c r="BW1196" s="154"/>
      <c r="BX1196" s="155"/>
      <c r="BY1196" s="153"/>
      <c r="BZ1196" s="153"/>
      <c r="CA1196" s="153"/>
      <c r="CB1196" s="158"/>
      <c r="CC1196" s="158"/>
      <c r="CD1196" s="158"/>
      <c r="CE1196" s="158"/>
      <c r="CF1196" s="153"/>
      <c r="CG1196" s="152"/>
      <c r="CH1196" s="159"/>
      <c r="CI1196" s="159"/>
    </row>
    <row r="1197" spans="1:87" ht="24.75" customHeight="1" x14ac:dyDescent="0.3">
      <c r="A1197" s="143"/>
      <c r="AD1197" s="146"/>
      <c r="AE1197" s="146"/>
      <c r="AF1197" s="146"/>
      <c r="AG1197" s="147"/>
      <c r="AH1197" s="147"/>
      <c r="AI1197" s="147"/>
      <c r="AJ1197" s="147"/>
      <c r="AK1197" s="148"/>
      <c r="AL1197" s="146"/>
      <c r="AM1197" s="146"/>
      <c r="AN1197" s="146"/>
      <c r="AO1197" s="147"/>
      <c r="AP1197" s="147"/>
      <c r="AQ1197" s="147"/>
      <c r="AR1197" s="147"/>
      <c r="AS1197" s="149"/>
      <c r="AT1197" s="147"/>
      <c r="AU1197" s="147"/>
      <c r="AV1197" s="149"/>
      <c r="AW1197" s="150"/>
      <c r="AX1197" s="151"/>
      <c r="AY1197" s="151"/>
      <c r="AZ1197" s="152"/>
      <c r="BA1197" s="152"/>
      <c r="BB1197" s="152"/>
      <c r="BC1197" s="146"/>
      <c r="BD1197" s="145"/>
      <c r="BE1197" s="147"/>
      <c r="BF1197" s="145"/>
      <c r="BG1197" s="145"/>
      <c r="BH1197" s="153"/>
      <c r="BI1197" s="154"/>
      <c r="BJ1197" s="155"/>
      <c r="BK1197" s="153"/>
      <c r="BL1197" s="156"/>
      <c r="BM1197" s="157"/>
      <c r="BN1197" s="157"/>
      <c r="BO1197" s="152"/>
      <c r="BP1197" s="152"/>
      <c r="BQ1197" s="152"/>
      <c r="BR1197" s="153"/>
      <c r="BS1197" s="145"/>
      <c r="BT1197" s="145"/>
      <c r="BU1197" s="145"/>
      <c r="BV1197" s="153"/>
      <c r="BW1197" s="154"/>
      <c r="BX1197" s="155"/>
      <c r="BY1197" s="153"/>
      <c r="BZ1197" s="153"/>
      <c r="CA1197" s="153"/>
      <c r="CB1197" s="158"/>
      <c r="CC1197" s="158"/>
      <c r="CD1197" s="158"/>
      <c r="CE1197" s="158"/>
      <c r="CF1197" s="153"/>
      <c r="CG1197" s="152"/>
      <c r="CH1197" s="159"/>
      <c r="CI1197" s="159"/>
    </row>
    <row r="1198" spans="1:87" ht="24.75" customHeight="1" x14ac:dyDescent="0.3">
      <c r="A1198" s="143"/>
      <c r="AD1198" s="146"/>
      <c r="AE1198" s="146"/>
      <c r="AF1198" s="146"/>
      <c r="AG1198" s="147"/>
      <c r="AH1198" s="147"/>
      <c r="AI1198" s="147"/>
      <c r="AJ1198" s="147"/>
      <c r="AK1198" s="148"/>
      <c r="AL1198" s="146"/>
      <c r="AM1198" s="146"/>
      <c r="AN1198" s="146"/>
      <c r="AO1198" s="147"/>
      <c r="AP1198" s="147"/>
      <c r="AQ1198" s="147"/>
      <c r="AR1198" s="147"/>
      <c r="AS1198" s="149"/>
      <c r="AT1198" s="147"/>
      <c r="AU1198" s="147"/>
      <c r="AV1198" s="149"/>
      <c r="AW1198" s="150"/>
      <c r="AX1198" s="151"/>
      <c r="AY1198" s="151"/>
      <c r="AZ1198" s="152"/>
      <c r="BA1198" s="152"/>
      <c r="BB1198" s="152"/>
      <c r="BC1198" s="146"/>
      <c r="BD1198" s="145"/>
      <c r="BE1198" s="147"/>
      <c r="BF1198" s="145"/>
      <c r="BG1198" s="145"/>
      <c r="BH1198" s="153"/>
      <c r="BI1198" s="154"/>
      <c r="BJ1198" s="155"/>
      <c r="BK1198" s="153"/>
      <c r="BL1198" s="156"/>
      <c r="BM1198" s="157"/>
      <c r="BN1198" s="157"/>
      <c r="BO1198" s="152"/>
      <c r="BP1198" s="152"/>
      <c r="BQ1198" s="152"/>
      <c r="BR1198" s="153"/>
      <c r="BS1198" s="145"/>
      <c r="BT1198" s="145"/>
      <c r="BU1198" s="145"/>
      <c r="BV1198" s="153"/>
      <c r="BW1198" s="154"/>
      <c r="BX1198" s="155"/>
      <c r="BY1198" s="153"/>
      <c r="BZ1198" s="153"/>
      <c r="CA1198" s="153"/>
      <c r="CB1198" s="158"/>
      <c r="CC1198" s="158"/>
      <c r="CD1198" s="158"/>
      <c r="CE1198" s="158"/>
      <c r="CF1198" s="153"/>
      <c r="CG1198" s="152"/>
      <c r="CH1198" s="159"/>
      <c r="CI1198" s="159"/>
    </row>
    <row r="1199" spans="1:87" ht="24.75" customHeight="1" x14ac:dyDescent="0.3">
      <c r="A1199" s="143"/>
      <c r="AD1199" s="146"/>
      <c r="AE1199" s="146"/>
      <c r="AF1199" s="146"/>
      <c r="AG1199" s="147"/>
      <c r="AH1199" s="147"/>
      <c r="AI1199" s="147"/>
      <c r="AJ1199" s="147"/>
      <c r="AK1199" s="148"/>
      <c r="AL1199" s="146"/>
      <c r="AM1199" s="146"/>
      <c r="AN1199" s="146"/>
      <c r="AO1199" s="147"/>
      <c r="AP1199" s="147"/>
      <c r="AQ1199" s="147"/>
      <c r="AR1199" s="147"/>
      <c r="AS1199" s="149"/>
      <c r="AT1199" s="147"/>
      <c r="AU1199" s="147"/>
      <c r="AV1199" s="149"/>
      <c r="AW1199" s="150"/>
      <c r="AX1199" s="151"/>
      <c r="AY1199" s="151"/>
      <c r="AZ1199" s="152"/>
      <c r="BA1199" s="152"/>
      <c r="BB1199" s="152"/>
      <c r="BC1199" s="146"/>
      <c r="BD1199" s="145"/>
      <c r="BE1199" s="147"/>
      <c r="BF1199" s="145"/>
      <c r="BG1199" s="145"/>
      <c r="BH1199" s="153"/>
      <c r="BI1199" s="154"/>
      <c r="BJ1199" s="155"/>
      <c r="BK1199" s="153"/>
      <c r="BL1199" s="156"/>
      <c r="BM1199" s="157"/>
      <c r="BN1199" s="157"/>
      <c r="BO1199" s="152"/>
      <c r="BP1199" s="152"/>
      <c r="BQ1199" s="152"/>
      <c r="BR1199" s="153"/>
      <c r="BS1199" s="145"/>
      <c r="BT1199" s="145"/>
      <c r="BU1199" s="145"/>
      <c r="BV1199" s="153"/>
      <c r="BW1199" s="154"/>
      <c r="BX1199" s="155"/>
      <c r="BY1199" s="153"/>
      <c r="BZ1199" s="153"/>
      <c r="CA1199" s="153"/>
      <c r="CB1199" s="158"/>
      <c r="CC1199" s="158"/>
      <c r="CD1199" s="158"/>
      <c r="CE1199" s="158"/>
      <c r="CF1199" s="153"/>
      <c r="CG1199" s="152"/>
      <c r="CH1199" s="159"/>
      <c r="CI1199" s="159"/>
    </row>
    <row r="1200" spans="1:87" ht="24.75" customHeight="1" x14ac:dyDescent="0.3">
      <c r="A1200" s="143"/>
      <c r="AD1200" s="146"/>
      <c r="AE1200" s="146"/>
      <c r="AF1200" s="146"/>
      <c r="AG1200" s="147"/>
      <c r="AH1200" s="147"/>
      <c r="AI1200" s="147"/>
      <c r="AJ1200" s="147"/>
      <c r="AK1200" s="148"/>
      <c r="AL1200" s="146"/>
      <c r="AM1200" s="146"/>
      <c r="AN1200" s="146"/>
      <c r="AO1200" s="147"/>
      <c r="AP1200" s="147"/>
      <c r="AQ1200" s="147"/>
      <c r="AR1200" s="147"/>
      <c r="AS1200" s="149"/>
      <c r="AT1200" s="147"/>
      <c r="AU1200" s="147"/>
      <c r="AV1200" s="149"/>
      <c r="AW1200" s="150"/>
      <c r="AX1200" s="151"/>
      <c r="AY1200" s="151"/>
      <c r="AZ1200" s="152"/>
      <c r="BA1200" s="152"/>
      <c r="BB1200" s="152"/>
      <c r="BC1200" s="146"/>
      <c r="BD1200" s="145"/>
      <c r="BE1200" s="147"/>
      <c r="BF1200" s="145"/>
      <c r="BG1200" s="145"/>
      <c r="BH1200" s="153"/>
      <c r="BI1200" s="154"/>
      <c r="BJ1200" s="155"/>
      <c r="BK1200" s="153"/>
      <c r="BL1200" s="156"/>
      <c r="BM1200" s="157"/>
      <c r="BN1200" s="157"/>
      <c r="BO1200" s="152"/>
      <c r="BP1200" s="152"/>
      <c r="BQ1200" s="152"/>
      <c r="BR1200" s="153"/>
      <c r="BS1200" s="145"/>
      <c r="BT1200" s="145"/>
      <c r="BU1200" s="145"/>
      <c r="BV1200" s="153"/>
      <c r="BW1200" s="154"/>
      <c r="BX1200" s="155"/>
      <c r="BY1200" s="153"/>
      <c r="BZ1200" s="153"/>
      <c r="CA1200" s="153"/>
      <c r="CB1200" s="158"/>
      <c r="CC1200" s="158"/>
      <c r="CD1200" s="158"/>
      <c r="CE1200" s="158"/>
      <c r="CF1200" s="153"/>
      <c r="CG1200" s="152"/>
      <c r="CH1200" s="159"/>
      <c r="CI1200" s="159"/>
    </row>
    <row r="1201" spans="1:87" ht="24.75" customHeight="1" x14ac:dyDescent="0.3">
      <c r="A1201" s="143"/>
      <c r="AD1201" s="146"/>
      <c r="AE1201" s="146"/>
      <c r="AF1201" s="146"/>
      <c r="AG1201" s="147"/>
      <c r="AH1201" s="147"/>
      <c r="AI1201" s="147"/>
      <c r="AJ1201" s="147"/>
      <c r="AK1201" s="148"/>
      <c r="AL1201" s="146"/>
      <c r="AM1201" s="146"/>
      <c r="AN1201" s="146"/>
      <c r="AO1201" s="147"/>
      <c r="AP1201" s="147"/>
      <c r="AQ1201" s="147"/>
      <c r="AR1201" s="147"/>
      <c r="AS1201" s="149"/>
      <c r="AT1201" s="147"/>
      <c r="AU1201" s="147"/>
      <c r="AV1201" s="149"/>
      <c r="AW1201" s="150"/>
      <c r="AX1201" s="151"/>
      <c r="AY1201" s="151"/>
      <c r="AZ1201" s="152"/>
      <c r="BA1201" s="152"/>
      <c r="BB1201" s="152"/>
      <c r="BC1201" s="146"/>
      <c r="BD1201" s="145"/>
      <c r="BE1201" s="147"/>
      <c r="BF1201" s="145"/>
      <c r="BG1201" s="145"/>
      <c r="BH1201" s="153"/>
      <c r="BI1201" s="154"/>
      <c r="BJ1201" s="155"/>
      <c r="BK1201" s="153"/>
      <c r="BL1201" s="156"/>
      <c r="BM1201" s="157"/>
      <c r="BN1201" s="157"/>
      <c r="BO1201" s="152"/>
      <c r="BP1201" s="152"/>
      <c r="BQ1201" s="152"/>
      <c r="BR1201" s="153"/>
      <c r="BS1201" s="145"/>
      <c r="BT1201" s="145"/>
      <c r="BU1201" s="145"/>
      <c r="BV1201" s="153"/>
      <c r="BW1201" s="154"/>
      <c r="BX1201" s="155"/>
      <c r="BY1201" s="153"/>
      <c r="BZ1201" s="153"/>
      <c r="CA1201" s="153"/>
      <c r="CB1201" s="158"/>
      <c r="CC1201" s="158"/>
      <c r="CD1201" s="158"/>
      <c r="CE1201" s="158"/>
      <c r="CF1201" s="153"/>
      <c r="CG1201" s="152"/>
      <c r="CH1201" s="159"/>
      <c r="CI1201" s="159"/>
    </row>
    <row r="1202" spans="1:87" ht="24.75" customHeight="1" x14ac:dyDescent="0.3">
      <c r="A1202" s="143"/>
      <c r="AD1202" s="146"/>
      <c r="AE1202" s="146"/>
      <c r="AF1202" s="146"/>
      <c r="AG1202" s="147"/>
      <c r="AH1202" s="147"/>
      <c r="AI1202" s="147"/>
      <c r="AJ1202" s="147"/>
      <c r="AK1202" s="148"/>
      <c r="AL1202" s="146"/>
      <c r="AM1202" s="146"/>
      <c r="AN1202" s="146"/>
      <c r="AO1202" s="147"/>
      <c r="AP1202" s="147"/>
      <c r="AQ1202" s="147"/>
      <c r="AR1202" s="147"/>
      <c r="AS1202" s="149"/>
      <c r="AT1202" s="147"/>
      <c r="AU1202" s="147"/>
      <c r="AV1202" s="149"/>
      <c r="AW1202" s="150"/>
      <c r="AX1202" s="151"/>
      <c r="AY1202" s="151"/>
      <c r="AZ1202" s="152"/>
      <c r="BA1202" s="152"/>
      <c r="BB1202" s="152"/>
      <c r="BC1202" s="146"/>
      <c r="BD1202" s="145"/>
      <c r="BE1202" s="147"/>
      <c r="BF1202" s="145"/>
      <c r="BG1202" s="145"/>
      <c r="BH1202" s="153"/>
      <c r="BI1202" s="154"/>
      <c r="BJ1202" s="155"/>
      <c r="BK1202" s="153"/>
      <c r="BL1202" s="156"/>
      <c r="BM1202" s="157"/>
      <c r="BN1202" s="157"/>
      <c r="BO1202" s="152"/>
      <c r="BP1202" s="152"/>
      <c r="BQ1202" s="152"/>
      <c r="BR1202" s="153"/>
      <c r="BS1202" s="145"/>
      <c r="BT1202" s="145"/>
      <c r="BU1202" s="145"/>
      <c r="BV1202" s="153"/>
      <c r="BW1202" s="154"/>
      <c r="BX1202" s="155"/>
      <c r="BY1202" s="153"/>
      <c r="BZ1202" s="153"/>
      <c r="CA1202" s="153"/>
      <c r="CB1202" s="158"/>
      <c r="CC1202" s="158"/>
      <c r="CD1202" s="158"/>
      <c r="CE1202" s="158"/>
      <c r="CF1202" s="153"/>
      <c r="CG1202" s="152"/>
      <c r="CH1202" s="159"/>
      <c r="CI1202" s="159"/>
    </row>
    <row r="1203" spans="1:87" ht="24.75" customHeight="1" x14ac:dyDescent="0.3">
      <c r="A1203" s="143"/>
      <c r="AD1203" s="146"/>
      <c r="AE1203" s="146"/>
      <c r="AF1203" s="146"/>
      <c r="AG1203" s="147"/>
      <c r="AH1203" s="147"/>
      <c r="AI1203" s="147"/>
      <c r="AJ1203" s="147"/>
      <c r="AK1203" s="148"/>
      <c r="AL1203" s="146"/>
      <c r="AM1203" s="146"/>
      <c r="AN1203" s="146"/>
      <c r="AO1203" s="147"/>
      <c r="AP1203" s="147"/>
      <c r="AQ1203" s="147"/>
      <c r="AR1203" s="147"/>
      <c r="AS1203" s="149"/>
      <c r="AT1203" s="147"/>
      <c r="AU1203" s="147"/>
      <c r="AV1203" s="149"/>
      <c r="AW1203" s="150"/>
      <c r="AX1203" s="151"/>
      <c r="AY1203" s="151"/>
      <c r="AZ1203" s="152"/>
      <c r="BA1203" s="152"/>
      <c r="BB1203" s="152"/>
      <c r="BC1203" s="146"/>
      <c r="BD1203" s="145"/>
      <c r="BE1203" s="147"/>
      <c r="BF1203" s="145"/>
      <c r="BG1203" s="145"/>
      <c r="BH1203" s="153"/>
      <c r="BI1203" s="154"/>
      <c r="BJ1203" s="155"/>
      <c r="BK1203" s="153"/>
      <c r="BL1203" s="156"/>
      <c r="BM1203" s="157"/>
      <c r="BN1203" s="157"/>
      <c r="BO1203" s="152"/>
      <c r="BP1203" s="152"/>
      <c r="BQ1203" s="152"/>
      <c r="BR1203" s="153"/>
      <c r="BS1203" s="145"/>
      <c r="BT1203" s="145"/>
      <c r="BU1203" s="145"/>
      <c r="BV1203" s="153"/>
      <c r="BW1203" s="154"/>
      <c r="BX1203" s="155"/>
      <c r="BY1203" s="153"/>
      <c r="BZ1203" s="153"/>
      <c r="CA1203" s="153"/>
      <c r="CB1203" s="158"/>
      <c r="CC1203" s="158"/>
      <c r="CD1203" s="158"/>
      <c r="CE1203" s="158"/>
      <c r="CF1203" s="153"/>
      <c r="CG1203" s="152"/>
      <c r="CH1203" s="159"/>
      <c r="CI1203" s="159"/>
    </row>
    <row r="1204" spans="1:87" ht="24.75" customHeight="1" x14ac:dyDescent="0.3">
      <c r="A1204" s="143"/>
      <c r="AD1204" s="146"/>
      <c r="AE1204" s="146"/>
      <c r="AF1204" s="146"/>
      <c r="AG1204" s="147"/>
      <c r="AH1204" s="147"/>
      <c r="AI1204" s="147"/>
      <c r="AJ1204" s="147"/>
      <c r="AK1204" s="148"/>
      <c r="AL1204" s="146"/>
      <c r="AM1204" s="146"/>
      <c r="AN1204" s="146"/>
      <c r="AO1204" s="147"/>
      <c r="AP1204" s="147"/>
      <c r="AQ1204" s="147"/>
      <c r="AR1204" s="147"/>
      <c r="AS1204" s="149"/>
      <c r="AT1204" s="147"/>
      <c r="AU1204" s="147"/>
      <c r="AV1204" s="149"/>
      <c r="AW1204" s="150"/>
      <c r="AX1204" s="151"/>
      <c r="AY1204" s="151"/>
      <c r="AZ1204" s="152"/>
      <c r="BA1204" s="152"/>
      <c r="BB1204" s="152"/>
      <c r="BC1204" s="146"/>
      <c r="BD1204" s="145"/>
      <c r="BE1204" s="147"/>
      <c r="BF1204" s="145"/>
      <c r="BG1204" s="145"/>
      <c r="BH1204" s="153"/>
      <c r="BI1204" s="154"/>
      <c r="BJ1204" s="155"/>
      <c r="BK1204" s="153"/>
      <c r="BL1204" s="156"/>
      <c r="BM1204" s="157"/>
      <c r="BN1204" s="157"/>
      <c r="BO1204" s="152"/>
      <c r="BP1204" s="152"/>
      <c r="BQ1204" s="152"/>
      <c r="BR1204" s="153"/>
      <c r="BS1204" s="145"/>
      <c r="BT1204" s="145"/>
      <c r="BU1204" s="145"/>
      <c r="BV1204" s="153"/>
      <c r="BW1204" s="154"/>
      <c r="BX1204" s="155"/>
      <c r="BY1204" s="153"/>
      <c r="BZ1204" s="153"/>
      <c r="CA1204" s="153"/>
      <c r="CB1204" s="158"/>
      <c r="CC1204" s="158"/>
      <c r="CD1204" s="158"/>
      <c r="CE1204" s="158"/>
      <c r="CF1204" s="153"/>
      <c r="CG1204" s="152"/>
      <c r="CH1204" s="159"/>
      <c r="CI1204" s="159"/>
    </row>
    <row r="1205" spans="1:87" ht="24.75" customHeight="1" x14ac:dyDescent="0.3">
      <c r="A1205" s="143"/>
      <c r="AD1205" s="146"/>
      <c r="AE1205" s="146"/>
      <c r="AF1205" s="146"/>
      <c r="AG1205" s="147"/>
      <c r="AH1205" s="147"/>
      <c r="AI1205" s="147"/>
      <c r="AJ1205" s="147"/>
      <c r="AK1205" s="148"/>
      <c r="AL1205" s="146"/>
      <c r="AM1205" s="146"/>
      <c r="AN1205" s="146"/>
      <c r="AO1205" s="147"/>
      <c r="AP1205" s="147"/>
      <c r="AQ1205" s="147"/>
      <c r="AR1205" s="147"/>
      <c r="AS1205" s="149"/>
      <c r="AT1205" s="147"/>
      <c r="AU1205" s="147"/>
      <c r="AV1205" s="149"/>
      <c r="AW1205" s="150"/>
      <c r="AX1205" s="151"/>
      <c r="AY1205" s="151"/>
      <c r="AZ1205" s="152"/>
      <c r="BA1205" s="152"/>
      <c r="BB1205" s="152"/>
      <c r="BC1205" s="146"/>
      <c r="BD1205" s="145"/>
      <c r="BE1205" s="147"/>
      <c r="BF1205" s="145"/>
      <c r="BG1205" s="145"/>
      <c r="BH1205" s="153"/>
      <c r="BI1205" s="154"/>
      <c r="BJ1205" s="155"/>
      <c r="BK1205" s="153"/>
      <c r="BL1205" s="156"/>
      <c r="BM1205" s="157"/>
      <c r="BN1205" s="157"/>
      <c r="BO1205" s="152"/>
      <c r="BP1205" s="152"/>
      <c r="BQ1205" s="152"/>
      <c r="BR1205" s="153"/>
      <c r="BS1205" s="145"/>
      <c r="BT1205" s="145"/>
      <c r="BU1205" s="145"/>
      <c r="BV1205" s="153"/>
      <c r="BW1205" s="154"/>
      <c r="BX1205" s="155"/>
      <c r="BY1205" s="153"/>
      <c r="BZ1205" s="153"/>
      <c r="CA1205" s="153"/>
      <c r="CB1205" s="158"/>
      <c r="CC1205" s="158"/>
      <c r="CD1205" s="158"/>
      <c r="CE1205" s="158"/>
      <c r="CF1205" s="153"/>
      <c r="CG1205" s="152"/>
      <c r="CH1205" s="159"/>
      <c r="CI1205" s="159"/>
    </row>
    <row r="1206" spans="1:87" ht="24.75" customHeight="1" x14ac:dyDescent="0.3">
      <c r="A1206" s="143"/>
      <c r="AD1206" s="146"/>
      <c r="AE1206" s="146"/>
      <c r="AF1206" s="146"/>
      <c r="AG1206" s="147"/>
      <c r="AH1206" s="147"/>
      <c r="AI1206" s="147"/>
      <c r="AJ1206" s="147"/>
      <c r="AK1206" s="148"/>
      <c r="AL1206" s="146"/>
      <c r="AM1206" s="146"/>
      <c r="AN1206" s="146"/>
      <c r="AO1206" s="147"/>
      <c r="AP1206" s="147"/>
      <c r="AQ1206" s="147"/>
      <c r="AR1206" s="147"/>
      <c r="AS1206" s="149"/>
      <c r="AT1206" s="147"/>
      <c r="AU1206" s="147"/>
      <c r="AV1206" s="149"/>
      <c r="AW1206" s="150"/>
      <c r="AX1206" s="151"/>
      <c r="AY1206" s="151"/>
      <c r="AZ1206" s="152"/>
      <c r="BA1206" s="152"/>
      <c r="BB1206" s="152"/>
      <c r="BC1206" s="146"/>
      <c r="BD1206" s="145"/>
      <c r="BE1206" s="147"/>
      <c r="BF1206" s="145"/>
      <c r="BG1206" s="145"/>
      <c r="BH1206" s="153"/>
      <c r="BI1206" s="154"/>
      <c r="BJ1206" s="155"/>
      <c r="BK1206" s="153"/>
      <c r="BL1206" s="156"/>
      <c r="BM1206" s="157"/>
      <c r="BN1206" s="157"/>
      <c r="BO1206" s="152"/>
      <c r="BP1206" s="152"/>
      <c r="BQ1206" s="152"/>
      <c r="BR1206" s="153"/>
      <c r="BS1206" s="145"/>
      <c r="BT1206" s="145"/>
      <c r="BU1206" s="145"/>
      <c r="BV1206" s="153"/>
      <c r="BW1206" s="154"/>
      <c r="BX1206" s="155"/>
      <c r="BY1206" s="153"/>
      <c r="BZ1206" s="153"/>
      <c r="CA1206" s="153"/>
      <c r="CB1206" s="158"/>
      <c r="CC1206" s="158"/>
      <c r="CD1206" s="158"/>
      <c r="CE1206" s="158"/>
      <c r="CF1206" s="153"/>
      <c r="CG1206" s="152"/>
      <c r="CH1206" s="159"/>
      <c r="CI1206" s="159"/>
    </row>
    <row r="1207" spans="1:87" ht="24.75" customHeight="1" x14ac:dyDescent="0.3">
      <c r="A1207" s="143"/>
      <c r="AD1207" s="146"/>
      <c r="AE1207" s="146"/>
      <c r="AF1207" s="146"/>
      <c r="AG1207" s="147"/>
      <c r="AH1207" s="147"/>
      <c r="AI1207" s="147"/>
      <c r="AJ1207" s="147"/>
      <c r="AK1207" s="148"/>
      <c r="AL1207" s="146"/>
      <c r="AM1207" s="146"/>
      <c r="AN1207" s="146"/>
      <c r="AO1207" s="147"/>
      <c r="AP1207" s="147"/>
      <c r="AQ1207" s="147"/>
      <c r="AR1207" s="147"/>
      <c r="AS1207" s="149"/>
      <c r="AT1207" s="147"/>
      <c r="AU1207" s="147"/>
      <c r="AV1207" s="149"/>
      <c r="AW1207" s="150"/>
      <c r="AX1207" s="151"/>
      <c r="AY1207" s="151"/>
      <c r="AZ1207" s="152"/>
      <c r="BA1207" s="152"/>
      <c r="BB1207" s="152"/>
      <c r="BC1207" s="146"/>
      <c r="BD1207" s="145"/>
      <c r="BE1207" s="147"/>
      <c r="BF1207" s="145"/>
      <c r="BG1207" s="145"/>
      <c r="BH1207" s="153"/>
      <c r="BI1207" s="154"/>
      <c r="BJ1207" s="155"/>
      <c r="BK1207" s="153"/>
      <c r="BL1207" s="156"/>
      <c r="BM1207" s="157"/>
      <c r="BN1207" s="157"/>
      <c r="BO1207" s="152"/>
      <c r="BP1207" s="152"/>
      <c r="BQ1207" s="152"/>
      <c r="BR1207" s="153"/>
      <c r="BS1207" s="145"/>
      <c r="BT1207" s="145"/>
      <c r="BU1207" s="145"/>
      <c r="BV1207" s="153"/>
      <c r="BW1207" s="154"/>
      <c r="BX1207" s="155"/>
      <c r="BY1207" s="153"/>
      <c r="BZ1207" s="153"/>
      <c r="CA1207" s="153"/>
      <c r="CB1207" s="158"/>
      <c r="CC1207" s="158"/>
      <c r="CD1207" s="158"/>
      <c r="CE1207" s="158"/>
      <c r="CF1207" s="153"/>
      <c r="CG1207" s="152"/>
      <c r="CH1207" s="159"/>
      <c r="CI1207" s="159"/>
    </row>
    <row r="1208" spans="1:87" ht="24.75" customHeight="1" x14ac:dyDescent="0.3">
      <c r="A1208" s="143"/>
      <c r="AD1208" s="146"/>
      <c r="AE1208" s="146"/>
      <c r="AF1208" s="146"/>
      <c r="AG1208" s="147"/>
      <c r="AH1208" s="147"/>
      <c r="AI1208" s="147"/>
      <c r="AJ1208" s="147"/>
      <c r="AK1208" s="148"/>
      <c r="AL1208" s="146"/>
      <c r="AM1208" s="146"/>
      <c r="AN1208" s="146"/>
      <c r="AO1208" s="147"/>
      <c r="AP1208" s="147"/>
      <c r="AQ1208" s="147"/>
      <c r="AR1208" s="147"/>
      <c r="AS1208" s="149"/>
      <c r="AT1208" s="147"/>
      <c r="AU1208" s="147"/>
      <c r="AV1208" s="149"/>
      <c r="AW1208" s="150"/>
      <c r="AX1208" s="151"/>
      <c r="AY1208" s="151"/>
      <c r="AZ1208" s="152"/>
      <c r="BA1208" s="152"/>
      <c r="BB1208" s="152"/>
      <c r="BC1208" s="146"/>
      <c r="BD1208" s="145"/>
      <c r="BE1208" s="147"/>
      <c r="BF1208" s="145"/>
      <c r="BG1208" s="145"/>
      <c r="BH1208" s="153"/>
      <c r="BI1208" s="154"/>
      <c r="BJ1208" s="155"/>
      <c r="BK1208" s="153"/>
      <c r="BL1208" s="156"/>
      <c r="BM1208" s="157"/>
      <c r="BN1208" s="157"/>
      <c r="BO1208" s="152"/>
      <c r="BP1208" s="152"/>
      <c r="BQ1208" s="152"/>
      <c r="BR1208" s="153"/>
      <c r="BS1208" s="145"/>
      <c r="BT1208" s="145"/>
      <c r="BU1208" s="145"/>
      <c r="BV1208" s="153"/>
      <c r="BW1208" s="154"/>
      <c r="BX1208" s="155"/>
      <c r="BY1208" s="153"/>
      <c r="BZ1208" s="153"/>
      <c r="CA1208" s="153"/>
      <c r="CB1208" s="158"/>
      <c r="CC1208" s="158"/>
      <c r="CD1208" s="158"/>
      <c r="CE1208" s="158"/>
      <c r="CF1208" s="153"/>
      <c r="CG1208" s="152"/>
      <c r="CH1208" s="159"/>
      <c r="CI1208" s="159"/>
    </row>
    <row r="1209" spans="1:87" ht="24.75" customHeight="1" x14ac:dyDescent="0.3">
      <c r="A1209" s="143"/>
      <c r="AD1209" s="146"/>
      <c r="AE1209" s="146"/>
      <c r="AF1209" s="146"/>
      <c r="AG1209" s="147"/>
      <c r="AH1209" s="147"/>
      <c r="AI1209" s="147"/>
      <c r="AJ1209" s="147"/>
      <c r="AK1209" s="148"/>
      <c r="AL1209" s="146"/>
      <c r="AM1209" s="146"/>
      <c r="AN1209" s="146"/>
      <c r="AO1209" s="147"/>
      <c r="AP1209" s="147"/>
      <c r="AQ1209" s="147"/>
      <c r="AR1209" s="147"/>
      <c r="AS1209" s="149"/>
      <c r="AT1209" s="147"/>
      <c r="AU1209" s="147"/>
      <c r="AV1209" s="149"/>
      <c r="AW1209" s="150"/>
      <c r="AX1209" s="151"/>
      <c r="AY1209" s="151"/>
      <c r="AZ1209" s="152"/>
      <c r="BA1209" s="152"/>
      <c r="BB1209" s="152"/>
      <c r="BC1209" s="146"/>
      <c r="BD1209" s="145"/>
      <c r="BE1209" s="147"/>
      <c r="BF1209" s="145"/>
      <c r="BG1209" s="145"/>
      <c r="BH1209" s="153"/>
      <c r="BI1209" s="154"/>
      <c r="BJ1209" s="155"/>
      <c r="BK1209" s="153"/>
      <c r="BL1209" s="156"/>
      <c r="BM1209" s="157"/>
      <c r="BN1209" s="157"/>
      <c r="BO1209" s="152"/>
      <c r="BP1209" s="152"/>
      <c r="BQ1209" s="152"/>
      <c r="BR1209" s="153"/>
      <c r="BS1209" s="145"/>
      <c r="BT1209" s="145"/>
      <c r="BU1209" s="145"/>
      <c r="BV1209" s="153"/>
      <c r="BW1209" s="154"/>
      <c r="BX1209" s="155"/>
      <c r="BY1209" s="153"/>
      <c r="BZ1209" s="153"/>
      <c r="CA1209" s="153"/>
      <c r="CB1209" s="158"/>
      <c r="CC1209" s="158"/>
      <c r="CD1209" s="158"/>
      <c r="CE1209" s="158"/>
      <c r="CF1209" s="153"/>
      <c r="CG1209" s="152"/>
      <c r="CH1209" s="159"/>
      <c r="CI1209" s="159"/>
    </row>
    <row r="1210" spans="1:87" ht="24.75" customHeight="1" x14ac:dyDescent="0.3">
      <c r="A1210" s="143"/>
      <c r="AD1210" s="146"/>
      <c r="AE1210" s="146"/>
      <c r="AF1210" s="146"/>
      <c r="AG1210" s="147"/>
      <c r="AH1210" s="147"/>
      <c r="AI1210" s="147"/>
      <c r="AJ1210" s="147"/>
      <c r="AK1210" s="148"/>
      <c r="AL1210" s="146"/>
      <c r="AM1210" s="146"/>
      <c r="AN1210" s="146"/>
      <c r="AO1210" s="147"/>
      <c r="AP1210" s="147"/>
      <c r="AQ1210" s="147"/>
      <c r="AR1210" s="147"/>
      <c r="AS1210" s="149"/>
      <c r="AT1210" s="147"/>
      <c r="AU1210" s="147"/>
      <c r="AV1210" s="149"/>
      <c r="AW1210" s="150"/>
      <c r="AX1210" s="151"/>
      <c r="AY1210" s="151"/>
      <c r="AZ1210" s="152"/>
      <c r="BA1210" s="152"/>
      <c r="BB1210" s="152"/>
      <c r="BC1210" s="146"/>
      <c r="BD1210" s="145"/>
      <c r="BE1210" s="147"/>
      <c r="BF1210" s="145"/>
      <c r="BG1210" s="145"/>
      <c r="BH1210" s="153"/>
      <c r="BI1210" s="154"/>
      <c r="BJ1210" s="155"/>
      <c r="BK1210" s="153"/>
      <c r="BL1210" s="156"/>
      <c r="BM1210" s="157"/>
      <c r="BN1210" s="157"/>
      <c r="BO1210" s="152"/>
      <c r="BP1210" s="152"/>
      <c r="BQ1210" s="152"/>
      <c r="BR1210" s="153"/>
      <c r="BS1210" s="145"/>
      <c r="BT1210" s="145"/>
      <c r="BU1210" s="145"/>
      <c r="BV1210" s="153"/>
      <c r="BW1210" s="154"/>
      <c r="BX1210" s="155"/>
      <c r="BY1210" s="153"/>
      <c r="BZ1210" s="153"/>
      <c r="CA1210" s="153"/>
      <c r="CB1210" s="158"/>
      <c r="CC1210" s="158"/>
      <c r="CD1210" s="158"/>
      <c r="CE1210" s="158"/>
      <c r="CF1210" s="153"/>
      <c r="CG1210" s="152"/>
      <c r="CH1210" s="159"/>
      <c r="CI1210" s="159"/>
    </row>
    <row r="1211" spans="1:87" ht="24.75" customHeight="1" x14ac:dyDescent="0.3">
      <c r="A1211" s="143"/>
      <c r="AD1211" s="146"/>
      <c r="AE1211" s="146"/>
      <c r="AF1211" s="146"/>
      <c r="AG1211" s="147"/>
      <c r="AH1211" s="147"/>
      <c r="AI1211" s="147"/>
      <c r="AJ1211" s="147"/>
      <c r="AK1211" s="148"/>
      <c r="AL1211" s="146"/>
      <c r="AM1211" s="146"/>
      <c r="AN1211" s="146"/>
      <c r="AO1211" s="147"/>
      <c r="AP1211" s="147"/>
      <c r="AQ1211" s="147"/>
      <c r="AR1211" s="147"/>
      <c r="AS1211" s="149"/>
      <c r="AT1211" s="147"/>
      <c r="AU1211" s="147"/>
      <c r="AV1211" s="149"/>
      <c r="AW1211" s="150"/>
      <c r="AX1211" s="151"/>
      <c r="AY1211" s="151"/>
      <c r="AZ1211" s="152"/>
      <c r="BA1211" s="152"/>
      <c r="BB1211" s="152"/>
      <c r="BC1211" s="146"/>
      <c r="BD1211" s="145"/>
      <c r="BE1211" s="147"/>
      <c r="BF1211" s="145"/>
      <c r="BG1211" s="145"/>
      <c r="BH1211" s="153"/>
      <c r="BI1211" s="154"/>
      <c r="BJ1211" s="155"/>
      <c r="BK1211" s="153"/>
      <c r="BL1211" s="156"/>
      <c r="BM1211" s="157"/>
      <c r="BN1211" s="157"/>
      <c r="BO1211" s="152"/>
      <c r="BP1211" s="152"/>
      <c r="BQ1211" s="152"/>
      <c r="BR1211" s="153"/>
      <c r="BS1211" s="145"/>
      <c r="BT1211" s="145"/>
      <c r="BU1211" s="145"/>
      <c r="BV1211" s="153"/>
      <c r="BW1211" s="154"/>
      <c r="BX1211" s="155"/>
      <c r="BY1211" s="153"/>
      <c r="BZ1211" s="153"/>
      <c r="CA1211" s="153"/>
      <c r="CB1211" s="158"/>
      <c r="CC1211" s="158"/>
      <c r="CD1211" s="158"/>
      <c r="CE1211" s="158"/>
      <c r="CF1211" s="153"/>
      <c r="CG1211" s="152"/>
      <c r="CH1211" s="159"/>
      <c r="CI1211" s="159"/>
    </row>
    <row r="1212" spans="1:87" ht="24.75" customHeight="1" x14ac:dyDescent="0.3">
      <c r="A1212" s="143"/>
      <c r="AD1212" s="146"/>
      <c r="AE1212" s="146"/>
      <c r="AF1212" s="146"/>
      <c r="AG1212" s="147"/>
      <c r="AH1212" s="147"/>
      <c r="AI1212" s="147"/>
      <c r="AJ1212" s="147"/>
      <c r="AK1212" s="148"/>
      <c r="AL1212" s="146"/>
      <c r="AM1212" s="146"/>
      <c r="AN1212" s="146"/>
      <c r="AO1212" s="147"/>
      <c r="AP1212" s="147"/>
      <c r="AQ1212" s="147"/>
      <c r="AR1212" s="147"/>
      <c r="AS1212" s="149"/>
      <c r="AT1212" s="147"/>
      <c r="AU1212" s="147"/>
      <c r="AV1212" s="149"/>
      <c r="AW1212" s="150"/>
      <c r="AX1212" s="151"/>
      <c r="AY1212" s="151"/>
      <c r="AZ1212" s="152"/>
      <c r="BA1212" s="152"/>
      <c r="BB1212" s="152"/>
      <c r="BC1212" s="146"/>
      <c r="BD1212" s="145"/>
      <c r="BE1212" s="147"/>
      <c r="BF1212" s="145"/>
      <c r="BG1212" s="145"/>
      <c r="BH1212" s="153"/>
      <c r="BI1212" s="154"/>
      <c r="BJ1212" s="155"/>
      <c r="BK1212" s="153"/>
      <c r="BL1212" s="156"/>
      <c r="BM1212" s="157"/>
      <c r="BN1212" s="157"/>
      <c r="BO1212" s="152"/>
      <c r="BP1212" s="152"/>
      <c r="BQ1212" s="152"/>
      <c r="BR1212" s="153"/>
      <c r="BS1212" s="145"/>
      <c r="BT1212" s="145"/>
      <c r="BU1212" s="145"/>
      <c r="BV1212" s="153"/>
      <c r="BW1212" s="154"/>
      <c r="BX1212" s="155"/>
      <c r="BY1212" s="153"/>
      <c r="BZ1212" s="153"/>
      <c r="CA1212" s="153"/>
      <c r="CB1212" s="158"/>
      <c r="CC1212" s="158"/>
      <c r="CD1212" s="158"/>
      <c r="CE1212" s="158"/>
      <c r="CF1212" s="153"/>
      <c r="CG1212" s="152"/>
      <c r="CH1212" s="159"/>
      <c r="CI1212" s="159"/>
    </row>
    <row r="1213" spans="1:87" ht="24.75" customHeight="1" x14ac:dyDescent="0.3">
      <c r="A1213" s="143"/>
      <c r="AD1213" s="146"/>
      <c r="AE1213" s="146"/>
      <c r="AF1213" s="146"/>
      <c r="AG1213" s="147"/>
      <c r="AH1213" s="147"/>
      <c r="AI1213" s="147"/>
      <c r="AJ1213" s="147"/>
      <c r="AK1213" s="148"/>
      <c r="AL1213" s="146"/>
      <c r="AM1213" s="146"/>
      <c r="AN1213" s="146"/>
      <c r="AO1213" s="147"/>
      <c r="AP1213" s="147"/>
      <c r="AQ1213" s="147"/>
      <c r="AR1213" s="147"/>
      <c r="AS1213" s="149"/>
      <c r="AT1213" s="147"/>
      <c r="AU1213" s="147"/>
      <c r="AV1213" s="149"/>
      <c r="AW1213" s="150"/>
      <c r="AX1213" s="151"/>
      <c r="AY1213" s="151"/>
      <c r="AZ1213" s="152"/>
      <c r="BA1213" s="152"/>
      <c r="BB1213" s="152"/>
      <c r="BC1213" s="146"/>
      <c r="BD1213" s="145"/>
      <c r="BE1213" s="147"/>
      <c r="BF1213" s="145"/>
      <c r="BG1213" s="145"/>
      <c r="BH1213" s="153"/>
      <c r="BI1213" s="154"/>
      <c r="BJ1213" s="155"/>
      <c r="BK1213" s="153"/>
      <c r="BL1213" s="156"/>
      <c r="BM1213" s="157"/>
      <c r="BN1213" s="157"/>
      <c r="BO1213" s="152"/>
      <c r="BP1213" s="152"/>
      <c r="BQ1213" s="152"/>
      <c r="BR1213" s="153"/>
      <c r="BS1213" s="145"/>
      <c r="BT1213" s="145"/>
      <c r="BU1213" s="145"/>
      <c r="BV1213" s="153"/>
      <c r="BW1213" s="154"/>
      <c r="BX1213" s="155"/>
      <c r="BY1213" s="153"/>
      <c r="BZ1213" s="153"/>
      <c r="CA1213" s="153"/>
      <c r="CB1213" s="158"/>
      <c r="CC1213" s="158"/>
      <c r="CD1213" s="158"/>
      <c r="CE1213" s="158"/>
      <c r="CF1213" s="153"/>
      <c r="CG1213" s="152"/>
      <c r="CH1213" s="159"/>
      <c r="CI1213" s="159"/>
    </row>
    <row r="1214" spans="1:87" ht="24.75" customHeight="1" x14ac:dyDescent="0.3">
      <c r="A1214" s="143"/>
      <c r="AD1214" s="146"/>
      <c r="AE1214" s="146"/>
      <c r="AF1214" s="146"/>
      <c r="AG1214" s="147"/>
      <c r="AH1214" s="147"/>
      <c r="AI1214" s="147"/>
      <c r="AJ1214" s="147"/>
      <c r="AK1214" s="148"/>
      <c r="AL1214" s="146"/>
      <c r="AM1214" s="146"/>
      <c r="AN1214" s="146"/>
      <c r="AO1214" s="147"/>
      <c r="AP1214" s="147"/>
      <c r="AQ1214" s="147"/>
      <c r="AR1214" s="147"/>
      <c r="AS1214" s="149"/>
      <c r="AT1214" s="147"/>
      <c r="AU1214" s="147"/>
      <c r="AV1214" s="149"/>
      <c r="AW1214" s="150"/>
      <c r="AX1214" s="151"/>
      <c r="AY1214" s="151"/>
      <c r="AZ1214" s="152"/>
      <c r="BA1214" s="152"/>
      <c r="BB1214" s="152"/>
      <c r="BC1214" s="146"/>
      <c r="BD1214" s="145"/>
      <c r="BE1214" s="147"/>
      <c r="BF1214" s="145"/>
      <c r="BG1214" s="145"/>
      <c r="BH1214" s="153"/>
      <c r="BI1214" s="154"/>
      <c r="BJ1214" s="155"/>
      <c r="BK1214" s="153"/>
      <c r="BL1214" s="156"/>
      <c r="BM1214" s="157"/>
      <c r="BN1214" s="157"/>
      <c r="BO1214" s="152"/>
      <c r="BP1214" s="152"/>
      <c r="BQ1214" s="152"/>
      <c r="BR1214" s="153"/>
      <c r="BS1214" s="145"/>
      <c r="BT1214" s="145"/>
      <c r="BU1214" s="145"/>
      <c r="BV1214" s="153"/>
      <c r="BW1214" s="154"/>
      <c r="BX1214" s="155"/>
      <c r="BY1214" s="153"/>
      <c r="BZ1214" s="153"/>
      <c r="CA1214" s="153"/>
      <c r="CB1214" s="158"/>
      <c r="CC1214" s="158"/>
      <c r="CD1214" s="158"/>
      <c r="CE1214" s="158"/>
      <c r="CF1214" s="153"/>
      <c r="CG1214" s="152"/>
      <c r="CH1214" s="159"/>
      <c r="CI1214" s="159"/>
    </row>
    <row r="1215" spans="1:87" ht="24.75" customHeight="1" x14ac:dyDescent="0.3">
      <c r="A1215" s="143"/>
      <c r="AD1215" s="146"/>
      <c r="AE1215" s="146"/>
      <c r="AF1215" s="146"/>
      <c r="AG1215" s="147"/>
      <c r="AH1215" s="147"/>
      <c r="AI1215" s="147"/>
      <c r="AJ1215" s="147"/>
      <c r="AK1215" s="148"/>
      <c r="AL1215" s="146"/>
      <c r="AM1215" s="146"/>
      <c r="AN1215" s="146"/>
      <c r="AO1215" s="147"/>
      <c r="AP1215" s="147"/>
      <c r="AQ1215" s="147"/>
      <c r="AR1215" s="147"/>
      <c r="AS1215" s="149"/>
      <c r="AT1215" s="147"/>
      <c r="AU1215" s="147"/>
      <c r="AV1215" s="149"/>
      <c r="AW1215" s="150"/>
      <c r="AX1215" s="151"/>
      <c r="AY1215" s="151"/>
      <c r="AZ1215" s="152"/>
      <c r="BA1215" s="152"/>
      <c r="BB1215" s="152"/>
      <c r="BC1215" s="146"/>
      <c r="BD1215" s="145"/>
      <c r="BE1215" s="147"/>
      <c r="BF1215" s="145"/>
      <c r="BG1215" s="145"/>
      <c r="BH1215" s="153"/>
      <c r="BI1215" s="154"/>
      <c r="BJ1215" s="155"/>
      <c r="BK1215" s="153"/>
      <c r="BL1215" s="156"/>
      <c r="BM1215" s="157"/>
      <c r="BN1215" s="157"/>
      <c r="BO1215" s="152"/>
      <c r="BP1215" s="152"/>
      <c r="BQ1215" s="152"/>
      <c r="BR1215" s="153"/>
      <c r="BS1215" s="145"/>
      <c r="BT1215" s="145"/>
      <c r="BU1215" s="145"/>
      <c r="BV1215" s="153"/>
      <c r="BW1215" s="154"/>
      <c r="BX1215" s="155"/>
      <c r="BY1215" s="153"/>
      <c r="BZ1215" s="153"/>
      <c r="CA1215" s="153"/>
      <c r="CB1215" s="158"/>
      <c r="CC1215" s="158"/>
      <c r="CD1215" s="158"/>
      <c r="CE1215" s="158"/>
      <c r="CF1215" s="153"/>
      <c r="CG1215" s="152"/>
      <c r="CH1215" s="159"/>
      <c r="CI1215" s="159"/>
    </row>
    <row r="1216" spans="1:87" ht="24.75" customHeight="1" x14ac:dyDescent="0.3">
      <c r="A1216" s="143"/>
      <c r="AD1216" s="146"/>
      <c r="AE1216" s="146"/>
      <c r="AF1216" s="146"/>
      <c r="AG1216" s="147"/>
      <c r="AH1216" s="147"/>
      <c r="AI1216" s="147"/>
      <c r="AJ1216" s="147"/>
      <c r="AK1216" s="148"/>
      <c r="AL1216" s="146"/>
      <c r="AM1216" s="146"/>
      <c r="AN1216" s="146"/>
      <c r="AO1216" s="147"/>
      <c r="AP1216" s="147"/>
      <c r="AQ1216" s="147"/>
      <c r="AR1216" s="147"/>
      <c r="AS1216" s="149"/>
      <c r="AT1216" s="147"/>
      <c r="AU1216" s="147"/>
      <c r="AV1216" s="149"/>
      <c r="AW1216" s="150"/>
      <c r="AX1216" s="151"/>
      <c r="AY1216" s="151"/>
      <c r="AZ1216" s="152"/>
      <c r="BA1216" s="152"/>
      <c r="BB1216" s="152"/>
      <c r="BC1216" s="146"/>
      <c r="BD1216" s="145"/>
      <c r="BE1216" s="147"/>
      <c r="BF1216" s="145"/>
      <c r="BG1216" s="145"/>
      <c r="BH1216" s="153"/>
      <c r="BI1216" s="154"/>
      <c r="BJ1216" s="155"/>
      <c r="BK1216" s="153"/>
      <c r="BL1216" s="156"/>
      <c r="BM1216" s="157"/>
      <c r="BN1216" s="157"/>
      <c r="BO1216" s="152"/>
      <c r="BP1216" s="152"/>
      <c r="BQ1216" s="152"/>
      <c r="BR1216" s="153"/>
      <c r="BS1216" s="145"/>
      <c r="BT1216" s="145"/>
      <c r="BU1216" s="145"/>
      <c r="BV1216" s="153"/>
      <c r="BW1216" s="154"/>
      <c r="BX1216" s="155"/>
      <c r="BY1216" s="153"/>
      <c r="BZ1216" s="153"/>
      <c r="CA1216" s="153"/>
      <c r="CB1216" s="158"/>
      <c r="CC1216" s="158"/>
      <c r="CD1216" s="158"/>
      <c r="CE1216" s="158"/>
      <c r="CF1216" s="153"/>
      <c r="CG1216" s="152"/>
      <c r="CH1216" s="159"/>
      <c r="CI1216" s="159"/>
    </row>
    <row r="1217" spans="1:87" ht="24.75" customHeight="1" x14ac:dyDescent="0.3">
      <c r="A1217" s="143"/>
      <c r="AD1217" s="146"/>
      <c r="AE1217" s="146"/>
      <c r="AF1217" s="146"/>
      <c r="AG1217" s="147"/>
      <c r="AH1217" s="147"/>
      <c r="AI1217" s="147"/>
      <c r="AJ1217" s="147"/>
      <c r="AK1217" s="148"/>
      <c r="AL1217" s="146"/>
      <c r="AM1217" s="146"/>
      <c r="AN1217" s="146"/>
      <c r="AO1217" s="147"/>
      <c r="AP1217" s="147"/>
      <c r="AQ1217" s="147"/>
      <c r="AR1217" s="147"/>
      <c r="AS1217" s="149"/>
      <c r="AT1217" s="147"/>
      <c r="AU1217" s="147"/>
      <c r="AV1217" s="149"/>
      <c r="AW1217" s="150"/>
      <c r="AX1217" s="151"/>
      <c r="AY1217" s="151"/>
      <c r="AZ1217" s="152"/>
      <c r="BA1217" s="152"/>
      <c r="BB1217" s="152"/>
      <c r="BC1217" s="146"/>
      <c r="BD1217" s="145"/>
      <c r="BE1217" s="147"/>
      <c r="BF1217" s="145"/>
      <c r="BG1217" s="145"/>
      <c r="BH1217" s="153"/>
      <c r="BI1217" s="154"/>
      <c r="BJ1217" s="155"/>
      <c r="BK1217" s="153"/>
      <c r="BL1217" s="156"/>
      <c r="BM1217" s="157"/>
      <c r="BN1217" s="157"/>
      <c r="BO1217" s="152"/>
      <c r="BP1217" s="152"/>
      <c r="BQ1217" s="152"/>
      <c r="BR1217" s="153"/>
      <c r="BS1217" s="145"/>
      <c r="BT1217" s="145"/>
      <c r="BU1217" s="145"/>
      <c r="BV1217" s="153"/>
      <c r="BW1217" s="154"/>
      <c r="BX1217" s="155"/>
      <c r="BY1217" s="153"/>
      <c r="BZ1217" s="153"/>
      <c r="CA1217" s="153"/>
      <c r="CB1217" s="158"/>
      <c r="CC1217" s="158"/>
      <c r="CD1217" s="158"/>
      <c r="CE1217" s="158"/>
      <c r="CF1217" s="153"/>
      <c r="CG1217" s="152"/>
      <c r="CH1217" s="159"/>
      <c r="CI1217" s="159"/>
    </row>
    <row r="1218" spans="1:87" ht="24.75" customHeight="1" x14ac:dyDescent="0.3">
      <c r="A1218" s="143"/>
      <c r="AD1218" s="146"/>
      <c r="AE1218" s="146"/>
      <c r="AF1218" s="146"/>
      <c r="AG1218" s="147"/>
      <c r="AH1218" s="147"/>
      <c r="AI1218" s="147"/>
      <c r="AJ1218" s="147"/>
      <c r="AK1218" s="148"/>
      <c r="AL1218" s="146"/>
      <c r="AM1218" s="146"/>
      <c r="AN1218" s="146"/>
      <c r="AO1218" s="147"/>
      <c r="AP1218" s="147"/>
      <c r="AQ1218" s="147"/>
      <c r="AR1218" s="147"/>
      <c r="AS1218" s="149"/>
      <c r="AT1218" s="147"/>
      <c r="AU1218" s="147"/>
      <c r="AV1218" s="149"/>
      <c r="AW1218" s="150"/>
      <c r="AX1218" s="151"/>
      <c r="AY1218" s="151"/>
      <c r="AZ1218" s="152"/>
      <c r="BA1218" s="152"/>
      <c r="BB1218" s="152"/>
      <c r="BC1218" s="146"/>
      <c r="BD1218" s="145"/>
      <c r="BE1218" s="147"/>
      <c r="BF1218" s="145"/>
      <c r="BG1218" s="145"/>
      <c r="BH1218" s="153"/>
      <c r="BI1218" s="154"/>
      <c r="BJ1218" s="155"/>
      <c r="BK1218" s="153"/>
      <c r="BL1218" s="156"/>
      <c r="BM1218" s="157"/>
      <c r="BN1218" s="157"/>
      <c r="BO1218" s="152"/>
      <c r="BP1218" s="152"/>
      <c r="BQ1218" s="152"/>
      <c r="BR1218" s="153"/>
      <c r="BS1218" s="145"/>
      <c r="BT1218" s="145"/>
      <c r="BU1218" s="145"/>
      <c r="BV1218" s="153"/>
      <c r="BW1218" s="154"/>
      <c r="BX1218" s="155"/>
      <c r="BY1218" s="153"/>
      <c r="BZ1218" s="153"/>
      <c r="CA1218" s="153"/>
      <c r="CB1218" s="158"/>
      <c r="CC1218" s="158"/>
      <c r="CD1218" s="158"/>
      <c r="CE1218" s="158"/>
      <c r="CF1218" s="153"/>
      <c r="CG1218" s="152"/>
      <c r="CH1218" s="159"/>
      <c r="CI1218" s="159"/>
    </row>
    <row r="1219" spans="1:87" ht="24.75" customHeight="1" x14ac:dyDescent="0.3">
      <c r="A1219" s="143"/>
      <c r="AD1219" s="146"/>
      <c r="AE1219" s="146"/>
      <c r="AF1219" s="146"/>
      <c r="AG1219" s="147"/>
      <c r="AH1219" s="147"/>
      <c r="AI1219" s="147"/>
      <c r="AJ1219" s="147"/>
      <c r="AK1219" s="148"/>
      <c r="AL1219" s="146"/>
      <c r="AM1219" s="146"/>
      <c r="AN1219" s="146"/>
      <c r="AO1219" s="147"/>
      <c r="AP1219" s="147"/>
      <c r="AQ1219" s="147"/>
      <c r="AR1219" s="147"/>
      <c r="AS1219" s="149"/>
      <c r="AT1219" s="147"/>
      <c r="AU1219" s="147"/>
      <c r="AV1219" s="149"/>
      <c r="AW1219" s="150"/>
      <c r="AX1219" s="151"/>
      <c r="AY1219" s="151"/>
      <c r="AZ1219" s="152"/>
      <c r="BA1219" s="152"/>
      <c r="BB1219" s="152"/>
      <c r="BC1219" s="146"/>
      <c r="BD1219" s="145"/>
      <c r="BE1219" s="147"/>
      <c r="BF1219" s="145"/>
      <c r="BG1219" s="145"/>
      <c r="BH1219" s="153"/>
      <c r="BI1219" s="154"/>
      <c r="BJ1219" s="155"/>
      <c r="BK1219" s="153"/>
      <c r="BL1219" s="156"/>
      <c r="BM1219" s="157"/>
      <c r="BN1219" s="157"/>
      <c r="BO1219" s="152"/>
      <c r="BP1219" s="152"/>
      <c r="BQ1219" s="152"/>
      <c r="BR1219" s="153"/>
      <c r="BS1219" s="145"/>
      <c r="BT1219" s="145"/>
      <c r="BU1219" s="145"/>
      <c r="BV1219" s="153"/>
      <c r="BW1219" s="154"/>
      <c r="BX1219" s="155"/>
      <c r="BY1219" s="153"/>
      <c r="BZ1219" s="153"/>
      <c r="CA1219" s="153"/>
      <c r="CB1219" s="158"/>
      <c r="CC1219" s="158"/>
      <c r="CD1219" s="158"/>
      <c r="CE1219" s="158"/>
      <c r="CF1219" s="153"/>
      <c r="CG1219" s="152"/>
      <c r="CH1219" s="159"/>
      <c r="CI1219" s="159"/>
    </row>
    <row r="1220" spans="1:87" ht="24.75" customHeight="1" x14ac:dyDescent="0.3">
      <c r="A1220" s="143"/>
      <c r="AD1220" s="146"/>
      <c r="AE1220" s="146"/>
      <c r="AF1220" s="146"/>
      <c r="AG1220" s="147"/>
      <c r="AH1220" s="147"/>
      <c r="AI1220" s="147"/>
      <c r="AJ1220" s="147"/>
      <c r="AK1220" s="148"/>
      <c r="AL1220" s="146"/>
      <c r="AM1220" s="146"/>
      <c r="AN1220" s="146"/>
      <c r="AO1220" s="147"/>
      <c r="AP1220" s="147"/>
      <c r="AQ1220" s="147"/>
      <c r="AR1220" s="147"/>
      <c r="AS1220" s="149"/>
      <c r="AT1220" s="147"/>
      <c r="AU1220" s="147"/>
      <c r="AV1220" s="149"/>
      <c r="AW1220" s="150"/>
      <c r="AX1220" s="151"/>
      <c r="AY1220" s="151"/>
      <c r="AZ1220" s="152"/>
      <c r="BA1220" s="152"/>
      <c r="BB1220" s="152"/>
      <c r="BC1220" s="146"/>
      <c r="BD1220" s="145"/>
      <c r="BE1220" s="147"/>
      <c r="BF1220" s="145"/>
      <c r="BG1220" s="145"/>
      <c r="BH1220" s="153"/>
      <c r="BI1220" s="154"/>
      <c r="BJ1220" s="155"/>
      <c r="BK1220" s="153"/>
      <c r="BL1220" s="156"/>
      <c r="BM1220" s="157"/>
      <c r="BN1220" s="157"/>
      <c r="BO1220" s="152"/>
      <c r="BP1220" s="152"/>
      <c r="BQ1220" s="152"/>
      <c r="BR1220" s="153"/>
      <c r="BS1220" s="145"/>
      <c r="BT1220" s="145"/>
      <c r="BU1220" s="145"/>
      <c r="BV1220" s="153"/>
      <c r="BW1220" s="154"/>
      <c r="BX1220" s="155"/>
      <c r="BY1220" s="153"/>
      <c r="BZ1220" s="153"/>
      <c r="CA1220" s="153"/>
      <c r="CB1220" s="158"/>
      <c r="CC1220" s="158"/>
      <c r="CD1220" s="158"/>
      <c r="CE1220" s="158"/>
      <c r="CF1220" s="153"/>
      <c r="CG1220" s="152"/>
      <c r="CH1220" s="159"/>
      <c r="CI1220" s="159"/>
    </row>
    <row r="1221" spans="1:87" ht="24.75" customHeight="1" x14ac:dyDescent="0.3">
      <c r="A1221" s="143"/>
      <c r="AD1221" s="146"/>
      <c r="AE1221" s="146"/>
      <c r="AF1221" s="146"/>
      <c r="AG1221" s="147"/>
      <c r="AH1221" s="147"/>
      <c r="AI1221" s="147"/>
      <c r="AJ1221" s="147"/>
      <c r="AK1221" s="148"/>
      <c r="AL1221" s="146"/>
      <c r="AM1221" s="146"/>
      <c r="AN1221" s="146"/>
      <c r="AO1221" s="147"/>
      <c r="AP1221" s="147"/>
      <c r="AQ1221" s="147"/>
      <c r="AR1221" s="147"/>
      <c r="AS1221" s="149"/>
      <c r="AT1221" s="147"/>
      <c r="AU1221" s="147"/>
      <c r="AV1221" s="149"/>
      <c r="AW1221" s="150"/>
      <c r="AX1221" s="151"/>
      <c r="AY1221" s="151"/>
      <c r="AZ1221" s="152"/>
      <c r="BA1221" s="152"/>
      <c r="BB1221" s="152"/>
      <c r="BC1221" s="146"/>
      <c r="BD1221" s="145"/>
      <c r="BE1221" s="147"/>
      <c r="BF1221" s="145"/>
      <c r="BG1221" s="145"/>
      <c r="BH1221" s="153"/>
      <c r="BI1221" s="154"/>
      <c r="BJ1221" s="155"/>
      <c r="BK1221" s="153"/>
      <c r="BL1221" s="156"/>
      <c r="BM1221" s="157"/>
      <c r="BN1221" s="157"/>
      <c r="BO1221" s="152"/>
      <c r="BP1221" s="152"/>
      <c r="BQ1221" s="152"/>
      <c r="BR1221" s="153"/>
      <c r="BS1221" s="145"/>
      <c r="BT1221" s="145"/>
      <c r="BU1221" s="145"/>
      <c r="BV1221" s="153"/>
      <c r="BW1221" s="154"/>
      <c r="BX1221" s="155"/>
      <c r="BY1221" s="153"/>
      <c r="BZ1221" s="153"/>
      <c r="CA1221" s="153"/>
      <c r="CB1221" s="158"/>
      <c r="CC1221" s="158"/>
      <c r="CD1221" s="158"/>
      <c r="CE1221" s="158"/>
      <c r="CF1221" s="153"/>
      <c r="CG1221" s="152"/>
      <c r="CH1221" s="159"/>
      <c r="CI1221" s="159"/>
    </row>
    <row r="1222" spans="1:87" ht="24.75" customHeight="1" x14ac:dyDescent="0.3">
      <c r="A1222" s="143"/>
      <c r="AD1222" s="146"/>
      <c r="AE1222" s="146"/>
      <c r="AF1222" s="146"/>
      <c r="AG1222" s="147"/>
      <c r="AH1222" s="147"/>
      <c r="AI1222" s="147"/>
      <c r="AJ1222" s="147"/>
      <c r="AK1222" s="148"/>
      <c r="AL1222" s="146"/>
      <c r="AM1222" s="146"/>
      <c r="AN1222" s="146"/>
      <c r="AO1222" s="147"/>
      <c r="AP1222" s="147"/>
      <c r="AQ1222" s="147"/>
      <c r="AR1222" s="147"/>
      <c r="AS1222" s="149"/>
      <c r="AT1222" s="147"/>
      <c r="AU1222" s="147"/>
      <c r="AV1222" s="149"/>
      <c r="AW1222" s="150"/>
      <c r="AX1222" s="151"/>
      <c r="AY1222" s="151"/>
      <c r="AZ1222" s="152"/>
      <c r="BA1222" s="152"/>
      <c r="BB1222" s="152"/>
      <c r="BC1222" s="146"/>
      <c r="BD1222" s="145"/>
      <c r="BE1222" s="147"/>
      <c r="BF1222" s="145"/>
      <c r="BG1222" s="145"/>
      <c r="BH1222" s="153"/>
      <c r="BI1222" s="154"/>
      <c r="BJ1222" s="155"/>
      <c r="BK1222" s="153"/>
      <c r="BL1222" s="156"/>
      <c r="BM1222" s="157"/>
      <c r="BN1222" s="157"/>
      <c r="BO1222" s="152"/>
      <c r="BP1222" s="152"/>
      <c r="BQ1222" s="152"/>
      <c r="BR1222" s="153"/>
      <c r="BS1222" s="145"/>
      <c r="BT1222" s="145"/>
      <c r="BU1222" s="145"/>
      <c r="BV1222" s="153"/>
      <c r="BW1222" s="154"/>
      <c r="BX1222" s="155"/>
      <c r="BY1222" s="153"/>
      <c r="BZ1222" s="153"/>
      <c r="CA1222" s="153"/>
      <c r="CB1222" s="158"/>
      <c r="CC1222" s="158"/>
      <c r="CD1222" s="158"/>
      <c r="CE1222" s="158"/>
      <c r="CF1222" s="153"/>
      <c r="CG1222" s="152"/>
      <c r="CH1222" s="159"/>
      <c r="CI1222" s="159"/>
    </row>
    <row r="1223" spans="1:87" ht="24.75" customHeight="1" x14ac:dyDescent="0.3">
      <c r="A1223" s="143"/>
      <c r="AD1223" s="146"/>
      <c r="AE1223" s="146"/>
      <c r="AF1223" s="146"/>
      <c r="AG1223" s="147"/>
      <c r="AH1223" s="147"/>
      <c r="AI1223" s="147"/>
      <c r="AJ1223" s="147"/>
      <c r="AK1223" s="148"/>
      <c r="AL1223" s="146"/>
      <c r="AM1223" s="146"/>
      <c r="AN1223" s="146"/>
      <c r="AO1223" s="147"/>
      <c r="AP1223" s="147"/>
      <c r="AQ1223" s="147"/>
      <c r="AR1223" s="147"/>
      <c r="AS1223" s="149"/>
      <c r="AT1223" s="147"/>
      <c r="AU1223" s="147"/>
      <c r="AV1223" s="149"/>
      <c r="AW1223" s="150"/>
      <c r="AX1223" s="151"/>
      <c r="AY1223" s="151"/>
      <c r="AZ1223" s="152"/>
      <c r="BA1223" s="152"/>
      <c r="BB1223" s="152"/>
      <c r="BC1223" s="146"/>
      <c r="BD1223" s="145"/>
      <c r="BE1223" s="147"/>
      <c r="BF1223" s="145"/>
      <c r="BG1223" s="145"/>
      <c r="BH1223" s="153"/>
      <c r="BI1223" s="154"/>
      <c r="BJ1223" s="155"/>
      <c r="BK1223" s="153"/>
      <c r="BL1223" s="156"/>
      <c r="BM1223" s="157"/>
      <c r="BN1223" s="157"/>
      <c r="BO1223" s="152"/>
      <c r="BP1223" s="152"/>
      <c r="BQ1223" s="152"/>
      <c r="BR1223" s="153"/>
      <c r="BS1223" s="145"/>
      <c r="BT1223" s="145"/>
      <c r="BU1223" s="145"/>
      <c r="BV1223" s="153"/>
      <c r="BW1223" s="154"/>
      <c r="BX1223" s="155"/>
      <c r="BY1223" s="153"/>
      <c r="BZ1223" s="153"/>
      <c r="CA1223" s="153"/>
      <c r="CB1223" s="158"/>
      <c r="CC1223" s="158"/>
      <c r="CD1223" s="158"/>
      <c r="CE1223" s="158"/>
      <c r="CF1223" s="153"/>
      <c r="CG1223" s="152"/>
      <c r="CH1223" s="159"/>
      <c r="CI1223" s="159"/>
    </row>
    <row r="1224" spans="1:87" ht="24.75" customHeight="1" x14ac:dyDescent="0.3">
      <c r="A1224" s="143"/>
      <c r="AD1224" s="146"/>
      <c r="AE1224" s="146"/>
      <c r="AF1224" s="146"/>
      <c r="AG1224" s="147"/>
      <c r="AH1224" s="147"/>
      <c r="AI1224" s="147"/>
      <c r="AJ1224" s="147"/>
      <c r="AK1224" s="148"/>
      <c r="AL1224" s="146"/>
      <c r="AM1224" s="146"/>
      <c r="AN1224" s="146"/>
      <c r="AO1224" s="147"/>
      <c r="AP1224" s="147"/>
      <c r="AQ1224" s="147"/>
      <c r="AR1224" s="147"/>
      <c r="AS1224" s="149"/>
      <c r="AT1224" s="147"/>
      <c r="AU1224" s="147"/>
      <c r="AV1224" s="149"/>
      <c r="AW1224" s="150"/>
      <c r="AX1224" s="151"/>
      <c r="AY1224" s="151"/>
      <c r="AZ1224" s="152"/>
      <c r="BA1224" s="152"/>
      <c r="BB1224" s="152"/>
      <c r="BC1224" s="146"/>
      <c r="BD1224" s="145"/>
      <c r="BE1224" s="147"/>
      <c r="BF1224" s="145"/>
      <c r="BG1224" s="145"/>
      <c r="BH1224" s="153"/>
      <c r="BI1224" s="154"/>
      <c r="BJ1224" s="155"/>
      <c r="BK1224" s="153"/>
      <c r="BL1224" s="156"/>
      <c r="BM1224" s="157"/>
      <c r="BN1224" s="157"/>
      <c r="BO1224" s="152"/>
      <c r="BP1224" s="152"/>
      <c r="BQ1224" s="152"/>
      <c r="BR1224" s="153"/>
      <c r="BS1224" s="145"/>
      <c r="BT1224" s="145"/>
      <c r="BU1224" s="145"/>
      <c r="BV1224" s="153"/>
      <c r="BW1224" s="154"/>
      <c r="BX1224" s="155"/>
      <c r="BY1224" s="153"/>
      <c r="BZ1224" s="153"/>
      <c r="CA1224" s="153"/>
      <c r="CB1224" s="158"/>
      <c r="CC1224" s="158"/>
      <c r="CD1224" s="158"/>
      <c r="CE1224" s="158"/>
      <c r="CF1224" s="153"/>
      <c r="CG1224" s="152"/>
      <c r="CH1224" s="159"/>
      <c r="CI1224" s="159"/>
    </row>
    <row r="1225" spans="1:87" ht="24.75" customHeight="1" x14ac:dyDescent="0.3">
      <c r="A1225" s="143"/>
      <c r="AD1225" s="146"/>
      <c r="AE1225" s="146"/>
      <c r="AF1225" s="146"/>
      <c r="AG1225" s="147"/>
      <c r="AH1225" s="147"/>
      <c r="AI1225" s="147"/>
      <c r="AJ1225" s="147"/>
      <c r="AK1225" s="148"/>
      <c r="AL1225" s="146"/>
      <c r="AM1225" s="146"/>
      <c r="AN1225" s="146"/>
      <c r="AO1225" s="147"/>
      <c r="AP1225" s="147"/>
      <c r="AQ1225" s="147"/>
      <c r="AR1225" s="147"/>
      <c r="AS1225" s="149"/>
      <c r="AT1225" s="147"/>
      <c r="AU1225" s="147"/>
      <c r="AV1225" s="149"/>
      <c r="AW1225" s="150"/>
      <c r="AX1225" s="151"/>
      <c r="AY1225" s="151"/>
      <c r="AZ1225" s="152"/>
      <c r="BA1225" s="152"/>
      <c r="BB1225" s="152"/>
      <c r="BC1225" s="146"/>
      <c r="BD1225" s="145"/>
      <c r="BE1225" s="147"/>
      <c r="BF1225" s="145"/>
      <c r="BG1225" s="145"/>
      <c r="BH1225" s="153"/>
      <c r="BI1225" s="154"/>
      <c r="BJ1225" s="155"/>
      <c r="BK1225" s="153"/>
      <c r="BL1225" s="156"/>
      <c r="BM1225" s="157"/>
      <c r="BN1225" s="157"/>
      <c r="BO1225" s="152"/>
      <c r="BP1225" s="152"/>
      <c r="BQ1225" s="152"/>
      <c r="BR1225" s="153"/>
      <c r="BS1225" s="145"/>
      <c r="BT1225" s="145"/>
      <c r="BU1225" s="145"/>
      <c r="BV1225" s="153"/>
      <c r="BW1225" s="154"/>
      <c r="BX1225" s="155"/>
      <c r="BY1225" s="153"/>
      <c r="BZ1225" s="153"/>
      <c r="CA1225" s="153"/>
      <c r="CB1225" s="158"/>
      <c r="CC1225" s="158"/>
      <c r="CD1225" s="158"/>
      <c r="CE1225" s="158"/>
      <c r="CF1225" s="153"/>
      <c r="CG1225" s="152"/>
      <c r="CH1225" s="159"/>
      <c r="CI1225" s="159"/>
    </row>
    <row r="1226" spans="1:87" ht="24.75" customHeight="1" x14ac:dyDescent="0.3">
      <c r="A1226" s="143"/>
      <c r="AD1226" s="146"/>
      <c r="AE1226" s="146"/>
      <c r="AF1226" s="146"/>
      <c r="AG1226" s="147"/>
      <c r="AH1226" s="147"/>
      <c r="AI1226" s="147"/>
      <c r="AJ1226" s="147"/>
      <c r="AK1226" s="148"/>
      <c r="AL1226" s="146"/>
      <c r="AM1226" s="146"/>
      <c r="AN1226" s="146"/>
      <c r="AO1226" s="147"/>
      <c r="AP1226" s="147"/>
      <c r="AQ1226" s="147"/>
      <c r="AR1226" s="147"/>
      <c r="AS1226" s="149"/>
      <c r="AT1226" s="147"/>
      <c r="AU1226" s="147"/>
      <c r="AV1226" s="149"/>
      <c r="AW1226" s="150"/>
      <c r="AX1226" s="151"/>
      <c r="AY1226" s="151"/>
      <c r="AZ1226" s="152"/>
      <c r="BA1226" s="152"/>
      <c r="BB1226" s="152"/>
      <c r="BC1226" s="146"/>
      <c r="BD1226" s="145"/>
      <c r="BE1226" s="147"/>
      <c r="BF1226" s="145"/>
      <c r="BG1226" s="145"/>
      <c r="BH1226" s="153"/>
      <c r="BI1226" s="154"/>
      <c r="BJ1226" s="155"/>
      <c r="BK1226" s="153"/>
      <c r="BL1226" s="156"/>
      <c r="BM1226" s="157"/>
      <c r="BN1226" s="157"/>
      <c r="BO1226" s="152"/>
      <c r="BP1226" s="152"/>
      <c r="BQ1226" s="152"/>
      <c r="BR1226" s="153"/>
      <c r="BS1226" s="145"/>
      <c r="BT1226" s="145"/>
      <c r="BU1226" s="145"/>
      <c r="BV1226" s="153"/>
      <c r="BW1226" s="154"/>
      <c r="BX1226" s="155"/>
      <c r="BY1226" s="153"/>
      <c r="BZ1226" s="153"/>
      <c r="CA1226" s="153"/>
      <c r="CB1226" s="158"/>
      <c r="CC1226" s="158"/>
      <c r="CD1226" s="158"/>
      <c r="CE1226" s="158"/>
      <c r="CF1226" s="153"/>
      <c r="CG1226" s="152"/>
      <c r="CH1226" s="159"/>
      <c r="CI1226" s="159"/>
    </row>
    <row r="1227" spans="1:87" ht="24.75" customHeight="1" x14ac:dyDescent="0.3">
      <c r="A1227" s="143"/>
      <c r="AD1227" s="146"/>
      <c r="AE1227" s="146"/>
      <c r="AF1227" s="146"/>
      <c r="AG1227" s="147"/>
      <c r="AH1227" s="147"/>
      <c r="AI1227" s="147"/>
      <c r="AJ1227" s="147"/>
      <c r="AK1227" s="148"/>
      <c r="AL1227" s="146"/>
      <c r="AM1227" s="146"/>
      <c r="AN1227" s="146"/>
      <c r="AO1227" s="147"/>
      <c r="AP1227" s="147"/>
      <c r="AQ1227" s="147"/>
      <c r="AR1227" s="147"/>
      <c r="AS1227" s="149"/>
      <c r="AT1227" s="147"/>
      <c r="AU1227" s="147"/>
      <c r="AV1227" s="149"/>
      <c r="AW1227" s="150"/>
      <c r="AX1227" s="151"/>
      <c r="AY1227" s="151"/>
      <c r="AZ1227" s="152"/>
      <c r="BA1227" s="152"/>
      <c r="BB1227" s="152"/>
      <c r="BC1227" s="146"/>
      <c r="BD1227" s="145"/>
      <c r="BE1227" s="147"/>
      <c r="BF1227" s="145"/>
      <c r="BG1227" s="145"/>
      <c r="BH1227" s="153"/>
      <c r="BI1227" s="154"/>
      <c r="BJ1227" s="155"/>
      <c r="BK1227" s="153"/>
      <c r="BL1227" s="156"/>
      <c r="BM1227" s="157"/>
      <c r="BN1227" s="157"/>
      <c r="BO1227" s="152"/>
      <c r="BP1227" s="152"/>
      <c r="BQ1227" s="152"/>
      <c r="BR1227" s="153"/>
      <c r="BS1227" s="145"/>
      <c r="BT1227" s="145"/>
      <c r="BU1227" s="145"/>
      <c r="BV1227" s="153"/>
      <c r="BW1227" s="154"/>
      <c r="BX1227" s="155"/>
      <c r="BY1227" s="153"/>
      <c r="BZ1227" s="153"/>
      <c r="CA1227" s="153"/>
      <c r="CB1227" s="158"/>
      <c r="CC1227" s="158"/>
      <c r="CD1227" s="158"/>
      <c r="CE1227" s="158"/>
      <c r="CF1227" s="153"/>
      <c r="CG1227" s="152"/>
      <c r="CH1227" s="159"/>
      <c r="CI1227" s="159"/>
    </row>
    <row r="1228" spans="1:87" ht="24.75" customHeight="1" x14ac:dyDescent="0.3">
      <c r="A1228" s="143"/>
      <c r="AD1228" s="146"/>
      <c r="AE1228" s="146"/>
      <c r="AF1228" s="146"/>
      <c r="AG1228" s="147"/>
      <c r="AH1228" s="147"/>
      <c r="AI1228" s="147"/>
      <c r="AJ1228" s="147"/>
      <c r="AK1228" s="148"/>
      <c r="AL1228" s="146"/>
      <c r="AM1228" s="146"/>
      <c r="AN1228" s="146"/>
      <c r="AO1228" s="147"/>
      <c r="AP1228" s="147"/>
      <c r="AQ1228" s="147"/>
      <c r="AR1228" s="147"/>
      <c r="AS1228" s="149"/>
      <c r="AT1228" s="147"/>
      <c r="AU1228" s="147"/>
      <c r="AV1228" s="149"/>
      <c r="AW1228" s="150"/>
      <c r="AX1228" s="151"/>
      <c r="AY1228" s="151"/>
      <c r="AZ1228" s="152"/>
      <c r="BA1228" s="152"/>
      <c r="BB1228" s="152"/>
      <c r="BC1228" s="146"/>
      <c r="BD1228" s="145"/>
      <c r="BE1228" s="147"/>
      <c r="BF1228" s="145"/>
      <c r="BG1228" s="145"/>
      <c r="BH1228" s="153"/>
      <c r="BI1228" s="154"/>
      <c r="BJ1228" s="155"/>
      <c r="BK1228" s="153"/>
      <c r="BL1228" s="156"/>
      <c r="BM1228" s="157"/>
      <c r="BN1228" s="157"/>
      <c r="BO1228" s="152"/>
      <c r="BP1228" s="152"/>
      <c r="BQ1228" s="152"/>
      <c r="BR1228" s="153"/>
      <c r="BS1228" s="145"/>
      <c r="BT1228" s="145"/>
      <c r="BU1228" s="145"/>
      <c r="BV1228" s="153"/>
      <c r="BW1228" s="154"/>
      <c r="BX1228" s="155"/>
      <c r="BY1228" s="153"/>
      <c r="BZ1228" s="153"/>
      <c r="CA1228" s="153"/>
      <c r="CB1228" s="158"/>
      <c r="CC1228" s="158"/>
      <c r="CD1228" s="158"/>
      <c r="CE1228" s="158"/>
      <c r="CF1228" s="153"/>
      <c r="CG1228" s="152"/>
      <c r="CH1228" s="159"/>
      <c r="CI1228" s="159"/>
    </row>
    <row r="1229" spans="1:87" ht="24.75" customHeight="1" x14ac:dyDescent="0.3">
      <c r="A1229" s="143"/>
      <c r="AD1229" s="146"/>
      <c r="AE1229" s="146"/>
      <c r="AF1229" s="146"/>
      <c r="AG1229" s="147"/>
      <c r="AH1229" s="147"/>
      <c r="AI1229" s="147"/>
      <c r="AJ1229" s="147"/>
      <c r="AK1229" s="148"/>
      <c r="AL1229" s="146"/>
      <c r="AM1229" s="146"/>
      <c r="AN1229" s="146"/>
      <c r="AO1229" s="147"/>
      <c r="AP1229" s="147"/>
      <c r="AQ1229" s="147"/>
      <c r="AR1229" s="147"/>
      <c r="AS1229" s="149"/>
      <c r="AT1229" s="147"/>
      <c r="AU1229" s="147"/>
      <c r="AV1229" s="149"/>
      <c r="AW1229" s="150"/>
      <c r="AX1229" s="151"/>
      <c r="AY1229" s="151"/>
      <c r="AZ1229" s="152"/>
      <c r="BA1229" s="152"/>
      <c r="BB1229" s="152"/>
      <c r="BC1229" s="146"/>
      <c r="BD1229" s="145"/>
      <c r="BE1229" s="147"/>
      <c r="BF1229" s="145"/>
      <c r="BG1229" s="145"/>
      <c r="BH1229" s="153"/>
      <c r="BI1229" s="154"/>
      <c r="BJ1229" s="155"/>
      <c r="BK1229" s="153"/>
      <c r="BL1229" s="156"/>
      <c r="BM1229" s="157"/>
      <c r="BN1229" s="157"/>
      <c r="BO1229" s="152"/>
      <c r="BP1229" s="152"/>
      <c r="BQ1229" s="152"/>
      <c r="BR1229" s="153"/>
      <c r="BS1229" s="145"/>
      <c r="BT1229" s="145"/>
      <c r="BU1229" s="145"/>
      <c r="BV1229" s="153"/>
      <c r="BW1229" s="154"/>
      <c r="BX1229" s="155"/>
      <c r="BY1229" s="153"/>
      <c r="BZ1229" s="153"/>
      <c r="CA1229" s="153"/>
      <c r="CB1229" s="158"/>
      <c r="CC1229" s="158"/>
      <c r="CD1229" s="158"/>
      <c r="CE1229" s="158"/>
      <c r="CF1229" s="153"/>
      <c r="CG1229" s="152"/>
      <c r="CH1229" s="159"/>
      <c r="CI1229" s="159"/>
    </row>
    <row r="1230" spans="1:87" ht="24.75" customHeight="1" x14ac:dyDescent="0.3">
      <c r="A1230" s="143"/>
      <c r="AD1230" s="146"/>
      <c r="AE1230" s="146"/>
      <c r="AF1230" s="146"/>
      <c r="AG1230" s="147"/>
      <c r="AH1230" s="147"/>
      <c r="AI1230" s="147"/>
      <c r="AJ1230" s="147"/>
      <c r="AK1230" s="148"/>
      <c r="AL1230" s="146"/>
      <c r="AM1230" s="146"/>
      <c r="AN1230" s="146"/>
      <c r="AO1230" s="147"/>
      <c r="AP1230" s="147"/>
      <c r="AQ1230" s="147"/>
      <c r="AR1230" s="147"/>
      <c r="AS1230" s="149"/>
      <c r="AT1230" s="147"/>
      <c r="AU1230" s="147"/>
      <c r="AV1230" s="149"/>
      <c r="AW1230" s="150"/>
      <c r="AX1230" s="151"/>
      <c r="AY1230" s="151"/>
      <c r="AZ1230" s="152"/>
      <c r="BA1230" s="152"/>
      <c r="BB1230" s="152"/>
      <c r="BC1230" s="146"/>
      <c r="BD1230" s="145"/>
      <c r="BE1230" s="147"/>
      <c r="BF1230" s="145"/>
      <c r="BG1230" s="145"/>
      <c r="BH1230" s="153"/>
      <c r="BI1230" s="154"/>
      <c r="BJ1230" s="155"/>
      <c r="BK1230" s="153"/>
      <c r="BL1230" s="156"/>
      <c r="BM1230" s="157"/>
      <c r="BN1230" s="157"/>
      <c r="BO1230" s="152"/>
      <c r="BP1230" s="152"/>
      <c r="BQ1230" s="152"/>
      <c r="BR1230" s="153"/>
      <c r="BS1230" s="145"/>
      <c r="BT1230" s="145"/>
      <c r="BU1230" s="145"/>
      <c r="BV1230" s="153"/>
      <c r="BW1230" s="154"/>
      <c r="BX1230" s="155"/>
      <c r="BY1230" s="153"/>
      <c r="BZ1230" s="153"/>
      <c r="CA1230" s="153"/>
      <c r="CB1230" s="158"/>
      <c r="CC1230" s="158"/>
      <c r="CD1230" s="158"/>
      <c r="CE1230" s="158"/>
      <c r="CF1230" s="153"/>
      <c r="CG1230" s="152"/>
      <c r="CH1230" s="159"/>
      <c r="CI1230" s="159"/>
    </row>
    <row r="1231" spans="1:87" ht="24.75" customHeight="1" x14ac:dyDescent="0.3">
      <c r="A1231" s="143"/>
      <c r="AD1231" s="146"/>
      <c r="AE1231" s="146"/>
      <c r="AF1231" s="146"/>
      <c r="AG1231" s="147"/>
      <c r="AH1231" s="147"/>
      <c r="AI1231" s="147"/>
      <c r="AJ1231" s="147"/>
      <c r="AK1231" s="148"/>
      <c r="AL1231" s="146"/>
      <c r="AM1231" s="146"/>
      <c r="AN1231" s="146"/>
      <c r="AO1231" s="147"/>
      <c r="AP1231" s="147"/>
      <c r="AQ1231" s="147"/>
      <c r="AR1231" s="147"/>
      <c r="AS1231" s="149"/>
      <c r="AT1231" s="147"/>
      <c r="AU1231" s="147"/>
      <c r="AV1231" s="149"/>
      <c r="AW1231" s="150"/>
      <c r="AX1231" s="151"/>
      <c r="AY1231" s="151"/>
      <c r="AZ1231" s="152"/>
      <c r="BA1231" s="152"/>
      <c r="BB1231" s="152"/>
      <c r="BC1231" s="146"/>
      <c r="BD1231" s="145"/>
      <c r="BE1231" s="147"/>
      <c r="BF1231" s="145"/>
      <c r="BG1231" s="145"/>
      <c r="BH1231" s="153"/>
      <c r="BI1231" s="154"/>
      <c r="BJ1231" s="155"/>
      <c r="BK1231" s="153"/>
      <c r="BL1231" s="156"/>
      <c r="BM1231" s="157"/>
      <c r="BN1231" s="157"/>
      <c r="BO1231" s="152"/>
      <c r="BP1231" s="152"/>
      <c r="BQ1231" s="152"/>
      <c r="BR1231" s="153"/>
      <c r="BS1231" s="145"/>
      <c r="BT1231" s="145"/>
      <c r="BU1231" s="145"/>
      <c r="BV1231" s="153"/>
      <c r="BW1231" s="154"/>
      <c r="BX1231" s="155"/>
      <c r="BY1231" s="153"/>
      <c r="BZ1231" s="153"/>
      <c r="CA1231" s="153"/>
      <c r="CB1231" s="158"/>
      <c r="CC1231" s="158"/>
      <c r="CD1231" s="158"/>
      <c r="CE1231" s="158"/>
      <c r="CF1231" s="153"/>
      <c r="CG1231" s="152"/>
      <c r="CH1231" s="159"/>
      <c r="CI1231" s="159"/>
    </row>
    <row r="1232" spans="1:87" ht="24.75" customHeight="1" x14ac:dyDescent="0.3">
      <c r="A1232" s="143"/>
      <c r="AD1232" s="146"/>
      <c r="AE1232" s="146"/>
      <c r="AF1232" s="146"/>
      <c r="AG1232" s="147"/>
      <c r="AH1232" s="147"/>
      <c r="AI1232" s="147"/>
      <c r="AJ1232" s="147"/>
      <c r="AK1232" s="148"/>
      <c r="AL1232" s="146"/>
      <c r="AM1232" s="146"/>
      <c r="AN1232" s="146"/>
      <c r="AO1232" s="147"/>
      <c r="AP1232" s="147"/>
      <c r="AQ1232" s="147"/>
      <c r="AR1232" s="147"/>
      <c r="AS1232" s="149"/>
      <c r="AT1232" s="147"/>
      <c r="AU1232" s="147"/>
      <c r="AV1232" s="149"/>
      <c r="AW1232" s="150"/>
      <c r="AX1232" s="151"/>
      <c r="AY1232" s="151"/>
      <c r="AZ1232" s="152"/>
      <c r="BA1232" s="152"/>
      <c r="BB1232" s="152"/>
      <c r="BC1232" s="146"/>
      <c r="BD1232" s="145"/>
      <c r="BE1232" s="147"/>
      <c r="BF1232" s="145"/>
      <c r="BG1232" s="145"/>
      <c r="BH1232" s="153"/>
      <c r="BI1232" s="154"/>
      <c r="BJ1232" s="155"/>
      <c r="BK1232" s="153"/>
      <c r="BL1232" s="156"/>
      <c r="BM1232" s="157"/>
      <c r="BN1232" s="157"/>
      <c r="BO1232" s="152"/>
      <c r="BP1232" s="152"/>
      <c r="BQ1232" s="152"/>
      <c r="BR1232" s="153"/>
      <c r="BS1232" s="145"/>
      <c r="BT1232" s="145"/>
      <c r="BU1232" s="145"/>
      <c r="BV1232" s="153"/>
      <c r="BW1232" s="154"/>
      <c r="BX1232" s="155"/>
      <c r="BY1232" s="153"/>
      <c r="BZ1232" s="153"/>
      <c r="CA1232" s="153"/>
      <c r="CB1232" s="158"/>
      <c r="CC1232" s="158"/>
      <c r="CD1232" s="158"/>
      <c r="CE1232" s="158"/>
      <c r="CF1232" s="153"/>
      <c r="CG1232" s="152"/>
      <c r="CH1232" s="159"/>
      <c r="CI1232" s="159"/>
    </row>
    <row r="1233" spans="1:87" ht="24.75" customHeight="1" x14ac:dyDescent="0.3">
      <c r="A1233" s="143"/>
      <c r="AD1233" s="146"/>
      <c r="AE1233" s="146"/>
      <c r="AF1233" s="146"/>
      <c r="AG1233" s="147"/>
      <c r="AH1233" s="147"/>
      <c r="AI1233" s="147"/>
      <c r="AJ1233" s="147"/>
      <c r="AK1233" s="148"/>
      <c r="AL1233" s="146"/>
      <c r="AM1233" s="146"/>
      <c r="AN1233" s="146"/>
      <c r="AO1233" s="147"/>
      <c r="AP1233" s="147"/>
      <c r="AQ1233" s="147"/>
      <c r="AR1233" s="147"/>
      <c r="AS1233" s="149"/>
      <c r="AT1233" s="147"/>
      <c r="AU1233" s="147"/>
      <c r="AV1233" s="149"/>
      <c r="AW1233" s="150"/>
      <c r="AX1233" s="151"/>
      <c r="AY1233" s="151"/>
      <c r="AZ1233" s="152"/>
      <c r="BA1233" s="152"/>
      <c r="BB1233" s="152"/>
      <c r="BC1233" s="146"/>
      <c r="BD1233" s="145"/>
      <c r="BE1233" s="147"/>
      <c r="BF1233" s="145"/>
      <c r="BG1233" s="145"/>
      <c r="BH1233" s="153"/>
      <c r="BI1233" s="154"/>
      <c r="BJ1233" s="155"/>
      <c r="BK1233" s="153"/>
      <c r="BL1233" s="156"/>
      <c r="BM1233" s="157"/>
      <c r="BN1233" s="157"/>
      <c r="BO1233" s="152"/>
      <c r="BP1233" s="152"/>
      <c r="BQ1233" s="152"/>
      <c r="BR1233" s="153"/>
      <c r="BS1233" s="145"/>
      <c r="BT1233" s="145"/>
      <c r="BU1233" s="145"/>
      <c r="BV1233" s="153"/>
      <c r="BW1233" s="154"/>
      <c r="BX1233" s="155"/>
      <c r="BY1233" s="153"/>
      <c r="BZ1233" s="153"/>
      <c r="CA1233" s="153"/>
      <c r="CB1233" s="158"/>
      <c r="CC1233" s="158"/>
      <c r="CD1233" s="158"/>
      <c r="CE1233" s="158"/>
      <c r="CF1233" s="153"/>
      <c r="CG1233" s="152"/>
      <c r="CH1233" s="159"/>
      <c r="CI1233" s="159"/>
    </row>
    <row r="1234" spans="1:87" ht="24.75" customHeight="1" x14ac:dyDescent="0.3">
      <c r="A1234" s="143"/>
      <c r="AD1234" s="146"/>
      <c r="AE1234" s="146"/>
      <c r="AF1234" s="146"/>
      <c r="AG1234" s="147"/>
      <c r="AH1234" s="147"/>
      <c r="AI1234" s="147"/>
      <c r="AJ1234" s="147"/>
      <c r="AK1234" s="148"/>
      <c r="AL1234" s="146"/>
      <c r="AM1234" s="146"/>
      <c r="AN1234" s="146"/>
      <c r="AO1234" s="147"/>
      <c r="AP1234" s="147"/>
      <c r="AQ1234" s="147"/>
      <c r="AR1234" s="147"/>
      <c r="AS1234" s="149"/>
      <c r="AT1234" s="147"/>
      <c r="AU1234" s="147"/>
      <c r="AV1234" s="149"/>
      <c r="AW1234" s="150"/>
      <c r="AX1234" s="151"/>
      <c r="AY1234" s="151"/>
      <c r="AZ1234" s="152"/>
      <c r="BA1234" s="152"/>
      <c r="BB1234" s="152"/>
      <c r="BC1234" s="146"/>
      <c r="BD1234" s="145"/>
      <c r="BE1234" s="147"/>
      <c r="BF1234" s="145"/>
      <c r="BG1234" s="145"/>
      <c r="BH1234" s="153"/>
      <c r="BI1234" s="154"/>
      <c r="BJ1234" s="155"/>
      <c r="BK1234" s="153"/>
      <c r="BL1234" s="156"/>
      <c r="BM1234" s="157"/>
      <c r="BN1234" s="157"/>
      <c r="BO1234" s="152"/>
      <c r="BP1234" s="152"/>
      <c r="BQ1234" s="152"/>
      <c r="BR1234" s="153"/>
      <c r="BS1234" s="145"/>
      <c r="BT1234" s="145"/>
      <c r="BU1234" s="145"/>
      <c r="BV1234" s="153"/>
      <c r="BW1234" s="154"/>
      <c r="BX1234" s="155"/>
      <c r="BY1234" s="153"/>
      <c r="BZ1234" s="153"/>
      <c r="CA1234" s="153"/>
      <c r="CB1234" s="158"/>
      <c r="CC1234" s="158"/>
      <c r="CD1234" s="158"/>
      <c r="CE1234" s="158"/>
      <c r="CF1234" s="153"/>
      <c r="CG1234" s="152"/>
      <c r="CH1234" s="159"/>
      <c r="CI1234" s="159"/>
    </row>
    <row r="1235" spans="1:87" ht="24.75" customHeight="1" x14ac:dyDescent="0.3">
      <c r="A1235" s="143"/>
      <c r="AD1235" s="146"/>
      <c r="AE1235" s="146"/>
      <c r="AF1235" s="146"/>
      <c r="AG1235" s="147"/>
      <c r="AH1235" s="147"/>
      <c r="AI1235" s="147"/>
      <c r="AJ1235" s="147"/>
      <c r="AK1235" s="148"/>
      <c r="AL1235" s="146"/>
      <c r="AM1235" s="146"/>
      <c r="AN1235" s="146"/>
      <c r="AO1235" s="147"/>
      <c r="AP1235" s="147"/>
      <c r="AQ1235" s="147"/>
      <c r="AR1235" s="147"/>
      <c r="AS1235" s="149"/>
      <c r="AT1235" s="147"/>
      <c r="AU1235" s="147"/>
      <c r="AV1235" s="149"/>
      <c r="AW1235" s="150"/>
      <c r="AX1235" s="151"/>
      <c r="AY1235" s="151"/>
      <c r="AZ1235" s="152"/>
      <c r="BA1235" s="152"/>
      <c r="BB1235" s="152"/>
      <c r="BC1235" s="146"/>
      <c r="BD1235" s="145"/>
      <c r="BE1235" s="147"/>
      <c r="BF1235" s="145"/>
      <c r="BG1235" s="145"/>
      <c r="BH1235" s="153"/>
      <c r="BI1235" s="154"/>
      <c r="BJ1235" s="155"/>
      <c r="BK1235" s="153"/>
      <c r="BL1235" s="156"/>
      <c r="BM1235" s="157"/>
      <c r="BN1235" s="157"/>
      <c r="BO1235" s="152"/>
      <c r="BP1235" s="152"/>
      <c r="BQ1235" s="152"/>
      <c r="BR1235" s="153"/>
      <c r="BS1235" s="145"/>
      <c r="BT1235" s="145"/>
      <c r="BU1235" s="145"/>
      <c r="BV1235" s="153"/>
      <c r="BW1235" s="154"/>
      <c r="BX1235" s="155"/>
      <c r="BY1235" s="153"/>
      <c r="BZ1235" s="153"/>
      <c r="CA1235" s="153"/>
      <c r="CB1235" s="158"/>
      <c r="CC1235" s="158"/>
      <c r="CD1235" s="158"/>
      <c r="CE1235" s="158"/>
      <c r="CF1235" s="153"/>
      <c r="CG1235" s="152"/>
      <c r="CH1235" s="159"/>
      <c r="CI1235" s="159"/>
    </row>
    <row r="1236" spans="1:87" ht="24.75" customHeight="1" x14ac:dyDescent="0.3">
      <c r="A1236" s="143"/>
      <c r="AD1236" s="146"/>
      <c r="AE1236" s="146"/>
      <c r="AF1236" s="146"/>
      <c r="AG1236" s="147"/>
      <c r="AH1236" s="147"/>
      <c r="AI1236" s="147"/>
      <c r="AJ1236" s="147"/>
      <c r="AK1236" s="148"/>
      <c r="AL1236" s="146"/>
      <c r="AM1236" s="146"/>
      <c r="AN1236" s="146"/>
      <c r="AO1236" s="147"/>
      <c r="AP1236" s="147"/>
      <c r="AQ1236" s="147"/>
      <c r="AR1236" s="147"/>
      <c r="AS1236" s="149"/>
      <c r="AT1236" s="147"/>
      <c r="AU1236" s="147"/>
      <c r="AV1236" s="149"/>
      <c r="AW1236" s="150"/>
      <c r="AX1236" s="151"/>
      <c r="AY1236" s="151"/>
      <c r="AZ1236" s="152"/>
      <c r="BA1236" s="152"/>
      <c r="BB1236" s="152"/>
      <c r="BC1236" s="146"/>
      <c r="BD1236" s="145"/>
      <c r="BE1236" s="147"/>
      <c r="BF1236" s="145"/>
      <c r="BG1236" s="145"/>
      <c r="BH1236" s="153"/>
      <c r="BI1236" s="154"/>
      <c r="BJ1236" s="155"/>
      <c r="BK1236" s="153"/>
      <c r="BL1236" s="156"/>
      <c r="BM1236" s="157"/>
      <c r="BN1236" s="157"/>
      <c r="BO1236" s="152"/>
      <c r="BP1236" s="152"/>
      <c r="BQ1236" s="152"/>
      <c r="BR1236" s="153"/>
      <c r="BS1236" s="145"/>
      <c r="BT1236" s="145"/>
      <c r="BU1236" s="145"/>
      <c r="BV1236" s="153"/>
      <c r="BW1236" s="154"/>
      <c r="BX1236" s="155"/>
      <c r="BY1236" s="153"/>
      <c r="BZ1236" s="153"/>
      <c r="CA1236" s="153"/>
      <c r="CB1236" s="158"/>
      <c r="CC1236" s="158"/>
      <c r="CD1236" s="158"/>
      <c r="CE1236" s="158"/>
      <c r="CF1236" s="153"/>
      <c r="CG1236" s="152"/>
      <c r="CH1236" s="159"/>
      <c r="CI1236" s="159"/>
    </row>
    <row r="1237" spans="1:87" ht="24.75" customHeight="1" x14ac:dyDescent="0.3">
      <c r="A1237" s="143"/>
      <c r="AD1237" s="146"/>
      <c r="AE1237" s="146"/>
      <c r="AF1237" s="146"/>
      <c r="AG1237" s="147"/>
      <c r="AH1237" s="147"/>
      <c r="AI1237" s="147"/>
      <c r="AJ1237" s="147"/>
      <c r="AK1237" s="148"/>
      <c r="AL1237" s="146"/>
      <c r="AM1237" s="146"/>
      <c r="AN1237" s="146"/>
      <c r="AO1237" s="147"/>
      <c r="AP1237" s="147"/>
      <c r="AQ1237" s="147"/>
      <c r="AR1237" s="147"/>
      <c r="AS1237" s="149"/>
      <c r="AT1237" s="147"/>
      <c r="AU1237" s="147"/>
      <c r="AV1237" s="149"/>
      <c r="AW1237" s="150"/>
      <c r="AX1237" s="151"/>
      <c r="AY1237" s="151"/>
      <c r="AZ1237" s="152"/>
      <c r="BA1237" s="152"/>
      <c r="BB1237" s="152"/>
      <c r="BC1237" s="146"/>
      <c r="BD1237" s="145"/>
      <c r="BE1237" s="147"/>
      <c r="BF1237" s="145"/>
      <c r="BG1237" s="145"/>
      <c r="BH1237" s="153"/>
      <c r="BI1237" s="154"/>
      <c r="BJ1237" s="155"/>
      <c r="BK1237" s="153"/>
      <c r="BL1237" s="156"/>
      <c r="BM1237" s="157"/>
      <c r="BN1237" s="157"/>
      <c r="BO1237" s="152"/>
      <c r="BP1237" s="152"/>
      <c r="BQ1237" s="152"/>
      <c r="BR1237" s="153"/>
      <c r="BS1237" s="145"/>
      <c r="BT1237" s="145"/>
      <c r="BU1237" s="145"/>
      <c r="BV1237" s="153"/>
      <c r="BW1237" s="154"/>
      <c r="BX1237" s="155"/>
      <c r="BY1237" s="153"/>
      <c r="BZ1237" s="153"/>
      <c r="CA1237" s="153"/>
      <c r="CB1237" s="158"/>
      <c r="CC1237" s="158"/>
      <c r="CD1237" s="158"/>
      <c r="CE1237" s="158"/>
      <c r="CF1237" s="153"/>
      <c r="CG1237" s="152"/>
      <c r="CH1237" s="159"/>
      <c r="CI1237" s="159"/>
    </row>
    <row r="1238" spans="1:87" ht="24.75" customHeight="1" x14ac:dyDescent="0.3">
      <c r="A1238" s="143"/>
      <c r="AD1238" s="146"/>
      <c r="AE1238" s="146"/>
      <c r="AF1238" s="146"/>
      <c r="AG1238" s="147"/>
      <c r="AH1238" s="147"/>
      <c r="AI1238" s="147"/>
      <c r="AJ1238" s="147"/>
      <c r="AK1238" s="148"/>
      <c r="AL1238" s="146"/>
      <c r="AM1238" s="146"/>
      <c r="AN1238" s="146"/>
      <c r="AO1238" s="147"/>
      <c r="AP1238" s="147"/>
      <c r="AQ1238" s="147"/>
      <c r="AR1238" s="147"/>
      <c r="AS1238" s="149"/>
      <c r="AT1238" s="147"/>
      <c r="AU1238" s="147"/>
      <c r="AV1238" s="149"/>
      <c r="AW1238" s="150"/>
      <c r="AX1238" s="151"/>
      <c r="AY1238" s="151"/>
      <c r="AZ1238" s="152"/>
      <c r="BA1238" s="152"/>
      <c r="BB1238" s="152"/>
      <c r="BC1238" s="146"/>
      <c r="BD1238" s="145"/>
      <c r="BE1238" s="147"/>
      <c r="BF1238" s="145"/>
      <c r="BG1238" s="145"/>
      <c r="BH1238" s="153"/>
      <c r="BI1238" s="154"/>
      <c r="BJ1238" s="155"/>
      <c r="BK1238" s="153"/>
      <c r="BL1238" s="156"/>
      <c r="BM1238" s="157"/>
      <c r="BN1238" s="157"/>
      <c r="BO1238" s="152"/>
      <c r="BP1238" s="152"/>
      <c r="BQ1238" s="152"/>
      <c r="BR1238" s="153"/>
      <c r="BS1238" s="145"/>
      <c r="BT1238" s="145"/>
      <c r="BU1238" s="145"/>
      <c r="BV1238" s="153"/>
      <c r="BW1238" s="154"/>
      <c r="BX1238" s="155"/>
      <c r="BY1238" s="153"/>
      <c r="BZ1238" s="153"/>
      <c r="CA1238" s="153"/>
      <c r="CB1238" s="158"/>
      <c r="CC1238" s="158"/>
      <c r="CD1238" s="158"/>
      <c r="CE1238" s="158"/>
      <c r="CF1238" s="153"/>
      <c r="CG1238" s="152"/>
      <c r="CH1238" s="159"/>
      <c r="CI1238" s="159"/>
    </row>
    <row r="1239" spans="1:87" ht="24.75" customHeight="1" x14ac:dyDescent="0.3">
      <c r="A1239" s="143"/>
      <c r="AD1239" s="146"/>
      <c r="AE1239" s="146"/>
      <c r="AF1239" s="146"/>
      <c r="AG1239" s="147"/>
      <c r="AH1239" s="147"/>
      <c r="AI1239" s="147"/>
      <c r="AJ1239" s="147"/>
      <c r="AK1239" s="148"/>
      <c r="AL1239" s="146"/>
      <c r="AM1239" s="146"/>
      <c r="AN1239" s="146"/>
      <c r="AO1239" s="147"/>
      <c r="AP1239" s="147"/>
      <c r="AQ1239" s="147"/>
      <c r="AR1239" s="147"/>
      <c r="AS1239" s="149"/>
      <c r="AT1239" s="147"/>
      <c r="AU1239" s="147"/>
      <c r="AV1239" s="149"/>
      <c r="AW1239" s="150"/>
      <c r="AX1239" s="151"/>
      <c r="AY1239" s="151"/>
      <c r="AZ1239" s="152"/>
      <c r="BA1239" s="152"/>
      <c r="BB1239" s="152"/>
      <c r="BC1239" s="146"/>
      <c r="BD1239" s="145"/>
      <c r="BE1239" s="147"/>
      <c r="BF1239" s="145"/>
      <c r="BG1239" s="145"/>
      <c r="BH1239" s="153"/>
      <c r="BI1239" s="154"/>
      <c r="BJ1239" s="155"/>
      <c r="BK1239" s="153"/>
      <c r="BL1239" s="156"/>
      <c r="BM1239" s="157"/>
      <c r="BN1239" s="157"/>
      <c r="BO1239" s="152"/>
      <c r="BP1239" s="152"/>
      <c r="BQ1239" s="152"/>
      <c r="BR1239" s="153"/>
      <c r="BS1239" s="145"/>
      <c r="BT1239" s="145"/>
      <c r="BU1239" s="145"/>
      <c r="BV1239" s="153"/>
      <c r="BW1239" s="154"/>
      <c r="BX1239" s="155"/>
      <c r="BY1239" s="153"/>
      <c r="BZ1239" s="153"/>
      <c r="CA1239" s="153"/>
      <c r="CB1239" s="158"/>
      <c r="CC1239" s="158"/>
      <c r="CD1239" s="158"/>
      <c r="CE1239" s="158"/>
      <c r="CF1239" s="153"/>
      <c r="CG1239" s="152"/>
      <c r="CH1239" s="159"/>
      <c r="CI1239" s="159"/>
    </row>
    <row r="1240" spans="1:87" ht="24.75" customHeight="1" x14ac:dyDescent="0.3">
      <c r="A1240" s="143"/>
      <c r="AD1240" s="146"/>
      <c r="AE1240" s="146"/>
      <c r="AF1240" s="146"/>
      <c r="AG1240" s="147"/>
      <c r="AH1240" s="147"/>
      <c r="AI1240" s="147"/>
      <c r="AJ1240" s="147"/>
      <c r="AK1240" s="148"/>
      <c r="AL1240" s="146"/>
      <c r="AM1240" s="146"/>
      <c r="AN1240" s="146"/>
      <c r="AO1240" s="147"/>
      <c r="AP1240" s="147"/>
      <c r="AQ1240" s="147"/>
      <c r="AR1240" s="147"/>
      <c r="AS1240" s="149"/>
      <c r="AT1240" s="147"/>
      <c r="AU1240" s="147"/>
      <c r="AV1240" s="149"/>
      <c r="AW1240" s="150"/>
      <c r="AX1240" s="151"/>
      <c r="AY1240" s="151"/>
      <c r="AZ1240" s="152"/>
      <c r="BA1240" s="152"/>
      <c r="BB1240" s="152"/>
      <c r="BC1240" s="146"/>
      <c r="BD1240" s="145"/>
      <c r="BE1240" s="147"/>
      <c r="BF1240" s="145"/>
      <c r="BG1240" s="145"/>
      <c r="BH1240" s="153"/>
      <c r="BI1240" s="154"/>
      <c r="BJ1240" s="155"/>
      <c r="BK1240" s="153"/>
      <c r="BL1240" s="156"/>
      <c r="BM1240" s="157"/>
      <c r="BN1240" s="157"/>
      <c r="BO1240" s="152"/>
      <c r="BP1240" s="152"/>
      <c r="BQ1240" s="152"/>
      <c r="BR1240" s="153"/>
      <c r="BS1240" s="145"/>
      <c r="BT1240" s="145"/>
      <c r="BU1240" s="145"/>
      <c r="BV1240" s="153"/>
      <c r="BW1240" s="154"/>
      <c r="BX1240" s="155"/>
      <c r="BY1240" s="153"/>
      <c r="BZ1240" s="153"/>
      <c r="CA1240" s="153"/>
      <c r="CB1240" s="158"/>
      <c r="CC1240" s="158"/>
      <c r="CD1240" s="158"/>
      <c r="CE1240" s="158"/>
      <c r="CF1240" s="153"/>
      <c r="CG1240" s="152"/>
      <c r="CH1240" s="159"/>
      <c r="CI1240" s="159"/>
    </row>
    <row r="1241" spans="1:87" ht="24.75" customHeight="1" x14ac:dyDescent="0.3">
      <c r="A1241" s="143"/>
      <c r="AD1241" s="146"/>
      <c r="AE1241" s="146"/>
      <c r="AF1241" s="146"/>
      <c r="AG1241" s="147"/>
      <c r="AH1241" s="147"/>
      <c r="AI1241" s="147"/>
      <c r="AJ1241" s="147"/>
      <c r="AK1241" s="148"/>
      <c r="AL1241" s="146"/>
      <c r="AM1241" s="146"/>
      <c r="AN1241" s="146"/>
      <c r="AO1241" s="147"/>
      <c r="AP1241" s="147"/>
      <c r="AQ1241" s="147"/>
      <c r="AR1241" s="147"/>
      <c r="AS1241" s="149"/>
      <c r="AT1241" s="147"/>
      <c r="AU1241" s="147"/>
      <c r="AV1241" s="149"/>
      <c r="AW1241" s="150"/>
      <c r="AX1241" s="151"/>
      <c r="AY1241" s="151"/>
      <c r="AZ1241" s="152"/>
      <c r="BA1241" s="152"/>
      <c r="BB1241" s="152"/>
      <c r="BC1241" s="146"/>
      <c r="BD1241" s="145"/>
      <c r="BE1241" s="147"/>
      <c r="BF1241" s="145"/>
      <c r="BG1241" s="145"/>
      <c r="BH1241" s="153"/>
      <c r="BI1241" s="154"/>
      <c r="BJ1241" s="155"/>
      <c r="BK1241" s="153"/>
      <c r="BL1241" s="156"/>
      <c r="BM1241" s="157"/>
      <c r="BN1241" s="157"/>
      <c r="BO1241" s="152"/>
      <c r="BP1241" s="152"/>
      <c r="BQ1241" s="152"/>
      <c r="BR1241" s="153"/>
      <c r="BS1241" s="145"/>
      <c r="BT1241" s="145"/>
      <c r="BU1241" s="145"/>
      <c r="BV1241" s="153"/>
      <c r="BW1241" s="154"/>
      <c r="BX1241" s="155"/>
      <c r="BY1241" s="153"/>
      <c r="BZ1241" s="153"/>
      <c r="CA1241" s="153"/>
      <c r="CB1241" s="158"/>
      <c r="CC1241" s="158"/>
      <c r="CD1241" s="158"/>
      <c r="CE1241" s="158"/>
      <c r="CF1241" s="153"/>
      <c r="CG1241" s="152"/>
      <c r="CH1241" s="159"/>
      <c r="CI1241" s="159"/>
    </row>
    <row r="1242" spans="1:87" ht="24.75" customHeight="1" x14ac:dyDescent="0.3">
      <c r="A1242" s="143"/>
      <c r="AD1242" s="146"/>
      <c r="AE1242" s="146"/>
      <c r="AF1242" s="146"/>
      <c r="AG1242" s="147"/>
      <c r="AH1242" s="147"/>
      <c r="AI1242" s="147"/>
      <c r="AJ1242" s="147"/>
      <c r="AK1242" s="148"/>
      <c r="AL1242" s="146"/>
      <c r="AM1242" s="146"/>
      <c r="AN1242" s="146"/>
      <c r="AO1242" s="147"/>
      <c r="AP1242" s="147"/>
      <c r="AQ1242" s="147"/>
      <c r="AR1242" s="147"/>
      <c r="AS1242" s="149"/>
      <c r="AT1242" s="147"/>
      <c r="AU1242" s="147"/>
      <c r="AV1242" s="149"/>
      <c r="AW1242" s="150"/>
      <c r="AX1242" s="151"/>
      <c r="AY1242" s="151"/>
      <c r="AZ1242" s="152"/>
      <c r="BA1242" s="152"/>
      <c r="BB1242" s="152"/>
      <c r="BC1242" s="146"/>
      <c r="BD1242" s="145"/>
      <c r="BE1242" s="147"/>
      <c r="BF1242" s="145"/>
      <c r="BG1242" s="145"/>
      <c r="BH1242" s="153"/>
      <c r="BI1242" s="154"/>
      <c r="BJ1242" s="155"/>
      <c r="BK1242" s="153"/>
      <c r="BL1242" s="156"/>
      <c r="BM1242" s="157"/>
      <c r="BN1242" s="157"/>
      <c r="BO1242" s="152"/>
      <c r="BP1242" s="152"/>
      <c r="BQ1242" s="152"/>
      <c r="BR1242" s="153"/>
      <c r="BS1242" s="145"/>
      <c r="BT1242" s="145"/>
      <c r="BU1242" s="145"/>
      <c r="BV1242" s="153"/>
      <c r="BW1242" s="154"/>
      <c r="BX1242" s="155"/>
      <c r="BY1242" s="153"/>
      <c r="BZ1242" s="153"/>
      <c r="CA1242" s="153"/>
      <c r="CB1242" s="158"/>
      <c r="CC1242" s="158"/>
      <c r="CD1242" s="158"/>
      <c r="CE1242" s="158"/>
      <c r="CF1242" s="153"/>
      <c r="CG1242" s="152"/>
      <c r="CH1242" s="159"/>
      <c r="CI1242" s="159"/>
    </row>
    <row r="1243" spans="1:87" ht="24.75" customHeight="1" x14ac:dyDescent="0.3">
      <c r="A1243" s="143"/>
      <c r="AD1243" s="146"/>
      <c r="AE1243" s="146"/>
      <c r="AF1243" s="146"/>
      <c r="AG1243" s="147"/>
      <c r="AH1243" s="147"/>
      <c r="AI1243" s="147"/>
      <c r="AJ1243" s="147"/>
      <c r="AK1243" s="148"/>
      <c r="AL1243" s="146"/>
      <c r="AM1243" s="146"/>
      <c r="AN1243" s="146"/>
      <c r="AO1243" s="147"/>
      <c r="AP1243" s="147"/>
      <c r="AQ1243" s="147"/>
      <c r="AR1243" s="147"/>
      <c r="AS1243" s="149"/>
      <c r="AT1243" s="147"/>
      <c r="AU1243" s="147"/>
      <c r="AV1243" s="149"/>
      <c r="AW1243" s="150"/>
      <c r="AX1243" s="151"/>
      <c r="AY1243" s="151"/>
      <c r="AZ1243" s="152"/>
      <c r="BA1243" s="152"/>
      <c r="BB1243" s="152"/>
      <c r="BC1243" s="146"/>
      <c r="BD1243" s="145"/>
      <c r="BE1243" s="147"/>
      <c r="BF1243" s="145"/>
      <c r="BG1243" s="145"/>
      <c r="BH1243" s="153"/>
      <c r="BI1243" s="154"/>
      <c r="BJ1243" s="155"/>
      <c r="BK1243" s="153"/>
      <c r="BL1243" s="156"/>
      <c r="BM1243" s="157"/>
      <c r="BN1243" s="157"/>
      <c r="BO1243" s="152"/>
      <c r="BP1243" s="152"/>
      <c r="BQ1243" s="152"/>
      <c r="BR1243" s="153"/>
      <c r="BS1243" s="145"/>
      <c r="BT1243" s="145"/>
      <c r="BU1243" s="145"/>
      <c r="BV1243" s="153"/>
      <c r="BW1243" s="154"/>
      <c r="BX1243" s="155"/>
      <c r="BY1243" s="153"/>
      <c r="BZ1243" s="153"/>
      <c r="CA1243" s="153"/>
      <c r="CB1243" s="158"/>
      <c r="CC1243" s="158"/>
      <c r="CD1243" s="158"/>
      <c r="CE1243" s="158"/>
      <c r="CF1243" s="153"/>
      <c r="CG1243" s="152"/>
      <c r="CH1243" s="159"/>
      <c r="CI1243" s="159"/>
    </row>
    <row r="1244" spans="1:87" ht="24.75" customHeight="1" x14ac:dyDescent="0.3">
      <c r="A1244" s="143"/>
      <c r="AD1244" s="146"/>
      <c r="AE1244" s="146"/>
      <c r="AF1244" s="146"/>
      <c r="AG1244" s="147"/>
      <c r="AH1244" s="147"/>
      <c r="AI1244" s="147"/>
      <c r="AJ1244" s="147"/>
      <c r="AK1244" s="148"/>
      <c r="AL1244" s="146"/>
      <c r="AM1244" s="146"/>
      <c r="AN1244" s="146"/>
      <c r="AO1244" s="147"/>
      <c r="AP1244" s="147"/>
      <c r="AQ1244" s="147"/>
      <c r="AR1244" s="147"/>
      <c r="AS1244" s="149"/>
      <c r="AT1244" s="147"/>
      <c r="AU1244" s="147"/>
      <c r="AV1244" s="149"/>
      <c r="AW1244" s="150"/>
      <c r="AX1244" s="151"/>
      <c r="AY1244" s="151"/>
      <c r="AZ1244" s="152"/>
      <c r="BA1244" s="152"/>
      <c r="BB1244" s="152"/>
      <c r="BC1244" s="146"/>
      <c r="BD1244" s="145"/>
      <c r="BE1244" s="147"/>
      <c r="BF1244" s="145"/>
      <c r="BG1244" s="145"/>
      <c r="BH1244" s="153"/>
      <c r="BI1244" s="154"/>
      <c r="BJ1244" s="155"/>
      <c r="BK1244" s="153"/>
      <c r="BL1244" s="156"/>
      <c r="BM1244" s="157"/>
      <c r="BN1244" s="157"/>
      <c r="BO1244" s="152"/>
      <c r="BP1244" s="152"/>
      <c r="BQ1244" s="152"/>
      <c r="BR1244" s="153"/>
      <c r="BS1244" s="145"/>
      <c r="BT1244" s="145"/>
      <c r="BU1244" s="145"/>
      <c r="BV1244" s="153"/>
      <c r="BW1244" s="154"/>
      <c r="BX1244" s="155"/>
      <c r="BY1244" s="153"/>
      <c r="BZ1244" s="153"/>
      <c r="CA1244" s="153"/>
      <c r="CB1244" s="158"/>
      <c r="CC1244" s="158"/>
      <c r="CD1244" s="158"/>
      <c r="CE1244" s="158"/>
      <c r="CF1244" s="153"/>
      <c r="CG1244" s="152"/>
      <c r="CH1244" s="159"/>
      <c r="CI1244" s="159"/>
    </row>
    <row r="1245" spans="1:87" ht="24.75" customHeight="1" x14ac:dyDescent="0.3">
      <c r="A1245" s="143"/>
      <c r="AD1245" s="146"/>
      <c r="AE1245" s="146"/>
      <c r="AF1245" s="146"/>
      <c r="AG1245" s="147"/>
      <c r="AH1245" s="147"/>
      <c r="AI1245" s="147"/>
      <c r="AJ1245" s="147"/>
      <c r="AK1245" s="148"/>
      <c r="AL1245" s="146"/>
      <c r="AM1245" s="146"/>
      <c r="AN1245" s="146"/>
      <c r="AO1245" s="147"/>
      <c r="AP1245" s="147"/>
      <c r="AQ1245" s="147"/>
      <c r="AR1245" s="147"/>
      <c r="AS1245" s="149"/>
      <c r="AT1245" s="147"/>
      <c r="AU1245" s="147"/>
      <c r="AV1245" s="149"/>
      <c r="AW1245" s="150"/>
      <c r="AX1245" s="151"/>
      <c r="AY1245" s="151"/>
      <c r="AZ1245" s="152"/>
      <c r="BA1245" s="152"/>
      <c r="BB1245" s="152"/>
      <c r="BC1245" s="146"/>
      <c r="BD1245" s="145"/>
      <c r="BE1245" s="147"/>
      <c r="BF1245" s="145"/>
      <c r="BG1245" s="145"/>
      <c r="BH1245" s="153"/>
      <c r="BI1245" s="154"/>
      <c r="BJ1245" s="155"/>
      <c r="BK1245" s="153"/>
      <c r="BL1245" s="156"/>
      <c r="BM1245" s="157"/>
      <c r="BN1245" s="157"/>
      <c r="BO1245" s="152"/>
      <c r="BP1245" s="152"/>
      <c r="BQ1245" s="152"/>
      <c r="BR1245" s="153"/>
      <c r="BS1245" s="145"/>
      <c r="BT1245" s="145"/>
      <c r="BU1245" s="145"/>
      <c r="BV1245" s="153"/>
      <c r="BW1245" s="154"/>
      <c r="BX1245" s="155"/>
      <c r="BY1245" s="153"/>
      <c r="BZ1245" s="153"/>
      <c r="CA1245" s="153"/>
      <c r="CB1245" s="158"/>
      <c r="CC1245" s="158"/>
      <c r="CD1245" s="158"/>
      <c r="CE1245" s="158"/>
      <c r="CF1245" s="153"/>
      <c r="CG1245" s="152"/>
      <c r="CH1245" s="159"/>
      <c r="CI1245" s="159"/>
    </row>
    <row r="1246" spans="1:87" ht="24.75" customHeight="1" x14ac:dyDescent="0.3">
      <c r="A1246" s="143"/>
      <c r="AD1246" s="146"/>
      <c r="AE1246" s="146"/>
      <c r="AF1246" s="146"/>
      <c r="AG1246" s="147"/>
      <c r="AH1246" s="147"/>
      <c r="AI1246" s="147"/>
      <c r="AJ1246" s="147"/>
      <c r="AK1246" s="148"/>
      <c r="AL1246" s="146"/>
      <c r="AM1246" s="146"/>
      <c r="AN1246" s="146"/>
      <c r="AO1246" s="147"/>
      <c r="AP1246" s="147"/>
      <c r="AQ1246" s="147"/>
      <c r="AR1246" s="147"/>
      <c r="AS1246" s="149"/>
      <c r="AT1246" s="147"/>
      <c r="AU1246" s="147"/>
      <c r="AV1246" s="149"/>
      <c r="AW1246" s="150"/>
      <c r="AX1246" s="151"/>
      <c r="AY1246" s="151"/>
      <c r="AZ1246" s="152"/>
      <c r="BA1246" s="152"/>
      <c r="BB1246" s="152"/>
      <c r="BC1246" s="146"/>
      <c r="BD1246" s="145"/>
      <c r="BE1246" s="147"/>
      <c r="BF1246" s="145"/>
      <c r="BG1246" s="145"/>
      <c r="BH1246" s="153"/>
      <c r="BI1246" s="154"/>
      <c r="BJ1246" s="155"/>
      <c r="BK1246" s="153"/>
      <c r="BL1246" s="156"/>
      <c r="BM1246" s="157"/>
      <c r="BN1246" s="157"/>
      <c r="BO1246" s="152"/>
      <c r="BP1246" s="152"/>
      <c r="BQ1246" s="152"/>
      <c r="BR1246" s="153"/>
      <c r="BS1246" s="145"/>
      <c r="BT1246" s="145"/>
      <c r="BU1246" s="145"/>
      <c r="BV1246" s="153"/>
      <c r="BW1246" s="154"/>
      <c r="BX1246" s="155"/>
      <c r="BY1246" s="153"/>
      <c r="BZ1246" s="153"/>
      <c r="CA1246" s="153"/>
      <c r="CB1246" s="158"/>
      <c r="CC1246" s="158"/>
      <c r="CD1246" s="158"/>
      <c r="CE1246" s="158"/>
      <c r="CF1246" s="153"/>
      <c r="CG1246" s="152"/>
      <c r="CH1246" s="159"/>
      <c r="CI1246" s="159"/>
    </row>
    <row r="1247" spans="1:87" ht="24.75" customHeight="1" x14ac:dyDescent="0.3">
      <c r="A1247" s="143"/>
      <c r="AD1247" s="146"/>
      <c r="AE1247" s="146"/>
      <c r="AF1247" s="146"/>
      <c r="AG1247" s="147"/>
      <c r="AH1247" s="147"/>
      <c r="AI1247" s="147"/>
      <c r="AJ1247" s="147"/>
      <c r="AK1247" s="148"/>
      <c r="AL1247" s="146"/>
      <c r="AM1247" s="146"/>
      <c r="AN1247" s="146"/>
      <c r="AO1247" s="147"/>
      <c r="AP1247" s="147"/>
      <c r="AQ1247" s="147"/>
      <c r="AR1247" s="147"/>
      <c r="AS1247" s="149"/>
      <c r="AT1247" s="147"/>
      <c r="AU1247" s="147"/>
      <c r="AV1247" s="149"/>
      <c r="AW1247" s="150"/>
      <c r="AX1247" s="151"/>
      <c r="AY1247" s="151"/>
      <c r="AZ1247" s="152"/>
      <c r="BA1247" s="152"/>
      <c r="BB1247" s="152"/>
      <c r="BC1247" s="146"/>
      <c r="BD1247" s="145"/>
      <c r="BE1247" s="147"/>
      <c r="BF1247" s="145"/>
      <c r="BG1247" s="145"/>
      <c r="BH1247" s="153"/>
      <c r="BI1247" s="154"/>
      <c r="BJ1247" s="155"/>
      <c r="BK1247" s="153"/>
      <c r="BL1247" s="156"/>
      <c r="BM1247" s="157"/>
      <c r="BN1247" s="157"/>
      <c r="BO1247" s="152"/>
      <c r="BP1247" s="152"/>
      <c r="BQ1247" s="152"/>
      <c r="BR1247" s="153"/>
      <c r="BS1247" s="145"/>
      <c r="BT1247" s="145"/>
      <c r="BU1247" s="145"/>
      <c r="BV1247" s="153"/>
      <c r="BW1247" s="154"/>
      <c r="BX1247" s="155"/>
      <c r="BY1247" s="153"/>
      <c r="BZ1247" s="153"/>
      <c r="CA1247" s="153"/>
      <c r="CB1247" s="158"/>
      <c r="CC1247" s="158"/>
      <c r="CD1247" s="158"/>
      <c r="CE1247" s="158"/>
      <c r="CF1247" s="153"/>
      <c r="CG1247" s="152"/>
      <c r="CH1247" s="159"/>
      <c r="CI1247" s="159"/>
    </row>
    <row r="1248" spans="1:87" ht="24.75" customHeight="1" x14ac:dyDescent="0.3">
      <c r="A1248" s="143"/>
      <c r="AD1248" s="146"/>
      <c r="AE1248" s="146"/>
      <c r="AF1248" s="146"/>
      <c r="AG1248" s="147"/>
      <c r="AH1248" s="147"/>
      <c r="AI1248" s="147"/>
      <c r="AJ1248" s="147"/>
      <c r="AK1248" s="148"/>
      <c r="AL1248" s="146"/>
      <c r="AM1248" s="146"/>
      <c r="AN1248" s="146"/>
      <c r="AO1248" s="147"/>
      <c r="AP1248" s="147"/>
      <c r="AQ1248" s="147"/>
      <c r="AR1248" s="147"/>
      <c r="AS1248" s="149"/>
      <c r="AT1248" s="147"/>
      <c r="AU1248" s="147"/>
      <c r="AV1248" s="149"/>
      <c r="AW1248" s="150"/>
      <c r="AX1248" s="151"/>
      <c r="AY1248" s="151"/>
      <c r="AZ1248" s="152"/>
      <c r="BA1248" s="152"/>
      <c r="BB1248" s="152"/>
      <c r="BC1248" s="146"/>
      <c r="BD1248" s="145"/>
      <c r="BE1248" s="147"/>
      <c r="BF1248" s="145"/>
      <c r="BG1248" s="145"/>
      <c r="BH1248" s="153"/>
      <c r="BI1248" s="154"/>
      <c r="BJ1248" s="155"/>
      <c r="BK1248" s="153"/>
      <c r="BL1248" s="156"/>
      <c r="BM1248" s="157"/>
      <c r="BN1248" s="157"/>
      <c r="BO1248" s="152"/>
      <c r="BP1248" s="152"/>
      <c r="BQ1248" s="152"/>
      <c r="BR1248" s="153"/>
      <c r="BS1248" s="145"/>
      <c r="BT1248" s="145"/>
      <c r="BU1248" s="145"/>
      <c r="BV1248" s="153"/>
      <c r="BW1248" s="154"/>
      <c r="BX1248" s="155"/>
      <c r="BY1248" s="153"/>
      <c r="BZ1248" s="153"/>
      <c r="CA1248" s="153"/>
      <c r="CB1248" s="158"/>
      <c r="CC1248" s="158"/>
      <c r="CD1248" s="158"/>
      <c r="CE1248" s="158"/>
      <c r="CF1248" s="153"/>
      <c r="CG1248" s="152"/>
      <c r="CH1248" s="159"/>
      <c r="CI1248" s="159"/>
    </row>
    <row r="1249" spans="1:87" ht="24.75" customHeight="1" x14ac:dyDescent="0.3">
      <c r="A1249" s="143"/>
      <c r="AD1249" s="146"/>
      <c r="AE1249" s="146"/>
      <c r="AF1249" s="146"/>
      <c r="AG1249" s="147"/>
      <c r="AH1249" s="147"/>
      <c r="AI1249" s="147"/>
      <c r="AJ1249" s="147"/>
      <c r="AK1249" s="148"/>
      <c r="AL1249" s="146"/>
      <c r="AM1249" s="146"/>
      <c r="AN1249" s="146"/>
      <c r="AO1249" s="147"/>
      <c r="AP1249" s="147"/>
      <c r="AQ1249" s="147"/>
      <c r="AR1249" s="147"/>
      <c r="AS1249" s="149"/>
      <c r="AT1249" s="147"/>
      <c r="AU1249" s="147"/>
      <c r="AV1249" s="149"/>
      <c r="AW1249" s="150"/>
      <c r="AX1249" s="151"/>
      <c r="AY1249" s="151"/>
      <c r="AZ1249" s="152"/>
      <c r="BA1249" s="152"/>
      <c r="BB1249" s="152"/>
      <c r="BC1249" s="146"/>
      <c r="BD1249" s="145"/>
      <c r="BE1249" s="147"/>
      <c r="BF1249" s="145"/>
      <c r="BG1249" s="145"/>
      <c r="BH1249" s="153"/>
      <c r="BI1249" s="154"/>
      <c r="BJ1249" s="155"/>
      <c r="BK1249" s="153"/>
      <c r="BL1249" s="156"/>
      <c r="BM1249" s="157"/>
      <c r="BN1249" s="157"/>
      <c r="BO1249" s="152"/>
      <c r="BP1249" s="152"/>
      <c r="BQ1249" s="152"/>
      <c r="BR1249" s="153"/>
      <c r="BS1249" s="145"/>
      <c r="BT1249" s="145"/>
      <c r="BU1249" s="145"/>
      <c r="BV1249" s="153"/>
      <c r="BW1249" s="154"/>
      <c r="BX1249" s="155"/>
      <c r="BY1249" s="153"/>
      <c r="BZ1249" s="153"/>
      <c r="CA1249" s="153"/>
      <c r="CB1249" s="158"/>
      <c r="CC1249" s="158"/>
      <c r="CD1249" s="158"/>
      <c r="CE1249" s="158"/>
      <c r="CF1249" s="153"/>
      <c r="CG1249" s="152"/>
      <c r="CH1249" s="159"/>
      <c r="CI1249" s="159"/>
    </row>
    <row r="1250" spans="1:87" ht="24.75" customHeight="1" x14ac:dyDescent="0.3">
      <c r="A1250" s="143"/>
      <c r="AD1250" s="146"/>
      <c r="AE1250" s="146"/>
      <c r="AF1250" s="146"/>
      <c r="AG1250" s="147"/>
      <c r="AH1250" s="147"/>
      <c r="AI1250" s="147"/>
      <c r="AJ1250" s="147"/>
      <c r="AK1250" s="148"/>
      <c r="AL1250" s="146"/>
      <c r="AM1250" s="146"/>
      <c r="AN1250" s="146"/>
      <c r="AO1250" s="147"/>
      <c r="AP1250" s="147"/>
      <c r="AQ1250" s="147"/>
      <c r="AR1250" s="147"/>
      <c r="AS1250" s="149"/>
      <c r="AT1250" s="147"/>
      <c r="AU1250" s="147"/>
      <c r="AV1250" s="149"/>
      <c r="AW1250" s="150"/>
      <c r="AX1250" s="151"/>
      <c r="AY1250" s="151"/>
      <c r="AZ1250" s="152"/>
      <c r="BA1250" s="152"/>
      <c r="BB1250" s="152"/>
      <c r="BC1250" s="146"/>
      <c r="BD1250" s="145"/>
      <c r="BE1250" s="147"/>
      <c r="BF1250" s="145"/>
      <c r="BG1250" s="145"/>
      <c r="BH1250" s="153"/>
      <c r="BI1250" s="154"/>
      <c r="BJ1250" s="155"/>
      <c r="BK1250" s="153"/>
      <c r="BL1250" s="156"/>
      <c r="BM1250" s="157"/>
      <c r="BN1250" s="157"/>
      <c r="BO1250" s="152"/>
      <c r="BP1250" s="152"/>
      <c r="BQ1250" s="152"/>
      <c r="BR1250" s="153"/>
      <c r="BS1250" s="145"/>
      <c r="BT1250" s="145"/>
      <c r="BU1250" s="145"/>
      <c r="BV1250" s="153"/>
      <c r="BW1250" s="154"/>
      <c r="BX1250" s="155"/>
      <c r="BY1250" s="153"/>
      <c r="BZ1250" s="153"/>
      <c r="CA1250" s="153"/>
      <c r="CB1250" s="158"/>
      <c r="CC1250" s="158"/>
      <c r="CD1250" s="158"/>
      <c r="CE1250" s="158"/>
      <c r="CF1250" s="153"/>
      <c r="CG1250" s="152"/>
      <c r="CH1250" s="159"/>
      <c r="CI1250" s="159"/>
    </row>
    <row r="1251" spans="1:87" ht="24.75" customHeight="1" x14ac:dyDescent="0.3">
      <c r="A1251" s="143"/>
      <c r="AD1251" s="146"/>
      <c r="AE1251" s="146"/>
      <c r="AF1251" s="146"/>
      <c r="AG1251" s="147"/>
      <c r="AH1251" s="147"/>
      <c r="AI1251" s="147"/>
      <c r="AJ1251" s="147"/>
      <c r="AK1251" s="148"/>
      <c r="AL1251" s="146"/>
      <c r="AM1251" s="146"/>
      <c r="AN1251" s="146"/>
      <c r="AO1251" s="147"/>
      <c r="AP1251" s="147"/>
      <c r="AQ1251" s="147"/>
      <c r="AR1251" s="147"/>
      <c r="AS1251" s="149"/>
      <c r="AT1251" s="147"/>
      <c r="AU1251" s="147"/>
      <c r="AV1251" s="149"/>
      <c r="AW1251" s="150"/>
      <c r="AX1251" s="151"/>
      <c r="AY1251" s="151"/>
      <c r="AZ1251" s="152"/>
      <c r="BA1251" s="152"/>
      <c r="BB1251" s="152"/>
      <c r="BC1251" s="146"/>
      <c r="BD1251" s="145"/>
      <c r="BE1251" s="147"/>
      <c r="BF1251" s="145"/>
      <c r="BG1251" s="145"/>
      <c r="BH1251" s="153"/>
      <c r="BI1251" s="154"/>
      <c r="BJ1251" s="155"/>
      <c r="BK1251" s="153"/>
      <c r="BL1251" s="156"/>
      <c r="BM1251" s="157"/>
      <c r="BN1251" s="157"/>
      <c r="BO1251" s="152"/>
      <c r="BP1251" s="152"/>
      <c r="BQ1251" s="152"/>
      <c r="BR1251" s="153"/>
      <c r="BS1251" s="145"/>
      <c r="BT1251" s="145"/>
      <c r="BU1251" s="145"/>
      <c r="BV1251" s="153"/>
      <c r="BW1251" s="154"/>
      <c r="BX1251" s="155"/>
      <c r="BY1251" s="153"/>
      <c r="BZ1251" s="153"/>
      <c r="CA1251" s="153"/>
      <c r="CB1251" s="158"/>
      <c r="CC1251" s="158"/>
      <c r="CD1251" s="158"/>
      <c r="CE1251" s="158"/>
      <c r="CF1251" s="153"/>
      <c r="CG1251" s="152"/>
      <c r="CH1251" s="159"/>
      <c r="CI1251" s="159"/>
    </row>
    <row r="1252" spans="1:87" ht="24.75" customHeight="1" x14ac:dyDescent="0.3">
      <c r="A1252" s="143"/>
      <c r="AD1252" s="146"/>
      <c r="AE1252" s="146"/>
      <c r="AF1252" s="146"/>
      <c r="AG1252" s="147"/>
      <c r="AH1252" s="147"/>
      <c r="AI1252" s="147"/>
      <c r="AJ1252" s="147"/>
      <c r="AK1252" s="148"/>
      <c r="AL1252" s="146"/>
      <c r="AM1252" s="146"/>
      <c r="AN1252" s="146"/>
      <c r="AO1252" s="147"/>
      <c r="AP1252" s="147"/>
      <c r="AQ1252" s="147"/>
      <c r="AR1252" s="147"/>
      <c r="AS1252" s="149"/>
      <c r="AT1252" s="147"/>
      <c r="AU1252" s="147"/>
      <c r="AV1252" s="149"/>
      <c r="AW1252" s="150"/>
      <c r="AX1252" s="151"/>
      <c r="AY1252" s="151"/>
      <c r="AZ1252" s="152"/>
      <c r="BA1252" s="152"/>
      <c r="BB1252" s="152"/>
      <c r="BC1252" s="146"/>
      <c r="BD1252" s="145"/>
      <c r="BE1252" s="147"/>
      <c r="BF1252" s="145"/>
      <c r="BG1252" s="145"/>
      <c r="BH1252" s="153"/>
      <c r="BI1252" s="154"/>
      <c r="BJ1252" s="155"/>
      <c r="BK1252" s="153"/>
      <c r="BL1252" s="156"/>
      <c r="BM1252" s="157"/>
      <c r="BN1252" s="157"/>
      <c r="BO1252" s="152"/>
      <c r="BP1252" s="152"/>
      <c r="BQ1252" s="152"/>
      <c r="BR1252" s="153"/>
      <c r="BS1252" s="145"/>
      <c r="BT1252" s="145"/>
      <c r="BU1252" s="145"/>
      <c r="BV1252" s="153"/>
      <c r="BW1252" s="154"/>
      <c r="BX1252" s="155"/>
      <c r="BY1252" s="153"/>
      <c r="BZ1252" s="153"/>
      <c r="CA1252" s="153"/>
      <c r="CB1252" s="158"/>
      <c r="CC1252" s="158"/>
      <c r="CD1252" s="158"/>
      <c r="CE1252" s="158"/>
      <c r="CF1252" s="153"/>
      <c r="CG1252" s="152"/>
      <c r="CH1252" s="159"/>
      <c r="CI1252" s="159"/>
    </row>
    <row r="1253" spans="1:87" ht="24.75" customHeight="1" x14ac:dyDescent="0.3">
      <c r="A1253" s="143"/>
      <c r="AD1253" s="146"/>
      <c r="AE1253" s="146"/>
      <c r="AF1253" s="146"/>
      <c r="AG1253" s="147"/>
      <c r="AH1253" s="147"/>
      <c r="AI1253" s="147"/>
      <c r="AJ1253" s="147"/>
      <c r="AK1253" s="148"/>
      <c r="AL1253" s="146"/>
      <c r="AM1253" s="146"/>
      <c r="AN1253" s="146"/>
      <c r="AO1253" s="147"/>
      <c r="AP1253" s="147"/>
      <c r="AQ1253" s="147"/>
      <c r="AR1253" s="147"/>
      <c r="AS1253" s="149"/>
      <c r="AT1253" s="147"/>
      <c r="AU1253" s="147"/>
      <c r="AV1253" s="149"/>
      <c r="AW1253" s="150"/>
      <c r="AX1253" s="151"/>
      <c r="AY1253" s="151"/>
      <c r="AZ1253" s="152"/>
      <c r="BA1253" s="152"/>
      <c r="BB1253" s="152"/>
      <c r="BC1253" s="146"/>
      <c r="BD1253" s="145"/>
      <c r="BE1253" s="147"/>
      <c r="BF1253" s="145"/>
      <c r="BG1253" s="145"/>
      <c r="BH1253" s="153"/>
      <c r="BI1253" s="154"/>
      <c r="BJ1253" s="155"/>
      <c r="BK1253" s="153"/>
      <c r="BL1253" s="156"/>
      <c r="BM1253" s="157"/>
      <c r="BN1253" s="157"/>
      <c r="BO1253" s="152"/>
      <c r="BP1253" s="152"/>
      <c r="BQ1253" s="152"/>
      <c r="BR1253" s="153"/>
      <c r="BS1253" s="145"/>
      <c r="BT1253" s="145"/>
      <c r="BU1253" s="145"/>
      <c r="BV1253" s="153"/>
      <c r="BW1253" s="154"/>
      <c r="BX1253" s="155"/>
      <c r="BY1253" s="153"/>
      <c r="BZ1253" s="153"/>
      <c r="CA1253" s="153"/>
      <c r="CB1253" s="158"/>
      <c r="CC1253" s="158"/>
      <c r="CD1253" s="158"/>
      <c r="CE1253" s="158"/>
      <c r="CF1253" s="153"/>
      <c r="CG1253" s="152"/>
      <c r="CH1253" s="159"/>
      <c r="CI1253" s="159"/>
    </row>
    <row r="1254" spans="1:87" ht="24.75" customHeight="1" x14ac:dyDescent="0.3">
      <c r="A1254" s="143"/>
      <c r="AD1254" s="146"/>
      <c r="AE1254" s="146"/>
      <c r="AF1254" s="146"/>
      <c r="AG1254" s="147"/>
      <c r="AH1254" s="147"/>
      <c r="AI1254" s="147"/>
      <c r="AJ1254" s="147"/>
      <c r="AK1254" s="148"/>
      <c r="AL1254" s="146"/>
      <c r="AM1254" s="146"/>
      <c r="AN1254" s="146"/>
      <c r="AO1254" s="147"/>
      <c r="AP1254" s="147"/>
      <c r="AQ1254" s="147"/>
      <c r="AR1254" s="147"/>
      <c r="AS1254" s="149"/>
      <c r="AT1254" s="147"/>
      <c r="AU1254" s="147"/>
      <c r="AV1254" s="149"/>
      <c r="AW1254" s="150"/>
      <c r="AX1254" s="151"/>
      <c r="AY1254" s="151"/>
      <c r="AZ1254" s="152"/>
      <c r="BA1254" s="152"/>
      <c r="BB1254" s="152"/>
      <c r="BC1254" s="146"/>
      <c r="BD1254" s="145"/>
      <c r="BE1254" s="147"/>
      <c r="BF1254" s="145"/>
      <c r="BG1254" s="145"/>
      <c r="BH1254" s="153"/>
      <c r="BI1254" s="154"/>
      <c r="BJ1254" s="155"/>
      <c r="BK1254" s="153"/>
      <c r="BL1254" s="156"/>
      <c r="BM1254" s="157"/>
      <c r="BN1254" s="157"/>
      <c r="BO1254" s="152"/>
      <c r="BP1254" s="152"/>
      <c r="BQ1254" s="152"/>
      <c r="BR1254" s="153"/>
      <c r="BS1254" s="145"/>
      <c r="BT1254" s="145"/>
      <c r="BU1254" s="145"/>
      <c r="BV1254" s="153"/>
      <c r="BW1254" s="154"/>
      <c r="BX1254" s="155"/>
      <c r="BY1254" s="153"/>
      <c r="BZ1254" s="153"/>
      <c r="CA1254" s="153"/>
      <c r="CB1254" s="158"/>
      <c r="CC1254" s="158"/>
      <c r="CD1254" s="158"/>
      <c r="CE1254" s="158"/>
      <c r="CF1254" s="153"/>
      <c r="CG1254" s="152"/>
      <c r="CH1254" s="159"/>
      <c r="CI1254" s="159"/>
    </row>
    <row r="1255" spans="1:87" ht="24.75" customHeight="1" x14ac:dyDescent="0.3">
      <c r="A1255" s="143"/>
      <c r="AD1255" s="146"/>
      <c r="AE1255" s="146"/>
      <c r="AF1255" s="146"/>
      <c r="AG1255" s="147"/>
      <c r="AH1255" s="147"/>
      <c r="AI1255" s="147"/>
      <c r="AJ1255" s="147"/>
      <c r="AK1255" s="148"/>
      <c r="AL1255" s="146"/>
      <c r="AM1255" s="146"/>
      <c r="AN1255" s="146"/>
      <c r="AO1255" s="147"/>
      <c r="AP1255" s="147"/>
      <c r="AQ1255" s="147"/>
      <c r="AR1255" s="147"/>
      <c r="AS1255" s="149"/>
      <c r="AT1255" s="147"/>
      <c r="AU1255" s="147"/>
      <c r="AV1255" s="149"/>
      <c r="AW1255" s="150"/>
      <c r="AX1255" s="151"/>
      <c r="AY1255" s="151"/>
      <c r="AZ1255" s="152"/>
      <c r="BA1255" s="152"/>
      <c r="BB1255" s="152"/>
      <c r="BC1255" s="146"/>
      <c r="BD1255" s="145"/>
      <c r="BE1255" s="147"/>
      <c r="BF1255" s="145"/>
      <c r="BG1255" s="145"/>
      <c r="BH1255" s="153"/>
      <c r="BI1255" s="154"/>
      <c r="BJ1255" s="155"/>
      <c r="BK1255" s="153"/>
      <c r="BL1255" s="156"/>
      <c r="BM1255" s="157"/>
      <c r="BN1255" s="157"/>
      <c r="BO1255" s="152"/>
      <c r="BP1255" s="152"/>
      <c r="BQ1255" s="152"/>
      <c r="BR1255" s="153"/>
      <c r="BS1255" s="145"/>
      <c r="BT1255" s="145"/>
      <c r="BU1255" s="145"/>
      <c r="BV1255" s="153"/>
      <c r="BW1255" s="154"/>
      <c r="BX1255" s="155"/>
      <c r="BY1255" s="153"/>
      <c r="BZ1255" s="153"/>
      <c r="CA1255" s="153"/>
      <c r="CB1255" s="158"/>
      <c r="CC1255" s="158"/>
      <c r="CD1255" s="158"/>
      <c r="CE1255" s="158"/>
      <c r="CF1255" s="153"/>
      <c r="CG1255" s="152"/>
      <c r="CH1255" s="159"/>
      <c r="CI1255" s="159"/>
    </row>
    <row r="1256" spans="1:87" ht="24.75" customHeight="1" x14ac:dyDescent="0.3">
      <c r="A1256" s="143"/>
      <c r="AD1256" s="146"/>
      <c r="AE1256" s="146"/>
      <c r="AF1256" s="146"/>
      <c r="AG1256" s="147"/>
      <c r="AH1256" s="147"/>
      <c r="AI1256" s="147"/>
      <c r="AJ1256" s="147"/>
      <c r="AK1256" s="148"/>
      <c r="AL1256" s="146"/>
      <c r="AM1256" s="146"/>
      <c r="AN1256" s="146"/>
      <c r="AO1256" s="147"/>
      <c r="AP1256" s="147"/>
      <c r="AQ1256" s="147"/>
      <c r="AR1256" s="147"/>
      <c r="AS1256" s="149"/>
      <c r="AT1256" s="147"/>
      <c r="AU1256" s="147"/>
      <c r="AV1256" s="149"/>
      <c r="AW1256" s="150"/>
      <c r="AX1256" s="151"/>
      <c r="AY1256" s="151"/>
      <c r="AZ1256" s="152"/>
      <c r="BA1256" s="152"/>
      <c r="BB1256" s="152"/>
      <c r="BC1256" s="146"/>
      <c r="BD1256" s="145"/>
      <c r="BE1256" s="147"/>
      <c r="BF1256" s="145"/>
      <c r="BG1256" s="145"/>
      <c r="BH1256" s="153"/>
      <c r="BI1256" s="154"/>
      <c r="BJ1256" s="155"/>
      <c r="BK1256" s="153"/>
      <c r="BL1256" s="156"/>
      <c r="BM1256" s="157"/>
      <c r="BN1256" s="157"/>
      <c r="BO1256" s="152"/>
      <c r="BP1256" s="152"/>
      <c r="BQ1256" s="152"/>
      <c r="BR1256" s="153"/>
      <c r="BS1256" s="145"/>
      <c r="BT1256" s="145"/>
      <c r="BU1256" s="145"/>
      <c r="BV1256" s="153"/>
      <c r="BW1256" s="154"/>
      <c r="BX1256" s="155"/>
      <c r="BY1256" s="153"/>
      <c r="BZ1256" s="153"/>
      <c r="CA1256" s="153"/>
      <c r="CB1256" s="158"/>
      <c r="CC1256" s="158"/>
      <c r="CD1256" s="158"/>
      <c r="CE1256" s="158"/>
      <c r="CF1256" s="153"/>
      <c r="CG1256" s="152"/>
      <c r="CH1256" s="159"/>
      <c r="CI1256" s="159"/>
    </row>
    <row r="1257" spans="1:87" ht="24.75" customHeight="1" x14ac:dyDescent="0.3">
      <c r="A1257" s="143"/>
      <c r="AD1257" s="146"/>
      <c r="AE1257" s="146"/>
      <c r="AF1257" s="146"/>
      <c r="AG1257" s="147"/>
      <c r="AH1257" s="147"/>
      <c r="AI1257" s="147"/>
      <c r="AJ1257" s="147"/>
      <c r="AK1257" s="148"/>
      <c r="AL1257" s="146"/>
      <c r="AM1257" s="146"/>
      <c r="AN1257" s="146"/>
      <c r="AO1257" s="147"/>
      <c r="AP1257" s="147"/>
      <c r="AQ1257" s="147"/>
      <c r="AR1257" s="147"/>
      <c r="AS1257" s="149"/>
      <c r="AT1257" s="147"/>
      <c r="AU1257" s="147"/>
      <c r="AV1257" s="149"/>
      <c r="AW1257" s="150"/>
      <c r="AX1257" s="151"/>
      <c r="AY1257" s="151"/>
      <c r="AZ1257" s="152"/>
      <c r="BA1257" s="152"/>
      <c r="BB1257" s="152"/>
      <c r="BC1257" s="146"/>
      <c r="BD1257" s="145"/>
      <c r="BE1257" s="147"/>
      <c r="BF1257" s="145"/>
      <c r="BG1257" s="145"/>
      <c r="BH1257" s="153"/>
      <c r="BI1257" s="154"/>
      <c r="BJ1257" s="155"/>
      <c r="BK1257" s="153"/>
      <c r="BL1257" s="156"/>
      <c r="BM1257" s="157"/>
      <c r="BN1257" s="157"/>
      <c r="BO1257" s="152"/>
      <c r="BP1257" s="152"/>
      <c r="BQ1257" s="152"/>
      <c r="BR1257" s="153"/>
      <c r="BS1257" s="145"/>
      <c r="BT1257" s="145"/>
      <c r="BU1257" s="145"/>
      <c r="BV1257" s="153"/>
      <c r="BW1257" s="154"/>
      <c r="BX1257" s="155"/>
      <c r="BY1257" s="153"/>
      <c r="BZ1257" s="153"/>
      <c r="CA1257" s="153"/>
      <c r="CB1257" s="158"/>
      <c r="CC1257" s="158"/>
      <c r="CD1257" s="158"/>
      <c r="CE1257" s="158"/>
      <c r="CF1257" s="153"/>
      <c r="CG1257" s="152"/>
      <c r="CH1257" s="159"/>
      <c r="CI1257" s="159"/>
    </row>
    <row r="1258" spans="1:87" ht="24.75" customHeight="1" x14ac:dyDescent="0.3">
      <c r="A1258" s="143"/>
      <c r="AD1258" s="146"/>
      <c r="AE1258" s="146"/>
      <c r="AF1258" s="146"/>
      <c r="AG1258" s="147"/>
      <c r="AH1258" s="147"/>
      <c r="AI1258" s="147"/>
      <c r="AJ1258" s="147"/>
      <c r="AK1258" s="148"/>
      <c r="AL1258" s="146"/>
      <c r="AM1258" s="146"/>
      <c r="AN1258" s="146"/>
      <c r="AO1258" s="147"/>
      <c r="AP1258" s="147"/>
      <c r="AQ1258" s="147"/>
      <c r="AR1258" s="147"/>
      <c r="AS1258" s="149"/>
      <c r="AT1258" s="147"/>
      <c r="AU1258" s="147"/>
      <c r="AV1258" s="149"/>
      <c r="AW1258" s="150"/>
      <c r="AX1258" s="151"/>
      <c r="AY1258" s="151"/>
      <c r="AZ1258" s="152"/>
      <c r="BA1258" s="152"/>
      <c r="BB1258" s="152"/>
      <c r="BC1258" s="146"/>
      <c r="BD1258" s="145"/>
      <c r="BE1258" s="147"/>
      <c r="BF1258" s="145"/>
      <c r="BG1258" s="145"/>
      <c r="BH1258" s="153"/>
      <c r="BI1258" s="154"/>
      <c r="BJ1258" s="155"/>
      <c r="BK1258" s="153"/>
      <c r="BL1258" s="156"/>
      <c r="BM1258" s="157"/>
      <c r="BN1258" s="157"/>
      <c r="BO1258" s="152"/>
      <c r="BP1258" s="152"/>
      <c r="BQ1258" s="152"/>
      <c r="BR1258" s="153"/>
      <c r="BS1258" s="145"/>
      <c r="BT1258" s="145"/>
      <c r="BU1258" s="145"/>
      <c r="BV1258" s="153"/>
      <c r="BW1258" s="154"/>
      <c r="BX1258" s="155"/>
      <c r="BY1258" s="153"/>
      <c r="BZ1258" s="153"/>
      <c r="CA1258" s="153"/>
      <c r="CB1258" s="158"/>
      <c r="CC1258" s="158"/>
      <c r="CD1258" s="158"/>
      <c r="CE1258" s="158"/>
      <c r="CF1258" s="153"/>
      <c r="CG1258" s="152"/>
      <c r="CH1258" s="159"/>
      <c r="CI1258" s="159"/>
    </row>
    <row r="1259" spans="1:87" ht="24.75" customHeight="1" x14ac:dyDescent="0.3">
      <c r="A1259" s="143"/>
      <c r="AD1259" s="146"/>
      <c r="AE1259" s="146"/>
      <c r="AF1259" s="146"/>
      <c r="AG1259" s="147"/>
      <c r="AH1259" s="147"/>
      <c r="AI1259" s="147"/>
      <c r="AJ1259" s="147"/>
      <c r="AK1259" s="148"/>
      <c r="AL1259" s="146"/>
      <c r="AM1259" s="146"/>
      <c r="AN1259" s="146"/>
      <c r="AO1259" s="147"/>
      <c r="AP1259" s="147"/>
      <c r="AQ1259" s="147"/>
      <c r="AR1259" s="147"/>
      <c r="AS1259" s="149"/>
      <c r="AT1259" s="147"/>
      <c r="AU1259" s="147"/>
      <c r="AV1259" s="149"/>
      <c r="AW1259" s="150"/>
      <c r="AX1259" s="151"/>
      <c r="AY1259" s="151"/>
      <c r="AZ1259" s="152"/>
      <c r="BA1259" s="152"/>
      <c r="BB1259" s="152"/>
      <c r="BC1259" s="146"/>
      <c r="BD1259" s="145"/>
      <c r="BE1259" s="147"/>
      <c r="BF1259" s="145"/>
      <c r="BG1259" s="145"/>
      <c r="BH1259" s="153"/>
      <c r="BI1259" s="154"/>
      <c r="BJ1259" s="155"/>
      <c r="BK1259" s="153"/>
      <c r="BL1259" s="156"/>
      <c r="BM1259" s="157"/>
      <c r="BN1259" s="157"/>
      <c r="BO1259" s="152"/>
      <c r="BP1259" s="152"/>
      <c r="BQ1259" s="152"/>
      <c r="BR1259" s="153"/>
      <c r="BS1259" s="145"/>
      <c r="BT1259" s="145"/>
      <c r="BU1259" s="145"/>
      <c r="BV1259" s="153"/>
      <c r="BW1259" s="154"/>
      <c r="BX1259" s="155"/>
      <c r="BY1259" s="153"/>
      <c r="BZ1259" s="153"/>
      <c r="CA1259" s="153"/>
      <c r="CB1259" s="158"/>
      <c r="CC1259" s="158"/>
      <c r="CD1259" s="158"/>
      <c r="CE1259" s="158"/>
      <c r="CF1259" s="153"/>
      <c r="CG1259" s="152"/>
      <c r="CH1259" s="159"/>
      <c r="CI1259" s="159"/>
    </row>
    <row r="1260" spans="1:87" ht="24.75" customHeight="1" x14ac:dyDescent="0.3">
      <c r="A1260" s="143"/>
      <c r="AD1260" s="146"/>
      <c r="AE1260" s="146"/>
      <c r="AF1260" s="146"/>
      <c r="AG1260" s="147"/>
      <c r="AH1260" s="147"/>
      <c r="AI1260" s="147"/>
      <c r="AJ1260" s="147"/>
      <c r="AK1260" s="148"/>
      <c r="AL1260" s="146"/>
      <c r="AM1260" s="146"/>
      <c r="AN1260" s="146"/>
      <c r="AO1260" s="147"/>
      <c r="AP1260" s="147"/>
      <c r="AQ1260" s="147"/>
      <c r="AR1260" s="147"/>
      <c r="AS1260" s="149"/>
      <c r="AT1260" s="147"/>
      <c r="AU1260" s="147"/>
      <c r="AV1260" s="149"/>
      <c r="AW1260" s="150"/>
      <c r="AX1260" s="151"/>
      <c r="AY1260" s="151"/>
      <c r="AZ1260" s="152"/>
      <c r="BA1260" s="152"/>
      <c r="BB1260" s="152"/>
      <c r="BC1260" s="146"/>
      <c r="BD1260" s="145"/>
      <c r="BE1260" s="147"/>
      <c r="BF1260" s="145"/>
      <c r="BG1260" s="145"/>
      <c r="BH1260" s="153"/>
      <c r="BI1260" s="154"/>
      <c r="BJ1260" s="155"/>
      <c r="BK1260" s="153"/>
      <c r="BL1260" s="156"/>
      <c r="BM1260" s="157"/>
      <c r="BN1260" s="157"/>
      <c r="BO1260" s="152"/>
      <c r="BP1260" s="152"/>
      <c r="BQ1260" s="152"/>
      <c r="BR1260" s="153"/>
      <c r="BS1260" s="145"/>
      <c r="BT1260" s="145"/>
      <c r="BU1260" s="145"/>
      <c r="BV1260" s="153"/>
      <c r="BW1260" s="154"/>
      <c r="BX1260" s="155"/>
      <c r="BY1260" s="153"/>
      <c r="BZ1260" s="153"/>
      <c r="CA1260" s="153"/>
      <c r="CB1260" s="158"/>
      <c r="CC1260" s="158"/>
      <c r="CD1260" s="158"/>
      <c r="CE1260" s="158"/>
      <c r="CF1260" s="153"/>
      <c r="CG1260" s="152"/>
      <c r="CH1260" s="159"/>
      <c r="CI1260" s="159"/>
    </row>
    <row r="1261" spans="1:87" ht="24.75" customHeight="1" x14ac:dyDescent="0.3">
      <c r="A1261" s="143"/>
      <c r="AD1261" s="146"/>
      <c r="AE1261" s="146"/>
      <c r="AF1261" s="146"/>
      <c r="AG1261" s="147"/>
      <c r="AH1261" s="147"/>
      <c r="AI1261" s="147"/>
      <c r="AJ1261" s="147"/>
      <c r="AK1261" s="148"/>
      <c r="AL1261" s="146"/>
      <c r="AM1261" s="146"/>
      <c r="AN1261" s="146"/>
      <c r="AO1261" s="147"/>
      <c r="AP1261" s="147"/>
      <c r="AQ1261" s="147"/>
      <c r="AR1261" s="147"/>
      <c r="AS1261" s="149"/>
      <c r="AT1261" s="147"/>
      <c r="AU1261" s="147"/>
      <c r="AV1261" s="149"/>
      <c r="AW1261" s="150"/>
      <c r="AX1261" s="151"/>
      <c r="AY1261" s="151"/>
      <c r="AZ1261" s="152"/>
      <c r="BA1261" s="152"/>
      <c r="BB1261" s="152"/>
      <c r="BC1261" s="146"/>
      <c r="BD1261" s="145"/>
      <c r="BE1261" s="147"/>
      <c r="BF1261" s="145"/>
      <c r="BG1261" s="145"/>
      <c r="BH1261" s="153"/>
      <c r="BI1261" s="154"/>
      <c r="BJ1261" s="155"/>
      <c r="BK1261" s="153"/>
      <c r="BL1261" s="156"/>
      <c r="BM1261" s="157"/>
      <c r="BN1261" s="157"/>
      <c r="BO1261" s="152"/>
      <c r="BP1261" s="152"/>
      <c r="BQ1261" s="152"/>
      <c r="BR1261" s="153"/>
      <c r="BS1261" s="145"/>
      <c r="BT1261" s="145"/>
      <c r="BU1261" s="145"/>
      <c r="BV1261" s="153"/>
      <c r="BW1261" s="154"/>
      <c r="BX1261" s="155"/>
      <c r="BY1261" s="153"/>
      <c r="BZ1261" s="153"/>
      <c r="CA1261" s="153"/>
      <c r="CB1261" s="158"/>
      <c r="CC1261" s="158"/>
      <c r="CD1261" s="158"/>
      <c r="CE1261" s="158"/>
      <c r="CF1261" s="153"/>
      <c r="CG1261" s="152"/>
      <c r="CH1261" s="159"/>
      <c r="CI1261" s="159"/>
    </row>
    <row r="1262" spans="1:87" ht="24.75" customHeight="1" x14ac:dyDescent="0.3">
      <c r="A1262" s="143"/>
      <c r="AD1262" s="146"/>
      <c r="AE1262" s="146"/>
      <c r="AF1262" s="146"/>
      <c r="AG1262" s="147"/>
      <c r="AH1262" s="147"/>
      <c r="AI1262" s="147"/>
      <c r="AJ1262" s="147"/>
      <c r="AK1262" s="148"/>
      <c r="AL1262" s="146"/>
      <c r="AM1262" s="146"/>
      <c r="AN1262" s="146"/>
      <c r="AO1262" s="147"/>
      <c r="AP1262" s="147"/>
      <c r="AQ1262" s="147"/>
      <c r="AR1262" s="147"/>
      <c r="AS1262" s="149"/>
      <c r="AT1262" s="147"/>
      <c r="AU1262" s="147"/>
      <c r="AV1262" s="149"/>
      <c r="AW1262" s="150"/>
      <c r="AX1262" s="151"/>
      <c r="AY1262" s="151"/>
      <c r="AZ1262" s="152"/>
      <c r="BA1262" s="152"/>
      <c r="BB1262" s="152"/>
      <c r="BC1262" s="146"/>
      <c r="BD1262" s="145"/>
      <c r="BE1262" s="147"/>
      <c r="BF1262" s="145"/>
      <c r="BG1262" s="145"/>
      <c r="BH1262" s="153"/>
      <c r="BI1262" s="154"/>
      <c r="BJ1262" s="155"/>
      <c r="BK1262" s="153"/>
      <c r="BL1262" s="156"/>
      <c r="BM1262" s="157"/>
      <c r="BN1262" s="157"/>
      <c r="BO1262" s="152"/>
      <c r="BP1262" s="152"/>
      <c r="BQ1262" s="152"/>
      <c r="BR1262" s="153"/>
      <c r="BS1262" s="145"/>
      <c r="BT1262" s="145"/>
      <c r="BU1262" s="145"/>
      <c r="BV1262" s="153"/>
      <c r="BW1262" s="154"/>
      <c r="BX1262" s="155"/>
      <c r="BY1262" s="153"/>
      <c r="BZ1262" s="153"/>
      <c r="CA1262" s="153"/>
      <c r="CB1262" s="158"/>
      <c r="CC1262" s="158"/>
      <c r="CD1262" s="158"/>
      <c r="CE1262" s="158"/>
      <c r="CF1262" s="153"/>
      <c r="CG1262" s="152"/>
      <c r="CH1262" s="159"/>
      <c r="CI1262" s="159"/>
    </row>
    <row r="1263" spans="1:87" ht="24.75" customHeight="1" x14ac:dyDescent="0.3">
      <c r="A1263" s="143"/>
      <c r="AD1263" s="146"/>
      <c r="AE1263" s="146"/>
      <c r="AF1263" s="146"/>
      <c r="AG1263" s="147"/>
      <c r="AH1263" s="147"/>
      <c r="AI1263" s="147"/>
      <c r="AJ1263" s="147"/>
      <c r="AK1263" s="148"/>
      <c r="AL1263" s="146"/>
      <c r="AM1263" s="146"/>
      <c r="AN1263" s="146"/>
      <c r="AO1263" s="147"/>
      <c r="AP1263" s="147"/>
      <c r="AQ1263" s="147"/>
      <c r="AR1263" s="147"/>
      <c r="AS1263" s="149"/>
      <c r="AT1263" s="147"/>
      <c r="AU1263" s="147"/>
      <c r="AV1263" s="149"/>
      <c r="AW1263" s="150"/>
      <c r="AX1263" s="151"/>
      <c r="AY1263" s="151"/>
      <c r="AZ1263" s="152"/>
      <c r="BA1263" s="152"/>
      <c r="BB1263" s="152"/>
      <c r="BC1263" s="146"/>
      <c r="BD1263" s="145"/>
      <c r="BE1263" s="147"/>
      <c r="BF1263" s="145"/>
      <c r="BG1263" s="145"/>
      <c r="BH1263" s="153"/>
      <c r="BI1263" s="154"/>
      <c r="BJ1263" s="155"/>
      <c r="BK1263" s="153"/>
      <c r="BL1263" s="156"/>
      <c r="BM1263" s="157"/>
      <c r="BN1263" s="157"/>
      <c r="BO1263" s="152"/>
      <c r="BP1263" s="152"/>
      <c r="BQ1263" s="152"/>
      <c r="BR1263" s="153"/>
      <c r="BS1263" s="145"/>
      <c r="BT1263" s="145"/>
      <c r="BU1263" s="145"/>
      <c r="BV1263" s="153"/>
      <c r="BW1263" s="154"/>
      <c r="BX1263" s="155"/>
      <c r="BY1263" s="153"/>
      <c r="BZ1263" s="153"/>
      <c r="CA1263" s="153"/>
      <c r="CB1263" s="158"/>
      <c r="CC1263" s="158"/>
      <c r="CD1263" s="158"/>
      <c r="CE1263" s="158"/>
      <c r="CF1263" s="153"/>
      <c r="CG1263" s="152"/>
      <c r="CH1263" s="159"/>
      <c r="CI1263" s="159"/>
    </row>
    <row r="1264" spans="1:87" ht="24.75" customHeight="1" x14ac:dyDescent="0.3">
      <c r="A1264" s="143"/>
      <c r="AD1264" s="146"/>
      <c r="AE1264" s="146"/>
      <c r="AF1264" s="146"/>
      <c r="AG1264" s="147"/>
      <c r="AH1264" s="147"/>
      <c r="AI1264" s="147"/>
      <c r="AJ1264" s="147"/>
      <c r="AK1264" s="148"/>
      <c r="AL1264" s="146"/>
      <c r="AM1264" s="146"/>
      <c r="AN1264" s="146"/>
      <c r="AO1264" s="147"/>
      <c r="AP1264" s="147"/>
      <c r="AQ1264" s="147"/>
      <c r="AR1264" s="147"/>
      <c r="AS1264" s="149"/>
      <c r="AT1264" s="147"/>
      <c r="AU1264" s="147"/>
      <c r="AV1264" s="149"/>
      <c r="AW1264" s="150"/>
      <c r="AX1264" s="151"/>
      <c r="AY1264" s="151"/>
      <c r="AZ1264" s="152"/>
      <c r="BA1264" s="152"/>
      <c r="BB1264" s="152"/>
      <c r="BC1264" s="146"/>
      <c r="BD1264" s="145"/>
      <c r="BE1264" s="147"/>
      <c r="BF1264" s="145"/>
      <c r="BG1264" s="145"/>
      <c r="BH1264" s="153"/>
      <c r="BI1264" s="154"/>
      <c r="BJ1264" s="155"/>
      <c r="BK1264" s="153"/>
      <c r="BL1264" s="156"/>
      <c r="BM1264" s="157"/>
      <c r="BN1264" s="157"/>
      <c r="BO1264" s="152"/>
      <c r="BP1264" s="152"/>
      <c r="BQ1264" s="152"/>
      <c r="BR1264" s="153"/>
      <c r="BS1264" s="145"/>
      <c r="BT1264" s="145"/>
      <c r="BU1264" s="145"/>
      <c r="BV1264" s="153"/>
      <c r="BW1264" s="154"/>
      <c r="BX1264" s="155"/>
      <c r="BY1264" s="153"/>
      <c r="BZ1264" s="153"/>
      <c r="CA1264" s="153"/>
      <c r="CB1264" s="158"/>
      <c r="CC1264" s="158"/>
      <c r="CD1264" s="158"/>
      <c r="CE1264" s="158"/>
      <c r="CF1264" s="153"/>
      <c r="CG1264" s="152"/>
      <c r="CH1264" s="159"/>
      <c r="CI1264" s="159"/>
    </row>
    <row r="1265" spans="1:87" ht="24.75" customHeight="1" x14ac:dyDescent="0.3">
      <c r="A1265" s="143"/>
      <c r="AD1265" s="146"/>
      <c r="AE1265" s="146"/>
      <c r="AF1265" s="146"/>
      <c r="AG1265" s="147"/>
      <c r="AH1265" s="147"/>
      <c r="AI1265" s="147"/>
      <c r="AJ1265" s="147"/>
      <c r="AK1265" s="148"/>
      <c r="AL1265" s="146"/>
      <c r="AM1265" s="146"/>
      <c r="AN1265" s="146"/>
      <c r="AO1265" s="147"/>
      <c r="AP1265" s="147"/>
      <c r="AQ1265" s="147"/>
      <c r="AR1265" s="147"/>
      <c r="AS1265" s="149"/>
      <c r="AT1265" s="147"/>
      <c r="AU1265" s="147"/>
      <c r="AV1265" s="149"/>
      <c r="AW1265" s="150"/>
      <c r="AX1265" s="151"/>
      <c r="AY1265" s="151"/>
      <c r="AZ1265" s="152"/>
      <c r="BA1265" s="152"/>
      <c r="BB1265" s="152"/>
      <c r="BC1265" s="146"/>
      <c r="BD1265" s="145"/>
      <c r="BE1265" s="147"/>
      <c r="BF1265" s="145"/>
      <c r="BG1265" s="145"/>
      <c r="BH1265" s="153"/>
      <c r="BI1265" s="154"/>
      <c r="BJ1265" s="155"/>
      <c r="BK1265" s="153"/>
      <c r="BL1265" s="156"/>
      <c r="BM1265" s="157"/>
      <c r="BN1265" s="157"/>
      <c r="BO1265" s="152"/>
      <c r="BP1265" s="152"/>
      <c r="BQ1265" s="152"/>
      <c r="BR1265" s="153"/>
      <c r="BS1265" s="145"/>
      <c r="BT1265" s="145"/>
      <c r="BU1265" s="145"/>
      <c r="BV1265" s="153"/>
      <c r="BW1265" s="154"/>
      <c r="BX1265" s="155"/>
      <c r="BY1265" s="153"/>
      <c r="BZ1265" s="153"/>
      <c r="CA1265" s="153"/>
      <c r="CB1265" s="158"/>
      <c r="CC1265" s="158"/>
      <c r="CD1265" s="158"/>
      <c r="CE1265" s="158"/>
      <c r="CF1265" s="153"/>
      <c r="CG1265" s="152"/>
      <c r="CH1265" s="159"/>
      <c r="CI1265" s="159"/>
    </row>
    <row r="1266" spans="1:87" ht="24.75" customHeight="1" x14ac:dyDescent="0.3">
      <c r="A1266" s="143"/>
      <c r="AD1266" s="146"/>
      <c r="AE1266" s="146"/>
      <c r="AF1266" s="146"/>
      <c r="AG1266" s="147"/>
      <c r="AH1266" s="147"/>
      <c r="AI1266" s="147"/>
      <c r="AJ1266" s="147"/>
      <c r="AK1266" s="148"/>
      <c r="AL1266" s="146"/>
      <c r="AM1266" s="146"/>
      <c r="AN1266" s="146"/>
      <c r="AO1266" s="147"/>
      <c r="AP1266" s="147"/>
      <c r="AQ1266" s="147"/>
      <c r="AR1266" s="147"/>
      <c r="AS1266" s="149"/>
      <c r="AT1266" s="147"/>
      <c r="AU1266" s="147"/>
      <c r="AV1266" s="149"/>
      <c r="AW1266" s="150"/>
      <c r="AX1266" s="151"/>
      <c r="AY1266" s="151"/>
      <c r="AZ1266" s="152"/>
      <c r="BA1266" s="152"/>
      <c r="BB1266" s="152"/>
      <c r="BC1266" s="146"/>
      <c r="BD1266" s="145"/>
      <c r="BE1266" s="147"/>
      <c r="BF1266" s="145"/>
      <c r="BG1266" s="145"/>
      <c r="BH1266" s="153"/>
      <c r="BI1266" s="154"/>
      <c r="BJ1266" s="155"/>
      <c r="BK1266" s="153"/>
      <c r="BL1266" s="156"/>
      <c r="BM1266" s="157"/>
      <c r="BN1266" s="157"/>
      <c r="BO1266" s="152"/>
      <c r="BP1266" s="152"/>
      <c r="BQ1266" s="152"/>
      <c r="BR1266" s="153"/>
      <c r="BS1266" s="145"/>
      <c r="BT1266" s="145"/>
      <c r="BU1266" s="145"/>
      <c r="BV1266" s="153"/>
      <c r="BW1266" s="154"/>
      <c r="BX1266" s="155"/>
      <c r="BY1266" s="153"/>
      <c r="BZ1266" s="153"/>
      <c r="CA1266" s="153"/>
      <c r="CB1266" s="158"/>
      <c r="CC1266" s="158"/>
      <c r="CD1266" s="158"/>
      <c r="CE1266" s="158"/>
      <c r="CF1266" s="153"/>
      <c r="CG1266" s="152"/>
      <c r="CH1266" s="159"/>
      <c r="CI1266" s="159"/>
    </row>
    <row r="1267" spans="1:87" ht="24.75" customHeight="1" x14ac:dyDescent="0.3">
      <c r="A1267" s="143"/>
      <c r="AD1267" s="146"/>
      <c r="AE1267" s="146"/>
      <c r="AF1267" s="146"/>
      <c r="AG1267" s="147"/>
      <c r="AH1267" s="147"/>
      <c r="AI1267" s="147"/>
      <c r="AJ1267" s="147"/>
      <c r="AK1267" s="148"/>
      <c r="AL1267" s="146"/>
      <c r="AM1267" s="146"/>
      <c r="AN1267" s="146"/>
      <c r="AO1267" s="147"/>
      <c r="AP1267" s="147"/>
      <c r="AQ1267" s="147"/>
      <c r="AR1267" s="147"/>
      <c r="AS1267" s="149"/>
      <c r="AT1267" s="147"/>
      <c r="AU1267" s="147"/>
      <c r="AV1267" s="149"/>
      <c r="AW1267" s="150"/>
      <c r="AX1267" s="151"/>
      <c r="AY1267" s="151"/>
      <c r="AZ1267" s="152"/>
      <c r="BA1267" s="152"/>
      <c r="BB1267" s="152"/>
      <c r="BC1267" s="146"/>
      <c r="BD1267" s="145"/>
      <c r="BE1267" s="147"/>
      <c r="BF1267" s="145"/>
      <c r="BG1267" s="145"/>
      <c r="BH1267" s="153"/>
      <c r="BI1267" s="154"/>
      <c r="BJ1267" s="155"/>
      <c r="BK1267" s="153"/>
      <c r="BL1267" s="156"/>
      <c r="BM1267" s="157"/>
      <c r="BN1267" s="157"/>
      <c r="BO1267" s="152"/>
      <c r="BP1267" s="152"/>
      <c r="BQ1267" s="152"/>
      <c r="BR1267" s="153"/>
      <c r="BS1267" s="145"/>
      <c r="BT1267" s="145"/>
      <c r="BU1267" s="145"/>
      <c r="BV1267" s="153"/>
      <c r="BW1267" s="154"/>
      <c r="BX1267" s="155"/>
      <c r="BY1267" s="153"/>
      <c r="BZ1267" s="153"/>
      <c r="CA1267" s="153"/>
      <c r="CB1267" s="158"/>
      <c r="CC1267" s="158"/>
      <c r="CD1267" s="158"/>
      <c r="CE1267" s="158"/>
      <c r="CF1267" s="153"/>
      <c r="CG1267" s="152"/>
      <c r="CH1267" s="159"/>
      <c r="CI1267" s="159"/>
    </row>
    <row r="1268" spans="1:87" ht="24.75" customHeight="1" x14ac:dyDescent="0.3">
      <c r="A1268" s="143"/>
      <c r="AD1268" s="146"/>
      <c r="AE1268" s="146"/>
      <c r="AF1268" s="146"/>
      <c r="AG1268" s="147"/>
      <c r="AH1268" s="147"/>
      <c r="AI1268" s="147"/>
      <c r="AJ1268" s="147"/>
      <c r="AK1268" s="148"/>
      <c r="AL1268" s="146"/>
      <c r="AM1268" s="146"/>
      <c r="AN1268" s="146"/>
      <c r="AO1268" s="147"/>
      <c r="AP1268" s="147"/>
      <c r="AQ1268" s="147"/>
      <c r="AR1268" s="147"/>
      <c r="AS1268" s="149"/>
      <c r="AT1268" s="147"/>
      <c r="AU1268" s="147"/>
      <c r="AV1268" s="149"/>
      <c r="AW1268" s="150"/>
      <c r="AX1268" s="151"/>
      <c r="AY1268" s="151"/>
      <c r="AZ1268" s="152"/>
      <c r="BA1268" s="152"/>
      <c r="BB1268" s="152"/>
      <c r="BC1268" s="146"/>
      <c r="BD1268" s="145"/>
      <c r="BE1268" s="147"/>
      <c r="BF1268" s="145"/>
      <c r="BG1268" s="145"/>
      <c r="BH1268" s="153"/>
      <c r="BI1268" s="154"/>
      <c r="BJ1268" s="155"/>
      <c r="BK1268" s="153"/>
      <c r="BL1268" s="156"/>
      <c r="BM1268" s="157"/>
      <c r="BN1268" s="157"/>
      <c r="BO1268" s="152"/>
      <c r="BP1268" s="152"/>
      <c r="BQ1268" s="152"/>
      <c r="BR1268" s="153"/>
      <c r="BS1268" s="145"/>
      <c r="BT1268" s="145"/>
      <c r="BU1268" s="145"/>
      <c r="BV1268" s="153"/>
      <c r="BW1268" s="154"/>
      <c r="BX1268" s="155"/>
      <c r="BY1268" s="153"/>
      <c r="BZ1268" s="153"/>
      <c r="CA1268" s="153"/>
      <c r="CB1268" s="158"/>
      <c r="CC1268" s="158"/>
      <c r="CD1268" s="158"/>
      <c r="CE1268" s="158"/>
      <c r="CF1268" s="153"/>
      <c r="CG1268" s="152"/>
      <c r="CH1268" s="159"/>
      <c r="CI1268" s="159"/>
    </row>
    <row r="1269" spans="1:87" ht="24.75" customHeight="1" x14ac:dyDescent="0.3">
      <c r="A1269" s="143"/>
      <c r="AD1269" s="146"/>
      <c r="AE1269" s="146"/>
      <c r="AF1269" s="146"/>
      <c r="AG1269" s="147"/>
      <c r="AH1269" s="147"/>
      <c r="AI1269" s="147"/>
      <c r="AJ1269" s="147"/>
      <c r="AK1269" s="148"/>
      <c r="AL1269" s="146"/>
      <c r="AM1269" s="146"/>
      <c r="AN1269" s="146"/>
      <c r="AO1269" s="147"/>
      <c r="AP1269" s="147"/>
      <c r="AQ1269" s="147"/>
      <c r="AR1269" s="147"/>
      <c r="AS1269" s="149"/>
      <c r="AT1269" s="147"/>
      <c r="AU1269" s="147"/>
      <c r="AV1269" s="149"/>
      <c r="AW1269" s="150"/>
      <c r="AX1269" s="151"/>
      <c r="AY1269" s="151"/>
      <c r="AZ1269" s="152"/>
      <c r="BA1269" s="152"/>
      <c r="BB1269" s="152"/>
      <c r="BC1269" s="146"/>
      <c r="BD1269" s="145"/>
      <c r="BE1269" s="147"/>
      <c r="BF1269" s="145"/>
      <c r="BG1269" s="145"/>
      <c r="BH1269" s="153"/>
      <c r="BI1269" s="154"/>
      <c r="BJ1269" s="155"/>
      <c r="BK1269" s="153"/>
      <c r="BL1269" s="156"/>
      <c r="BM1269" s="157"/>
      <c r="BN1269" s="157"/>
      <c r="BO1269" s="152"/>
      <c r="BP1269" s="152"/>
      <c r="BQ1269" s="152"/>
      <c r="BR1269" s="153"/>
      <c r="BS1269" s="145"/>
      <c r="BT1269" s="145"/>
      <c r="BU1269" s="145"/>
      <c r="BV1269" s="153"/>
      <c r="BW1269" s="154"/>
      <c r="BX1269" s="155"/>
      <c r="BY1269" s="153"/>
      <c r="BZ1269" s="153"/>
      <c r="CA1269" s="153"/>
      <c r="CB1269" s="158"/>
      <c r="CC1269" s="158"/>
      <c r="CD1269" s="158"/>
      <c r="CE1269" s="158"/>
      <c r="CF1269" s="153"/>
      <c r="CG1269" s="152"/>
      <c r="CH1269" s="159"/>
      <c r="CI1269" s="159"/>
    </row>
    <row r="1270" spans="1:87" ht="24.75" customHeight="1" x14ac:dyDescent="0.3">
      <c r="A1270" s="143"/>
      <c r="AD1270" s="146"/>
      <c r="AE1270" s="146"/>
      <c r="AF1270" s="146"/>
      <c r="AG1270" s="147"/>
      <c r="AH1270" s="147"/>
      <c r="AI1270" s="147"/>
      <c r="AJ1270" s="147"/>
      <c r="AK1270" s="148"/>
      <c r="AL1270" s="146"/>
      <c r="AM1270" s="146"/>
      <c r="AN1270" s="146"/>
      <c r="AO1270" s="147"/>
      <c r="AP1270" s="147"/>
      <c r="AQ1270" s="147"/>
      <c r="AR1270" s="147"/>
      <c r="AS1270" s="149"/>
      <c r="AT1270" s="147"/>
      <c r="AU1270" s="147"/>
      <c r="AV1270" s="149"/>
      <c r="AW1270" s="150"/>
      <c r="AX1270" s="151"/>
      <c r="AY1270" s="151"/>
      <c r="AZ1270" s="152"/>
      <c r="BA1270" s="152"/>
      <c r="BB1270" s="152"/>
      <c r="BC1270" s="146"/>
      <c r="BD1270" s="145"/>
      <c r="BE1270" s="147"/>
      <c r="BF1270" s="145"/>
      <c r="BG1270" s="145"/>
      <c r="BH1270" s="153"/>
      <c r="BI1270" s="154"/>
      <c r="BJ1270" s="155"/>
      <c r="BK1270" s="153"/>
      <c r="BL1270" s="156"/>
      <c r="BM1270" s="157"/>
      <c r="BN1270" s="157"/>
      <c r="BO1270" s="152"/>
      <c r="BP1270" s="152"/>
      <c r="BQ1270" s="152"/>
      <c r="BR1270" s="153"/>
      <c r="BS1270" s="145"/>
      <c r="BT1270" s="145"/>
      <c r="BU1270" s="145"/>
      <c r="BV1270" s="153"/>
      <c r="BW1270" s="154"/>
      <c r="BX1270" s="155"/>
      <c r="BY1270" s="153"/>
      <c r="BZ1270" s="153"/>
      <c r="CA1270" s="153"/>
      <c r="CB1270" s="158"/>
      <c r="CC1270" s="158"/>
      <c r="CD1270" s="158"/>
      <c r="CE1270" s="158"/>
      <c r="CF1270" s="153"/>
      <c r="CG1270" s="152"/>
      <c r="CH1270" s="159"/>
      <c r="CI1270" s="159"/>
    </row>
    <row r="1271" spans="1:87" ht="24.75" customHeight="1" x14ac:dyDescent="0.3">
      <c r="A1271" s="143"/>
      <c r="AD1271" s="146"/>
      <c r="AE1271" s="146"/>
      <c r="AF1271" s="146"/>
      <c r="AG1271" s="147"/>
      <c r="AH1271" s="147"/>
      <c r="AI1271" s="147"/>
      <c r="AJ1271" s="147"/>
      <c r="AK1271" s="148"/>
      <c r="AL1271" s="146"/>
      <c r="AM1271" s="146"/>
      <c r="AN1271" s="146"/>
      <c r="AO1271" s="147"/>
      <c r="AP1271" s="147"/>
      <c r="AQ1271" s="147"/>
      <c r="AR1271" s="147"/>
      <c r="AS1271" s="149"/>
      <c r="AT1271" s="147"/>
      <c r="AU1271" s="147"/>
      <c r="AV1271" s="149"/>
      <c r="AW1271" s="150"/>
      <c r="AX1271" s="151"/>
      <c r="AY1271" s="151"/>
      <c r="AZ1271" s="152"/>
      <c r="BA1271" s="152"/>
      <c r="BB1271" s="152"/>
      <c r="BC1271" s="146"/>
      <c r="BD1271" s="145"/>
      <c r="BE1271" s="147"/>
      <c r="BF1271" s="145"/>
      <c r="BG1271" s="145"/>
      <c r="BH1271" s="153"/>
      <c r="BI1271" s="154"/>
      <c r="BJ1271" s="155"/>
      <c r="BK1271" s="153"/>
      <c r="BL1271" s="156"/>
      <c r="BM1271" s="157"/>
      <c r="BN1271" s="157"/>
      <c r="BO1271" s="152"/>
      <c r="BP1271" s="152"/>
      <c r="BQ1271" s="152"/>
      <c r="BR1271" s="153"/>
      <c r="BS1271" s="145"/>
      <c r="BT1271" s="145"/>
      <c r="BU1271" s="145"/>
      <c r="BV1271" s="153"/>
      <c r="BW1271" s="154"/>
      <c r="BX1271" s="155"/>
      <c r="BY1271" s="153"/>
      <c r="BZ1271" s="153"/>
      <c r="CA1271" s="153"/>
      <c r="CB1271" s="158"/>
      <c r="CC1271" s="158"/>
      <c r="CD1271" s="158"/>
      <c r="CE1271" s="158"/>
      <c r="CF1271" s="153"/>
      <c r="CG1271" s="152"/>
      <c r="CH1271" s="159"/>
      <c r="CI1271" s="159"/>
    </row>
    <row r="1272" spans="1:87" ht="24.75" customHeight="1" x14ac:dyDescent="0.3">
      <c r="A1272" s="143"/>
      <c r="AD1272" s="146"/>
      <c r="AE1272" s="146"/>
      <c r="AF1272" s="146"/>
      <c r="AG1272" s="147"/>
      <c r="AH1272" s="147"/>
      <c r="AI1272" s="147"/>
      <c r="AJ1272" s="147"/>
      <c r="AK1272" s="148"/>
      <c r="AL1272" s="146"/>
      <c r="AM1272" s="146"/>
      <c r="AN1272" s="146"/>
      <c r="AO1272" s="147"/>
      <c r="AP1272" s="147"/>
      <c r="AQ1272" s="147"/>
      <c r="AR1272" s="147"/>
      <c r="AS1272" s="149"/>
      <c r="AT1272" s="147"/>
      <c r="AU1272" s="147"/>
      <c r="AV1272" s="149"/>
      <c r="AW1272" s="150"/>
      <c r="AX1272" s="151"/>
      <c r="AY1272" s="151"/>
      <c r="AZ1272" s="152"/>
      <c r="BA1272" s="152"/>
      <c r="BB1272" s="152"/>
      <c r="BC1272" s="146"/>
      <c r="BD1272" s="145"/>
      <c r="BE1272" s="147"/>
      <c r="BF1272" s="145"/>
      <c r="BG1272" s="145"/>
      <c r="BH1272" s="153"/>
      <c r="BI1272" s="154"/>
      <c r="BJ1272" s="155"/>
      <c r="BK1272" s="153"/>
      <c r="BL1272" s="156"/>
      <c r="BM1272" s="157"/>
      <c r="BN1272" s="157"/>
      <c r="BO1272" s="152"/>
      <c r="BP1272" s="152"/>
      <c r="BQ1272" s="152"/>
      <c r="BR1272" s="153"/>
      <c r="BS1272" s="145"/>
      <c r="BT1272" s="145"/>
      <c r="BU1272" s="145"/>
      <c r="BV1272" s="153"/>
      <c r="BW1272" s="154"/>
      <c r="BX1272" s="155"/>
      <c r="BY1272" s="153"/>
      <c r="BZ1272" s="153"/>
      <c r="CA1272" s="153"/>
      <c r="CB1272" s="158"/>
      <c r="CC1272" s="158"/>
      <c r="CD1272" s="158"/>
      <c r="CE1272" s="158"/>
      <c r="CF1272" s="153"/>
      <c r="CG1272" s="152"/>
      <c r="CH1272" s="159"/>
      <c r="CI1272" s="159"/>
    </row>
    <row r="1273" spans="1:87" ht="24.75" customHeight="1" x14ac:dyDescent="0.3">
      <c r="A1273" s="143"/>
      <c r="AD1273" s="146"/>
      <c r="AE1273" s="146"/>
      <c r="AF1273" s="146"/>
      <c r="AG1273" s="147"/>
      <c r="AH1273" s="147"/>
      <c r="AI1273" s="147"/>
      <c r="AJ1273" s="147"/>
      <c r="AK1273" s="148"/>
      <c r="AL1273" s="146"/>
      <c r="AM1273" s="146"/>
      <c r="AN1273" s="146"/>
      <c r="AO1273" s="147"/>
      <c r="AP1273" s="147"/>
      <c r="AQ1273" s="147"/>
      <c r="AR1273" s="147"/>
      <c r="AS1273" s="149"/>
      <c r="AT1273" s="147"/>
      <c r="AU1273" s="147"/>
      <c r="AV1273" s="149"/>
      <c r="AW1273" s="150"/>
      <c r="AX1273" s="151"/>
      <c r="AY1273" s="151"/>
      <c r="AZ1273" s="152"/>
      <c r="BA1273" s="152"/>
      <c r="BB1273" s="152"/>
      <c r="BC1273" s="146"/>
      <c r="BD1273" s="145"/>
      <c r="BE1273" s="147"/>
      <c r="BF1273" s="145"/>
      <c r="BG1273" s="145"/>
      <c r="BH1273" s="153"/>
      <c r="BI1273" s="154"/>
      <c r="BJ1273" s="155"/>
      <c r="BK1273" s="153"/>
      <c r="BL1273" s="156"/>
      <c r="BM1273" s="157"/>
      <c r="BN1273" s="157"/>
      <c r="BO1273" s="152"/>
      <c r="BP1273" s="152"/>
      <c r="BQ1273" s="152"/>
      <c r="BR1273" s="153"/>
      <c r="BS1273" s="145"/>
      <c r="BT1273" s="145"/>
      <c r="BU1273" s="145"/>
      <c r="BV1273" s="153"/>
      <c r="BW1273" s="154"/>
      <c r="BX1273" s="155"/>
      <c r="BY1273" s="153"/>
      <c r="BZ1273" s="153"/>
      <c r="CA1273" s="153"/>
      <c r="CB1273" s="158"/>
      <c r="CC1273" s="158"/>
      <c r="CD1273" s="158"/>
      <c r="CE1273" s="158"/>
      <c r="CF1273" s="153"/>
      <c r="CG1273" s="152"/>
      <c r="CH1273" s="159"/>
      <c r="CI1273" s="159"/>
    </row>
    <row r="1274" spans="1:87" ht="24.75" customHeight="1" x14ac:dyDescent="0.3">
      <c r="A1274" s="143"/>
      <c r="AD1274" s="146"/>
      <c r="AE1274" s="146"/>
      <c r="AF1274" s="146"/>
      <c r="AG1274" s="147"/>
      <c r="AH1274" s="147"/>
      <c r="AI1274" s="147"/>
      <c r="AJ1274" s="147"/>
      <c r="AK1274" s="148"/>
      <c r="AL1274" s="146"/>
      <c r="AM1274" s="146"/>
      <c r="AN1274" s="146"/>
      <c r="AO1274" s="147"/>
      <c r="AP1274" s="147"/>
      <c r="AQ1274" s="147"/>
      <c r="AR1274" s="147"/>
      <c r="AS1274" s="149"/>
      <c r="AT1274" s="147"/>
      <c r="AU1274" s="147"/>
      <c r="AV1274" s="149"/>
      <c r="AW1274" s="150"/>
      <c r="AX1274" s="151"/>
      <c r="AY1274" s="151"/>
      <c r="AZ1274" s="152"/>
      <c r="BA1274" s="152"/>
      <c r="BB1274" s="152"/>
      <c r="BC1274" s="146"/>
      <c r="BD1274" s="145"/>
      <c r="BE1274" s="147"/>
      <c r="BF1274" s="145"/>
      <c r="BG1274" s="145"/>
      <c r="BH1274" s="153"/>
      <c r="BI1274" s="154"/>
      <c r="BJ1274" s="155"/>
      <c r="BK1274" s="153"/>
      <c r="BL1274" s="156"/>
      <c r="BM1274" s="157"/>
      <c r="BN1274" s="157"/>
      <c r="BO1274" s="152"/>
      <c r="BP1274" s="152"/>
      <c r="BQ1274" s="152"/>
      <c r="BR1274" s="153"/>
      <c r="BS1274" s="145"/>
      <c r="BT1274" s="145"/>
      <c r="BU1274" s="145"/>
      <c r="BV1274" s="153"/>
      <c r="BW1274" s="154"/>
      <c r="BX1274" s="155"/>
      <c r="BY1274" s="153"/>
      <c r="BZ1274" s="153"/>
      <c r="CA1274" s="153"/>
      <c r="CB1274" s="158"/>
      <c r="CC1274" s="158"/>
      <c r="CD1274" s="158"/>
      <c r="CE1274" s="158"/>
      <c r="CF1274" s="153"/>
      <c r="CG1274" s="152"/>
      <c r="CH1274" s="159"/>
      <c r="CI1274" s="159"/>
    </row>
    <row r="1275" spans="1:87" ht="24.75" customHeight="1" x14ac:dyDescent="0.3">
      <c r="A1275" s="143"/>
      <c r="AD1275" s="146"/>
      <c r="AE1275" s="146"/>
      <c r="AF1275" s="146"/>
      <c r="AG1275" s="147"/>
      <c r="AH1275" s="147"/>
      <c r="AI1275" s="147"/>
      <c r="AJ1275" s="147"/>
      <c r="AK1275" s="148"/>
      <c r="AL1275" s="146"/>
      <c r="AM1275" s="146"/>
      <c r="AN1275" s="146"/>
      <c r="AO1275" s="147"/>
      <c r="AP1275" s="147"/>
      <c r="AQ1275" s="147"/>
      <c r="AR1275" s="147"/>
      <c r="AS1275" s="149"/>
      <c r="AT1275" s="147"/>
      <c r="AU1275" s="147"/>
      <c r="AV1275" s="149"/>
      <c r="AW1275" s="150"/>
      <c r="AX1275" s="151"/>
      <c r="AY1275" s="151"/>
      <c r="AZ1275" s="152"/>
      <c r="BA1275" s="152"/>
      <c r="BB1275" s="152"/>
      <c r="BC1275" s="146"/>
      <c r="BD1275" s="145"/>
      <c r="BE1275" s="147"/>
      <c r="BF1275" s="145"/>
      <c r="BG1275" s="145"/>
      <c r="BH1275" s="153"/>
      <c r="BI1275" s="154"/>
      <c r="BJ1275" s="155"/>
      <c r="BK1275" s="153"/>
      <c r="BL1275" s="156"/>
      <c r="BM1275" s="157"/>
      <c r="BN1275" s="157"/>
      <c r="BO1275" s="152"/>
      <c r="BP1275" s="152"/>
      <c r="BQ1275" s="152"/>
      <c r="BR1275" s="153"/>
      <c r="BS1275" s="145"/>
      <c r="BT1275" s="145"/>
      <c r="BU1275" s="145"/>
      <c r="BV1275" s="153"/>
      <c r="BW1275" s="154"/>
      <c r="BX1275" s="155"/>
      <c r="BY1275" s="153"/>
      <c r="BZ1275" s="153"/>
      <c r="CA1275" s="153"/>
      <c r="CB1275" s="158"/>
      <c r="CC1275" s="158"/>
      <c r="CD1275" s="158"/>
      <c r="CE1275" s="158"/>
      <c r="CF1275" s="153"/>
      <c r="CG1275" s="152"/>
      <c r="CH1275" s="159"/>
      <c r="CI1275" s="159"/>
    </row>
    <row r="1276" spans="1:87" ht="24.75" customHeight="1" x14ac:dyDescent="0.3">
      <c r="A1276" s="143"/>
      <c r="AD1276" s="146"/>
      <c r="AE1276" s="146"/>
      <c r="AF1276" s="146"/>
      <c r="AG1276" s="147"/>
      <c r="AH1276" s="147"/>
      <c r="AI1276" s="147"/>
      <c r="AJ1276" s="147"/>
      <c r="AK1276" s="148"/>
      <c r="AL1276" s="146"/>
      <c r="AM1276" s="146"/>
      <c r="AN1276" s="146"/>
      <c r="AO1276" s="147"/>
      <c r="AP1276" s="147"/>
      <c r="AQ1276" s="147"/>
      <c r="AR1276" s="147"/>
      <c r="AS1276" s="149"/>
      <c r="AT1276" s="147"/>
      <c r="AU1276" s="147"/>
      <c r="AV1276" s="149"/>
      <c r="AW1276" s="150"/>
      <c r="AX1276" s="151"/>
      <c r="AY1276" s="151"/>
      <c r="AZ1276" s="152"/>
      <c r="BA1276" s="152"/>
      <c r="BB1276" s="152"/>
      <c r="BC1276" s="146"/>
      <c r="BD1276" s="145"/>
      <c r="BE1276" s="147"/>
      <c r="BF1276" s="145"/>
      <c r="BG1276" s="145"/>
      <c r="BH1276" s="153"/>
      <c r="BI1276" s="154"/>
      <c r="BJ1276" s="155"/>
      <c r="BK1276" s="153"/>
      <c r="BL1276" s="156"/>
      <c r="BM1276" s="157"/>
      <c r="BN1276" s="157"/>
      <c r="BO1276" s="152"/>
      <c r="BP1276" s="152"/>
      <c r="BQ1276" s="152"/>
      <c r="BR1276" s="153"/>
      <c r="BS1276" s="145"/>
      <c r="BT1276" s="145"/>
      <c r="BU1276" s="145"/>
      <c r="BV1276" s="153"/>
      <c r="BW1276" s="154"/>
      <c r="BX1276" s="155"/>
      <c r="BY1276" s="153"/>
      <c r="BZ1276" s="153"/>
      <c r="CA1276" s="153"/>
      <c r="CB1276" s="158"/>
      <c r="CC1276" s="158"/>
      <c r="CD1276" s="158"/>
      <c r="CE1276" s="158"/>
      <c r="CF1276" s="153"/>
      <c r="CG1276" s="152"/>
      <c r="CH1276" s="159"/>
      <c r="CI1276" s="159"/>
    </row>
    <row r="1277" spans="1:87" ht="24.75" customHeight="1" x14ac:dyDescent="0.3">
      <c r="A1277" s="143"/>
      <c r="AD1277" s="146"/>
      <c r="AE1277" s="146"/>
      <c r="AF1277" s="146"/>
      <c r="AG1277" s="147"/>
      <c r="AH1277" s="147"/>
      <c r="AI1277" s="147"/>
      <c r="AJ1277" s="147"/>
      <c r="AK1277" s="148"/>
      <c r="AL1277" s="146"/>
      <c r="AM1277" s="146"/>
      <c r="AN1277" s="146"/>
      <c r="AO1277" s="147"/>
      <c r="AP1277" s="147"/>
      <c r="AQ1277" s="147"/>
      <c r="AR1277" s="147"/>
      <c r="AS1277" s="149"/>
      <c r="AT1277" s="147"/>
      <c r="AU1277" s="147"/>
      <c r="AV1277" s="149"/>
      <c r="AW1277" s="150"/>
      <c r="AX1277" s="151"/>
      <c r="AY1277" s="151"/>
      <c r="AZ1277" s="152"/>
      <c r="BA1277" s="152"/>
      <c r="BB1277" s="152"/>
      <c r="BC1277" s="146"/>
      <c r="BD1277" s="145"/>
      <c r="BE1277" s="147"/>
      <c r="BF1277" s="145"/>
      <c r="BG1277" s="145"/>
      <c r="BH1277" s="153"/>
      <c r="BI1277" s="154"/>
      <c r="BJ1277" s="155"/>
      <c r="BK1277" s="153"/>
      <c r="BL1277" s="156"/>
      <c r="BM1277" s="157"/>
      <c r="BN1277" s="157"/>
      <c r="BO1277" s="152"/>
      <c r="BP1277" s="152"/>
      <c r="BQ1277" s="152"/>
      <c r="BR1277" s="153"/>
      <c r="BS1277" s="145"/>
      <c r="BT1277" s="145"/>
      <c r="BU1277" s="145"/>
      <c r="BV1277" s="153"/>
      <c r="BW1277" s="154"/>
      <c r="BX1277" s="155"/>
      <c r="BY1277" s="153"/>
      <c r="BZ1277" s="153"/>
      <c r="CA1277" s="153"/>
      <c r="CB1277" s="158"/>
      <c r="CC1277" s="158"/>
      <c r="CD1277" s="158"/>
      <c r="CE1277" s="158"/>
      <c r="CF1277" s="153"/>
      <c r="CG1277" s="152"/>
      <c r="CH1277" s="159"/>
      <c r="CI1277" s="159"/>
    </row>
    <row r="1278" spans="1:87" ht="24.75" customHeight="1" x14ac:dyDescent="0.3">
      <c r="A1278" s="143"/>
      <c r="AD1278" s="146"/>
      <c r="AE1278" s="146"/>
      <c r="AF1278" s="146"/>
      <c r="AG1278" s="147"/>
      <c r="AH1278" s="147"/>
      <c r="AI1278" s="147"/>
      <c r="AJ1278" s="147"/>
      <c r="AK1278" s="148"/>
      <c r="AL1278" s="146"/>
      <c r="AM1278" s="146"/>
      <c r="AN1278" s="146"/>
      <c r="AO1278" s="147"/>
      <c r="AP1278" s="147"/>
      <c r="AQ1278" s="147"/>
      <c r="AR1278" s="147"/>
      <c r="AS1278" s="149"/>
      <c r="AT1278" s="147"/>
      <c r="AU1278" s="147"/>
      <c r="AV1278" s="149"/>
      <c r="AW1278" s="150"/>
      <c r="AX1278" s="151"/>
      <c r="AY1278" s="151"/>
      <c r="AZ1278" s="152"/>
      <c r="BA1278" s="152"/>
      <c r="BB1278" s="152"/>
      <c r="BC1278" s="146"/>
      <c r="BD1278" s="145"/>
      <c r="BE1278" s="147"/>
      <c r="BF1278" s="145"/>
      <c r="BG1278" s="145"/>
      <c r="BH1278" s="153"/>
      <c r="BI1278" s="154"/>
      <c r="BJ1278" s="155"/>
      <c r="BK1278" s="153"/>
      <c r="BL1278" s="156"/>
      <c r="BM1278" s="157"/>
      <c r="BN1278" s="157"/>
      <c r="BO1278" s="152"/>
      <c r="BP1278" s="152"/>
      <c r="BQ1278" s="152"/>
      <c r="BR1278" s="153"/>
      <c r="BS1278" s="145"/>
      <c r="BT1278" s="145"/>
      <c r="BU1278" s="145"/>
      <c r="BV1278" s="153"/>
      <c r="BW1278" s="154"/>
      <c r="BX1278" s="155"/>
      <c r="BY1278" s="153"/>
      <c r="BZ1278" s="153"/>
      <c r="CA1278" s="153"/>
      <c r="CB1278" s="158"/>
      <c r="CC1278" s="158"/>
      <c r="CD1278" s="158"/>
      <c r="CE1278" s="158"/>
      <c r="CF1278" s="153"/>
      <c r="CG1278" s="152"/>
      <c r="CH1278" s="159"/>
      <c r="CI1278" s="159"/>
    </row>
    <row r="1279" spans="1:87" ht="24.75" customHeight="1" x14ac:dyDescent="0.3">
      <c r="A1279" s="143"/>
      <c r="AD1279" s="146"/>
      <c r="AE1279" s="146"/>
      <c r="AF1279" s="146"/>
      <c r="AG1279" s="147"/>
      <c r="AH1279" s="147"/>
      <c r="AI1279" s="147"/>
      <c r="AJ1279" s="147"/>
      <c r="AK1279" s="148"/>
      <c r="AL1279" s="146"/>
      <c r="AM1279" s="146"/>
      <c r="AN1279" s="146"/>
      <c r="AO1279" s="147"/>
      <c r="AP1279" s="147"/>
      <c r="AQ1279" s="147"/>
      <c r="AR1279" s="147"/>
      <c r="AS1279" s="149"/>
      <c r="AT1279" s="147"/>
      <c r="AU1279" s="147"/>
      <c r="AV1279" s="149"/>
      <c r="AW1279" s="150"/>
      <c r="AX1279" s="151"/>
      <c r="AY1279" s="151"/>
      <c r="AZ1279" s="152"/>
      <c r="BA1279" s="152"/>
      <c r="BB1279" s="152"/>
      <c r="BC1279" s="146"/>
      <c r="BD1279" s="145"/>
      <c r="BE1279" s="147"/>
      <c r="BF1279" s="145"/>
      <c r="BG1279" s="145"/>
      <c r="BH1279" s="153"/>
      <c r="BI1279" s="154"/>
      <c r="BJ1279" s="155"/>
      <c r="BK1279" s="153"/>
      <c r="BL1279" s="156"/>
      <c r="BM1279" s="157"/>
      <c r="BN1279" s="157"/>
      <c r="BO1279" s="152"/>
      <c r="BP1279" s="152"/>
      <c r="BQ1279" s="152"/>
      <c r="BR1279" s="153"/>
      <c r="BS1279" s="145"/>
      <c r="BT1279" s="145"/>
      <c r="BU1279" s="145"/>
      <c r="BV1279" s="153"/>
      <c r="BW1279" s="154"/>
      <c r="BX1279" s="155"/>
      <c r="BY1279" s="153"/>
      <c r="BZ1279" s="153"/>
      <c r="CA1279" s="153"/>
      <c r="CB1279" s="158"/>
      <c r="CC1279" s="158"/>
      <c r="CD1279" s="158"/>
      <c r="CE1279" s="158"/>
      <c r="CF1279" s="153"/>
      <c r="CG1279" s="152"/>
      <c r="CH1279" s="159"/>
      <c r="CI1279" s="159"/>
    </row>
    <row r="1280" spans="1:87" ht="24.75" customHeight="1" x14ac:dyDescent="0.3">
      <c r="A1280" s="143"/>
      <c r="AD1280" s="146"/>
      <c r="AE1280" s="146"/>
      <c r="AF1280" s="146"/>
      <c r="AG1280" s="147"/>
      <c r="AH1280" s="147"/>
      <c r="AI1280" s="147"/>
      <c r="AJ1280" s="147"/>
      <c r="AK1280" s="148"/>
      <c r="AL1280" s="146"/>
      <c r="AM1280" s="146"/>
      <c r="AN1280" s="146"/>
      <c r="AO1280" s="147"/>
      <c r="AP1280" s="147"/>
      <c r="AQ1280" s="147"/>
      <c r="AR1280" s="147"/>
      <c r="AS1280" s="149"/>
      <c r="AT1280" s="147"/>
      <c r="AU1280" s="147"/>
      <c r="AV1280" s="149"/>
      <c r="AW1280" s="150"/>
      <c r="AX1280" s="151"/>
      <c r="AY1280" s="151"/>
      <c r="AZ1280" s="152"/>
      <c r="BA1280" s="152"/>
      <c r="BB1280" s="152"/>
      <c r="BC1280" s="146"/>
      <c r="BD1280" s="145"/>
      <c r="BE1280" s="147"/>
      <c r="BF1280" s="145"/>
      <c r="BG1280" s="145"/>
      <c r="BH1280" s="153"/>
      <c r="BI1280" s="154"/>
      <c r="BJ1280" s="155"/>
      <c r="BK1280" s="153"/>
      <c r="BL1280" s="156"/>
      <c r="BM1280" s="157"/>
      <c r="BN1280" s="157"/>
      <c r="BO1280" s="152"/>
      <c r="BP1280" s="152"/>
      <c r="BQ1280" s="152"/>
      <c r="BR1280" s="153"/>
      <c r="BS1280" s="145"/>
      <c r="BT1280" s="145"/>
      <c r="BU1280" s="145"/>
      <c r="BV1280" s="153"/>
      <c r="BW1280" s="154"/>
      <c r="BX1280" s="155"/>
      <c r="BY1280" s="153"/>
      <c r="BZ1280" s="153"/>
      <c r="CA1280" s="153"/>
      <c r="CB1280" s="158"/>
      <c r="CC1280" s="158"/>
      <c r="CD1280" s="158"/>
      <c r="CE1280" s="158"/>
      <c r="CF1280" s="153"/>
      <c r="CG1280" s="152"/>
      <c r="CH1280" s="159"/>
      <c r="CI1280" s="159"/>
    </row>
    <row r="1281" spans="1:87" ht="24.75" customHeight="1" x14ac:dyDescent="0.3">
      <c r="A1281" s="143"/>
      <c r="AD1281" s="146"/>
      <c r="AE1281" s="146"/>
      <c r="AF1281" s="146"/>
      <c r="AG1281" s="147"/>
      <c r="AH1281" s="147"/>
      <c r="AI1281" s="147"/>
      <c r="AJ1281" s="147"/>
      <c r="AK1281" s="148"/>
      <c r="AL1281" s="146"/>
      <c r="AM1281" s="146"/>
      <c r="AN1281" s="146"/>
      <c r="AO1281" s="147"/>
      <c r="AP1281" s="147"/>
      <c r="AQ1281" s="147"/>
      <c r="AR1281" s="147"/>
      <c r="AS1281" s="149"/>
      <c r="AT1281" s="147"/>
      <c r="AU1281" s="147"/>
      <c r="AV1281" s="149"/>
      <c r="AW1281" s="150"/>
      <c r="AX1281" s="151"/>
      <c r="AY1281" s="151"/>
      <c r="AZ1281" s="152"/>
      <c r="BA1281" s="152"/>
      <c r="BB1281" s="152"/>
      <c r="BC1281" s="146"/>
      <c r="BD1281" s="145"/>
      <c r="BE1281" s="147"/>
      <c r="BF1281" s="145"/>
      <c r="BG1281" s="145"/>
      <c r="BH1281" s="153"/>
      <c r="BI1281" s="154"/>
      <c r="BJ1281" s="155"/>
      <c r="BK1281" s="153"/>
      <c r="BL1281" s="156"/>
      <c r="BM1281" s="157"/>
      <c r="BN1281" s="157"/>
      <c r="BO1281" s="152"/>
      <c r="BP1281" s="152"/>
      <c r="BQ1281" s="152"/>
      <c r="BR1281" s="153"/>
      <c r="BS1281" s="145"/>
      <c r="BT1281" s="145"/>
      <c r="BU1281" s="145"/>
      <c r="BV1281" s="153"/>
      <c r="BW1281" s="154"/>
      <c r="BX1281" s="155"/>
      <c r="BY1281" s="153"/>
      <c r="BZ1281" s="153"/>
      <c r="CA1281" s="153"/>
      <c r="CB1281" s="158"/>
      <c r="CC1281" s="158"/>
      <c r="CD1281" s="158"/>
      <c r="CE1281" s="158"/>
      <c r="CF1281" s="153"/>
      <c r="CG1281" s="152"/>
      <c r="CH1281" s="159"/>
      <c r="CI1281" s="159"/>
    </row>
    <row r="1282" spans="1:87" ht="24.75" customHeight="1" x14ac:dyDescent="0.3">
      <c r="A1282" s="143"/>
      <c r="AD1282" s="146"/>
      <c r="AE1282" s="146"/>
      <c r="AF1282" s="146"/>
      <c r="AG1282" s="147"/>
      <c r="AH1282" s="147"/>
      <c r="AI1282" s="147"/>
      <c r="AJ1282" s="147"/>
      <c r="AK1282" s="148"/>
      <c r="AL1282" s="146"/>
      <c r="AM1282" s="146"/>
      <c r="AN1282" s="146"/>
      <c r="AO1282" s="147"/>
      <c r="AP1282" s="147"/>
      <c r="AQ1282" s="147"/>
      <c r="AR1282" s="147"/>
      <c r="AS1282" s="149"/>
      <c r="AT1282" s="147"/>
      <c r="AU1282" s="147"/>
      <c r="AV1282" s="149"/>
      <c r="AW1282" s="150"/>
      <c r="AX1282" s="151"/>
      <c r="AY1282" s="151"/>
      <c r="AZ1282" s="152"/>
      <c r="BA1282" s="152"/>
      <c r="BB1282" s="152"/>
      <c r="BC1282" s="146"/>
      <c r="BD1282" s="145"/>
      <c r="BE1282" s="147"/>
      <c r="BF1282" s="145"/>
      <c r="BG1282" s="145"/>
      <c r="BH1282" s="153"/>
      <c r="BI1282" s="154"/>
      <c r="BJ1282" s="155"/>
      <c r="BK1282" s="153"/>
      <c r="BL1282" s="156"/>
      <c r="BM1282" s="157"/>
      <c r="BN1282" s="157"/>
      <c r="BO1282" s="152"/>
      <c r="BP1282" s="152"/>
      <c r="BQ1282" s="152"/>
      <c r="BR1282" s="153"/>
      <c r="BS1282" s="145"/>
      <c r="BT1282" s="145"/>
      <c r="BU1282" s="145"/>
      <c r="BV1282" s="153"/>
      <c r="BW1282" s="154"/>
      <c r="BX1282" s="155"/>
      <c r="BY1282" s="153"/>
      <c r="BZ1282" s="153"/>
      <c r="CA1282" s="153"/>
      <c r="CB1282" s="158"/>
      <c r="CC1282" s="158"/>
      <c r="CD1282" s="158"/>
      <c r="CE1282" s="158"/>
      <c r="CF1282" s="153"/>
      <c r="CG1282" s="152"/>
      <c r="CH1282" s="159"/>
      <c r="CI1282" s="159"/>
    </row>
    <row r="1283" spans="1:87" ht="24.75" customHeight="1" x14ac:dyDescent="0.3">
      <c r="A1283" s="143"/>
      <c r="AD1283" s="146"/>
      <c r="AE1283" s="146"/>
      <c r="AF1283" s="146"/>
      <c r="AG1283" s="147"/>
      <c r="AH1283" s="147"/>
      <c r="AI1283" s="147"/>
      <c r="AJ1283" s="147"/>
      <c r="AK1283" s="148"/>
      <c r="AL1283" s="146"/>
      <c r="AM1283" s="146"/>
      <c r="AN1283" s="146"/>
      <c r="AO1283" s="147"/>
      <c r="AP1283" s="147"/>
      <c r="AQ1283" s="147"/>
      <c r="AR1283" s="147"/>
      <c r="AS1283" s="149"/>
      <c r="AT1283" s="147"/>
      <c r="AU1283" s="147"/>
      <c r="AV1283" s="149"/>
      <c r="AW1283" s="150"/>
      <c r="AX1283" s="151"/>
      <c r="AY1283" s="151"/>
      <c r="AZ1283" s="152"/>
      <c r="BA1283" s="152"/>
      <c r="BB1283" s="152"/>
      <c r="BC1283" s="146"/>
      <c r="BD1283" s="145"/>
      <c r="BE1283" s="147"/>
      <c r="BF1283" s="145"/>
      <c r="BG1283" s="145"/>
      <c r="BH1283" s="153"/>
      <c r="BI1283" s="154"/>
      <c r="BJ1283" s="155"/>
      <c r="BK1283" s="153"/>
      <c r="BL1283" s="156"/>
      <c r="BM1283" s="157"/>
      <c r="BN1283" s="157"/>
      <c r="BO1283" s="152"/>
      <c r="BP1283" s="152"/>
      <c r="BQ1283" s="152"/>
      <c r="BR1283" s="153"/>
      <c r="BS1283" s="145"/>
      <c r="BT1283" s="145"/>
      <c r="BU1283" s="145"/>
      <c r="BV1283" s="153"/>
      <c r="BW1283" s="154"/>
      <c r="BX1283" s="155"/>
      <c r="BY1283" s="153"/>
      <c r="BZ1283" s="153"/>
      <c r="CA1283" s="153"/>
      <c r="CB1283" s="158"/>
      <c r="CC1283" s="158"/>
      <c r="CD1283" s="158"/>
      <c r="CE1283" s="158"/>
      <c r="CF1283" s="153"/>
      <c r="CG1283" s="152"/>
      <c r="CH1283" s="159"/>
      <c r="CI1283" s="159"/>
    </row>
    <row r="1284" spans="1:87" ht="24.75" customHeight="1" x14ac:dyDescent="0.3">
      <c r="A1284" s="143"/>
      <c r="AD1284" s="146"/>
      <c r="AE1284" s="146"/>
      <c r="AF1284" s="146"/>
      <c r="AG1284" s="147"/>
      <c r="AH1284" s="147"/>
      <c r="AI1284" s="147"/>
      <c r="AJ1284" s="147"/>
      <c r="AK1284" s="148"/>
      <c r="AL1284" s="146"/>
      <c r="AM1284" s="146"/>
      <c r="AN1284" s="146"/>
      <c r="AO1284" s="147"/>
      <c r="AP1284" s="147"/>
      <c r="AQ1284" s="147"/>
      <c r="AR1284" s="147"/>
      <c r="AS1284" s="149"/>
      <c r="AT1284" s="147"/>
      <c r="AU1284" s="147"/>
      <c r="AV1284" s="149"/>
      <c r="AW1284" s="150"/>
      <c r="AX1284" s="151"/>
      <c r="AY1284" s="151"/>
      <c r="AZ1284" s="152"/>
      <c r="BA1284" s="152"/>
      <c r="BB1284" s="152"/>
      <c r="BC1284" s="146"/>
      <c r="BD1284" s="145"/>
      <c r="BE1284" s="147"/>
      <c r="BF1284" s="145"/>
      <c r="BG1284" s="145"/>
      <c r="BH1284" s="153"/>
      <c r="BI1284" s="154"/>
      <c r="BJ1284" s="155"/>
      <c r="BK1284" s="153"/>
      <c r="BL1284" s="156"/>
      <c r="BM1284" s="157"/>
      <c r="BN1284" s="157"/>
      <c r="BO1284" s="152"/>
      <c r="BP1284" s="152"/>
      <c r="BQ1284" s="152"/>
      <c r="BR1284" s="153"/>
      <c r="BS1284" s="145"/>
      <c r="BT1284" s="145"/>
      <c r="BU1284" s="145"/>
      <c r="BV1284" s="153"/>
      <c r="BW1284" s="154"/>
      <c r="BX1284" s="155"/>
      <c r="BY1284" s="153"/>
      <c r="BZ1284" s="153"/>
      <c r="CA1284" s="153"/>
      <c r="CB1284" s="158"/>
      <c r="CC1284" s="158"/>
      <c r="CD1284" s="158"/>
      <c r="CE1284" s="158"/>
      <c r="CF1284" s="153"/>
      <c r="CG1284" s="152"/>
      <c r="CH1284" s="159"/>
      <c r="CI1284" s="159"/>
    </row>
    <row r="1285" spans="1:87" ht="24.75" customHeight="1" x14ac:dyDescent="0.3">
      <c r="A1285" s="143"/>
      <c r="AD1285" s="146"/>
      <c r="AE1285" s="146"/>
      <c r="AF1285" s="146"/>
      <c r="AG1285" s="147"/>
      <c r="AH1285" s="147"/>
      <c r="AI1285" s="147"/>
      <c r="AJ1285" s="147"/>
      <c r="AK1285" s="148"/>
      <c r="AL1285" s="146"/>
      <c r="AM1285" s="146"/>
      <c r="AN1285" s="146"/>
      <c r="AO1285" s="147"/>
      <c r="AP1285" s="147"/>
      <c r="AQ1285" s="147"/>
      <c r="AR1285" s="147"/>
      <c r="AS1285" s="149"/>
      <c r="AT1285" s="147"/>
      <c r="AU1285" s="147"/>
      <c r="AV1285" s="149"/>
      <c r="AW1285" s="150"/>
      <c r="AX1285" s="151"/>
      <c r="AY1285" s="151"/>
      <c r="AZ1285" s="152"/>
      <c r="BA1285" s="152"/>
      <c r="BB1285" s="152"/>
      <c r="BC1285" s="146"/>
      <c r="BD1285" s="145"/>
      <c r="BE1285" s="147"/>
      <c r="BF1285" s="145"/>
      <c r="BG1285" s="145"/>
      <c r="BH1285" s="153"/>
      <c r="BI1285" s="154"/>
      <c r="BJ1285" s="155"/>
      <c r="BK1285" s="153"/>
      <c r="BL1285" s="156"/>
      <c r="BM1285" s="157"/>
      <c r="BN1285" s="157"/>
      <c r="BO1285" s="152"/>
      <c r="BP1285" s="152"/>
      <c r="BQ1285" s="152"/>
      <c r="BR1285" s="153"/>
      <c r="BS1285" s="145"/>
      <c r="BT1285" s="145"/>
      <c r="BU1285" s="145"/>
      <c r="BV1285" s="153"/>
      <c r="BW1285" s="154"/>
      <c r="BX1285" s="155"/>
      <c r="BY1285" s="153"/>
      <c r="BZ1285" s="153"/>
      <c r="CA1285" s="153"/>
      <c r="CB1285" s="158"/>
      <c r="CC1285" s="158"/>
      <c r="CD1285" s="158"/>
      <c r="CE1285" s="158"/>
      <c r="CF1285" s="153"/>
      <c r="CG1285" s="152"/>
      <c r="CH1285" s="159"/>
      <c r="CI1285" s="159"/>
    </row>
    <row r="1286" spans="1:87" ht="24.75" customHeight="1" x14ac:dyDescent="0.3">
      <c r="A1286" s="143"/>
      <c r="AD1286" s="146"/>
      <c r="AE1286" s="146"/>
      <c r="AF1286" s="146"/>
      <c r="AG1286" s="147"/>
      <c r="AH1286" s="147"/>
      <c r="AI1286" s="147"/>
      <c r="AJ1286" s="147"/>
      <c r="AK1286" s="148"/>
      <c r="AL1286" s="146"/>
      <c r="AM1286" s="146"/>
      <c r="AN1286" s="146"/>
      <c r="AO1286" s="147"/>
      <c r="AP1286" s="147"/>
      <c r="AQ1286" s="147"/>
      <c r="AR1286" s="147"/>
      <c r="AS1286" s="149"/>
      <c r="AT1286" s="147"/>
      <c r="AU1286" s="147"/>
      <c r="AV1286" s="149"/>
      <c r="AW1286" s="150"/>
      <c r="AX1286" s="151"/>
      <c r="AY1286" s="151"/>
      <c r="AZ1286" s="152"/>
      <c r="BA1286" s="152"/>
      <c r="BB1286" s="152"/>
      <c r="BC1286" s="146"/>
      <c r="BD1286" s="145"/>
      <c r="BE1286" s="147"/>
      <c r="BF1286" s="145"/>
      <c r="BG1286" s="145"/>
      <c r="BH1286" s="153"/>
      <c r="BI1286" s="154"/>
      <c r="BJ1286" s="155"/>
      <c r="BK1286" s="153"/>
      <c r="BL1286" s="156"/>
      <c r="BM1286" s="157"/>
      <c r="BN1286" s="157"/>
      <c r="BO1286" s="152"/>
      <c r="BP1286" s="152"/>
      <c r="BQ1286" s="152"/>
      <c r="BR1286" s="153"/>
      <c r="BS1286" s="145"/>
      <c r="BT1286" s="145"/>
      <c r="BU1286" s="145"/>
      <c r="BV1286" s="153"/>
      <c r="BW1286" s="154"/>
      <c r="BX1286" s="155"/>
      <c r="BY1286" s="153"/>
      <c r="BZ1286" s="153"/>
      <c r="CA1286" s="153"/>
      <c r="CB1286" s="158"/>
      <c r="CC1286" s="158"/>
      <c r="CD1286" s="158"/>
      <c r="CE1286" s="158"/>
      <c r="CF1286" s="153"/>
      <c r="CG1286" s="152"/>
      <c r="CH1286" s="159"/>
      <c r="CI1286" s="159"/>
    </row>
    <row r="1287" spans="1:87" ht="24.75" customHeight="1" x14ac:dyDescent="0.3">
      <c r="A1287" s="143"/>
      <c r="AD1287" s="146"/>
      <c r="AE1287" s="146"/>
      <c r="AF1287" s="146"/>
      <c r="AG1287" s="147"/>
      <c r="AH1287" s="147"/>
      <c r="AI1287" s="147"/>
      <c r="AJ1287" s="147"/>
      <c r="AK1287" s="148"/>
      <c r="AL1287" s="146"/>
      <c r="AM1287" s="146"/>
      <c r="AN1287" s="146"/>
      <c r="AO1287" s="147"/>
      <c r="AP1287" s="147"/>
      <c r="AQ1287" s="147"/>
      <c r="AR1287" s="147"/>
      <c r="AS1287" s="149"/>
      <c r="AT1287" s="147"/>
      <c r="AU1287" s="147"/>
      <c r="AV1287" s="149"/>
      <c r="AW1287" s="150"/>
      <c r="AX1287" s="151"/>
      <c r="AY1287" s="151"/>
      <c r="AZ1287" s="152"/>
      <c r="BA1287" s="152"/>
      <c r="BB1287" s="152"/>
      <c r="BC1287" s="146"/>
      <c r="BD1287" s="145"/>
      <c r="BE1287" s="147"/>
      <c r="BF1287" s="145"/>
      <c r="BG1287" s="145"/>
      <c r="BH1287" s="153"/>
      <c r="BI1287" s="154"/>
      <c r="BJ1287" s="155"/>
      <c r="BK1287" s="153"/>
      <c r="BL1287" s="156"/>
      <c r="BM1287" s="157"/>
      <c r="BN1287" s="157"/>
      <c r="BO1287" s="152"/>
      <c r="BP1287" s="152"/>
      <c r="BQ1287" s="152"/>
      <c r="BR1287" s="153"/>
      <c r="BS1287" s="145"/>
      <c r="BT1287" s="145"/>
      <c r="BU1287" s="145"/>
      <c r="BV1287" s="153"/>
      <c r="BW1287" s="154"/>
      <c r="BX1287" s="155"/>
      <c r="BY1287" s="153"/>
      <c r="BZ1287" s="153"/>
      <c r="CA1287" s="153"/>
      <c r="CB1287" s="158"/>
      <c r="CC1287" s="158"/>
      <c r="CD1287" s="158"/>
      <c r="CE1287" s="158"/>
      <c r="CF1287" s="153"/>
      <c r="CG1287" s="152"/>
      <c r="CH1287" s="159"/>
      <c r="CI1287" s="159"/>
    </row>
    <row r="1288" spans="1:87" ht="24.75" customHeight="1" x14ac:dyDescent="0.3">
      <c r="A1288" s="143"/>
      <c r="AD1288" s="146"/>
      <c r="AE1288" s="146"/>
      <c r="AF1288" s="146"/>
      <c r="AG1288" s="147"/>
      <c r="AH1288" s="147"/>
      <c r="AI1288" s="147"/>
      <c r="AJ1288" s="147"/>
      <c r="AK1288" s="148"/>
      <c r="AL1288" s="146"/>
      <c r="AM1288" s="146"/>
      <c r="AN1288" s="146"/>
      <c r="AO1288" s="147"/>
      <c r="AP1288" s="147"/>
      <c r="AQ1288" s="147"/>
      <c r="AR1288" s="147"/>
      <c r="AS1288" s="149"/>
      <c r="AT1288" s="147"/>
      <c r="AU1288" s="147"/>
      <c r="AV1288" s="149"/>
      <c r="AW1288" s="150"/>
      <c r="AX1288" s="151"/>
      <c r="AY1288" s="151"/>
      <c r="AZ1288" s="152"/>
      <c r="BA1288" s="152"/>
      <c r="BB1288" s="152"/>
      <c r="BC1288" s="146"/>
      <c r="BD1288" s="145"/>
      <c r="BE1288" s="147"/>
      <c r="BF1288" s="145"/>
      <c r="BG1288" s="145"/>
      <c r="BH1288" s="153"/>
      <c r="BI1288" s="154"/>
      <c r="BJ1288" s="155"/>
      <c r="BK1288" s="153"/>
      <c r="BL1288" s="156"/>
      <c r="BM1288" s="157"/>
      <c r="BN1288" s="157"/>
      <c r="BO1288" s="152"/>
      <c r="BP1288" s="152"/>
      <c r="BQ1288" s="152"/>
      <c r="BR1288" s="153"/>
      <c r="BS1288" s="145"/>
      <c r="BT1288" s="145"/>
      <c r="BU1288" s="145"/>
      <c r="BV1288" s="153"/>
      <c r="BW1288" s="154"/>
      <c r="BX1288" s="155"/>
      <c r="BY1288" s="153"/>
      <c r="BZ1288" s="153"/>
      <c r="CA1288" s="153"/>
      <c r="CB1288" s="158"/>
      <c r="CC1288" s="158"/>
      <c r="CD1288" s="158"/>
      <c r="CE1288" s="158"/>
      <c r="CF1288" s="153"/>
      <c r="CG1288" s="152"/>
      <c r="CH1288" s="159"/>
      <c r="CI1288" s="159"/>
    </row>
    <row r="1289" spans="1:87" ht="24.75" customHeight="1" x14ac:dyDescent="0.3">
      <c r="A1289" s="143"/>
      <c r="AD1289" s="146"/>
      <c r="AE1289" s="146"/>
      <c r="AF1289" s="146"/>
      <c r="AG1289" s="147"/>
      <c r="AH1289" s="147"/>
      <c r="AI1289" s="147"/>
      <c r="AJ1289" s="147"/>
      <c r="AK1289" s="148"/>
      <c r="AL1289" s="146"/>
      <c r="AM1289" s="146"/>
      <c r="AN1289" s="146"/>
      <c r="AO1289" s="147"/>
      <c r="AP1289" s="147"/>
      <c r="AQ1289" s="147"/>
      <c r="AR1289" s="147"/>
      <c r="AS1289" s="149"/>
      <c r="AT1289" s="147"/>
      <c r="AU1289" s="147"/>
      <c r="AV1289" s="149"/>
      <c r="AW1289" s="150"/>
      <c r="AX1289" s="151"/>
      <c r="AY1289" s="151"/>
      <c r="AZ1289" s="152"/>
      <c r="BA1289" s="152"/>
      <c r="BB1289" s="152"/>
      <c r="BC1289" s="146"/>
      <c r="BD1289" s="145"/>
      <c r="BE1289" s="147"/>
      <c r="BF1289" s="145"/>
      <c r="BG1289" s="145"/>
      <c r="BH1289" s="153"/>
      <c r="BI1289" s="154"/>
      <c r="BJ1289" s="155"/>
      <c r="BK1289" s="153"/>
      <c r="BL1289" s="156"/>
      <c r="BM1289" s="157"/>
      <c r="BN1289" s="157"/>
      <c r="BO1289" s="152"/>
      <c r="BP1289" s="152"/>
      <c r="BQ1289" s="152"/>
      <c r="BR1289" s="153"/>
      <c r="BS1289" s="145"/>
      <c r="BT1289" s="145"/>
      <c r="BU1289" s="145"/>
      <c r="BV1289" s="153"/>
      <c r="BW1289" s="154"/>
      <c r="BX1289" s="155"/>
      <c r="BY1289" s="153"/>
      <c r="BZ1289" s="153"/>
      <c r="CA1289" s="153"/>
      <c r="CB1289" s="158"/>
      <c r="CC1289" s="158"/>
      <c r="CD1289" s="158"/>
      <c r="CE1289" s="158"/>
      <c r="CF1289" s="153"/>
      <c r="CG1289" s="152"/>
      <c r="CH1289" s="159"/>
      <c r="CI1289" s="159"/>
    </row>
    <row r="1290" spans="1:87" ht="24.75" customHeight="1" x14ac:dyDescent="0.3">
      <c r="A1290" s="143"/>
      <c r="AD1290" s="146"/>
      <c r="AE1290" s="146"/>
      <c r="AF1290" s="146"/>
      <c r="AG1290" s="147"/>
      <c r="AH1290" s="147"/>
      <c r="AI1290" s="147"/>
      <c r="AJ1290" s="147"/>
      <c r="AK1290" s="148"/>
      <c r="AL1290" s="146"/>
      <c r="AM1290" s="146"/>
      <c r="AN1290" s="146"/>
      <c r="AO1290" s="147"/>
      <c r="AP1290" s="147"/>
      <c r="AQ1290" s="147"/>
      <c r="AR1290" s="147"/>
      <c r="AS1290" s="149"/>
      <c r="AT1290" s="147"/>
      <c r="AU1290" s="147"/>
      <c r="AV1290" s="149"/>
      <c r="AW1290" s="150"/>
      <c r="AX1290" s="151"/>
      <c r="AY1290" s="151"/>
      <c r="AZ1290" s="152"/>
      <c r="BA1290" s="152"/>
      <c r="BB1290" s="152"/>
      <c r="BC1290" s="146"/>
      <c r="BD1290" s="145"/>
      <c r="BE1290" s="147"/>
      <c r="BF1290" s="145"/>
      <c r="BG1290" s="145"/>
      <c r="BH1290" s="153"/>
      <c r="BI1290" s="154"/>
      <c r="BJ1290" s="155"/>
      <c r="BK1290" s="153"/>
      <c r="BL1290" s="156"/>
      <c r="BM1290" s="157"/>
      <c r="BN1290" s="157"/>
      <c r="BO1290" s="152"/>
      <c r="BP1290" s="152"/>
      <c r="BQ1290" s="152"/>
      <c r="BR1290" s="153"/>
      <c r="BS1290" s="145"/>
      <c r="BT1290" s="145"/>
      <c r="BU1290" s="145"/>
      <c r="BV1290" s="153"/>
      <c r="BW1290" s="154"/>
      <c r="BX1290" s="155"/>
      <c r="BY1290" s="153"/>
      <c r="BZ1290" s="153"/>
      <c r="CA1290" s="153"/>
      <c r="CB1290" s="158"/>
      <c r="CC1290" s="158"/>
      <c r="CD1290" s="158"/>
      <c r="CE1290" s="158"/>
      <c r="CF1290" s="153"/>
      <c r="CG1290" s="152"/>
      <c r="CH1290" s="159"/>
      <c r="CI1290" s="159"/>
    </row>
    <row r="1291" spans="1:87" ht="24.75" customHeight="1" x14ac:dyDescent="0.3">
      <c r="A1291" s="143"/>
      <c r="AD1291" s="146"/>
      <c r="AE1291" s="146"/>
      <c r="AF1291" s="146"/>
      <c r="AG1291" s="147"/>
      <c r="AH1291" s="147"/>
      <c r="AI1291" s="147"/>
      <c r="AJ1291" s="147"/>
      <c r="AK1291" s="148"/>
      <c r="AL1291" s="146"/>
      <c r="AM1291" s="146"/>
      <c r="AN1291" s="146"/>
      <c r="AO1291" s="147"/>
      <c r="AP1291" s="147"/>
      <c r="AQ1291" s="147"/>
      <c r="AR1291" s="147"/>
      <c r="AS1291" s="149"/>
      <c r="AT1291" s="147"/>
      <c r="AU1291" s="147"/>
      <c r="AV1291" s="149"/>
      <c r="AW1291" s="150"/>
      <c r="AX1291" s="151"/>
      <c r="AY1291" s="151"/>
      <c r="AZ1291" s="152"/>
      <c r="BA1291" s="152"/>
      <c r="BB1291" s="152"/>
      <c r="BC1291" s="146"/>
      <c r="BD1291" s="145"/>
      <c r="BE1291" s="147"/>
      <c r="BF1291" s="145"/>
      <c r="BG1291" s="145"/>
      <c r="BH1291" s="153"/>
      <c r="BI1291" s="154"/>
      <c r="BJ1291" s="155"/>
      <c r="BK1291" s="153"/>
      <c r="BL1291" s="156"/>
      <c r="BM1291" s="157"/>
      <c r="BN1291" s="157"/>
      <c r="BO1291" s="152"/>
      <c r="BP1291" s="152"/>
      <c r="BQ1291" s="152"/>
      <c r="BR1291" s="153"/>
      <c r="BS1291" s="145"/>
      <c r="BT1291" s="145"/>
      <c r="BU1291" s="145"/>
      <c r="BV1291" s="153"/>
      <c r="BW1291" s="154"/>
      <c r="BX1291" s="155"/>
      <c r="BY1291" s="153"/>
      <c r="BZ1291" s="153"/>
      <c r="CA1291" s="153"/>
      <c r="CB1291" s="158"/>
      <c r="CC1291" s="158"/>
      <c r="CD1291" s="158"/>
      <c r="CE1291" s="158"/>
      <c r="CF1291" s="153"/>
      <c r="CG1291" s="152"/>
      <c r="CH1291" s="159"/>
      <c r="CI1291" s="159"/>
    </row>
    <row r="1292" spans="1:87" ht="24.75" customHeight="1" x14ac:dyDescent="0.3">
      <c r="A1292" s="143"/>
      <c r="AD1292" s="146"/>
      <c r="AE1292" s="146"/>
      <c r="AF1292" s="146"/>
      <c r="AG1292" s="147"/>
      <c r="AH1292" s="147"/>
      <c r="AI1292" s="147"/>
      <c r="AJ1292" s="147"/>
      <c r="AK1292" s="148"/>
      <c r="AL1292" s="146"/>
      <c r="AM1292" s="146"/>
      <c r="AN1292" s="146"/>
      <c r="AO1292" s="147"/>
      <c r="AP1292" s="147"/>
      <c r="AQ1292" s="147"/>
      <c r="AR1292" s="147"/>
      <c r="AS1292" s="149"/>
      <c r="AT1292" s="147"/>
      <c r="AU1292" s="147"/>
      <c r="AV1292" s="149"/>
      <c r="AW1292" s="150"/>
      <c r="AX1292" s="151"/>
      <c r="AY1292" s="151"/>
      <c r="AZ1292" s="152"/>
      <c r="BA1292" s="152"/>
      <c r="BB1292" s="152"/>
      <c r="BC1292" s="146"/>
      <c r="BD1292" s="145"/>
      <c r="BE1292" s="147"/>
      <c r="BF1292" s="145"/>
      <c r="BG1292" s="145"/>
      <c r="BH1292" s="153"/>
      <c r="BI1292" s="154"/>
      <c r="BJ1292" s="155"/>
      <c r="BK1292" s="153"/>
      <c r="BL1292" s="156"/>
      <c r="BM1292" s="157"/>
      <c r="BN1292" s="157"/>
      <c r="BO1292" s="152"/>
      <c r="BP1292" s="152"/>
      <c r="BQ1292" s="152"/>
      <c r="BR1292" s="153"/>
      <c r="BS1292" s="145"/>
      <c r="BT1292" s="145"/>
      <c r="BU1292" s="145"/>
      <c r="BV1292" s="153"/>
      <c r="BW1292" s="154"/>
      <c r="BX1292" s="155"/>
      <c r="BY1292" s="153"/>
      <c r="BZ1292" s="153"/>
      <c r="CA1292" s="153"/>
      <c r="CB1292" s="158"/>
      <c r="CC1292" s="158"/>
      <c r="CD1292" s="158"/>
      <c r="CE1292" s="158"/>
      <c r="CF1292" s="153"/>
      <c r="CG1292" s="152"/>
      <c r="CH1292" s="159"/>
      <c r="CI1292" s="159"/>
    </row>
    <row r="1293" spans="1:87" ht="24.75" customHeight="1" x14ac:dyDescent="0.3">
      <c r="A1293" s="143"/>
      <c r="AD1293" s="146"/>
      <c r="AE1293" s="146"/>
      <c r="AF1293" s="146"/>
      <c r="AG1293" s="147"/>
      <c r="AH1293" s="147"/>
      <c r="AI1293" s="147"/>
      <c r="AJ1293" s="147"/>
      <c r="AK1293" s="148"/>
      <c r="AL1293" s="146"/>
      <c r="AM1293" s="146"/>
      <c r="AN1293" s="146"/>
      <c r="AO1293" s="147"/>
      <c r="AP1293" s="147"/>
      <c r="AQ1293" s="147"/>
      <c r="AR1293" s="147"/>
      <c r="AS1293" s="149"/>
      <c r="AT1293" s="147"/>
      <c r="AU1293" s="147"/>
      <c r="AV1293" s="149"/>
      <c r="AW1293" s="150"/>
      <c r="AX1293" s="151"/>
      <c r="AY1293" s="151"/>
      <c r="AZ1293" s="152"/>
      <c r="BA1293" s="152"/>
      <c r="BB1293" s="152"/>
      <c r="BC1293" s="146"/>
      <c r="BD1293" s="145"/>
      <c r="BE1293" s="147"/>
      <c r="BF1293" s="145"/>
      <c r="BG1293" s="145"/>
      <c r="BH1293" s="153"/>
      <c r="BI1293" s="154"/>
      <c r="BJ1293" s="155"/>
      <c r="BK1293" s="153"/>
      <c r="BL1293" s="156"/>
      <c r="BM1293" s="157"/>
      <c r="BN1293" s="157"/>
      <c r="BO1293" s="152"/>
      <c r="BP1293" s="152"/>
      <c r="BQ1293" s="152"/>
      <c r="BR1293" s="153"/>
      <c r="BS1293" s="145"/>
      <c r="BT1293" s="145"/>
      <c r="BU1293" s="145"/>
      <c r="BV1293" s="153"/>
      <c r="BW1293" s="154"/>
      <c r="BX1293" s="155"/>
      <c r="BY1293" s="153"/>
      <c r="BZ1293" s="153"/>
      <c r="CA1293" s="153"/>
      <c r="CB1293" s="158"/>
      <c r="CC1293" s="158"/>
      <c r="CD1293" s="158"/>
      <c r="CE1293" s="158"/>
      <c r="CF1293" s="153"/>
      <c r="CG1293" s="152"/>
      <c r="CH1293" s="159"/>
      <c r="CI1293" s="159"/>
    </row>
    <row r="1294" spans="1:87" ht="24.75" customHeight="1" x14ac:dyDescent="0.3">
      <c r="A1294" s="143"/>
      <c r="AD1294" s="146"/>
      <c r="AE1294" s="146"/>
      <c r="AF1294" s="146"/>
      <c r="AG1294" s="147"/>
      <c r="AH1294" s="147"/>
      <c r="AI1294" s="147"/>
      <c r="AJ1294" s="147"/>
      <c r="AK1294" s="148"/>
      <c r="AL1294" s="146"/>
      <c r="AM1294" s="146"/>
      <c r="AN1294" s="146"/>
      <c r="AO1294" s="147"/>
      <c r="AP1294" s="147"/>
      <c r="AQ1294" s="147"/>
      <c r="AR1294" s="147"/>
      <c r="AS1294" s="149"/>
      <c r="AT1294" s="147"/>
      <c r="AU1294" s="147"/>
      <c r="AV1294" s="149"/>
      <c r="AW1294" s="150"/>
      <c r="AX1294" s="151"/>
      <c r="AY1294" s="151"/>
      <c r="AZ1294" s="152"/>
      <c r="BA1294" s="152"/>
      <c r="BB1294" s="152"/>
      <c r="BC1294" s="146"/>
      <c r="BD1294" s="145"/>
      <c r="BE1294" s="147"/>
      <c r="BF1294" s="145"/>
      <c r="BG1294" s="145"/>
      <c r="BH1294" s="153"/>
      <c r="BI1294" s="154"/>
      <c r="BJ1294" s="155"/>
      <c r="BK1294" s="153"/>
      <c r="BL1294" s="156"/>
      <c r="BM1294" s="157"/>
      <c r="BN1294" s="157"/>
      <c r="BO1294" s="152"/>
      <c r="BP1294" s="152"/>
      <c r="BQ1294" s="152"/>
      <c r="BR1294" s="153"/>
      <c r="BS1294" s="145"/>
      <c r="BT1294" s="145"/>
      <c r="BU1294" s="145"/>
      <c r="BV1294" s="153"/>
      <c r="BW1294" s="154"/>
      <c r="BX1294" s="155"/>
      <c r="BY1294" s="153"/>
      <c r="BZ1294" s="153"/>
      <c r="CA1294" s="153"/>
      <c r="CB1294" s="158"/>
      <c r="CC1294" s="158"/>
      <c r="CD1294" s="158"/>
      <c r="CE1294" s="158"/>
      <c r="CF1294" s="153"/>
      <c r="CG1294" s="152"/>
      <c r="CH1294" s="159"/>
      <c r="CI1294" s="159"/>
    </row>
    <row r="1295" spans="1:87" ht="24.75" customHeight="1" x14ac:dyDescent="0.3">
      <c r="A1295" s="143"/>
      <c r="AD1295" s="146"/>
      <c r="AE1295" s="146"/>
      <c r="AF1295" s="146"/>
      <c r="AG1295" s="147"/>
      <c r="AH1295" s="147"/>
      <c r="AI1295" s="147"/>
      <c r="AJ1295" s="147"/>
      <c r="AK1295" s="148"/>
      <c r="AL1295" s="146"/>
      <c r="AM1295" s="146"/>
      <c r="AN1295" s="146"/>
      <c r="AO1295" s="147"/>
      <c r="AP1295" s="147"/>
      <c r="AQ1295" s="147"/>
      <c r="AR1295" s="147"/>
      <c r="AS1295" s="149"/>
      <c r="AT1295" s="147"/>
      <c r="AU1295" s="147"/>
      <c r="AV1295" s="149"/>
      <c r="AW1295" s="150"/>
      <c r="AX1295" s="151"/>
      <c r="AY1295" s="151"/>
      <c r="AZ1295" s="152"/>
      <c r="BA1295" s="152"/>
      <c r="BB1295" s="152"/>
      <c r="BC1295" s="146"/>
      <c r="BD1295" s="145"/>
      <c r="BE1295" s="147"/>
      <c r="BF1295" s="145"/>
      <c r="BG1295" s="145"/>
      <c r="BH1295" s="153"/>
      <c r="BI1295" s="154"/>
      <c r="BJ1295" s="155"/>
      <c r="BK1295" s="153"/>
      <c r="BL1295" s="156"/>
      <c r="BM1295" s="157"/>
      <c r="BN1295" s="157"/>
      <c r="BO1295" s="152"/>
      <c r="BP1295" s="152"/>
      <c r="BQ1295" s="152"/>
      <c r="BR1295" s="153"/>
      <c r="BS1295" s="145"/>
      <c r="BT1295" s="145"/>
      <c r="BU1295" s="145"/>
      <c r="BV1295" s="153"/>
      <c r="BW1295" s="154"/>
      <c r="BX1295" s="155"/>
      <c r="BY1295" s="153"/>
      <c r="BZ1295" s="153"/>
      <c r="CA1295" s="153"/>
      <c r="CB1295" s="158"/>
      <c r="CC1295" s="158"/>
      <c r="CD1295" s="158"/>
      <c r="CE1295" s="158"/>
      <c r="CF1295" s="153"/>
      <c r="CG1295" s="152"/>
      <c r="CH1295" s="159"/>
      <c r="CI1295" s="159"/>
    </row>
    <row r="1296" spans="1:87" ht="24.75" customHeight="1" x14ac:dyDescent="0.3">
      <c r="A1296" s="143"/>
      <c r="AD1296" s="146"/>
      <c r="AE1296" s="146"/>
      <c r="AF1296" s="146"/>
      <c r="AG1296" s="147"/>
      <c r="AH1296" s="147"/>
      <c r="AI1296" s="147"/>
      <c r="AJ1296" s="147"/>
      <c r="AK1296" s="148"/>
      <c r="AL1296" s="146"/>
      <c r="AM1296" s="146"/>
      <c r="AN1296" s="146"/>
      <c r="AO1296" s="147"/>
      <c r="AP1296" s="147"/>
      <c r="AQ1296" s="147"/>
      <c r="AR1296" s="147"/>
      <c r="AS1296" s="149"/>
      <c r="AT1296" s="147"/>
      <c r="AU1296" s="147"/>
      <c r="AV1296" s="149"/>
      <c r="AW1296" s="150"/>
      <c r="AX1296" s="151"/>
      <c r="AY1296" s="151"/>
      <c r="AZ1296" s="152"/>
      <c r="BA1296" s="152"/>
      <c r="BB1296" s="152"/>
      <c r="BC1296" s="146"/>
      <c r="BD1296" s="145"/>
      <c r="BE1296" s="147"/>
      <c r="BF1296" s="145"/>
      <c r="BG1296" s="145"/>
      <c r="BH1296" s="153"/>
      <c r="BI1296" s="154"/>
      <c r="BJ1296" s="155"/>
      <c r="BK1296" s="153"/>
      <c r="BL1296" s="156"/>
      <c r="BM1296" s="157"/>
      <c r="BN1296" s="157"/>
      <c r="BO1296" s="152"/>
      <c r="BP1296" s="152"/>
      <c r="BQ1296" s="152"/>
      <c r="BR1296" s="153"/>
      <c r="BS1296" s="145"/>
      <c r="BT1296" s="145"/>
      <c r="BU1296" s="145"/>
      <c r="BV1296" s="153"/>
      <c r="BW1296" s="154"/>
      <c r="BX1296" s="155"/>
      <c r="BY1296" s="153"/>
      <c r="BZ1296" s="153"/>
      <c r="CA1296" s="153"/>
      <c r="CB1296" s="158"/>
      <c r="CC1296" s="158"/>
      <c r="CD1296" s="158"/>
      <c r="CE1296" s="158"/>
      <c r="CF1296" s="153"/>
      <c r="CG1296" s="152"/>
      <c r="CH1296" s="159"/>
      <c r="CI1296" s="159"/>
    </row>
    <row r="1297" spans="1:87" ht="24.75" customHeight="1" x14ac:dyDescent="0.3">
      <c r="A1297" s="143"/>
      <c r="AD1297" s="146"/>
      <c r="AE1297" s="146"/>
      <c r="AF1297" s="146"/>
      <c r="AG1297" s="147"/>
      <c r="AH1297" s="147"/>
      <c r="AI1297" s="147"/>
      <c r="AJ1297" s="147"/>
      <c r="AK1297" s="148"/>
      <c r="AL1297" s="146"/>
      <c r="AM1297" s="146"/>
      <c r="AN1297" s="146"/>
      <c r="AO1297" s="147"/>
      <c r="AP1297" s="147"/>
      <c r="AQ1297" s="147"/>
      <c r="AR1297" s="147"/>
      <c r="AS1297" s="149"/>
      <c r="AT1297" s="147"/>
      <c r="AU1297" s="147"/>
      <c r="AV1297" s="149"/>
      <c r="AW1297" s="150"/>
      <c r="AX1297" s="151"/>
      <c r="AY1297" s="151"/>
      <c r="AZ1297" s="152"/>
      <c r="BA1297" s="152"/>
      <c r="BB1297" s="152"/>
      <c r="BC1297" s="146"/>
      <c r="BD1297" s="145"/>
      <c r="BE1297" s="147"/>
      <c r="BF1297" s="145"/>
      <c r="BG1297" s="145"/>
      <c r="BH1297" s="153"/>
      <c r="BI1297" s="154"/>
      <c r="BJ1297" s="155"/>
      <c r="BK1297" s="153"/>
      <c r="BL1297" s="156"/>
      <c r="BM1297" s="157"/>
      <c r="BN1297" s="157"/>
      <c r="BO1297" s="152"/>
      <c r="BP1297" s="152"/>
      <c r="BQ1297" s="152"/>
      <c r="BR1297" s="153"/>
      <c r="BS1297" s="145"/>
      <c r="BT1297" s="145"/>
      <c r="BU1297" s="145"/>
      <c r="BV1297" s="153"/>
      <c r="BW1297" s="154"/>
      <c r="BX1297" s="155"/>
      <c r="BY1297" s="153"/>
      <c r="BZ1297" s="153"/>
      <c r="CA1297" s="153"/>
      <c r="CB1297" s="158"/>
      <c r="CC1297" s="158"/>
      <c r="CD1297" s="158"/>
      <c r="CE1297" s="158"/>
      <c r="CF1297" s="153"/>
      <c r="CG1297" s="152"/>
      <c r="CH1297" s="159"/>
      <c r="CI1297" s="159"/>
    </row>
    <row r="1298" spans="1:87" ht="24.75" customHeight="1" x14ac:dyDescent="0.3">
      <c r="A1298" s="143"/>
      <c r="AD1298" s="146"/>
      <c r="AE1298" s="146"/>
      <c r="AF1298" s="146"/>
      <c r="AG1298" s="147"/>
      <c r="AH1298" s="147"/>
      <c r="AI1298" s="147"/>
      <c r="AJ1298" s="147"/>
      <c r="AK1298" s="148"/>
      <c r="AL1298" s="146"/>
      <c r="AM1298" s="146"/>
      <c r="AN1298" s="146"/>
      <c r="AO1298" s="147"/>
      <c r="AP1298" s="147"/>
      <c r="AQ1298" s="147"/>
      <c r="AR1298" s="147"/>
      <c r="AS1298" s="149"/>
      <c r="AT1298" s="147"/>
      <c r="AU1298" s="147"/>
      <c r="AV1298" s="149"/>
      <c r="AW1298" s="150"/>
      <c r="AX1298" s="151"/>
      <c r="AY1298" s="151"/>
      <c r="AZ1298" s="152"/>
      <c r="BA1298" s="152"/>
      <c r="BB1298" s="152"/>
      <c r="BC1298" s="146"/>
      <c r="BD1298" s="145"/>
      <c r="BE1298" s="147"/>
      <c r="BF1298" s="145"/>
      <c r="BG1298" s="145"/>
      <c r="BH1298" s="153"/>
      <c r="BI1298" s="154"/>
      <c r="BJ1298" s="155"/>
      <c r="BK1298" s="153"/>
      <c r="BL1298" s="156"/>
      <c r="BM1298" s="157"/>
      <c r="BN1298" s="157"/>
      <c r="BO1298" s="152"/>
      <c r="BP1298" s="152"/>
      <c r="BQ1298" s="152"/>
      <c r="BR1298" s="153"/>
      <c r="BS1298" s="145"/>
      <c r="BT1298" s="145"/>
      <c r="BU1298" s="145"/>
      <c r="BV1298" s="153"/>
      <c r="BW1298" s="154"/>
      <c r="BX1298" s="155"/>
      <c r="BY1298" s="153"/>
      <c r="BZ1298" s="153"/>
      <c r="CA1298" s="153"/>
      <c r="CB1298" s="158"/>
      <c r="CC1298" s="158"/>
      <c r="CD1298" s="158"/>
      <c r="CE1298" s="158"/>
      <c r="CF1298" s="153"/>
      <c r="CG1298" s="152"/>
      <c r="CH1298" s="159"/>
      <c r="CI1298" s="159"/>
    </row>
    <row r="1299" spans="1:87" ht="24.75" customHeight="1" x14ac:dyDescent="0.3">
      <c r="A1299" s="143"/>
      <c r="AD1299" s="146"/>
      <c r="AE1299" s="146"/>
      <c r="AF1299" s="146"/>
      <c r="AG1299" s="147"/>
      <c r="AH1299" s="147"/>
      <c r="AI1299" s="147"/>
      <c r="AJ1299" s="147"/>
      <c r="AK1299" s="148"/>
      <c r="AL1299" s="146"/>
      <c r="AM1299" s="146"/>
      <c r="AN1299" s="146"/>
      <c r="AO1299" s="147"/>
      <c r="AP1299" s="147"/>
      <c r="AQ1299" s="147"/>
      <c r="AR1299" s="147"/>
      <c r="AS1299" s="149"/>
      <c r="AT1299" s="147"/>
      <c r="AU1299" s="147"/>
      <c r="AV1299" s="149"/>
      <c r="AW1299" s="150"/>
      <c r="AX1299" s="151"/>
      <c r="AY1299" s="151"/>
      <c r="AZ1299" s="152"/>
      <c r="BA1299" s="152"/>
      <c r="BB1299" s="152"/>
      <c r="BC1299" s="146"/>
      <c r="BD1299" s="145"/>
      <c r="BE1299" s="147"/>
      <c r="BF1299" s="145"/>
      <c r="BG1299" s="145"/>
      <c r="BH1299" s="153"/>
      <c r="BI1299" s="154"/>
      <c r="BJ1299" s="155"/>
      <c r="BK1299" s="153"/>
      <c r="BL1299" s="156"/>
      <c r="BM1299" s="157"/>
      <c r="BN1299" s="157"/>
      <c r="BO1299" s="152"/>
      <c r="BP1299" s="152"/>
      <c r="BQ1299" s="152"/>
      <c r="BR1299" s="153"/>
      <c r="BS1299" s="145"/>
      <c r="BT1299" s="145"/>
      <c r="BU1299" s="145"/>
      <c r="BV1299" s="153"/>
      <c r="BW1299" s="154"/>
      <c r="BX1299" s="155"/>
      <c r="BY1299" s="153"/>
      <c r="BZ1299" s="153"/>
      <c r="CA1299" s="153"/>
      <c r="CB1299" s="158"/>
      <c r="CC1299" s="158"/>
      <c r="CD1299" s="158"/>
      <c r="CE1299" s="158"/>
      <c r="CF1299" s="153"/>
      <c r="CG1299" s="152"/>
      <c r="CH1299" s="159"/>
      <c r="CI1299" s="159"/>
    </row>
    <row r="1300" spans="1:87" ht="24.75" customHeight="1" x14ac:dyDescent="0.3">
      <c r="A1300" s="143"/>
      <c r="AD1300" s="146"/>
      <c r="AE1300" s="146"/>
      <c r="AF1300" s="146"/>
      <c r="AG1300" s="147"/>
      <c r="AH1300" s="147"/>
      <c r="AI1300" s="147"/>
      <c r="AJ1300" s="147"/>
      <c r="AK1300" s="148"/>
      <c r="AL1300" s="146"/>
      <c r="AM1300" s="146"/>
      <c r="AN1300" s="146"/>
      <c r="AO1300" s="147"/>
      <c r="AP1300" s="147"/>
      <c r="AQ1300" s="147"/>
      <c r="AR1300" s="147"/>
      <c r="AS1300" s="149"/>
      <c r="AT1300" s="147"/>
      <c r="AU1300" s="147"/>
      <c r="AV1300" s="149"/>
      <c r="AW1300" s="150"/>
      <c r="AX1300" s="151"/>
      <c r="AY1300" s="151"/>
      <c r="AZ1300" s="152"/>
      <c r="BA1300" s="152"/>
      <c r="BB1300" s="152"/>
      <c r="BC1300" s="146"/>
      <c r="BD1300" s="145"/>
      <c r="BE1300" s="147"/>
      <c r="BF1300" s="145"/>
      <c r="BG1300" s="145"/>
      <c r="BH1300" s="153"/>
      <c r="BI1300" s="154"/>
      <c r="BJ1300" s="155"/>
      <c r="BK1300" s="153"/>
      <c r="BL1300" s="156"/>
      <c r="BM1300" s="157"/>
      <c r="BN1300" s="157"/>
      <c r="BO1300" s="152"/>
      <c r="BP1300" s="152"/>
      <c r="BQ1300" s="152"/>
      <c r="BR1300" s="153"/>
      <c r="BS1300" s="145"/>
      <c r="BT1300" s="145"/>
      <c r="BU1300" s="145"/>
      <c r="BV1300" s="153"/>
      <c r="BW1300" s="154"/>
      <c r="BX1300" s="155"/>
      <c r="BY1300" s="153"/>
      <c r="BZ1300" s="153"/>
      <c r="CA1300" s="153"/>
      <c r="CB1300" s="158"/>
      <c r="CC1300" s="158"/>
      <c r="CD1300" s="158"/>
      <c r="CE1300" s="158"/>
      <c r="CF1300" s="153"/>
      <c r="CG1300" s="152"/>
      <c r="CH1300" s="159"/>
      <c r="CI1300" s="159"/>
    </row>
    <row r="1301" spans="1:87" ht="24.75" customHeight="1" x14ac:dyDescent="0.3">
      <c r="A1301" s="143"/>
      <c r="AD1301" s="146"/>
      <c r="AE1301" s="146"/>
      <c r="AF1301" s="146"/>
      <c r="AG1301" s="147"/>
      <c r="AH1301" s="147"/>
      <c r="AI1301" s="147"/>
      <c r="AJ1301" s="147"/>
      <c r="AK1301" s="148"/>
      <c r="AL1301" s="146"/>
      <c r="AM1301" s="146"/>
      <c r="AN1301" s="146"/>
      <c r="AO1301" s="147"/>
      <c r="AP1301" s="147"/>
      <c r="AQ1301" s="147"/>
      <c r="AR1301" s="147"/>
      <c r="AS1301" s="149"/>
      <c r="AT1301" s="147"/>
      <c r="AU1301" s="147"/>
      <c r="AV1301" s="149"/>
      <c r="AW1301" s="150"/>
      <c r="AX1301" s="151"/>
      <c r="AY1301" s="151"/>
      <c r="AZ1301" s="152"/>
      <c r="BA1301" s="152"/>
      <c r="BB1301" s="152"/>
      <c r="BC1301" s="146"/>
      <c r="BD1301" s="145"/>
      <c r="BE1301" s="147"/>
      <c r="BF1301" s="145"/>
      <c r="BG1301" s="145"/>
      <c r="BH1301" s="153"/>
      <c r="BI1301" s="154"/>
      <c r="BJ1301" s="155"/>
      <c r="BK1301" s="153"/>
      <c r="BL1301" s="156"/>
      <c r="BM1301" s="157"/>
      <c r="BN1301" s="157"/>
      <c r="BO1301" s="152"/>
      <c r="BP1301" s="152"/>
      <c r="BQ1301" s="152"/>
      <c r="BR1301" s="153"/>
      <c r="BS1301" s="145"/>
      <c r="BT1301" s="145"/>
      <c r="BU1301" s="145"/>
      <c r="BV1301" s="153"/>
      <c r="BW1301" s="154"/>
      <c r="BX1301" s="155"/>
      <c r="BY1301" s="153"/>
      <c r="BZ1301" s="153"/>
      <c r="CA1301" s="153"/>
      <c r="CB1301" s="158"/>
      <c r="CC1301" s="158"/>
      <c r="CD1301" s="158"/>
      <c r="CE1301" s="158"/>
      <c r="CF1301" s="153"/>
      <c r="CG1301" s="152"/>
      <c r="CH1301" s="159"/>
      <c r="CI1301" s="159"/>
    </row>
    <row r="1302" spans="1:87" ht="24.75" customHeight="1" x14ac:dyDescent="0.3">
      <c r="A1302" s="143"/>
      <c r="AD1302" s="146"/>
      <c r="AE1302" s="146"/>
      <c r="AF1302" s="146"/>
      <c r="AG1302" s="147"/>
      <c r="AH1302" s="147"/>
      <c r="AI1302" s="147"/>
      <c r="AJ1302" s="147"/>
      <c r="AK1302" s="148"/>
      <c r="AL1302" s="146"/>
      <c r="AM1302" s="146"/>
      <c r="AN1302" s="146"/>
      <c r="AO1302" s="147"/>
      <c r="AP1302" s="147"/>
      <c r="AQ1302" s="147"/>
      <c r="AR1302" s="147"/>
      <c r="AS1302" s="149"/>
      <c r="AT1302" s="147"/>
      <c r="AU1302" s="147"/>
      <c r="AV1302" s="149"/>
      <c r="AW1302" s="150"/>
      <c r="AX1302" s="151"/>
      <c r="AY1302" s="151"/>
      <c r="AZ1302" s="152"/>
      <c r="BA1302" s="152"/>
      <c r="BB1302" s="152"/>
      <c r="BC1302" s="146"/>
      <c r="BD1302" s="145"/>
      <c r="BE1302" s="147"/>
      <c r="BF1302" s="145"/>
      <c r="BG1302" s="145"/>
      <c r="BH1302" s="153"/>
      <c r="BI1302" s="154"/>
      <c r="BJ1302" s="155"/>
      <c r="BK1302" s="153"/>
      <c r="BL1302" s="156"/>
      <c r="BM1302" s="157"/>
      <c r="BN1302" s="157"/>
      <c r="BO1302" s="152"/>
      <c r="BP1302" s="152"/>
      <c r="BQ1302" s="152"/>
      <c r="BR1302" s="153"/>
      <c r="BS1302" s="145"/>
      <c r="BT1302" s="145"/>
      <c r="BU1302" s="145"/>
      <c r="BV1302" s="153"/>
      <c r="BW1302" s="154"/>
      <c r="BX1302" s="155"/>
      <c r="BY1302" s="153"/>
      <c r="BZ1302" s="153"/>
      <c r="CA1302" s="153"/>
      <c r="CB1302" s="158"/>
      <c r="CC1302" s="158"/>
      <c r="CD1302" s="158"/>
      <c r="CE1302" s="158"/>
      <c r="CF1302" s="153"/>
      <c r="CG1302" s="152"/>
      <c r="CH1302" s="159"/>
      <c r="CI1302" s="159"/>
    </row>
    <row r="1303" spans="1:87" ht="24.75" customHeight="1" x14ac:dyDescent="0.3">
      <c r="A1303" s="143"/>
      <c r="AD1303" s="146"/>
      <c r="AE1303" s="146"/>
      <c r="AF1303" s="146"/>
      <c r="AG1303" s="147"/>
      <c r="AH1303" s="147"/>
      <c r="AI1303" s="147"/>
      <c r="AJ1303" s="147"/>
      <c r="AK1303" s="148"/>
      <c r="AL1303" s="146"/>
      <c r="AM1303" s="146"/>
      <c r="AN1303" s="146"/>
      <c r="AO1303" s="147"/>
      <c r="AP1303" s="147"/>
      <c r="AQ1303" s="147"/>
      <c r="AR1303" s="147"/>
      <c r="AS1303" s="149"/>
      <c r="AT1303" s="147"/>
      <c r="AU1303" s="147"/>
      <c r="AV1303" s="149"/>
      <c r="AW1303" s="150"/>
      <c r="AX1303" s="151"/>
      <c r="AY1303" s="151"/>
      <c r="AZ1303" s="152"/>
      <c r="BA1303" s="152"/>
      <c r="BB1303" s="152"/>
      <c r="BC1303" s="146"/>
      <c r="BD1303" s="145"/>
      <c r="BE1303" s="147"/>
      <c r="BF1303" s="145"/>
      <c r="BG1303" s="145"/>
      <c r="BH1303" s="153"/>
      <c r="BI1303" s="154"/>
      <c r="BJ1303" s="155"/>
      <c r="BK1303" s="153"/>
      <c r="BL1303" s="156"/>
      <c r="BM1303" s="157"/>
      <c r="BN1303" s="157"/>
      <c r="BO1303" s="152"/>
      <c r="BP1303" s="152"/>
      <c r="BQ1303" s="152"/>
      <c r="BR1303" s="153"/>
      <c r="BS1303" s="145"/>
      <c r="BT1303" s="145"/>
      <c r="BU1303" s="145"/>
      <c r="BV1303" s="153"/>
      <c r="BW1303" s="154"/>
      <c r="BX1303" s="155"/>
      <c r="BY1303" s="153"/>
      <c r="BZ1303" s="153"/>
      <c r="CA1303" s="153"/>
      <c r="CB1303" s="158"/>
      <c r="CC1303" s="158"/>
      <c r="CD1303" s="158"/>
      <c r="CE1303" s="158"/>
      <c r="CF1303" s="153"/>
      <c r="CG1303" s="152"/>
      <c r="CH1303" s="159"/>
      <c r="CI1303" s="159"/>
    </row>
    <row r="1304" spans="1:87" ht="24.75" customHeight="1" x14ac:dyDescent="0.3">
      <c r="A1304" s="143"/>
      <c r="AD1304" s="146"/>
      <c r="AE1304" s="146"/>
      <c r="AF1304" s="146"/>
      <c r="AG1304" s="147"/>
      <c r="AH1304" s="147"/>
      <c r="AI1304" s="147"/>
      <c r="AJ1304" s="147"/>
      <c r="AK1304" s="148"/>
      <c r="AL1304" s="146"/>
      <c r="AM1304" s="146"/>
      <c r="AN1304" s="146"/>
      <c r="AO1304" s="147"/>
      <c r="AP1304" s="147"/>
      <c r="AQ1304" s="147"/>
      <c r="AR1304" s="147"/>
      <c r="AS1304" s="149"/>
      <c r="AT1304" s="147"/>
      <c r="AU1304" s="147"/>
      <c r="AV1304" s="149"/>
      <c r="AW1304" s="150"/>
      <c r="AX1304" s="151"/>
      <c r="AY1304" s="151"/>
      <c r="AZ1304" s="152"/>
      <c r="BA1304" s="152"/>
      <c r="BB1304" s="152"/>
      <c r="BC1304" s="146"/>
      <c r="BD1304" s="145"/>
      <c r="BE1304" s="147"/>
      <c r="BF1304" s="145"/>
      <c r="BG1304" s="145"/>
      <c r="BH1304" s="153"/>
      <c r="BI1304" s="154"/>
      <c r="BJ1304" s="155"/>
      <c r="BK1304" s="153"/>
      <c r="BL1304" s="156"/>
      <c r="BM1304" s="157"/>
      <c r="BN1304" s="157"/>
      <c r="BO1304" s="152"/>
      <c r="BP1304" s="152"/>
      <c r="BQ1304" s="152"/>
      <c r="BR1304" s="153"/>
      <c r="BS1304" s="145"/>
      <c r="BT1304" s="145"/>
      <c r="BU1304" s="145"/>
      <c r="BV1304" s="153"/>
      <c r="BW1304" s="154"/>
      <c r="BX1304" s="155"/>
      <c r="BY1304" s="153"/>
      <c r="BZ1304" s="153"/>
      <c r="CA1304" s="153"/>
      <c r="CB1304" s="158"/>
      <c r="CC1304" s="158"/>
      <c r="CD1304" s="158"/>
      <c r="CE1304" s="158"/>
      <c r="CF1304" s="153"/>
      <c r="CG1304" s="152"/>
      <c r="CH1304" s="159"/>
      <c r="CI1304" s="159"/>
    </row>
    <row r="1305" spans="1:87" ht="24.75" customHeight="1" x14ac:dyDescent="0.3">
      <c r="A1305" s="143"/>
      <c r="AD1305" s="146"/>
      <c r="AE1305" s="146"/>
      <c r="AF1305" s="146"/>
      <c r="AG1305" s="147"/>
      <c r="AH1305" s="147"/>
      <c r="AI1305" s="147"/>
      <c r="AJ1305" s="147"/>
      <c r="AK1305" s="148"/>
      <c r="AL1305" s="146"/>
      <c r="AM1305" s="146"/>
      <c r="AN1305" s="146"/>
      <c r="AO1305" s="147"/>
      <c r="AP1305" s="147"/>
      <c r="AQ1305" s="147"/>
      <c r="AR1305" s="147"/>
      <c r="AS1305" s="149"/>
      <c r="AT1305" s="147"/>
      <c r="AU1305" s="147"/>
      <c r="AV1305" s="149"/>
      <c r="AW1305" s="150"/>
      <c r="AX1305" s="151"/>
      <c r="AY1305" s="151"/>
      <c r="AZ1305" s="152"/>
      <c r="BA1305" s="152"/>
      <c r="BB1305" s="152"/>
      <c r="BC1305" s="146"/>
      <c r="BD1305" s="145"/>
      <c r="BE1305" s="147"/>
      <c r="BF1305" s="145"/>
      <c r="BG1305" s="145"/>
      <c r="BH1305" s="153"/>
      <c r="BI1305" s="154"/>
      <c r="BJ1305" s="155"/>
      <c r="BK1305" s="153"/>
      <c r="BL1305" s="156"/>
      <c r="BM1305" s="157"/>
      <c r="BN1305" s="157"/>
      <c r="BO1305" s="152"/>
      <c r="BP1305" s="152"/>
      <c r="BQ1305" s="152"/>
      <c r="BR1305" s="153"/>
      <c r="BS1305" s="145"/>
      <c r="BT1305" s="145"/>
      <c r="BU1305" s="145"/>
      <c r="BV1305" s="153"/>
      <c r="BW1305" s="154"/>
      <c r="BX1305" s="155"/>
      <c r="BY1305" s="153"/>
      <c r="BZ1305" s="153"/>
      <c r="CA1305" s="153"/>
      <c r="CB1305" s="158"/>
      <c r="CC1305" s="158"/>
      <c r="CD1305" s="158"/>
      <c r="CE1305" s="158"/>
      <c r="CF1305" s="153"/>
      <c r="CG1305" s="152"/>
      <c r="CH1305" s="159"/>
      <c r="CI1305" s="159"/>
    </row>
    <row r="1306" spans="1:87" ht="24.75" customHeight="1" x14ac:dyDescent="0.3">
      <c r="A1306" s="143"/>
      <c r="AD1306" s="146"/>
      <c r="AE1306" s="146"/>
      <c r="AF1306" s="146"/>
      <c r="AG1306" s="147"/>
      <c r="AH1306" s="147"/>
      <c r="AI1306" s="147"/>
      <c r="AJ1306" s="147"/>
      <c r="AK1306" s="148"/>
      <c r="AL1306" s="146"/>
      <c r="AM1306" s="146"/>
      <c r="AN1306" s="146"/>
      <c r="AO1306" s="147"/>
      <c r="AP1306" s="147"/>
      <c r="AQ1306" s="147"/>
      <c r="AR1306" s="147"/>
      <c r="AS1306" s="149"/>
      <c r="AT1306" s="147"/>
      <c r="AU1306" s="147"/>
      <c r="AV1306" s="149"/>
      <c r="AW1306" s="150"/>
      <c r="AX1306" s="151"/>
      <c r="AY1306" s="151"/>
      <c r="AZ1306" s="152"/>
      <c r="BA1306" s="152"/>
      <c r="BB1306" s="152"/>
      <c r="BC1306" s="146"/>
      <c r="BD1306" s="145"/>
      <c r="BE1306" s="147"/>
      <c r="BF1306" s="145"/>
      <c r="BG1306" s="145"/>
      <c r="BH1306" s="153"/>
      <c r="BI1306" s="154"/>
      <c r="BJ1306" s="155"/>
      <c r="BK1306" s="153"/>
      <c r="BL1306" s="156"/>
      <c r="BM1306" s="157"/>
      <c r="BN1306" s="157"/>
      <c r="BO1306" s="152"/>
      <c r="BP1306" s="152"/>
      <c r="BQ1306" s="152"/>
      <c r="BR1306" s="153"/>
      <c r="BS1306" s="145"/>
      <c r="BT1306" s="145"/>
      <c r="BU1306" s="145"/>
      <c r="BV1306" s="153"/>
      <c r="BW1306" s="154"/>
      <c r="BX1306" s="155"/>
      <c r="BY1306" s="153"/>
      <c r="BZ1306" s="153"/>
      <c r="CA1306" s="153"/>
      <c r="CB1306" s="158"/>
      <c r="CC1306" s="158"/>
      <c r="CD1306" s="158"/>
      <c r="CE1306" s="158"/>
      <c r="CF1306" s="153"/>
      <c r="CG1306" s="152"/>
      <c r="CH1306" s="159"/>
      <c r="CI1306" s="159"/>
    </row>
    <row r="1307" spans="1:87" ht="24.75" customHeight="1" x14ac:dyDescent="0.3">
      <c r="A1307" s="143"/>
      <c r="AD1307" s="146"/>
      <c r="AE1307" s="146"/>
      <c r="AF1307" s="146"/>
      <c r="AG1307" s="147"/>
      <c r="AH1307" s="147"/>
      <c r="AI1307" s="147"/>
      <c r="AJ1307" s="147"/>
      <c r="AK1307" s="148"/>
      <c r="AL1307" s="146"/>
      <c r="AM1307" s="146"/>
      <c r="AN1307" s="146"/>
      <c r="AO1307" s="147"/>
      <c r="AP1307" s="147"/>
      <c r="AQ1307" s="147"/>
      <c r="AR1307" s="147"/>
      <c r="AS1307" s="149"/>
      <c r="AT1307" s="147"/>
      <c r="AU1307" s="147"/>
      <c r="AV1307" s="149"/>
      <c r="AW1307" s="150"/>
      <c r="AX1307" s="151"/>
      <c r="AY1307" s="151"/>
      <c r="AZ1307" s="152"/>
      <c r="BA1307" s="152"/>
      <c r="BB1307" s="152"/>
      <c r="BC1307" s="146"/>
      <c r="BD1307" s="145"/>
      <c r="BE1307" s="147"/>
      <c r="BF1307" s="145"/>
      <c r="BG1307" s="145"/>
      <c r="BH1307" s="153"/>
      <c r="BI1307" s="154"/>
      <c r="BJ1307" s="155"/>
      <c r="BK1307" s="153"/>
      <c r="BL1307" s="156"/>
      <c r="BM1307" s="157"/>
      <c r="BN1307" s="157"/>
      <c r="BO1307" s="152"/>
      <c r="BP1307" s="152"/>
      <c r="BQ1307" s="152"/>
      <c r="BR1307" s="153"/>
      <c r="BS1307" s="145"/>
      <c r="BT1307" s="145"/>
      <c r="BU1307" s="145"/>
      <c r="BV1307" s="153"/>
      <c r="BW1307" s="154"/>
      <c r="BX1307" s="155"/>
      <c r="BY1307" s="153"/>
      <c r="BZ1307" s="153"/>
      <c r="CA1307" s="153"/>
      <c r="CB1307" s="158"/>
      <c r="CC1307" s="158"/>
      <c r="CD1307" s="158"/>
      <c r="CE1307" s="158"/>
      <c r="CF1307" s="153"/>
      <c r="CG1307" s="152"/>
      <c r="CH1307" s="159"/>
      <c r="CI1307" s="159"/>
    </row>
    <row r="1308" spans="1:87" ht="24.75" customHeight="1" x14ac:dyDescent="0.3">
      <c r="A1308" s="143"/>
      <c r="AD1308" s="146"/>
      <c r="AE1308" s="146"/>
      <c r="AF1308" s="146"/>
      <c r="AG1308" s="147"/>
      <c r="AH1308" s="147"/>
      <c r="AI1308" s="147"/>
      <c r="AJ1308" s="147"/>
      <c r="AK1308" s="148"/>
      <c r="AL1308" s="146"/>
      <c r="AM1308" s="146"/>
      <c r="AN1308" s="146"/>
      <c r="AO1308" s="147"/>
      <c r="AP1308" s="147"/>
      <c r="AQ1308" s="147"/>
      <c r="AR1308" s="147"/>
      <c r="AS1308" s="149"/>
      <c r="AT1308" s="147"/>
      <c r="AU1308" s="147"/>
      <c r="AV1308" s="149"/>
      <c r="AW1308" s="150"/>
      <c r="AX1308" s="151"/>
      <c r="AY1308" s="151"/>
      <c r="AZ1308" s="152"/>
      <c r="BA1308" s="152"/>
      <c r="BB1308" s="152"/>
      <c r="BC1308" s="146"/>
      <c r="BD1308" s="145"/>
      <c r="BE1308" s="147"/>
      <c r="BF1308" s="145"/>
      <c r="BG1308" s="145"/>
      <c r="BH1308" s="153"/>
      <c r="BI1308" s="154"/>
      <c r="BJ1308" s="155"/>
      <c r="BK1308" s="153"/>
      <c r="BL1308" s="156"/>
      <c r="BM1308" s="157"/>
      <c r="BN1308" s="157"/>
      <c r="BO1308" s="152"/>
      <c r="BP1308" s="152"/>
      <c r="BQ1308" s="152"/>
      <c r="BR1308" s="153"/>
      <c r="BS1308" s="145"/>
      <c r="BT1308" s="145"/>
      <c r="BU1308" s="145"/>
      <c r="BV1308" s="153"/>
      <c r="BW1308" s="154"/>
      <c r="BX1308" s="155"/>
      <c r="BY1308" s="153"/>
      <c r="BZ1308" s="153"/>
      <c r="CA1308" s="153"/>
      <c r="CB1308" s="158"/>
      <c r="CC1308" s="158"/>
      <c r="CD1308" s="158"/>
      <c r="CE1308" s="158"/>
      <c r="CF1308" s="153"/>
      <c r="CG1308" s="152"/>
      <c r="CH1308" s="159"/>
      <c r="CI1308" s="159"/>
    </row>
    <row r="1309" spans="1:87" ht="24.75" customHeight="1" x14ac:dyDescent="0.3">
      <c r="A1309" s="143"/>
      <c r="AD1309" s="146"/>
      <c r="AE1309" s="146"/>
      <c r="AF1309" s="146"/>
      <c r="AG1309" s="147"/>
      <c r="AH1309" s="147"/>
      <c r="AI1309" s="147"/>
      <c r="AJ1309" s="147"/>
      <c r="AK1309" s="148"/>
      <c r="AL1309" s="146"/>
      <c r="AM1309" s="146"/>
      <c r="AN1309" s="146"/>
      <c r="AO1309" s="147"/>
      <c r="AP1309" s="147"/>
      <c r="AQ1309" s="147"/>
      <c r="AR1309" s="147"/>
      <c r="AS1309" s="149"/>
      <c r="AT1309" s="147"/>
      <c r="AU1309" s="147"/>
      <c r="AV1309" s="149"/>
      <c r="AW1309" s="150"/>
      <c r="AX1309" s="151"/>
      <c r="AY1309" s="151"/>
      <c r="AZ1309" s="152"/>
      <c r="BA1309" s="152"/>
      <c r="BB1309" s="152"/>
      <c r="BC1309" s="146"/>
      <c r="BD1309" s="145"/>
      <c r="BE1309" s="147"/>
      <c r="BF1309" s="145"/>
      <c r="BG1309" s="145"/>
      <c r="BH1309" s="153"/>
      <c r="BI1309" s="154"/>
      <c r="BJ1309" s="155"/>
      <c r="BK1309" s="153"/>
      <c r="BL1309" s="156"/>
      <c r="BM1309" s="157"/>
      <c r="BN1309" s="157"/>
      <c r="BO1309" s="152"/>
      <c r="BP1309" s="152"/>
      <c r="BQ1309" s="152"/>
      <c r="BR1309" s="153"/>
      <c r="BS1309" s="145"/>
      <c r="BT1309" s="145"/>
      <c r="BU1309" s="145"/>
      <c r="BV1309" s="153"/>
      <c r="BW1309" s="154"/>
      <c r="BX1309" s="155"/>
      <c r="BY1309" s="153"/>
      <c r="BZ1309" s="153"/>
      <c r="CA1309" s="153"/>
      <c r="CB1309" s="158"/>
      <c r="CC1309" s="158"/>
      <c r="CD1309" s="158"/>
      <c r="CE1309" s="158"/>
      <c r="CF1309" s="153"/>
      <c r="CG1309" s="152"/>
      <c r="CH1309" s="159"/>
      <c r="CI1309" s="159"/>
    </row>
    <row r="1310" spans="1:87" ht="24.75" customHeight="1" x14ac:dyDescent="0.3">
      <c r="A1310" s="143"/>
      <c r="AD1310" s="146"/>
      <c r="AE1310" s="146"/>
      <c r="AF1310" s="146"/>
      <c r="AG1310" s="147"/>
      <c r="AH1310" s="147"/>
      <c r="AI1310" s="147"/>
      <c r="AJ1310" s="147"/>
      <c r="AK1310" s="148"/>
      <c r="AL1310" s="146"/>
      <c r="AM1310" s="146"/>
      <c r="AN1310" s="146"/>
      <c r="AO1310" s="147"/>
      <c r="AP1310" s="147"/>
      <c r="AQ1310" s="147"/>
      <c r="AR1310" s="147"/>
      <c r="AS1310" s="149"/>
      <c r="AT1310" s="147"/>
      <c r="AU1310" s="147"/>
      <c r="AV1310" s="149"/>
      <c r="AW1310" s="150"/>
      <c r="AX1310" s="151"/>
      <c r="AY1310" s="151"/>
      <c r="AZ1310" s="152"/>
      <c r="BA1310" s="152"/>
      <c r="BB1310" s="152"/>
      <c r="BC1310" s="146"/>
      <c r="BD1310" s="145"/>
      <c r="BE1310" s="147"/>
      <c r="BF1310" s="145"/>
      <c r="BG1310" s="145"/>
      <c r="BH1310" s="153"/>
      <c r="BI1310" s="154"/>
      <c r="BJ1310" s="155"/>
      <c r="BK1310" s="153"/>
      <c r="BL1310" s="156"/>
      <c r="BM1310" s="157"/>
      <c r="BN1310" s="157"/>
      <c r="BO1310" s="152"/>
      <c r="BP1310" s="152"/>
      <c r="BQ1310" s="152"/>
      <c r="BR1310" s="153"/>
      <c r="BS1310" s="145"/>
      <c r="BT1310" s="145"/>
      <c r="BU1310" s="145"/>
      <c r="BV1310" s="153"/>
      <c r="BW1310" s="154"/>
      <c r="BX1310" s="155"/>
      <c r="BY1310" s="153"/>
      <c r="BZ1310" s="153"/>
      <c r="CA1310" s="153"/>
      <c r="CB1310" s="158"/>
      <c r="CC1310" s="158"/>
      <c r="CD1310" s="158"/>
      <c r="CE1310" s="158"/>
      <c r="CF1310" s="153"/>
      <c r="CG1310" s="152"/>
      <c r="CH1310" s="159"/>
      <c r="CI1310" s="159"/>
    </row>
    <row r="1311" spans="1:87" ht="24.75" customHeight="1" x14ac:dyDescent="0.3">
      <c r="A1311" s="143"/>
      <c r="AD1311" s="146"/>
      <c r="AE1311" s="146"/>
      <c r="AF1311" s="146"/>
      <c r="AG1311" s="147"/>
      <c r="AH1311" s="147"/>
      <c r="AI1311" s="147"/>
      <c r="AJ1311" s="147"/>
      <c r="AK1311" s="148"/>
      <c r="AL1311" s="146"/>
      <c r="AM1311" s="146"/>
      <c r="AN1311" s="146"/>
      <c r="AO1311" s="147"/>
      <c r="AP1311" s="147"/>
      <c r="AQ1311" s="147"/>
      <c r="AR1311" s="147"/>
      <c r="AS1311" s="149"/>
      <c r="AT1311" s="147"/>
      <c r="AU1311" s="147"/>
      <c r="AV1311" s="149"/>
      <c r="AW1311" s="150"/>
      <c r="AX1311" s="151"/>
      <c r="AY1311" s="151"/>
      <c r="AZ1311" s="152"/>
      <c r="BA1311" s="152"/>
      <c r="BB1311" s="152"/>
      <c r="BC1311" s="146"/>
      <c r="BD1311" s="145"/>
      <c r="BE1311" s="147"/>
      <c r="BF1311" s="145"/>
      <c r="BG1311" s="145"/>
      <c r="BH1311" s="153"/>
      <c r="BI1311" s="154"/>
      <c r="BJ1311" s="155"/>
      <c r="BK1311" s="153"/>
      <c r="BL1311" s="156"/>
      <c r="BM1311" s="157"/>
      <c r="BN1311" s="157"/>
      <c r="BO1311" s="152"/>
      <c r="BP1311" s="152"/>
      <c r="BQ1311" s="152"/>
      <c r="BR1311" s="153"/>
      <c r="BS1311" s="145"/>
      <c r="BT1311" s="145"/>
      <c r="BU1311" s="145"/>
      <c r="BV1311" s="153"/>
      <c r="BW1311" s="154"/>
      <c r="BX1311" s="155"/>
      <c r="BY1311" s="153"/>
      <c r="BZ1311" s="153"/>
      <c r="CA1311" s="153"/>
      <c r="CB1311" s="158"/>
      <c r="CC1311" s="158"/>
      <c r="CD1311" s="158"/>
      <c r="CE1311" s="158"/>
      <c r="CF1311" s="153"/>
      <c r="CG1311" s="152"/>
      <c r="CH1311" s="159"/>
      <c r="CI1311" s="15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ONALETHATA SAUBI</dc:creator>
  <cp:lastModifiedBy>ONALETHATA SAUBI</cp:lastModifiedBy>
  <dcterms:created xsi:type="dcterms:W3CDTF">2025-10-21T19:00:50Z</dcterms:created>
  <dcterms:modified xsi:type="dcterms:W3CDTF">2025-10-21T19:06:00Z</dcterms:modified>
</cp:coreProperties>
</file>